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CS\Documents\"/>
    </mc:Choice>
  </mc:AlternateContent>
  <xr:revisionPtr revIDLastSave="0" documentId="13_ncr:1_{E8968C4A-0686-4EF3-B4C3-40F091FF3949}" xr6:coauthVersionLast="47" xr6:coauthVersionMax="47" xr10:uidLastSave="{00000000-0000-0000-0000-000000000000}"/>
  <bookViews>
    <workbookView xWindow="-120" yWindow="-120" windowWidth="20730" windowHeight="11160" activeTab="3" xr2:uid="{93D97F6B-3621-4FCE-8FCF-D6A2234AD962}"/>
  </bookViews>
  <sheets>
    <sheet name="E-Commerce" sheetId="1" r:id="rId1"/>
    <sheet name="que 1 to 13" sheetId="2" r:id="rId2"/>
    <sheet name="que 14" sheetId="27" r:id="rId3"/>
    <sheet name="que 15" sheetId="29" r:id="rId4"/>
  </sheets>
  <calcPr calcId="181029"/>
  <pivotCaches>
    <pivotCache cacheId="0" r:id="rId5"/>
    <pivotCache cacheId="1" r:id="rId6"/>
    <pivotCache cacheId="2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0" i="2" l="1"/>
  <c r="C149" i="2"/>
  <c r="C148" i="2"/>
  <c r="C147" i="2"/>
  <c r="C146" i="2"/>
  <c r="C145" i="2"/>
  <c r="C144" i="2"/>
  <c r="E3" i="27"/>
  <c r="D3" i="27"/>
  <c r="C1503" i="27"/>
  <c r="C1502" i="27"/>
  <c r="C1501" i="27"/>
  <c r="C1500" i="27"/>
  <c r="C1499" i="27"/>
  <c r="C1498" i="27"/>
  <c r="C1497" i="27"/>
  <c r="C1496" i="27"/>
  <c r="C1495" i="27"/>
  <c r="C1494" i="27"/>
  <c r="C1493" i="27"/>
  <c r="C1492" i="27"/>
  <c r="C1491" i="27"/>
  <c r="C1490" i="27"/>
  <c r="C1489" i="27"/>
  <c r="C1488" i="27"/>
  <c r="C1487" i="27"/>
  <c r="C1486" i="27"/>
  <c r="C1485" i="27"/>
  <c r="C1484" i="27"/>
  <c r="C1483" i="27"/>
  <c r="C1482" i="27"/>
  <c r="C1481" i="27"/>
  <c r="C1480" i="27"/>
  <c r="C1479" i="27"/>
  <c r="C1478" i="27"/>
  <c r="C1477" i="27"/>
  <c r="C1476" i="27"/>
  <c r="C1475" i="27"/>
  <c r="C1474" i="27"/>
  <c r="C1473" i="27"/>
  <c r="C1472" i="27"/>
  <c r="C1471" i="27"/>
  <c r="C1470" i="27"/>
  <c r="C1469" i="27"/>
  <c r="C1468" i="27"/>
  <c r="C1467" i="27"/>
  <c r="C1466" i="27"/>
  <c r="C1465" i="27"/>
  <c r="C1464" i="27"/>
  <c r="C1463" i="27"/>
  <c r="C1462" i="27"/>
  <c r="C1461" i="27"/>
  <c r="C1460" i="27"/>
  <c r="C1459" i="27"/>
  <c r="C1458" i="27"/>
  <c r="C1457" i="27"/>
  <c r="C1456" i="27"/>
  <c r="C1455" i="27"/>
  <c r="C1454" i="27"/>
  <c r="C1453" i="27"/>
  <c r="C1452" i="27"/>
  <c r="C1451" i="27"/>
  <c r="C1450" i="27"/>
  <c r="C1449" i="27"/>
  <c r="C1448" i="27"/>
  <c r="C1447" i="27"/>
  <c r="C1446" i="27"/>
  <c r="C1445" i="27"/>
  <c r="C1444" i="27"/>
  <c r="C1443" i="27"/>
  <c r="C1442" i="27"/>
  <c r="C1441" i="27"/>
  <c r="C1440" i="27"/>
  <c r="C1439" i="27"/>
  <c r="C1438" i="27"/>
  <c r="C1437" i="27"/>
  <c r="C1436" i="27"/>
  <c r="C1435" i="27"/>
  <c r="C1434" i="27"/>
  <c r="C1433" i="27"/>
  <c r="C1432" i="27"/>
  <c r="C1431" i="27"/>
  <c r="C1430" i="27"/>
  <c r="C1429" i="27"/>
  <c r="C1428" i="27"/>
  <c r="C1427" i="27"/>
  <c r="C1426" i="27"/>
  <c r="C1425" i="27"/>
  <c r="C1424" i="27"/>
  <c r="C1423" i="27"/>
  <c r="C1422" i="27"/>
  <c r="C1421" i="27"/>
  <c r="C1420" i="27"/>
  <c r="C1419" i="27"/>
  <c r="C1418" i="27"/>
  <c r="C1417" i="27"/>
  <c r="C1416" i="27"/>
  <c r="C1415" i="27"/>
  <c r="C1414" i="27"/>
  <c r="C1413" i="27"/>
  <c r="C1412" i="27"/>
  <c r="C1411" i="27"/>
  <c r="C1410" i="27"/>
  <c r="C1409" i="27"/>
  <c r="C1408" i="27"/>
  <c r="C1407" i="27"/>
  <c r="C1406" i="27"/>
  <c r="C1405" i="27"/>
  <c r="C1404" i="27"/>
  <c r="C1403" i="27"/>
  <c r="C1402" i="27"/>
  <c r="C1401" i="27"/>
  <c r="C1400" i="27"/>
  <c r="C1399" i="27"/>
  <c r="C1398" i="27"/>
  <c r="C1397" i="27"/>
  <c r="C1396" i="27"/>
  <c r="C1395" i="27"/>
  <c r="C1394" i="27"/>
  <c r="C1393" i="27"/>
  <c r="C1392" i="27"/>
  <c r="C1391" i="27"/>
  <c r="C1390" i="27"/>
  <c r="C1389" i="27"/>
  <c r="C1388" i="27"/>
  <c r="C1387" i="27"/>
  <c r="C1386" i="27"/>
  <c r="C1385" i="27"/>
  <c r="C1384" i="27"/>
  <c r="C1383" i="27"/>
  <c r="C1382" i="27"/>
  <c r="C1381" i="27"/>
  <c r="C1380" i="27"/>
  <c r="C1379" i="27"/>
  <c r="C1378" i="27"/>
  <c r="C1377" i="27"/>
  <c r="C1376" i="27"/>
  <c r="C1375" i="27"/>
  <c r="C1374" i="27"/>
  <c r="C1373" i="27"/>
  <c r="C1372" i="27"/>
  <c r="C1371" i="27"/>
  <c r="C1370" i="27"/>
  <c r="C1369" i="27"/>
  <c r="C1368" i="27"/>
  <c r="C1367" i="27"/>
  <c r="C1366" i="27"/>
  <c r="C1365" i="27"/>
  <c r="C1364" i="27"/>
  <c r="C1363" i="27"/>
  <c r="C1362" i="27"/>
  <c r="C1361" i="27"/>
  <c r="C1360" i="27"/>
  <c r="C1359" i="27"/>
  <c r="C1358" i="27"/>
  <c r="C1357" i="27"/>
  <c r="C1356" i="27"/>
  <c r="C1355" i="27"/>
  <c r="C1354" i="27"/>
  <c r="C1353" i="27"/>
  <c r="C1352" i="27"/>
  <c r="C1351" i="27"/>
  <c r="C1350" i="27"/>
  <c r="C1349" i="27"/>
  <c r="C1348" i="27"/>
  <c r="C1347" i="27"/>
  <c r="C1346" i="27"/>
  <c r="C1345" i="27"/>
  <c r="C1344" i="27"/>
  <c r="C1343" i="27"/>
  <c r="C1342" i="27"/>
  <c r="C1341" i="27"/>
  <c r="C1340" i="27"/>
  <c r="C1339" i="27"/>
  <c r="C1338" i="27"/>
  <c r="C1337" i="27"/>
  <c r="C1336" i="27"/>
  <c r="C1335" i="27"/>
  <c r="C1334" i="27"/>
  <c r="C1333" i="27"/>
  <c r="C1332" i="27"/>
  <c r="C1331" i="27"/>
  <c r="C1330" i="27"/>
  <c r="C1329" i="27"/>
  <c r="C1328" i="27"/>
  <c r="C1327" i="27"/>
  <c r="C1326" i="27"/>
  <c r="C1325" i="27"/>
  <c r="C1324" i="27"/>
  <c r="C1323" i="27"/>
  <c r="C1322" i="27"/>
  <c r="C1321" i="27"/>
  <c r="C1320" i="27"/>
  <c r="C1319" i="27"/>
  <c r="C1318" i="27"/>
  <c r="C1317" i="27"/>
  <c r="C1316" i="27"/>
  <c r="C1315" i="27"/>
  <c r="C1314" i="27"/>
  <c r="C1313" i="27"/>
  <c r="C1312" i="27"/>
  <c r="C1311" i="27"/>
  <c r="C1310" i="27"/>
  <c r="C1309" i="27"/>
  <c r="C1308" i="27"/>
  <c r="C1307" i="27"/>
  <c r="C1306" i="27"/>
  <c r="C1305" i="27"/>
  <c r="C1304" i="27"/>
  <c r="C1303" i="27"/>
  <c r="C1302" i="27"/>
  <c r="C1301" i="27"/>
  <c r="C1300" i="27"/>
  <c r="C1299" i="27"/>
  <c r="C1298" i="27"/>
  <c r="C1297" i="27"/>
  <c r="C1296" i="27"/>
  <c r="C1295" i="27"/>
  <c r="C1294" i="27"/>
  <c r="C1293" i="27"/>
  <c r="C1292" i="27"/>
  <c r="C1291" i="27"/>
  <c r="C1290" i="27"/>
  <c r="C1289" i="27"/>
  <c r="C1288" i="27"/>
  <c r="C1287" i="27"/>
  <c r="C1286" i="27"/>
  <c r="C1285" i="27"/>
  <c r="C1284" i="27"/>
  <c r="C1283" i="27"/>
  <c r="C1282" i="27"/>
  <c r="C1281" i="27"/>
  <c r="C1280" i="27"/>
  <c r="C1279" i="27"/>
  <c r="C1278" i="27"/>
  <c r="C1277" i="27"/>
  <c r="C1276" i="27"/>
  <c r="C1275" i="27"/>
  <c r="C1274" i="27"/>
  <c r="C1273" i="27"/>
  <c r="C1272" i="27"/>
  <c r="C1271" i="27"/>
  <c r="C1270" i="27"/>
  <c r="C1269" i="27"/>
  <c r="C1268" i="27"/>
  <c r="C1267" i="27"/>
  <c r="C1266" i="27"/>
  <c r="C1265" i="27"/>
  <c r="C1264" i="27"/>
  <c r="C1263" i="27"/>
  <c r="C1262" i="27"/>
  <c r="C1261" i="27"/>
  <c r="C1260" i="27"/>
  <c r="C1259" i="27"/>
  <c r="C1258" i="27"/>
  <c r="C1257" i="27"/>
  <c r="C1256" i="27"/>
  <c r="C1255" i="27"/>
  <c r="C1254" i="27"/>
  <c r="C1253" i="27"/>
  <c r="C1252" i="27"/>
  <c r="C1251" i="27"/>
  <c r="C1250" i="27"/>
  <c r="C1249" i="27"/>
  <c r="C1248" i="27"/>
  <c r="C1247" i="27"/>
  <c r="C1246" i="27"/>
  <c r="C1245" i="27"/>
  <c r="C1244" i="27"/>
  <c r="C1243" i="27"/>
  <c r="C1242" i="27"/>
  <c r="C1241" i="27"/>
  <c r="C1240" i="27"/>
  <c r="C1239" i="27"/>
  <c r="C1238" i="27"/>
  <c r="C1237" i="27"/>
  <c r="C1236" i="27"/>
  <c r="C1235" i="27"/>
  <c r="C1234" i="27"/>
  <c r="C1233" i="27"/>
  <c r="C1232" i="27"/>
  <c r="C1231" i="27"/>
  <c r="C1230" i="27"/>
  <c r="C1229" i="27"/>
  <c r="C1228" i="27"/>
  <c r="C1227" i="27"/>
  <c r="C1226" i="27"/>
  <c r="C1225" i="27"/>
  <c r="C1224" i="27"/>
  <c r="C1223" i="27"/>
  <c r="C1222" i="27"/>
  <c r="C1221" i="27"/>
  <c r="C1220" i="27"/>
  <c r="C1219" i="27"/>
  <c r="C1218" i="27"/>
  <c r="C1217" i="27"/>
  <c r="C1216" i="27"/>
  <c r="C1215" i="27"/>
  <c r="C1214" i="27"/>
  <c r="C1213" i="27"/>
  <c r="C1212" i="27"/>
  <c r="C1211" i="27"/>
  <c r="C1210" i="27"/>
  <c r="C1209" i="27"/>
  <c r="C1208" i="27"/>
  <c r="C1207" i="27"/>
  <c r="C1206" i="27"/>
  <c r="C1205" i="27"/>
  <c r="C1204" i="27"/>
  <c r="C1203" i="27"/>
  <c r="C1202" i="27"/>
  <c r="C1201" i="27"/>
  <c r="C1200" i="27"/>
  <c r="C1199" i="27"/>
  <c r="C1198" i="27"/>
  <c r="C1197" i="27"/>
  <c r="C1196" i="27"/>
  <c r="C1195" i="27"/>
  <c r="C1194" i="27"/>
  <c r="C1193" i="27"/>
  <c r="C1192" i="27"/>
  <c r="C1191" i="27"/>
  <c r="C1190" i="27"/>
  <c r="C1189" i="27"/>
  <c r="C1188" i="27"/>
  <c r="C1187" i="27"/>
  <c r="C1186" i="27"/>
  <c r="C1185" i="27"/>
  <c r="C1184" i="27"/>
  <c r="C1183" i="27"/>
  <c r="C1182" i="27"/>
  <c r="C1181" i="27"/>
  <c r="C1180" i="27"/>
  <c r="C1179" i="27"/>
  <c r="C1178" i="27"/>
  <c r="C1177" i="27"/>
  <c r="C1176" i="27"/>
  <c r="C1175" i="27"/>
  <c r="C1174" i="27"/>
  <c r="C1173" i="27"/>
  <c r="C1172" i="27"/>
  <c r="C1171" i="27"/>
  <c r="C1170" i="27"/>
  <c r="C1169" i="27"/>
  <c r="C1168" i="27"/>
  <c r="C1167" i="27"/>
  <c r="C1166" i="27"/>
  <c r="C1165" i="27"/>
  <c r="C1164" i="27"/>
  <c r="C1163" i="27"/>
  <c r="C1162" i="27"/>
  <c r="C1161" i="27"/>
  <c r="C1160" i="27"/>
  <c r="C1159" i="27"/>
  <c r="C1158" i="27"/>
  <c r="C1157" i="27"/>
  <c r="C1156" i="27"/>
  <c r="C1155" i="27"/>
  <c r="C1154" i="27"/>
  <c r="C1153" i="27"/>
  <c r="C1152" i="27"/>
  <c r="C1151" i="27"/>
  <c r="C1150" i="27"/>
  <c r="C1149" i="27"/>
  <c r="C1148" i="27"/>
  <c r="C1147" i="27"/>
  <c r="C1146" i="27"/>
  <c r="C1145" i="27"/>
  <c r="C1144" i="27"/>
  <c r="C1143" i="27"/>
  <c r="C1142" i="27"/>
  <c r="C1141" i="27"/>
  <c r="C1140" i="27"/>
  <c r="C1139" i="27"/>
  <c r="C1138" i="27"/>
  <c r="C1137" i="27"/>
  <c r="C1136" i="27"/>
  <c r="C1135" i="27"/>
  <c r="C1134" i="27"/>
  <c r="C1133" i="27"/>
  <c r="C1132" i="27"/>
  <c r="C1131" i="27"/>
  <c r="C1130" i="27"/>
  <c r="C1129" i="27"/>
  <c r="C1128" i="27"/>
  <c r="C1127" i="27"/>
  <c r="C1126" i="27"/>
  <c r="C1125" i="27"/>
  <c r="C1124" i="27"/>
  <c r="C1123" i="27"/>
  <c r="C1122" i="27"/>
  <c r="C1121" i="27"/>
  <c r="C1120" i="27"/>
  <c r="C1119" i="27"/>
  <c r="C1118" i="27"/>
  <c r="C1117" i="27"/>
  <c r="C1116" i="27"/>
  <c r="C1115" i="27"/>
  <c r="C1114" i="27"/>
  <c r="C1113" i="27"/>
  <c r="C1112" i="27"/>
  <c r="C1111" i="27"/>
  <c r="C1110" i="27"/>
  <c r="C1109" i="27"/>
  <c r="C1108" i="27"/>
  <c r="C1107" i="27"/>
  <c r="C1106" i="27"/>
  <c r="C1105" i="27"/>
  <c r="C1104" i="27"/>
  <c r="C1103" i="27"/>
  <c r="C1102" i="27"/>
  <c r="C1101" i="27"/>
  <c r="C1100" i="27"/>
  <c r="C1099" i="27"/>
  <c r="C1098" i="27"/>
  <c r="C1097" i="27"/>
  <c r="C1096" i="27"/>
  <c r="C1095" i="27"/>
  <c r="C1094" i="27"/>
  <c r="C1093" i="27"/>
  <c r="C1092" i="27"/>
  <c r="C1091" i="27"/>
  <c r="C1090" i="27"/>
  <c r="C1089" i="27"/>
  <c r="C1088" i="27"/>
  <c r="C1087" i="27"/>
  <c r="C1086" i="27"/>
  <c r="C1085" i="27"/>
  <c r="C1084" i="27"/>
  <c r="C1083" i="27"/>
  <c r="C1082" i="27"/>
  <c r="C1081" i="27"/>
  <c r="C1080" i="27"/>
  <c r="C1079" i="27"/>
  <c r="C1078" i="27"/>
  <c r="C1077" i="27"/>
  <c r="C1076" i="27"/>
  <c r="C1075" i="27"/>
  <c r="C1074" i="27"/>
  <c r="C1073" i="27"/>
  <c r="C1072" i="27"/>
  <c r="C1071" i="27"/>
  <c r="C1070" i="27"/>
  <c r="C1069" i="27"/>
  <c r="C1068" i="27"/>
  <c r="C1067" i="27"/>
  <c r="C1066" i="27"/>
  <c r="C1065" i="27"/>
  <c r="C1064" i="27"/>
  <c r="C1063" i="27"/>
  <c r="C1062" i="27"/>
  <c r="C1061" i="27"/>
  <c r="C1060" i="27"/>
  <c r="C1059" i="27"/>
  <c r="C1058" i="27"/>
  <c r="C1057" i="27"/>
  <c r="C1056" i="27"/>
  <c r="C1055" i="27"/>
  <c r="C1054" i="27"/>
  <c r="C1053" i="27"/>
  <c r="C1052" i="27"/>
  <c r="C1051" i="27"/>
  <c r="C1050" i="27"/>
  <c r="C1049" i="27"/>
  <c r="C1048" i="27"/>
  <c r="C1047" i="27"/>
  <c r="C1046" i="27"/>
  <c r="C1045" i="27"/>
  <c r="C1044" i="27"/>
  <c r="C1043" i="27"/>
  <c r="C1042" i="27"/>
  <c r="C1041" i="27"/>
  <c r="C1040" i="27"/>
  <c r="C1039" i="27"/>
  <c r="C1038" i="27"/>
  <c r="C1037" i="27"/>
  <c r="C1036" i="27"/>
  <c r="C1035" i="27"/>
  <c r="C1034" i="27"/>
  <c r="C1033" i="27"/>
  <c r="C1032" i="27"/>
  <c r="C1031" i="27"/>
  <c r="C1030" i="27"/>
  <c r="C1029" i="27"/>
  <c r="C1028" i="27"/>
  <c r="C1027" i="27"/>
  <c r="C1026" i="27"/>
  <c r="C1025" i="27"/>
  <c r="C1024" i="27"/>
  <c r="C1023" i="27"/>
  <c r="C1022" i="27"/>
  <c r="C1021" i="27"/>
  <c r="C1020" i="27"/>
  <c r="C1019" i="27"/>
  <c r="C1018" i="27"/>
  <c r="C1017" i="27"/>
  <c r="C1016" i="27"/>
  <c r="C1015" i="27"/>
  <c r="C1014" i="27"/>
  <c r="C1013" i="27"/>
  <c r="C1012" i="27"/>
  <c r="C1011" i="27"/>
  <c r="C1010" i="27"/>
  <c r="C1009" i="27"/>
  <c r="C1008" i="27"/>
  <c r="C1007" i="27"/>
  <c r="C1006" i="27"/>
  <c r="C1005" i="27"/>
  <c r="C1004" i="27"/>
  <c r="C1003" i="27"/>
  <c r="C1002" i="27"/>
  <c r="C1001" i="27"/>
  <c r="C1000" i="27"/>
  <c r="C999" i="27"/>
  <c r="C998" i="27"/>
  <c r="C997" i="27"/>
  <c r="C996" i="27"/>
  <c r="C995" i="27"/>
  <c r="C994" i="27"/>
  <c r="C993" i="27"/>
  <c r="C992" i="27"/>
  <c r="C991" i="27"/>
  <c r="C990" i="27"/>
  <c r="C989" i="27"/>
  <c r="C988" i="27"/>
  <c r="C987" i="27"/>
  <c r="C986" i="27"/>
  <c r="C985" i="27"/>
  <c r="C984" i="27"/>
  <c r="C983" i="27"/>
  <c r="C982" i="27"/>
  <c r="C981" i="27"/>
  <c r="C980" i="27"/>
  <c r="C979" i="27"/>
  <c r="C978" i="27"/>
  <c r="C977" i="27"/>
  <c r="C976" i="27"/>
  <c r="C975" i="27"/>
  <c r="C974" i="27"/>
  <c r="C973" i="27"/>
  <c r="C972" i="27"/>
  <c r="C971" i="27"/>
  <c r="C970" i="27"/>
  <c r="C969" i="27"/>
  <c r="C968" i="27"/>
  <c r="C967" i="27"/>
  <c r="C966" i="27"/>
  <c r="C965" i="27"/>
  <c r="C964" i="27"/>
  <c r="C963" i="27"/>
  <c r="C962" i="27"/>
  <c r="C961" i="27"/>
  <c r="C960" i="27"/>
  <c r="C959" i="27"/>
  <c r="C958" i="27"/>
  <c r="C957" i="27"/>
  <c r="C956" i="27"/>
  <c r="C955" i="27"/>
  <c r="C954" i="27"/>
  <c r="C953" i="27"/>
  <c r="C952" i="27"/>
  <c r="C951" i="27"/>
  <c r="C950" i="27"/>
  <c r="C949" i="27"/>
  <c r="C948" i="27"/>
  <c r="C947" i="27"/>
  <c r="C946" i="27"/>
  <c r="C945" i="27"/>
  <c r="C944" i="27"/>
  <c r="C943" i="27"/>
  <c r="C942" i="27"/>
  <c r="C941" i="27"/>
  <c r="C940" i="27"/>
  <c r="C939" i="27"/>
  <c r="C938" i="27"/>
  <c r="C937" i="27"/>
  <c r="C936" i="27"/>
  <c r="C935" i="27"/>
  <c r="C934" i="27"/>
  <c r="C933" i="27"/>
  <c r="C932" i="27"/>
  <c r="C931" i="27"/>
  <c r="C930" i="27"/>
  <c r="C929" i="27"/>
  <c r="C928" i="27"/>
  <c r="C927" i="27"/>
  <c r="C926" i="27"/>
  <c r="C925" i="27"/>
  <c r="C924" i="27"/>
  <c r="C923" i="27"/>
  <c r="C922" i="27"/>
  <c r="C921" i="27"/>
  <c r="C920" i="27"/>
  <c r="C919" i="27"/>
  <c r="C918" i="27"/>
  <c r="C917" i="27"/>
  <c r="C916" i="27"/>
  <c r="C915" i="27"/>
  <c r="C914" i="27"/>
  <c r="C913" i="27"/>
  <c r="C912" i="27"/>
  <c r="C911" i="27"/>
  <c r="C910" i="27"/>
  <c r="C909" i="27"/>
  <c r="C908" i="27"/>
  <c r="C907" i="27"/>
  <c r="C906" i="27"/>
  <c r="C905" i="27"/>
  <c r="C904" i="27"/>
  <c r="C903" i="27"/>
  <c r="C902" i="27"/>
  <c r="C901" i="27"/>
  <c r="C900" i="27"/>
  <c r="C899" i="27"/>
  <c r="C898" i="27"/>
  <c r="C897" i="27"/>
  <c r="C896" i="27"/>
  <c r="C895" i="27"/>
  <c r="C894" i="27"/>
  <c r="C893" i="27"/>
  <c r="C892" i="27"/>
  <c r="C891" i="27"/>
  <c r="C890" i="27"/>
  <c r="C889" i="27"/>
  <c r="C888" i="27"/>
  <c r="C887" i="27"/>
  <c r="C886" i="27"/>
  <c r="C885" i="27"/>
  <c r="C884" i="27"/>
  <c r="C883" i="27"/>
  <c r="C882" i="27"/>
  <c r="C881" i="27"/>
  <c r="C880" i="27"/>
  <c r="C879" i="27"/>
  <c r="C878" i="27"/>
  <c r="C877" i="27"/>
  <c r="C876" i="27"/>
  <c r="C875" i="27"/>
  <c r="C874" i="27"/>
  <c r="C873" i="27"/>
  <c r="C872" i="27"/>
  <c r="C871" i="27"/>
  <c r="C870" i="27"/>
  <c r="C869" i="27"/>
  <c r="C868" i="27"/>
  <c r="C867" i="27"/>
  <c r="C866" i="27"/>
  <c r="C865" i="27"/>
  <c r="C864" i="27"/>
  <c r="C863" i="27"/>
  <c r="C862" i="27"/>
  <c r="C861" i="27"/>
  <c r="C860" i="27"/>
  <c r="C859" i="27"/>
  <c r="C858" i="27"/>
  <c r="C857" i="27"/>
  <c r="C856" i="27"/>
  <c r="C855" i="27"/>
  <c r="C854" i="27"/>
  <c r="C853" i="27"/>
  <c r="C852" i="27"/>
  <c r="C851" i="27"/>
  <c r="C850" i="27"/>
  <c r="C849" i="27"/>
  <c r="C848" i="27"/>
  <c r="C847" i="27"/>
  <c r="C846" i="27"/>
  <c r="C845" i="27"/>
  <c r="C844" i="27"/>
  <c r="C843" i="27"/>
  <c r="C842" i="27"/>
  <c r="C841" i="27"/>
  <c r="C840" i="27"/>
  <c r="C839" i="27"/>
  <c r="C838" i="27"/>
  <c r="C837" i="27"/>
  <c r="C836" i="27"/>
  <c r="C835" i="27"/>
  <c r="C834" i="27"/>
  <c r="C833" i="27"/>
  <c r="C832" i="27"/>
  <c r="C831" i="27"/>
  <c r="C830" i="27"/>
  <c r="C829" i="27"/>
  <c r="C828" i="27"/>
  <c r="C827" i="27"/>
  <c r="C826" i="27"/>
  <c r="C825" i="27"/>
  <c r="C824" i="27"/>
  <c r="C823" i="27"/>
  <c r="C822" i="27"/>
  <c r="C821" i="27"/>
  <c r="C820" i="27"/>
  <c r="C819" i="27"/>
  <c r="C818" i="27"/>
  <c r="C817" i="27"/>
  <c r="C816" i="27"/>
  <c r="C815" i="27"/>
  <c r="C814" i="27"/>
  <c r="C813" i="27"/>
  <c r="C812" i="27"/>
  <c r="C811" i="27"/>
  <c r="C810" i="27"/>
  <c r="C809" i="27"/>
  <c r="C808" i="27"/>
  <c r="C807" i="27"/>
  <c r="C806" i="27"/>
  <c r="C805" i="27"/>
  <c r="C804" i="27"/>
  <c r="C803" i="27"/>
  <c r="C802" i="27"/>
  <c r="C801" i="27"/>
  <c r="C800" i="27"/>
  <c r="C799" i="27"/>
  <c r="C798" i="27"/>
  <c r="C797" i="27"/>
  <c r="C796" i="27"/>
  <c r="C795" i="27"/>
  <c r="C794" i="27"/>
  <c r="C793" i="27"/>
  <c r="C792" i="27"/>
  <c r="C791" i="27"/>
  <c r="C790" i="27"/>
  <c r="C789" i="27"/>
  <c r="C788" i="27"/>
  <c r="C787" i="27"/>
  <c r="C786" i="27"/>
  <c r="C785" i="27"/>
  <c r="C784" i="27"/>
  <c r="C783" i="27"/>
  <c r="C782" i="27"/>
  <c r="C781" i="27"/>
  <c r="C780" i="27"/>
  <c r="C779" i="27"/>
  <c r="C778" i="27"/>
  <c r="C777" i="27"/>
  <c r="C776" i="27"/>
  <c r="C775" i="27"/>
  <c r="C774" i="27"/>
  <c r="C773" i="27"/>
  <c r="C772" i="27"/>
  <c r="C771" i="27"/>
  <c r="C770" i="27"/>
  <c r="C769" i="27"/>
  <c r="C768" i="27"/>
  <c r="C767" i="27"/>
  <c r="C766" i="27"/>
  <c r="C765" i="27"/>
  <c r="C764" i="27"/>
  <c r="C763" i="27"/>
  <c r="C762" i="27"/>
  <c r="C761" i="27"/>
  <c r="C760" i="27"/>
  <c r="C759" i="27"/>
  <c r="C758" i="27"/>
  <c r="C757" i="27"/>
  <c r="C756" i="27"/>
  <c r="C755" i="27"/>
  <c r="C754" i="27"/>
  <c r="C753" i="27"/>
  <c r="C752" i="27"/>
  <c r="C751" i="27"/>
  <c r="C750" i="27"/>
  <c r="C749" i="27"/>
  <c r="C748" i="27"/>
  <c r="C747" i="27"/>
  <c r="C746" i="27"/>
  <c r="C745" i="27"/>
  <c r="C744" i="27"/>
  <c r="C743" i="27"/>
  <c r="C742" i="27"/>
  <c r="C741" i="27"/>
  <c r="C740" i="27"/>
  <c r="C739" i="27"/>
  <c r="C738" i="27"/>
  <c r="C737" i="27"/>
  <c r="C736" i="27"/>
  <c r="C735" i="27"/>
  <c r="C734" i="27"/>
  <c r="C733" i="27"/>
  <c r="C732" i="27"/>
  <c r="C731" i="27"/>
  <c r="C730" i="27"/>
  <c r="C729" i="27"/>
  <c r="C728" i="27"/>
  <c r="C727" i="27"/>
  <c r="C726" i="27"/>
  <c r="C725" i="27"/>
  <c r="C724" i="27"/>
  <c r="C723" i="27"/>
  <c r="C722" i="27"/>
  <c r="C721" i="27"/>
  <c r="C720" i="27"/>
  <c r="C719" i="27"/>
  <c r="C718" i="27"/>
  <c r="C717" i="27"/>
  <c r="C716" i="27"/>
  <c r="C715" i="27"/>
  <c r="C714" i="27"/>
  <c r="C713" i="27"/>
  <c r="C712" i="27"/>
  <c r="C711" i="27"/>
  <c r="C710" i="27"/>
  <c r="C709" i="27"/>
  <c r="C708" i="27"/>
  <c r="C707" i="27"/>
  <c r="C706" i="27"/>
  <c r="C705" i="27"/>
  <c r="C704" i="27"/>
  <c r="C703" i="27"/>
  <c r="C702" i="27"/>
  <c r="C701" i="27"/>
  <c r="C700" i="27"/>
  <c r="C699" i="27"/>
  <c r="C698" i="27"/>
  <c r="C697" i="27"/>
  <c r="C696" i="27"/>
  <c r="C695" i="27"/>
  <c r="C694" i="27"/>
  <c r="C693" i="27"/>
  <c r="C692" i="27"/>
  <c r="C691" i="27"/>
  <c r="C690" i="27"/>
  <c r="C689" i="27"/>
  <c r="C688" i="27"/>
  <c r="C687" i="27"/>
  <c r="C686" i="27"/>
  <c r="C685" i="27"/>
  <c r="C684" i="27"/>
  <c r="C683" i="27"/>
  <c r="C682" i="27"/>
  <c r="C681" i="27"/>
  <c r="C680" i="27"/>
  <c r="C679" i="27"/>
  <c r="C678" i="27"/>
  <c r="C677" i="27"/>
  <c r="C676" i="27"/>
  <c r="C675" i="27"/>
  <c r="C674" i="27"/>
  <c r="C673" i="27"/>
  <c r="C672" i="27"/>
  <c r="C671" i="27"/>
  <c r="C670" i="27"/>
  <c r="C669" i="27"/>
  <c r="C668" i="27"/>
  <c r="C667" i="27"/>
  <c r="C666" i="27"/>
  <c r="C665" i="27"/>
  <c r="C664" i="27"/>
  <c r="C663" i="27"/>
  <c r="C662" i="27"/>
  <c r="C661" i="27"/>
  <c r="C660" i="27"/>
  <c r="C659" i="27"/>
  <c r="C658" i="27"/>
  <c r="C657" i="27"/>
  <c r="C656" i="27"/>
  <c r="C655" i="27"/>
  <c r="C654" i="27"/>
  <c r="C653" i="27"/>
  <c r="C652" i="27"/>
  <c r="C651" i="27"/>
  <c r="C650" i="27"/>
  <c r="C649" i="27"/>
  <c r="C648" i="27"/>
  <c r="C647" i="27"/>
  <c r="C646" i="27"/>
  <c r="C645" i="27"/>
  <c r="C644" i="27"/>
  <c r="C643" i="27"/>
  <c r="C642" i="27"/>
  <c r="C641" i="27"/>
  <c r="C640" i="27"/>
  <c r="C639" i="27"/>
  <c r="C638" i="27"/>
  <c r="C637" i="27"/>
  <c r="C636" i="27"/>
  <c r="C635" i="27"/>
  <c r="C634" i="27"/>
  <c r="C633" i="27"/>
  <c r="C632" i="27"/>
  <c r="C631" i="27"/>
  <c r="C630" i="27"/>
  <c r="C629" i="27"/>
  <c r="C628" i="27"/>
  <c r="C627" i="27"/>
  <c r="C626" i="27"/>
  <c r="C625" i="27"/>
  <c r="C624" i="27"/>
  <c r="C623" i="27"/>
  <c r="C622" i="27"/>
  <c r="C621" i="27"/>
  <c r="C620" i="27"/>
  <c r="C619" i="27"/>
  <c r="C618" i="27"/>
  <c r="C617" i="27"/>
  <c r="C616" i="27"/>
  <c r="C615" i="27"/>
  <c r="C614" i="27"/>
  <c r="C613" i="27"/>
  <c r="C612" i="27"/>
  <c r="C611" i="27"/>
  <c r="C610" i="27"/>
  <c r="C609" i="27"/>
  <c r="C608" i="27"/>
  <c r="C607" i="27"/>
  <c r="C606" i="27"/>
  <c r="C605" i="27"/>
  <c r="C604" i="27"/>
  <c r="C603" i="27"/>
  <c r="C602" i="27"/>
  <c r="C601" i="27"/>
  <c r="C600" i="27"/>
  <c r="C599" i="27"/>
  <c r="C598" i="27"/>
  <c r="C597" i="27"/>
  <c r="C596" i="27"/>
  <c r="C595" i="27"/>
  <c r="C594" i="27"/>
  <c r="C593" i="27"/>
  <c r="C592" i="27"/>
  <c r="C591" i="27"/>
  <c r="C590" i="27"/>
  <c r="C589" i="27"/>
  <c r="C588" i="27"/>
  <c r="C587" i="27"/>
  <c r="C586" i="27"/>
  <c r="C585" i="27"/>
  <c r="C584" i="27"/>
  <c r="C583" i="27"/>
  <c r="C582" i="27"/>
  <c r="C581" i="27"/>
  <c r="C580" i="27"/>
  <c r="C579" i="27"/>
  <c r="C578" i="27"/>
  <c r="C577" i="27"/>
  <c r="C576" i="27"/>
  <c r="C575" i="27"/>
  <c r="C574" i="27"/>
  <c r="C573" i="27"/>
  <c r="C572" i="27"/>
  <c r="C571" i="27"/>
  <c r="C570" i="27"/>
  <c r="C569" i="27"/>
  <c r="C568" i="27"/>
  <c r="C567" i="27"/>
  <c r="C566" i="27"/>
  <c r="C565" i="27"/>
  <c r="C564" i="27"/>
  <c r="C563" i="27"/>
  <c r="C562" i="27"/>
  <c r="C561" i="27"/>
  <c r="C560" i="27"/>
  <c r="C559" i="27"/>
  <c r="C558" i="27"/>
  <c r="C557" i="27"/>
  <c r="C556" i="27"/>
  <c r="C555" i="27"/>
  <c r="C554" i="27"/>
  <c r="C553" i="27"/>
  <c r="C552" i="27"/>
  <c r="C551" i="27"/>
  <c r="C550" i="27"/>
  <c r="C549" i="27"/>
  <c r="C548" i="27"/>
  <c r="C547" i="27"/>
  <c r="C546" i="27"/>
  <c r="C545" i="27"/>
  <c r="C544" i="27"/>
  <c r="C543" i="27"/>
  <c r="C542" i="27"/>
  <c r="C541" i="27"/>
  <c r="C540" i="27"/>
  <c r="C539" i="27"/>
  <c r="C538" i="27"/>
  <c r="C537" i="27"/>
  <c r="C536" i="27"/>
  <c r="C535" i="27"/>
  <c r="C534" i="27"/>
  <c r="C533" i="27"/>
  <c r="C532" i="27"/>
  <c r="C531" i="27"/>
  <c r="C530" i="27"/>
  <c r="C529" i="27"/>
  <c r="C528" i="27"/>
  <c r="C527" i="27"/>
  <c r="C526" i="27"/>
  <c r="C525" i="27"/>
  <c r="C524" i="27"/>
  <c r="C523" i="27"/>
  <c r="C522" i="27"/>
  <c r="C521" i="27"/>
  <c r="C520" i="27"/>
  <c r="C519" i="27"/>
  <c r="C518" i="27"/>
  <c r="C517" i="27"/>
  <c r="C516" i="27"/>
  <c r="C515" i="27"/>
  <c r="C514" i="27"/>
  <c r="C513" i="27"/>
  <c r="C512" i="27"/>
  <c r="C511" i="27"/>
  <c r="C510" i="27"/>
  <c r="C509" i="27"/>
  <c r="C508" i="27"/>
  <c r="C507" i="27"/>
  <c r="C506" i="27"/>
  <c r="C505" i="27"/>
  <c r="C504" i="27"/>
  <c r="C503" i="27"/>
  <c r="C502" i="27"/>
  <c r="C501" i="27"/>
  <c r="C500" i="27"/>
  <c r="C499" i="27"/>
  <c r="C498" i="27"/>
  <c r="C497" i="27"/>
  <c r="C496" i="27"/>
  <c r="C495" i="27"/>
  <c r="C494" i="27"/>
  <c r="C493" i="27"/>
  <c r="C492" i="27"/>
  <c r="C491" i="27"/>
  <c r="C490" i="27"/>
  <c r="C489" i="27"/>
  <c r="C488" i="27"/>
  <c r="C487" i="27"/>
  <c r="C486" i="27"/>
  <c r="C485" i="27"/>
  <c r="C484" i="27"/>
  <c r="C483" i="27"/>
  <c r="C482" i="27"/>
  <c r="C481" i="27"/>
  <c r="C480" i="27"/>
  <c r="C479" i="27"/>
  <c r="C478" i="27"/>
  <c r="C477" i="27"/>
  <c r="C476" i="27"/>
  <c r="C475" i="27"/>
  <c r="C474" i="27"/>
  <c r="C473" i="27"/>
  <c r="C472" i="27"/>
  <c r="C471" i="27"/>
  <c r="C470" i="27"/>
  <c r="C469" i="27"/>
  <c r="C468" i="27"/>
  <c r="C467" i="27"/>
  <c r="C466" i="27"/>
  <c r="C465" i="27"/>
  <c r="C464" i="27"/>
  <c r="C463" i="27"/>
  <c r="C462" i="27"/>
  <c r="C461" i="27"/>
  <c r="C460" i="27"/>
  <c r="C459" i="27"/>
  <c r="C458" i="27"/>
  <c r="C457" i="27"/>
  <c r="C456" i="27"/>
  <c r="C455" i="27"/>
  <c r="C454" i="27"/>
  <c r="C453" i="27"/>
  <c r="C452" i="27"/>
  <c r="C451" i="27"/>
  <c r="C450" i="27"/>
  <c r="C449" i="27"/>
  <c r="C448" i="27"/>
  <c r="C447" i="27"/>
  <c r="C446" i="27"/>
  <c r="C445" i="27"/>
  <c r="C444" i="27"/>
  <c r="C443" i="27"/>
  <c r="C442" i="27"/>
  <c r="C441" i="27"/>
  <c r="C440" i="27"/>
  <c r="C439" i="27"/>
  <c r="C438" i="27"/>
  <c r="C437" i="27"/>
  <c r="C436" i="27"/>
  <c r="C435" i="27"/>
  <c r="C434" i="27"/>
  <c r="C433" i="27"/>
  <c r="C432" i="27"/>
  <c r="C431" i="27"/>
  <c r="C430" i="27"/>
  <c r="C429" i="27"/>
  <c r="C428" i="27"/>
  <c r="C427" i="27"/>
  <c r="C426" i="27"/>
  <c r="C425" i="27"/>
  <c r="C424" i="27"/>
  <c r="C423" i="27"/>
  <c r="C422" i="27"/>
  <c r="C421" i="27"/>
  <c r="C420" i="27"/>
  <c r="C419" i="27"/>
  <c r="C418" i="27"/>
  <c r="C417" i="27"/>
  <c r="C416" i="27"/>
  <c r="C415" i="27"/>
  <c r="C414" i="27"/>
  <c r="C413" i="27"/>
  <c r="C412" i="27"/>
  <c r="C411" i="27"/>
  <c r="C410" i="27"/>
  <c r="C409" i="27"/>
  <c r="C408" i="27"/>
  <c r="C407" i="27"/>
  <c r="C406" i="27"/>
  <c r="C405" i="27"/>
  <c r="C404" i="27"/>
  <c r="C403" i="27"/>
  <c r="C402" i="27"/>
  <c r="C401" i="27"/>
  <c r="C400" i="27"/>
  <c r="C399" i="27"/>
  <c r="C398" i="27"/>
  <c r="C397" i="27"/>
  <c r="C396" i="27"/>
  <c r="C395" i="27"/>
  <c r="C394" i="27"/>
  <c r="C393" i="27"/>
  <c r="C392" i="27"/>
  <c r="C391" i="27"/>
  <c r="C390" i="27"/>
  <c r="C389" i="27"/>
  <c r="C388" i="27"/>
  <c r="C387" i="27"/>
  <c r="C386" i="27"/>
  <c r="C385" i="27"/>
  <c r="C384" i="27"/>
  <c r="C383" i="27"/>
  <c r="C382" i="27"/>
  <c r="C381" i="27"/>
  <c r="C380" i="27"/>
  <c r="C379" i="27"/>
  <c r="C378" i="27"/>
  <c r="C377" i="27"/>
  <c r="C376" i="27"/>
  <c r="C375" i="27"/>
  <c r="C374" i="27"/>
  <c r="C373" i="27"/>
  <c r="C372" i="27"/>
  <c r="C371" i="27"/>
  <c r="C370" i="27"/>
  <c r="C369" i="27"/>
  <c r="C368" i="27"/>
  <c r="C367" i="27"/>
  <c r="C366" i="27"/>
  <c r="C365" i="27"/>
  <c r="C364" i="27"/>
  <c r="C363" i="27"/>
  <c r="C362" i="27"/>
  <c r="C361" i="27"/>
  <c r="C360" i="27"/>
  <c r="C359" i="27"/>
  <c r="C358" i="27"/>
  <c r="C357" i="27"/>
  <c r="C356" i="27"/>
  <c r="C355" i="27"/>
  <c r="C354" i="27"/>
  <c r="C353" i="27"/>
  <c r="C352" i="27"/>
  <c r="C351" i="27"/>
  <c r="C350" i="27"/>
  <c r="C349" i="27"/>
  <c r="C348" i="27"/>
  <c r="C347" i="27"/>
  <c r="C346" i="27"/>
  <c r="C345" i="27"/>
  <c r="C344" i="27"/>
  <c r="C343" i="27"/>
  <c r="C342" i="27"/>
  <c r="C341" i="27"/>
  <c r="C340" i="27"/>
  <c r="C339" i="27"/>
  <c r="C338" i="27"/>
  <c r="C337" i="27"/>
  <c r="C336" i="27"/>
  <c r="C335" i="27"/>
  <c r="C334" i="27"/>
  <c r="C333" i="27"/>
  <c r="C332" i="27"/>
  <c r="C331" i="27"/>
  <c r="C330" i="27"/>
  <c r="C329" i="27"/>
  <c r="C328" i="27"/>
  <c r="C327" i="27"/>
  <c r="C326" i="27"/>
  <c r="C325" i="27"/>
  <c r="C324" i="27"/>
  <c r="C323" i="27"/>
  <c r="C322" i="27"/>
  <c r="C321" i="27"/>
  <c r="C320" i="27"/>
  <c r="C319" i="27"/>
  <c r="C318" i="27"/>
  <c r="C317" i="27"/>
  <c r="C316" i="27"/>
  <c r="C315" i="27"/>
  <c r="C314" i="27"/>
  <c r="C313" i="27"/>
  <c r="C312" i="27"/>
  <c r="C311" i="27"/>
  <c r="C310" i="27"/>
  <c r="C309" i="27"/>
  <c r="C308" i="27"/>
  <c r="C307" i="27"/>
  <c r="C306" i="27"/>
  <c r="C305" i="27"/>
  <c r="C304" i="27"/>
  <c r="C303" i="27"/>
  <c r="C302" i="27"/>
  <c r="C301" i="27"/>
  <c r="C300" i="27"/>
  <c r="C299" i="27"/>
  <c r="C298" i="27"/>
  <c r="C297" i="27"/>
  <c r="C296" i="27"/>
  <c r="C295" i="27"/>
  <c r="C294" i="27"/>
  <c r="C293" i="27"/>
  <c r="C292" i="27"/>
  <c r="C291" i="27"/>
  <c r="C290" i="27"/>
  <c r="C289" i="27"/>
  <c r="C288" i="27"/>
  <c r="C287" i="27"/>
  <c r="C286" i="27"/>
  <c r="C285" i="27"/>
  <c r="C284" i="27"/>
  <c r="C283" i="27"/>
  <c r="C282" i="27"/>
  <c r="C281" i="27"/>
  <c r="C280" i="27"/>
  <c r="C279" i="27"/>
  <c r="C278" i="27"/>
  <c r="C277" i="27"/>
  <c r="C276" i="27"/>
  <c r="C275" i="27"/>
  <c r="C274" i="27"/>
  <c r="C273" i="27"/>
  <c r="C272" i="27"/>
  <c r="C271" i="27"/>
  <c r="C270" i="27"/>
  <c r="C269" i="27"/>
  <c r="C268" i="27"/>
  <c r="C267" i="27"/>
  <c r="C266" i="27"/>
  <c r="C265" i="27"/>
  <c r="C264" i="27"/>
  <c r="C263" i="27"/>
  <c r="C262" i="27"/>
  <c r="C261" i="27"/>
  <c r="C260" i="27"/>
  <c r="C259" i="27"/>
  <c r="C258" i="27"/>
  <c r="C257" i="27"/>
  <c r="C256" i="27"/>
  <c r="C255" i="27"/>
  <c r="C254" i="27"/>
  <c r="C253" i="27"/>
  <c r="C252" i="27"/>
  <c r="C251" i="27"/>
  <c r="C250" i="27"/>
  <c r="C249" i="27"/>
  <c r="C248" i="27"/>
  <c r="C247" i="27"/>
  <c r="C246" i="27"/>
  <c r="C245" i="27"/>
  <c r="C244" i="27"/>
  <c r="C243" i="27"/>
  <c r="C242" i="27"/>
  <c r="C241" i="27"/>
  <c r="C240" i="27"/>
  <c r="C239" i="27"/>
  <c r="C238" i="27"/>
  <c r="C237" i="27"/>
  <c r="C236" i="27"/>
  <c r="C235" i="27"/>
  <c r="C234" i="27"/>
  <c r="C233" i="27"/>
  <c r="C232" i="27"/>
  <c r="C231" i="27"/>
  <c r="C230" i="27"/>
  <c r="C229" i="27"/>
  <c r="C228" i="27"/>
  <c r="C227" i="27"/>
  <c r="C226" i="27"/>
  <c r="C225" i="27"/>
  <c r="C224" i="27"/>
  <c r="C223" i="27"/>
  <c r="C222" i="27"/>
  <c r="C221" i="27"/>
  <c r="C220" i="27"/>
  <c r="C219" i="27"/>
  <c r="C218" i="27"/>
  <c r="C217" i="27"/>
  <c r="C216" i="27"/>
  <c r="C215" i="27"/>
  <c r="C214" i="27"/>
  <c r="C213" i="27"/>
  <c r="C212" i="27"/>
  <c r="C211" i="27"/>
  <c r="C210" i="27"/>
  <c r="C209" i="27"/>
  <c r="C208" i="27"/>
  <c r="C207" i="27"/>
  <c r="C206" i="27"/>
  <c r="C205" i="27"/>
  <c r="C204" i="27"/>
  <c r="C203" i="27"/>
  <c r="C202" i="27"/>
  <c r="C201" i="27"/>
  <c r="C200" i="27"/>
  <c r="C199" i="27"/>
  <c r="C198" i="27"/>
  <c r="C197" i="27"/>
  <c r="C196" i="27"/>
  <c r="C195" i="27"/>
  <c r="C194" i="27"/>
  <c r="C193" i="27"/>
  <c r="C192" i="27"/>
  <c r="C191" i="27"/>
  <c r="C190" i="27"/>
  <c r="C189" i="27"/>
  <c r="C188" i="27"/>
  <c r="C187" i="27"/>
  <c r="C186" i="27"/>
  <c r="C185" i="27"/>
  <c r="C184" i="27"/>
  <c r="C183" i="27"/>
  <c r="C182" i="27"/>
  <c r="C181" i="27"/>
  <c r="C180" i="27"/>
  <c r="C179" i="27"/>
  <c r="C178" i="27"/>
  <c r="C177" i="27"/>
  <c r="C176" i="27"/>
  <c r="C175" i="27"/>
  <c r="C174" i="27"/>
  <c r="C173" i="27"/>
  <c r="C172" i="27"/>
  <c r="C171" i="27"/>
  <c r="C170" i="27"/>
  <c r="C169" i="27"/>
  <c r="C168" i="27"/>
  <c r="C167" i="27"/>
  <c r="C166" i="27"/>
  <c r="C165" i="27"/>
  <c r="C164" i="27"/>
  <c r="C163" i="27"/>
  <c r="C162" i="27"/>
  <c r="C161" i="27"/>
  <c r="C160" i="27"/>
  <c r="C159" i="27"/>
  <c r="C158" i="27"/>
  <c r="C157" i="27"/>
  <c r="C156" i="27"/>
  <c r="C155" i="27"/>
  <c r="C154" i="27"/>
  <c r="C153" i="27"/>
  <c r="C152" i="27"/>
  <c r="C151" i="27"/>
  <c r="C150" i="27"/>
  <c r="C149" i="27"/>
  <c r="C148" i="27"/>
  <c r="C147" i="27"/>
  <c r="C146" i="27"/>
  <c r="C145" i="27"/>
  <c r="C144" i="27"/>
  <c r="C143" i="27"/>
  <c r="C142" i="27"/>
  <c r="C141" i="27"/>
  <c r="C140" i="27"/>
  <c r="C139" i="27"/>
  <c r="C138" i="27"/>
  <c r="C137" i="27"/>
  <c r="C136" i="27"/>
  <c r="C135" i="27"/>
  <c r="C134" i="27"/>
  <c r="C133" i="27"/>
  <c r="C132" i="27"/>
  <c r="C131" i="27"/>
  <c r="C130" i="27"/>
  <c r="C129" i="27"/>
  <c r="C128" i="27"/>
  <c r="C127" i="27"/>
  <c r="C126" i="27"/>
  <c r="C125" i="27"/>
  <c r="C124" i="27"/>
  <c r="C123" i="27"/>
  <c r="C122" i="27"/>
  <c r="C121" i="27"/>
  <c r="C120" i="27"/>
  <c r="C119" i="27"/>
  <c r="C118" i="27"/>
  <c r="C117" i="27"/>
  <c r="C116" i="27"/>
  <c r="C115" i="27"/>
  <c r="C114" i="27"/>
  <c r="C113" i="27"/>
  <c r="C112" i="27"/>
  <c r="C111" i="27"/>
  <c r="C110" i="27"/>
  <c r="C109" i="27"/>
  <c r="C108" i="27"/>
  <c r="C107" i="27"/>
  <c r="C106" i="27"/>
  <c r="C105" i="27"/>
  <c r="C104" i="27"/>
  <c r="C103" i="27"/>
  <c r="C102" i="27"/>
  <c r="C101" i="27"/>
  <c r="C100" i="27"/>
  <c r="C99" i="27"/>
  <c r="C98" i="27"/>
  <c r="C97" i="27"/>
  <c r="C96" i="27"/>
  <c r="C95" i="27"/>
  <c r="C94" i="27"/>
  <c r="C93" i="27"/>
  <c r="C92" i="27"/>
  <c r="C91" i="27"/>
  <c r="C90" i="27"/>
  <c r="C89" i="27"/>
  <c r="C88" i="27"/>
  <c r="C87" i="27"/>
  <c r="C86" i="27"/>
  <c r="C85" i="27"/>
  <c r="C84" i="27"/>
  <c r="C83" i="27"/>
  <c r="C82" i="27"/>
  <c r="C81" i="27"/>
  <c r="C80" i="27"/>
  <c r="C79" i="27"/>
  <c r="C78" i="27"/>
  <c r="C77" i="27"/>
  <c r="C76" i="27"/>
  <c r="C75" i="27"/>
  <c r="C74" i="27"/>
  <c r="C73" i="27"/>
  <c r="C72" i="27"/>
  <c r="C71" i="27"/>
  <c r="C70" i="27"/>
  <c r="C69" i="27"/>
  <c r="C68" i="27"/>
  <c r="C67" i="27"/>
  <c r="C66" i="27"/>
  <c r="C65" i="27"/>
  <c r="C64" i="27"/>
  <c r="C63" i="27"/>
  <c r="C62" i="27"/>
  <c r="C61" i="27"/>
  <c r="C60" i="27"/>
  <c r="C59" i="27"/>
  <c r="C58" i="27"/>
  <c r="C57" i="27"/>
  <c r="C56" i="27"/>
  <c r="C55" i="27"/>
  <c r="C54" i="27"/>
  <c r="C53" i="27"/>
  <c r="C52" i="27"/>
  <c r="C51" i="27"/>
  <c r="C50" i="27"/>
  <c r="C49" i="27"/>
  <c r="C48" i="27"/>
  <c r="C47" i="27"/>
  <c r="C46" i="27"/>
  <c r="C45" i="27"/>
  <c r="C44" i="27"/>
  <c r="C43" i="27"/>
  <c r="C42" i="27"/>
  <c r="C41" i="27"/>
  <c r="C40" i="27"/>
  <c r="C39" i="27"/>
  <c r="C38" i="27"/>
  <c r="C37" i="27"/>
  <c r="C36" i="27"/>
  <c r="C35" i="27"/>
  <c r="C34" i="27"/>
  <c r="C33" i="27"/>
  <c r="C32" i="27"/>
  <c r="C31" i="27"/>
  <c r="C30" i="27"/>
  <c r="C29" i="27"/>
  <c r="C28" i="27"/>
  <c r="C27" i="27"/>
  <c r="C26" i="27"/>
  <c r="C25" i="27"/>
  <c r="C24" i="27"/>
  <c r="C23" i="27"/>
  <c r="C22" i="27"/>
  <c r="C21" i="27"/>
  <c r="C20" i="27"/>
  <c r="C19" i="27"/>
  <c r="C18" i="27"/>
  <c r="C17" i="27"/>
  <c r="C16" i="27"/>
  <c r="C15" i="27"/>
  <c r="C14" i="27"/>
  <c r="C13" i="27"/>
  <c r="C12" i="27"/>
  <c r="C11" i="27"/>
  <c r="C10" i="27"/>
  <c r="C9" i="27"/>
  <c r="C8" i="27"/>
  <c r="C7" i="27"/>
  <c r="C6" i="27"/>
  <c r="C5" i="27"/>
  <c r="C4" i="27"/>
  <c r="C3" i="27"/>
  <c r="C23" i="29"/>
  <c r="C18" i="29"/>
  <c r="C13" i="29"/>
  <c r="C8" i="29"/>
  <c r="D3" i="29"/>
  <c r="C3" i="29"/>
  <c r="D78" i="2"/>
  <c r="D73" i="2"/>
  <c r="D72" i="2"/>
  <c r="D71" i="2"/>
  <c r="D70" i="2"/>
  <c r="F65" i="2"/>
  <c r="E65" i="2"/>
  <c r="F64" i="2"/>
  <c r="E64" i="2"/>
  <c r="F63" i="2"/>
  <c r="E63" i="2"/>
  <c r="F62" i="2"/>
  <c r="E62" i="2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2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W2" i="1"/>
  <c r="D58" i="2"/>
  <c r="D57" i="2"/>
  <c r="D56" i="2"/>
  <c r="D55" i="2"/>
  <c r="W1501" i="1"/>
  <c r="V1501" i="1"/>
  <c r="T1501" i="1"/>
  <c r="O1501" i="1"/>
  <c r="P1501" i="1" s="1"/>
  <c r="W1500" i="1"/>
  <c r="V1500" i="1"/>
  <c r="T1500" i="1"/>
  <c r="P1500" i="1"/>
  <c r="O1500" i="1"/>
  <c r="W1499" i="1"/>
  <c r="V1499" i="1"/>
  <c r="T1499" i="1"/>
  <c r="O1499" i="1"/>
  <c r="P1499" i="1" s="1"/>
  <c r="W1498" i="1"/>
  <c r="V1498" i="1"/>
  <c r="T1498" i="1"/>
  <c r="O1498" i="1"/>
  <c r="P1498" i="1" s="1"/>
  <c r="W1497" i="1"/>
  <c r="V1497" i="1"/>
  <c r="T1497" i="1"/>
  <c r="P1497" i="1"/>
  <c r="O1497" i="1"/>
  <c r="W1496" i="1"/>
  <c r="V1496" i="1"/>
  <c r="T1496" i="1"/>
  <c r="O1496" i="1"/>
  <c r="W1495" i="1"/>
  <c r="V1495" i="1"/>
  <c r="T1495" i="1"/>
  <c r="O1495" i="1"/>
  <c r="P1495" i="1" s="1"/>
  <c r="W1494" i="1"/>
  <c r="V1494" i="1"/>
  <c r="T1494" i="1"/>
  <c r="O1494" i="1"/>
  <c r="P1494" i="1" s="1"/>
  <c r="W1493" i="1"/>
  <c r="V1493" i="1"/>
  <c r="T1493" i="1"/>
  <c r="P1493" i="1"/>
  <c r="O1493" i="1"/>
  <c r="W1492" i="1"/>
  <c r="V1492" i="1"/>
  <c r="T1492" i="1"/>
  <c r="P1492" i="1"/>
  <c r="O1492" i="1"/>
  <c r="W1491" i="1"/>
  <c r="V1491" i="1"/>
  <c r="T1491" i="1"/>
  <c r="O1491" i="1"/>
  <c r="P1491" i="1" s="1"/>
  <c r="W1490" i="1"/>
  <c r="V1490" i="1"/>
  <c r="T1490" i="1"/>
  <c r="O1490" i="1"/>
  <c r="P1490" i="1" s="1"/>
  <c r="W1489" i="1"/>
  <c r="V1489" i="1"/>
  <c r="T1489" i="1"/>
  <c r="O1489" i="1"/>
  <c r="W1488" i="1"/>
  <c r="V1488" i="1"/>
  <c r="T1488" i="1"/>
  <c r="O1488" i="1"/>
  <c r="W1487" i="1"/>
  <c r="V1487" i="1"/>
  <c r="T1487" i="1"/>
  <c r="O1487" i="1"/>
  <c r="P1487" i="1" s="1"/>
  <c r="W1486" i="1"/>
  <c r="V1486" i="1"/>
  <c r="T1486" i="1"/>
  <c r="O1486" i="1"/>
  <c r="P1486" i="1" s="1"/>
  <c r="W1485" i="1"/>
  <c r="V1485" i="1"/>
  <c r="T1485" i="1"/>
  <c r="P1485" i="1"/>
  <c r="O1485" i="1"/>
  <c r="W1484" i="1"/>
  <c r="V1484" i="1"/>
  <c r="T1484" i="1"/>
  <c r="P1484" i="1"/>
  <c r="O1484" i="1"/>
  <c r="W1483" i="1"/>
  <c r="V1483" i="1"/>
  <c r="T1483" i="1"/>
  <c r="O1483" i="1"/>
  <c r="P1483" i="1" s="1"/>
  <c r="W1482" i="1"/>
  <c r="V1482" i="1"/>
  <c r="T1482" i="1"/>
  <c r="O1482" i="1"/>
  <c r="P1482" i="1" s="1"/>
  <c r="W1481" i="1"/>
  <c r="V1481" i="1"/>
  <c r="T1481" i="1"/>
  <c r="O1481" i="1"/>
  <c r="W1480" i="1"/>
  <c r="V1480" i="1"/>
  <c r="T1480" i="1"/>
  <c r="O1480" i="1"/>
  <c r="W1479" i="1"/>
  <c r="V1479" i="1"/>
  <c r="T1479" i="1"/>
  <c r="O1479" i="1"/>
  <c r="P1479" i="1" s="1"/>
  <c r="W1478" i="1"/>
  <c r="V1478" i="1"/>
  <c r="T1478" i="1"/>
  <c r="O1478" i="1"/>
  <c r="P1478" i="1" s="1"/>
  <c r="W1477" i="1"/>
  <c r="V1477" i="1"/>
  <c r="T1477" i="1"/>
  <c r="P1477" i="1"/>
  <c r="O1477" i="1"/>
  <c r="W1476" i="1"/>
  <c r="V1476" i="1"/>
  <c r="T1476" i="1"/>
  <c r="O1476" i="1"/>
  <c r="P1476" i="1" s="1"/>
  <c r="U1476" i="1" s="1"/>
  <c r="W1475" i="1"/>
  <c r="V1475" i="1"/>
  <c r="T1475" i="1"/>
  <c r="O1475" i="1"/>
  <c r="P1475" i="1" s="1"/>
  <c r="W1474" i="1"/>
  <c r="V1474" i="1"/>
  <c r="T1474" i="1"/>
  <c r="O1474" i="1"/>
  <c r="P1474" i="1" s="1"/>
  <c r="W1473" i="1"/>
  <c r="V1473" i="1"/>
  <c r="T1473" i="1"/>
  <c r="P1473" i="1"/>
  <c r="O1473" i="1"/>
  <c r="W1472" i="1"/>
  <c r="V1472" i="1"/>
  <c r="T1472" i="1"/>
  <c r="O1472" i="1"/>
  <c r="P1472" i="1" s="1"/>
  <c r="U1472" i="1" s="1"/>
  <c r="W1471" i="1"/>
  <c r="V1471" i="1"/>
  <c r="T1471" i="1"/>
  <c r="O1471" i="1"/>
  <c r="P1471" i="1" s="1"/>
  <c r="W1470" i="1"/>
  <c r="V1470" i="1"/>
  <c r="T1470" i="1"/>
  <c r="O1470" i="1"/>
  <c r="P1470" i="1" s="1"/>
  <c r="W1469" i="1"/>
  <c r="V1469" i="1"/>
  <c r="T1469" i="1"/>
  <c r="P1469" i="1"/>
  <c r="O1469" i="1"/>
  <c r="W1468" i="1"/>
  <c r="V1468" i="1"/>
  <c r="T1468" i="1"/>
  <c r="O1468" i="1"/>
  <c r="P1468" i="1" s="1"/>
  <c r="U1468" i="1" s="1"/>
  <c r="W1467" i="1"/>
  <c r="V1467" i="1"/>
  <c r="T1467" i="1"/>
  <c r="O1467" i="1"/>
  <c r="P1467" i="1" s="1"/>
  <c r="W1466" i="1"/>
  <c r="V1466" i="1"/>
  <c r="T1466" i="1"/>
  <c r="O1466" i="1"/>
  <c r="P1466" i="1" s="1"/>
  <c r="W1465" i="1"/>
  <c r="V1465" i="1"/>
  <c r="T1465" i="1"/>
  <c r="P1465" i="1"/>
  <c r="O1465" i="1"/>
  <c r="W1464" i="1"/>
  <c r="V1464" i="1"/>
  <c r="T1464" i="1"/>
  <c r="O1464" i="1"/>
  <c r="P1464" i="1" s="1"/>
  <c r="U1464" i="1" s="1"/>
  <c r="W1463" i="1"/>
  <c r="V1463" i="1"/>
  <c r="T1463" i="1"/>
  <c r="O1463" i="1"/>
  <c r="P1463" i="1" s="1"/>
  <c r="W1462" i="1"/>
  <c r="V1462" i="1"/>
  <c r="T1462" i="1"/>
  <c r="O1462" i="1"/>
  <c r="P1462" i="1" s="1"/>
  <c r="W1461" i="1"/>
  <c r="V1461" i="1"/>
  <c r="T1461" i="1"/>
  <c r="P1461" i="1"/>
  <c r="O1461" i="1"/>
  <c r="W1460" i="1"/>
  <c r="V1460" i="1"/>
  <c r="T1460" i="1"/>
  <c r="O1460" i="1"/>
  <c r="P1460" i="1" s="1"/>
  <c r="U1460" i="1" s="1"/>
  <c r="W1459" i="1"/>
  <c r="V1459" i="1"/>
  <c r="T1459" i="1"/>
  <c r="O1459" i="1"/>
  <c r="P1459" i="1" s="1"/>
  <c r="W1458" i="1"/>
  <c r="V1458" i="1"/>
  <c r="T1458" i="1"/>
  <c r="O1458" i="1"/>
  <c r="P1458" i="1" s="1"/>
  <c r="W1457" i="1"/>
  <c r="V1457" i="1"/>
  <c r="T1457" i="1"/>
  <c r="P1457" i="1"/>
  <c r="O1457" i="1"/>
  <c r="W1456" i="1"/>
  <c r="V1456" i="1"/>
  <c r="T1456" i="1"/>
  <c r="O1456" i="1"/>
  <c r="P1456" i="1" s="1"/>
  <c r="U1456" i="1" s="1"/>
  <c r="W1455" i="1"/>
  <c r="V1455" i="1"/>
  <c r="T1455" i="1"/>
  <c r="O1455" i="1"/>
  <c r="P1455" i="1" s="1"/>
  <c r="W1454" i="1"/>
  <c r="V1454" i="1"/>
  <c r="T1454" i="1"/>
  <c r="O1454" i="1"/>
  <c r="P1454" i="1" s="1"/>
  <c r="W1453" i="1"/>
  <c r="V1453" i="1"/>
  <c r="T1453" i="1"/>
  <c r="P1453" i="1"/>
  <c r="O1453" i="1"/>
  <c r="W1452" i="1"/>
  <c r="V1452" i="1"/>
  <c r="T1452" i="1"/>
  <c r="O1452" i="1"/>
  <c r="P1452" i="1" s="1"/>
  <c r="U1452" i="1" s="1"/>
  <c r="W1451" i="1"/>
  <c r="V1451" i="1"/>
  <c r="T1451" i="1"/>
  <c r="O1451" i="1"/>
  <c r="P1451" i="1" s="1"/>
  <c r="W1450" i="1"/>
  <c r="V1450" i="1"/>
  <c r="T1450" i="1"/>
  <c r="O1450" i="1"/>
  <c r="P1450" i="1" s="1"/>
  <c r="W1449" i="1"/>
  <c r="V1449" i="1"/>
  <c r="T1449" i="1"/>
  <c r="P1449" i="1"/>
  <c r="O1449" i="1"/>
  <c r="W1448" i="1"/>
  <c r="V1448" i="1"/>
  <c r="T1448" i="1"/>
  <c r="O1448" i="1"/>
  <c r="W1447" i="1"/>
  <c r="V1447" i="1"/>
  <c r="T1447" i="1"/>
  <c r="O1447" i="1"/>
  <c r="P1447" i="1" s="1"/>
  <c r="W1446" i="1"/>
  <c r="V1446" i="1"/>
  <c r="T1446" i="1"/>
  <c r="O1446" i="1"/>
  <c r="P1446" i="1" s="1"/>
  <c r="W1445" i="1"/>
  <c r="V1445" i="1"/>
  <c r="T1445" i="1"/>
  <c r="P1445" i="1"/>
  <c r="O1445" i="1"/>
  <c r="W1444" i="1"/>
  <c r="V1444" i="1"/>
  <c r="T1444" i="1"/>
  <c r="O1444" i="1"/>
  <c r="P1444" i="1" s="1"/>
  <c r="U1444" i="1" s="1"/>
  <c r="W1443" i="1"/>
  <c r="V1443" i="1"/>
  <c r="T1443" i="1"/>
  <c r="O1443" i="1"/>
  <c r="P1443" i="1" s="1"/>
  <c r="W1442" i="1"/>
  <c r="V1442" i="1"/>
  <c r="T1442" i="1"/>
  <c r="O1442" i="1"/>
  <c r="P1442" i="1" s="1"/>
  <c r="W1441" i="1"/>
  <c r="V1441" i="1"/>
  <c r="T1441" i="1"/>
  <c r="P1441" i="1"/>
  <c r="O1441" i="1"/>
  <c r="W1440" i="1"/>
  <c r="V1440" i="1"/>
  <c r="T1440" i="1"/>
  <c r="O1440" i="1"/>
  <c r="W1439" i="1"/>
  <c r="V1439" i="1"/>
  <c r="T1439" i="1"/>
  <c r="O1439" i="1"/>
  <c r="W1438" i="1"/>
  <c r="V1438" i="1"/>
  <c r="T1438" i="1"/>
  <c r="O1438" i="1"/>
  <c r="P1438" i="1" s="1"/>
  <c r="W1437" i="1"/>
  <c r="V1437" i="1"/>
  <c r="T1437" i="1"/>
  <c r="P1437" i="1"/>
  <c r="O1437" i="1"/>
  <c r="W1436" i="1"/>
  <c r="V1436" i="1"/>
  <c r="T1436" i="1"/>
  <c r="O1436" i="1"/>
  <c r="P1436" i="1" s="1"/>
  <c r="U1436" i="1" s="1"/>
  <c r="W1435" i="1"/>
  <c r="V1435" i="1"/>
  <c r="T1435" i="1"/>
  <c r="O1435" i="1"/>
  <c r="P1435" i="1" s="1"/>
  <c r="W1434" i="1"/>
  <c r="V1434" i="1"/>
  <c r="T1434" i="1"/>
  <c r="O1434" i="1"/>
  <c r="P1434" i="1" s="1"/>
  <c r="W1433" i="1"/>
  <c r="V1433" i="1"/>
  <c r="T1433" i="1"/>
  <c r="P1433" i="1"/>
  <c r="O1433" i="1"/>
  <c r="W1432" i="1"/>
  <c r="V1432" i="1"/>
  <c r="T1432" i="1"/>
  <c r="O1432" i="1"/>
  <c r="W1431" i="1"/>
  <c r="V1431" i="1"/>
  <c r="T1431" i="1"/>
  <c r="O1431" i="1"/>
  <c r="W1430" i="1"/>
  <c r="V1430" i="1"/>
  <c r="T1430" i="1"/>
  <c r="O1430" i="1"/>
  <c r="P1430" i="1" s="1"/>
  <c r="W1429" i="1"/>
  <c r="V1429" i="1"/>
  <c r="T1429" i="1"/>
  <c r="P1429" i="1"/>
  <c r="O1429" i="1"/>
  <c r="W1428" i="1"/>
  <c r="V1428" i="1"/>
  <c r="T1428" i="1"/>
  <c r="O1428" i="1"/>
  <c r="P1428" i="1" s="1"/>
  <c r="U1428" i="1" s="1"/>
  <c r="W1427" i="1"/>
  <c r="V1427" i="1"/>
  <c r="T1427" i="1"/>
  <c r="O1427" i="1"/>
  <c r="P1427" i="1" s="1"/>
  <c r="W1426" i="1"/>
  <c r="V1426" i="1"/>
  <c r="T1426" i="1"/>
  <c r="O1426" i="1"/>
  <c r="P1426" i="1" s="1"/>
  <c r="W1425" i="1"/>
  <c r="V1425" i="1"/>
  <c r="T1425" i="1"/>
  <c r="P1425" i="1"/>
  <c r="O1425" i="1"/>
  <c r="W1424" i="1"/>
  <c r="V1424" i="1"/>
  <c r="T1424" i="1"/>
  <c r="O1424" i="1"/>
  <c r="W1423" i="1"/>
  <c r="V1423" i="1"/>
  <c r="T1423" i="1"/>
  <c r="O1423" i="1"/>
  <c r="W1422" i="1"/>
  <c r="V1422" i="1"/>
  <c r="T1422" i="1"/>
  <c r="O1422" i="1"/>
  <c r="P1422" i="1" s="1"/>
  <c r="W1421" i="1"/>
  <c r="V1421" i="1"/>
  <c r="T1421" i="1"/>
  <c r="P1421" i="1"/>
  <c r="O1421" i="1"/>
  <c r="W1420" i="1"/>
  <c r="V1420" i="1"/>
  <c r="T1420" i="1"/>
  <c r="O1420" i="1"/>
  <c r="P1420" i="1" s="1"/>
  <c r="U1420" i="1" s="1"/>
  <c r="W1419" i="1"/>
  <c r="V1419" i="1"/>
  <c r="T1419" i="1"/>
  <c r="O1419" i="1"/>
  <c r="P1419" i="1" s="1"/>
  <c r="W1418" i="1"/>
  <c r="V1418" i="1"/>
  <c r="T1418" i="1"/>
  <c r="O1418" i="1"/>
  <c r="P1418" i="1" s="1"/>
  <c r="W1417" i="1"/>
  <c r="V1417" i="1"/>
  <c r="T1417" i="1"/>
  <c r="P1417" i="1"/>
  <c r="O1417" i="1"/>
  <c r="W1416" i="1"/>
  <c r="V1416" i="1"/>
  <c r="T1416" i="1"/>
  <c r="O1416" i="1"/>
  <c r="W1415" i="1"/>
  <c r="V1415" i="1"/>
  <c r="T1415" i="1"/>
  <c r="O1415" i="1"/>
  <c r="W1414" i="1"/>
  <c r="V1414" i="1"/>
  <c r="T1414" i="1"/>
  <c r="O1414" i="1"/>
  <c r="P1414" i="1" s="1"/>
  <c r="W1413" i="1"/>
  <c r="V1413" i="1"/>
  <c r="T1413" i="1"/>
  <c r="P1413" i="1"/>
  <c r="O1413" i="1"/>
  <c r="W1412" i="1"/>
  <c r="V1412" i="1"/>
  <c r="T1412" i="1"/>
  <c r="O1412" i="1"/>
  <c r="P1412" i="1" s="1"/>
  <c r="W1411" i="1"/>
  <c r="V1411" i="1"/>
  <c r="T1411" i="1"/>
  <c r="O1411" i="1"/>
  <c r="P1411" i="1" s="1"/>
  <c r="U1411" i="1" s="1"/>
  <c r="W1410" i="1"/>
  <c r="V1410" i="1"/>
  <c r="T1410" i="1"/>
  <c r="O1410" i="1"/>
  <c r="P1410" i="1" s="1"/>
  <c r="W1409" i="1"/>
  <c r="V1409" i="1"/>
  <c r="T1409" i="1"/>
  <c r="O1409" i="1"/>
  <c r="P1409" i="1" s="1"/>
  <c r="W1408" i="1"/>
  <c r="V1408" i="1"/>
  <c r="T1408" i="1"/>
  <c r="P1408" i="1"/>
  <c r="O1408" i="1"/>
  <c r="W1407" i="1"/>
  <c r="V1407" i="1"/>
  <c r="T1407" i="1"/>
  <c r="O1407" i="1"/>
  <c r="P1407" i="1" s="1"/>
  <c r="U1407" i="1" s="1"/>
  <c r="W1406" i="1"/>
  <c r="V1406" i="1"/>
  <c r="T1406" i="1"/>
  <c r="O1406" i="1"/>
  <c r="P1406" i="1" s="1"/>
  <c r="W1405" i="1"/>
  <c r="V1405" i="1"/>
  <c r="T1405" i="1"/>
  <c r="P1405" i="1"/>
  <c r="O1405" i="1"/>
  <c r="W1404" i="1"/>
  <c r="V1404" i="1"/>
  <c r="T1404" i="1"/>
  <c r="O1404" i="1"/>
  <c r="W1403" i="1"/>
  <c r="V1403" i="1"/>
  <c r="T1403" i="1"/>
  <c r="O1403" i="1"/>
  <c r="W1402" i="1"/>
  <c r="V1402" i="1"/>
  <c r="T1402" i="1"/>
  <c r="O1402" i="1"/>
  <c r="W1401" i="1"/>
  <c r="V1401" i="1"/>
  <c r="T1401" i="1"/>
  <c r="P1401" i="1"/>
  <c r="O1401" i="1"/>
  <c r="W1400" i="1"/>
  <c r="V1400" i="1"/>
  <c r="T1400" i="1"/>
  <c r="O1400" i="1"/>
  <c r="P1400" i="1" s="1"/>
  <c r="W1399" i="1"/>
  <c r="V1399" i="1"/>
  <c r="T1399" i="1"/>
  <c r="P1399" i="1"/>
  <c r="O1399" i="1"/>
  <c r="W1398" i="1"/>
  <c r="V1398" i="1"/>
  <c r="T1398" i="1"/>
  <c r="O1398" i="1"/>
  <c r="P1398" i="1" s="1"/>
  <c r="W1397" i="1"/>
  <c r="V1397" i="1"/>
  <c r="T1397" i="1"/>
  <c r="O1397" i="1"/>
  <c r="P1397" i="1" s="1"/>
  <c r="W1396" i="1"/>
  <c r="V1396" i="1"/>
  <c r="T1396" i="1"/>
  <c r="O1396" i="1"/>
  <c r="P1396" i="1" s="1"/>
  <c r="W1395" i="1"/>
  <c r="V1395" i="1"/>
  <c r="U1395" i="1"/>
  <c r="T1395" i="1"/>
  <c r="P1395" i="1"/>
  <c r="O1395" i="1"/>
  <c r="W1394" i="1"/>
  <c r="V1394" i="1"/>
  <c r="T1394" i="1"/>
  <c r="O1394" i="1"/>
  <c r="P1394" i="1" s="1"/>
  <c r="W1393" i="1"/>
  <c r="V1393" i="1"/>
  <c r="T1393" i="1"/>
  <c r="O1393" i="1"/>
  <c r="P1393" i="1" s="1"/>
  <c r="W1392" i="1"/>
  <c r="V1392" i="1"/>
  <c r="T1392" i="1"/>
  <c r="O1392" i="1"/>
  <c r="W1391" i="1"/>
  <c r="V1391" i="1"/>
  <c r="T1391" i="1"/>
  <c r="O1391" i="1"/>
  <c r="P1391" i="1" s="1"/>
  <c r="U1391" i="1" s="1"/>
  <c r="W1390" i="1"/>
  <c r="V1390" i="1"/>
  <c r="T1390" i="1"/>
  <c r="O1390" i="1"/>
  <c r="P1390" i="1" s="1"/>
  <c r="W1389" i="1"/>
  <c r="V1389" i="1"/>
  <c r="T1389" i="1"/>
  <c r="O1389" i="1"/>
  <c r="P1389" i="1" s="1"/>
  <c r="W1388" i="1"/>
  <c r="V1388" i="1"/>
  <c r="T1388" i="1"/>
  <c r="O1388" i="1"/>
  <c r="P1388" i="1" s="1"/>
  <c r="W1387" i="1"/>
  <c r="V1387" i="1"/>
  <c r="T1387" i="1"/>
  <c r="P1387" i="1"/>
  <c r="O1387" i="1"/>
  <c r="W1386" i="1"/>
  <c r="V1386" i="1"/>
  <c r="T1386" i="1"/>
  <c r="P1386" i="1"/>
  <c r="O1386" i="1"/>
  <c r="W1385" i="1"/>
  <c r="V1385" i="1"/>
  <c r="T1385" i="1"/>
  <c r="O1385" i="1"/>
  <c r="P1385" i="1" s="1"/>
  <c r="W1384" i="1"/>
  <c r="V1384" i="1"/>
  <c r="T1384" i="1"/>
  <c r="O1384" i="1"/>
  <c r="P1384" i="1" s="1"/>
  <c r="W1383" i="1"/>
  <c r="V1383" i="1"/>
  <c r="T1383" i="1"/>
  <c r="O1383" i="1"/>
  <c r="W1382" i="1"/>
  <c r="V1382" i="1"/>
  <c r="T1382" i="1"/>
  <c r="O1382" i="1"/>
  <c r="W1381" i="1"/>
  <c r="V1381" i="1"/>
  <c r="T1381" i="1"/>
  <c r="O1381" i="1"/>
  <c r="P1381" i="1" s="1"/>
  <c r="W1380" i="1"/>
  <c r="V1380" i="1"/>
  <c r="T1380" i="1"/>
  <c r="O1380" i="1"/>
  <c r="P1380" i="1" s="1"/>
  <c r="W1379" i="1"/>
  <c r="V1379" i="1"/>
  <c r="T1379" i="1"/>
  <c r="P1379" i="1"/>
  <c r="O1379" i="1"/>
  <c r="W1378" i="1"/>
  <c r="V1378" i="1"/>
  <c r="T1378" i="1"/>
  <c r="P1378" i="1"/>
  <c r="O1378" i="1"/>
  <c r="W1377" i="1"/>
  <c r="V1377" i="1"/>
  <c r="T1377" i="1"/>
  <c r="O1377" i="1"/>
  <c r="P1377" i="1" s="1"/>
  <c r="W1376" i="1"/>
  <c r="V1376" i="1"/>
  <c r="T1376" i="1"/>
  <c r="O1376" i="1"/>
  <c r="P1376" i="1" s="1"/>
  <c r="W1375" i="1"/>
  <c r="V1375" i="1"/>
  <c r="T1375" i="1"/>
  <c r="O1375" i="1"/>
  <c r="W1374" i="1"/>
  <c r="V1374" i="1"/>
  <c r="T1374" i="1"/>
  <c r="O1374" i="1"/>
  <c r="W1373" i="1"/>
  <c r="V1373" i="1"/>
  <c r="T1373" i="1"/>
  <c r="O1373" i="1"/>
  <c r="P1373" i="1" s="1"/>
  <c r="W1372" i="1"/>
  <c r="V1372" i="1"/>
  <c r="T1372" i="1"/>
  <c r="O1372" i="1"/>
  <c r="P1372" i="1" s="1"/>
  <c r="W1371" i="1"/>
  <c r="V1371" i="1"/>
  <c r="T1371" i="1"/>
  <c r="P1371" i="1"/>
  <c r="O1371" i="1"/>
  <c r="W1370" i="1"/>
  <c r="V1370" i="1"/>
  <c r="T1370" i="1"/>
  <c r="P1370" i="1"/>
  <c r="O1370" i="1"/>
  <c r="W1369" i="1"/>
  <c r="V1369" i="1"/>
  <c r="T1369" i="1"/>
  <c r="O1369" i="1"/>
  <c r="P1369" i="1" s="1"/>
  <c r="W1368" i="1"/>
  <c r="V1368" i="1"/>
  <c r="T1368" i="1"/>
  <c r="O1368" i="1"/>
  <c r="P1368" i="1" s="1"/>
  <c r="W1367" i="1"/>
  <c r="V1367" i="1"/>
  <c r="T1367" i="1"/>
  <c r="O1367" i="1"/>
  <c r="W1366" i="1"/>
  <c r="V1366" i="1"/>
  <c r="T1366" i="1"/>
  <c r="P1366" i="1"/>
  <c r="O1366" i="1"/>
  <c r="W1365" i="1"/>
  <c r="V1365" i="1"/>
  <c r="T1365" i="1"/>
  <c r="O1365" i="1"/>
  <c r="P1365" i="1" s="1"/>
  <c r="W1364" i="1"/>
  <c r="V1364" i="1"/>
  <c r="T1364" i="1"/>
  <c r="O1364" i="1"/>
  <c r="P1364" i="1" s="1"/>
  <c r="W1363" i="1"/>
  <c r="V1363" i="1"/>
  <c r="T1363" i="1"/>
  <c r="P1363" i="1"/>
  <c r="O1363" i="1"/>
  <c r="W1362" i="1"/>
  <c r="V1362" i="1"/>
  <c r="T1362" i="1"/>
  <c r="P1362" i="1"/>
  <c r="O1362" i="1"/>
  <c r="W1361" i="1"/>
  <c r="V1361" i="1"/>
  <c r="T1361" i="1"/>
  <c r="O1361" i="1"/>
  <c r="P1361" i="1" s="1"/>
  <c r="W1360" i="1"/>
  <c r="V1360" i="1"/>
  <c r="T1360" i="1"/>
  <c r="O1360" i="1"/>
  <c r="P1360" i="1" s="1"/>
  <c r="W1359" i="1"/>
  <c r="V1359" i="1"/>
  <c r="T1359" i="1"/>
  <c r="O1359" i="1"/>
  <c r="W1358" i="1"/>
  <c r="V1358" i="1"/>
  <c r="T1358" i="1"/>
  <c r="O1358" i="1"/>
  <c r="P1358" i="1" s="1"/>
  <c r="W1357" i="1"/>
  <c r="V1357" i="1"/>
  <c r="T1357" i="1"/>
  <c r="O1357" i="1"/>
  <c r="P1357" i="1" s="1"/>
  <c r="W1356" i="1"/>
  <c r="V1356" i="1"/>
  <c r="T1356" i="1"/>
  <c r="O1356" i="1"/>
  <c r="P1356" i="1" s="1"/>
  <c r="W1355" i="1"/>
  <c r="V1355" i="1"/>
  <c r="T1355" i="1"/>
  <c r="P1355" i="1"/>
  <c r="O1355" i="1"/>
  <c r="W1354" i="1"/>
  <c r="V1354" i="1"/>
  <c r="T1354" i="1"/>
  <c r="P1354" i="1"/>
  <c r="O1354" i="1"/>
  <c r="W1353" i="1"/>
  <c r="V1353" i="1"/>
  <c r="T1353" i="1"/>
  <c r="O1353" i="1"/>
  <c r="P1353" i="1" s="1"/>
  <c r="W1352" i="1"/>
  <c r="V1352" i="1"/>
  <c r="T1352" i="1"/>
  <c r="O1352" i="1"/>
  <c r="P1352" i="1" s="1"/>
  <c r="W1351" i="1"/>
  <c r="V1351" i="1"/>
  <c r="T1351" i="1"/>
  <c r="O1351" i="1"/>
  <c r="W1350" i="1"/>
  <c r="V1350" i="1"/>
  <c r="T1350" i="1"/>
  <c r="P1350" i="1"/>
  <c r="O1350" i="1"/>
  <c r="W1349" i="1"/>
  <c r="V1349" i="1"/>
  <c r="T1349" i="1"/>
  <c r="O1349" i="1"/>
  <c r="P1349" i="1" s="1"/>
  <c r="W1348" i="1"/>
  <c r="V1348" i="1"/>
  <c r="T1348" i="1"/>
  <c r="O1348" i="1"/>
  <c r="P1348" i="1" s="1"/>
  <c r="W1347" i="1"/>
  <c r="V1347" i="1"/>
  <c r="T1347" i="1"/>
  <c r="P1347" i="1"/>
  <c r="O1347" i="1"/>
  <c r="W1346" i="1"/>
  <c r="V1346" i="1"/>
  <c r="T1346" i="1"/>
  <c r="P1346" i="1"/>
  <c r="O1346" i="1"/>
  <c r="W1345" i="1"/>
  <c r="V1345" i="1"/>
  <c r="T1345" i="1"/>
  <c r="O1345" i="1"/>
  <c r="P1345" i="1" s="1"/>
  <c r="W1344" i="1"/>
  <c r="V1344" i="1"/>
  <c r="T1344" i="1"/>
  <c r="O1344" i="1"/>
  <c r="P1344" i="1" s="1"/>
  <c r="W1343" i="1"/>
  <c r="V1343" i="1"/>
  <c r="T1343" i="1"/>
  <c r="O1343" i="1"/>
  <c r="W1342" i="1"/>
  <c r="V1342" i="1"/>
  <c r="T1342" i="1"/>
  <c r="O1342" i="1"/>
  <c r="W1341" i="1"/>
  <c r="V1341" i="1"/>
  <c r="T1341" i="1"/>
  <c r="O1341" i="1"/>
  <c r="P1341" i="1" s="1"/>
  <c r="W1340" i="1"/>
  <c r="V1340" i="1"/>
  <c r="T1340" i="1"/>
  <c r="O1340" i="1"/>
  <c r="P1340" i="1" s="1"/>
  <c r="W1339" i="1"/>
  <c r="V1339" i="1"/>
  <c r="T1339" i="1"/>
  <c r="P1339" i="1"/>
  <c r="O1339" i="1"/>
  <c r="W1338" i="1"/>
  <c r="V1338" i="1"/>
  <c r="T1338" i="1"/>
  <c r="P1338" i="1"/>
  <c r="O1338" i="1"/>
  <c r="W1337" i="1"/>
  <c r="V1337" i="1"/>
  <c r="T1337" i="1"/>
  <c r="O1337" i="1"/>
  <c r="P1337" i="1" s="1"/>
  <c r="U1337" i="1" s="1"/>
  <c r="W1336" i="1"/>
  <c r="V1336" i="1"/>
  <c r="T1336" i="1"/>
  <c r="O1336" i="1"/>
  <c r="P1336" i="1" s="1"/>
  <c r="W1335" i="1"/>
  <c r="V1335" i="1"/>
  <c r="T1335" i="1"/>
  <c r="O1335" i="1"/>
  <c r="W1334" i="1"/>
  <c r="V1334" i="1"/>
  <c r="T1334" i="1"/>
  <c r="P1334" i="1"/>
  <c r="O1334" i="1"/>
  <c r="W1333" i="1"/>
  <c r="V1333" i="1"/>
  <c r="U1333" i="1"/>
  <c r="T1333" i="1"/>
  <c r="P1333" i="1"/>
  <c r="O1333" i="1"/>
  <c r="W1332" i="1"/>
  <c r="V1332" i="1"/>
  <c r="T1332" i="1"/>
  <c r="O1332" i="1"/>
  <c r="P1332" i="1" s="1"/>
  <c r="W1331" i="1"/>
  <c r="V1331" i="1"/>
  <c r="T1331" i="1"/>
  <c r="O1331" i="1"/>
  <c r="W1330" i="1"/>
  <c r="V1330" i="1"/>
  <c r="T1330" i="1"/>
  <c r="O1330" i="1"/>
  <c r="P1330" i="1" s="1"/>
  <c r="W1329" i="1"/>
  <c r="V1329" i="1"/>
  <c r="T1329" i="1"/>
  <c r="P1329" i="1"/>
  <c r="U1329" i="1" s="1"/>
  <c r="O1329" i="1"/>
  <c r="W1328" i="1"/>
  <c r="V1328" i="1"/>
  <c r="U1328" i="1"/>
  <c r="T1328" i="1"/>
  <c r="O1328" i="1"/>
  <c r="P1328" i="1" s="1"/>
  <c r="W1327" i="1"/>
  <c r="V1327" i="1"/>
  <c r="T1327" i="1"/>
  <c r="O1327" i="1"/>
  <c r="W1326" i="1"/>
  <c r="V1326" i="1"/>
  <c r="T1326" i="1"/>
  <c r="P1326" i="1"/>
  <c r="O1326" i="1"/>
  <c r="W1325" i="1"/>
  <c r="V1325" i="1"/>
  <c r="T1325" i="1"/>
  <c r="O1325" i="1"/>
  <c r="W1324" i="1"/>
  <c r="V1324" i="1"/>
  <c r="T1324" i="1"/>
  <c r="O1324" i="1"/>
  <c r="P1324" i="1" s="1"/>
  <c r="W1323" i="1"/>
  <c r="V1323" i="1"/>
  <c r="T1323" i="1"/>
  <c r="P1323" i="1"/>
  <c r="O1323" i="1"/>
  <c r="W1322" i="1"/>
  <c r="V1322" i="1"/>
  <c r="T1322" i="1"/>
  <c r="P1322" i="1"/>
  <c r="O1322" i="1"/>
  <c r="W1321" i="1"/>
  <c r="V1321" i="1"/>
  <c r="T1321" i="1"/>
  <c r="O1321" i="1"/>
  <c r="P1321" i="1" s="1"/>
  <c r="U1321" i="1" s="1"/>
  <c r="W1320" i="1"/>
  <c r="V1320" i="1"/>
  <c r="T1320" i="1"/>
  <c r="O1320" i="1"/>
  <c r="P1320" i="1" s="1"/>
  <c r="W1319" i="1"/>
  <c r="V1319" i="1"/>
  <c r="T1319" i="1"/>
  <c r="O1319" i="1"/>
  <c r="W1318" i="1"/>
  <c r="V1318" i="1"/>
  <c r="T1318" i="1"/>
  <c r="O1318" i="1"/>
  <c r="W1317" i="1"/>
  <c r="V1317" i="1"/>
  <c r="U1317" i="1"/>
  <c r="T1317" i="1"/>
  <c r="P1317" i="1"/>
  <c r="O1317" i="1"/>
  <c r="W1316" i="1"/>
  <c r="V1316" i="1"/>
  <c r="T1316" i="1"/>
  <c r="O1316" i="1"/>
  <c r="P1316" i="1" s="1"/>
  <c r="W1315" i="1"/>
  <c r="V1315" i="1"/>
  <c r="T1315" i="1"/>
  <c r="O1315" i="1"/>
  <c r="W1314" i="1"/>
  <c r="V1314" i="1"/>
  <c r="T1314" i="1"/>
  <c r="P1314" i="1"/>
  <c r="O1314" i="1"/>
  <c r="W1313" i="1"/>
  <c r="V1313" i="1"/>
  <c r="T1313" i="1"/>
  <c r="P1313" i="1"/>
  <c r="U1313" i="1" s="1"/>
  <c r="O1313" i="1"/>
  <c r="W1312" i="1"/>
  <c r="V1312" i="1"/>
  <c r="U1312" i="1"/>
  <c r="T1312" i="1"/>
  <c r="O1312" i="1"/>
  <c r="P1312" i="1" s="1"/>
  <c r="W1311" i="1"/>
  <c r="V1311" i="1"/>
  <c r="T1311" i="1"/>
  <c r="O1311" i="1"/>
  <c r="W1310" i="1"/>
  <c r="V1310" i="1"/>
  <c r="T1310" i="1"/>
  <c r="O1310" i="1"/>
  <c r="P1310" i="1" s="1"/>
  <c r="W1309" i="1"/>
  <c r="V1309" i="1"/>
  <c r="T1309" i="1"/>
  <c r="O1309" i="1"/>
  <c r="W1308" i="1"/>
  <c r="V1308" i="1"/>
  <c r="T1308" i="1"/>
  <c r="O1308" i="1"/>
  <c r="P1308" i="1" s="1"/>
  <c r="W1307" i="1"/>
  <c r="V1307" i="1"/>
  <c r="T1307" i="1"/>
  <c r="P1307" i="1"/>
  <c r="O1307" i="1"/>
  <c r="W1306" i="1"/>
  <c r="V1306" i="1"/>
  <c r="T1306" i="1"/>
  <c r="P1306" i="1"/>
  <c r="O1306" i="1"/>
  <c r="W1305" i="1"/>
  <c r="V1305" i="1"/>
  <c r="T1305" i="1"/>
  <c r="O1305" i="1"/>
  <c r="P1305" i="1" s="1"/>
  <c r="U1305" i="1" s="1"/>
  <c r="W1304" i="1"/>
  <c r="V1304" i="1"/>
  <c r="T1304" i="1"/>
  <c r="O1304" i="1"/>
  <c r="P1304" i="1" s="1"/>
  <c r="W1303" i="1"/>
  <c r="V1303" i="1"/>
  <c r="T1303" i="1"/>
  <c r="O1303" i="1"/>
  <c r="W1302" i="1"/>
  <c r="V1302" i="1"/>
  <c r="T1302" i="1"/>
  <c r="P1302" i="1"/>
  <c r="O1302" i="1"/>
  <c r="W1301" i="1"/>
  <c r="V1301" i="1"/>
  <c r="U1301" i="1"/>
  <c r="T1301" i="1"/>
  <c r="P1301" i="1"/>
  <c r="O1301" i="1"/>
  <c r="W1300" i="1"/>
  <c r="V1300" i="1"/>
  <c r="T1300" i="1"/>
  <c r="O1300" i="1"/>
  <c r="P1300" i="1" s="1"/>
  <c r="W1299" i="1"/>
  <c r="V1299" i="1"/>
  <c r="T1299" i="1"/>
  <c r="O1299" i="1"/>
  <c r="W1298" i="1"/>
  <c r="V1298" i="1"/>
  <c r="T1298" i="1"/>
  <c r="O1298" i="1"/>
  <c r="W1297" i="1"/>
  <c r="V1297" i="1"/>
  <c r="T1297" i="1"/>
  <c r="P1297" i="1"/>
  <c r="U1297" i="1" s="1"/>
  <c r="O1297" i="1"/>
  <c r="W1296" i="1"/>
  <c r="V1296" i="1"/>
  <c r="U1296" i="1"/>
  <c r="T1296" i="1"/>
  <c r="O1296" i="1"/>
  <c r="P1296" i="1" s="1"/>
  <c r="W1295" i="1"/>
  <c r="V1295" i="1"/>
  <c r="T1295" i="1"/>
  <c r="O1295" i="1"/>
  <c r="W1294" i="1"/>
  <c r="V1294" i="1"/>
  <c r="T1294" i="1"/>
  <c r="P1294" i="1"/>
  <c r="O1294" i="1"/>
  <c r="W1293" i="1"/>
  <c r="V1293" i="1"/>
  <c r="T1293" i="1"/>
  <c r="O1293" i="1"/>
  <c r="P1293" i="1" s="1"/>
  <c r="U1293" i="1" s="1"/>
  <c r="W1292" i="1"/>
  <c r="V1292" i="1"/>
  <c r="T1292" i="1"/>
  <c r="O1292" i="1"/>
  <c r="P1292" i="1" s="1"/>
  <c r="W1291" i="1"/>
  <c r="V1291" i="1"/>
  <c r="T1291" i="1"/>
  <c r="P1291" i="1"/>
  <c r="O1291" i="1"/>
  <c r="W1290" i="1"/>
  <c r="V1290" i="1"/>
  <c r="T1290" i="1"/>
  <c r="P1290" i="1"/>
  <c r="O1290" i="1"/>
  <c r="W1289" i="1"/>
  <c r="V1289" i="1"/>
  <c r="T1289" i="1"/>
  <c r="O1289" i="1"/>
  <c r="P1289" i="1" s="1"/>
  <c r="U1289" i="1" s="1"/>
  <c r="W1288" i="1"/>
  <c r="V1288" i="1"/>
  <c r="T1288" i="1"/>
  <c r="O1288" i="1"/>
  <c r="P1288" i="1" s="1"/>
  <c r="W1287" i="1"/>
  <c r="V1287" i="1"/>
  <c r="T1287" i="1"/>
  <c r="O1287" i="1"/>
  <c r="W1286" i="1"/>
  <c r="V1286" i="1"/>
  <c r="T1286" i="1"/>
  <c r="O1286" i="1"/>
  <c r="P1286" i="1" s="1"/>
  <c r="W1285" i="1"/>
  <c r="V1285" i="1"/>
  <c r="T1285" i="1"/>
  <c r="P1285" i="1"/>
  <c r="U1285" i="1" s="1"/>
  <c r="O1285" i="1"/>
  <c r="W1284" i="1"/>
  <c r="V1284" i="1"/>
  <c r="U1284" i="1"/>
  <c r="T1284" i="1"/>
  <c r="O1284" i="1"/>
  <c r="P1284" i="1" s="1"/>
  <c r="W1283" i="1"/>
  <c r="V1283" i="1"/>
  <c r="T1283" i="1"/>
  <c r="O1283" i="1"/>
  <c r="W1282" i="1"/>
  <c r="V1282" i="1"/>
  <c r="T1282" i="1"/>
  <c r="O1282" i="1"/>
  <c r="W1281" i="1"/>
  <c r="V1281" i="1"/>
  <c r="T1281" i="1"/>
  <c r="P1281" i="1"/>
  <c r="U1281" i="1" s="1"/>
  <c r="O1281" i="1"/>
  <c r="W1280" i="1"/>
  <c r="V1280" i="1"/>
  <c r="U1280" i="1"/>
  <c r="T1280" i="1"/>
  <c r="O1280" i="1"/>
  <c r="P1280" i="1" s="1"/>
  <c r="W1279" i="1"/>
  <c r="V1279" i="1"/>
  <c r="T1279" i="1"/>
  <c r="P1279" i="1"/>
  <c r="O1279" i="1"/>
  <c r="W1278" i="1"/>
  <c r="V1278" i="1"/>
  <c r="T1278" i="1"/>
  <c r="O1278" i="1"/>
  <c r="P1278" i="1" s="1"/>
  <c r="W1277" i="1"/>
  <c r="V1277" i="1"/>
  <c r="T1277" i="1"/>
  <c r="O1277" i="1"/>
  <c r="P1277" i="1" s="1"/>
  <c r="U1277" i="1" s="1"/>
  <c r="W1276" i="1"/>
  <c r="V1276" i="1"/>
  <c r="T1276" i="1"/>
  <c r="O1276" i="1"/>
  <c r="P1276" i="1" s="1"/>
  <c r="W1275" i="1"/>
  <c r="V1275" i="1"/>
  <c r="T1275" i="1"/>
  <c r="O1275" i="1"/>
  <c r="W1274" i="1"/>
  <c r="V1274" i="1"/>
  <c r="T1274" i="1"/>
  <c r="O1274" i="1"/>
  <c r="W1273" i="1"/>
  <c r="V1273" i="1"/>
  <c r="T1273" i="1"/>
  <c r="O1273" i="1"/>
  <c r="P1273" i="1" s="1"/>
  <c r="U1273" i="1" s="1"/>
  <c r="W1272" i="1"/>
  <c r="V1272" i="1"/>
  <c r="U1272" i="1"/>
  <c r="T1272" i="1"/>
  <c r="O1272" i="1"/>
  <c r="P1272" i="1" s="1"/>
  <c r="W1271" i="1"/>
  <c r="V1271" i="1"/>
  <c r="T1271" i="1"/>
  <c r="P1271" i="1"/>
  <c r="O1271" i="1"/>
  <c r="W1270" i="1"/>
  <c r="V1270" i="1"/>
  <c r="T1270" i="1"/>
  <c r="O1270" i="1"/>
  <c r="P1270" i="1" s="1"/>
  <c r="W1269" i="1"/>
  <c r="V1269" i="1"/>
  <c r="T1269" i="1"/>
  <c r="O1269" i="1"/>
  <c r="P1269" i="1" s="1"/>
  <c r="W1268" i="1"/>
  <c r="V1268" i="1"/>
  <c r="T1268" i="1"/>
  <c r="O1268" i="1"/>
  <c r="W1267" i="1"/>
  <c r="V1267" i="1"/>
  <c r="T1267" i="1"/>
  <c r="P1267" i="1"/>
  <c r="O1267" i="1"/>
  <c r="W1266" i="1"/>
  <c r="V1266" i="1"/>
  <c r="T1266" i="1"/>
  <c r="O1266" i="1"/>
  <c r="W1265" i="1"/>
  <c r="V1265" i="1"/>
  <c r="T1265" i="1"/>
  <c r="P1265" i="1"/>
  <c r="U1265" i="1" s="1"/>
  <c r="O1265" i="1"/>
  <c r="W1264" i="1"/>
  <c r="V1264" i="1"/>
  <c r="U1264" i="1"/>
  <c r="T1264" i="1"/>
  <c r="O1264" i="1"/>
  <c r="P1264" i="1" s="1"/>
  <c r="W1263" i="1"/>
  <c r="V1263" i="1"/>
  <c r="T1263" i="1"/>
  <c r="O1263" i="1"/>
  <c r="P1263" i="1" s="1"/>
  <c r="W1262" i="1"/>
  <c r="V1262" i="1"/>
  <c r="T1262" i="1"/>
  <c r="O1262" i="1"/>
  <c r="P1262" i="1" s="1"/>
  <c r="W1261" i="1"/>
  <c r="V1261" i="1"/>
  <c r="T1261" i="1"/>
  <c r="O1261" i="1"/>
  <c r="P1261" i="1" s="1"/>
  <c r="U1261" i="1" s="1"/>
  <c r="W1260" i="1"/>
  <c r="V1260" i="1"/>
  <c r="T1260" i="1"/>
  <c r="O1260" i="1"/>
  <c r="W1259" i="1"/>
  <c r="V1259" i="1"/>
  <c r="T1259" i="1"/>
  <c r="O1259" i="1"/>
  <c r="P1259" i="1" s="1"/>
  <c r="W1258" i="1"/>
  <c r="V1258" i="1"/>
  <c r="T1258" i="1"/>
  <c r="P1258" i="1"/>
  <c r="O1258" i="1"/>
  <c r="W1257" i="1"/>
  <c r="V1257" i="1"/>
  <c r="T1257" i="1"/>
  <c r="O1257" i="1"/>
  <c r="P1257" i="1" s="1"/>
  <c r="U1257" i="1" s="1"/>
  <c r="W1256" i="1"/>
  <c r="V1256" i="1"/>
  <c r="U1256" i="1"/>
  <c r="T1256" i="1"/>
  <c r="O1256" i="1"/>
  <c r="P1256" i="1" s="1"/>
  <c r="W1255" i="1"/>
  <c r="V1255" i="1"/>
  <c r="T1255" i="1"/>
  <c r="O1255" i="1"/>
  <c r="W1254" i="1"/>
  <c r="V1254" i="1"/>
  <c r="T1254" i="1"/>
  <c r="O1254" i="1"/>
  <c r="P1254" i="1" s="1"/>
  <c r="W1253" i="1"/>
  <c r="V1253" i="1"/>
  <c r="T1253" i="1"/>
  <c r="O1253" i="1"/>
  <c r="W1252" i="1"/>
  <c r="V1252" i="1"/>
  <c r="T1252" i="1"/>
  <c r="O1252" i="1"/>
  <c r="W1251" i="1"/>
  <c r="V1251" i="1"/>
  <c r="T1251" i="1"/>
  <c r="P1251" i="1"/>
  <c r="O1251" i="1"/>
  <c r="W1250" i="1"/>
  <c r="V1250" i="1"/>
  <c r="T1250" i="1"/>
  <c r="O1250" i="1"/>
  <c r="W1249" i="1"/>
  <c r="V1249" i="1"/>
  <c r="T1249" i="1"/>
  <c r="P1249" i="1"/>
  <c r="U1249" i="1" s="1"/>
  <c r="O1249" i="1"/>
  <c r="W1248" i="1"/>
  <c r="V1248" i="1"/>
  <c r="U1248" i="1"/>
  <c r="T1248" i="1"/>
  <c r="O1248" i="1"/>
  <c r="P1248" i="1" s="1"/>
  <c r="W1247" i="1"/>
  <c r="V1247" i="1"/>
  <c r="T1247" i="1"/>
  <c r="O1247" i="1"/>
  <c r="P1247" i="1" s="1"/>
  <c r="W1246" i="1"/>
  <c r="V1246" i="1"/>
  <c r="T1246" i="1"/>
  <c r="O1246" i="1"/>
  <c r="P1246" i="1" s="1"/>
  <c r="W1245" i="1"/>
  <c r="V1245" i="1"/>
  <c r="T1245" i="1"/>
  <c r="O1245" i="1"/>
  <c r="P1245" i="1" s="1"/>
  <c r="U1245" i="1" s="1"/>
  <c r="W1244" i="1"/>
  <c r="V1244" i="1"/>
  <c r="T1244" i="1"/>
  <c r="O1244" i="1"/>
  <c r="W1243" i="1"/>
  <c r="V1243" i="1"/>
  <c r="T1243" i="1"/>
  <c r="P1243" i="1"/>
  <c r="O1243" i="1"/>
  <c r="W1242" i="1"/>
  <c r="V1242" i="1"/>
  <c r="T1242" i="1"/>
  <c r="O1242" i="1"/>
  <c r="W1241" i="1"/>
  <c r="V1241" i="1"/>
  <c r="T1241" i="1"/>
  <c r="O1241" i="1"/>
  <c r="W1240" i="1"/>
  <c r="V1240" i="1"/>
  <c r="U1240" i="1"/>
  <c r="T1240" i="1"/>
  <c r="O1240" i="1"/>
  <c r="P1240" i="1" s="1"/>
  <c r="W1239" i="1"/>
  <c r="V1239" i="1"/>
  <c r="T1239" i="1"/>
  <c r="P1239" i="1"/>
  <c r="O1239" i="1"/>
  <c r="W1238" i="1"/>
  <c r="V1238" i="1"/>
  <c r="T1238" i="1"/>
  <c r="O1238" i="1"/>
  <c r="P1238" i="1" s="1"/>
  <c r="W1237" i="1"/>
  <c r="V1237" i="1"/>
  <c r="T1237" i="1"/>
  <c r="O1237" i="1"/>
  <c r="W1236" i="1"/>
  <c r="V1236" i="1"/>
  <c r="T1236" i="1"/>
  <c r="O1236" i="1"/>
  <c r="P1236" i="1" s="1"/>
  <c r="W1235" i="1"/>
  <c r="V1235" i="1"/>
  <c r="T1235" i="1"/>
  <c r="O1235" i="1"/>
  <c r="P1235" i="1" s="1"/>
  <c r="W1234" i="1"/>
  <c r="V1234" i="1"/>
  <c r="T1234" i="1"/>
  <c r="O1234" i="1"/>
  <c r="W1233" i="1"/>
  <c r="V1233" i="1"/>
  <c r="T1233" i="1"/>
  <c r="P1233" i="1"/>
  <c r="U1233" i="1" s="1"/>
  <c r="O1233" i="1"/>
  <c r="W1232" i="1"/>
  <c r="V1232" i="1"/>
  <c r="U1232" i="1"/>
  <c r="T1232" i="1"/>
  <c r="O1232" i="1"/>
  <c r="P1232" i="1" s="1"/>
  <c r="W1231" i="1"/>
  <c r="V1231" i="1"/>
  <c r="T1231" i="1"/>
  <c r="O1231" i="1"/>
  <c r="P1231" i="1" s="1"/>
  <c r="W1230" i="1"/>
  <c r="V1230" i="1"/>
  <c r="T1230" i="1"/>
  <c r="O1230" i="1"/>
  <c r="P1230" i="1" s="1"/>
  <c r="W1229" i="1"/>
  <c r="V1229" i="1"/>
  <c r="T1229" i="1"/>
  <c r="O1229" i="1"/>
  <c r="P1229" i="1" s="1"/>
  <c r="U1229" i="1" s="1"/>
  <c r="W1228" i="1"/>
  <c r="V1228" i="1"/>
  <c r="T1228" i="1"/>
  <c r="O1228" i="1"/>
  <c r="W1227" i="1"/>
  <c r="V1227" i="1"/>
  <c r="T1227" i="1"/>
  <c r="P1227" i="1"/>
  <c r="O1227" i="1"/>
  <c r="W1226" i="1"/>
  <c r="V1226" i="1"/>
  <c r="T1226" i="1"/>
  <c r="O1226" i="1"/>
  <c r="P1226" i="1" s="1"/>
  <c r="W1225" i="1"/>
  <c r="V1225" i="1"/>
  <c r="T1225" i="1"/>
  <c r="O1225" i="1"/>
  <c r="P1225" i="1" s="1"/>
  <c r="U1225" i="1" s="1"/>
  <c r="W1224" i="1"/>
  <c r="V1224" i="1"/>
  <c r="T1224" i="1"/>
  <c r="O1224" i="1"/>
  <c r="P1224" i="1" s="1"/>
  <c r="W1223" i="1"/>
  <c r="V1223" i="1"/>
  <c r="T1223" i="1"/>
  <c r="P1223" i="1"/>
  <c r="O1223" i="1"/>
  <c r="W1222" i="1"/>
  <c r="V1222" i="1"/>
  <c r="T1222" i="1"/>
  <c r="O1222" i="1"/>
  <c r="P1222" i="1" s="1"/>
  <c r="W1221" i="1"/>
  <c r="V1221" i="1"/>
  <c r="T1221" i="1"/>
  <c r="O1221" i="1"/>
  <c r="W1220" i="1"/>
  <c r="V1220" i="1"/>
  <c r="T1220" i="1"/>
  <c r="O1220" i="1"/>
  <c r="W1219" i="1"/>
  <c r="V1219" i="1"/>
  <c r="T1219" i="1"/>
  <c r="O1219" i="1"/>
  <c r="P1219" i="1" s="1"/>
  <c r="W1218" i="1"/>
  <c r="V1218" i="1"/>
  <c r="T1218" i="1"/>
  <c r="O1218" i="1"/>
  <c r="P1218" i="1" s="1"/>
  <c r="W1217" i="1"/>
  <c r="V1217" i="1"/>
  <c r="T1217" i="1"/>
  <c r="O1217" i="1"/>
  <c r="W1216" i="1"/>
  <c r="V1216" i="1"/>
  <c r="T1216" i="1"/>
  <c r="P1216" i="1"/>
  <c r="O1216" i="1"/>
  <c r="W1215" i="1"/>
  <c r="V1215" i="1"/>
  <c r="T1215" i="1"/>
  <c r="P1215" i="1"/>
  <c r="O1215" i="1"/>
  <c r="W1214" i="1"/>
  <c r="V1214" i="1"/>
  <c r="T1214" i="1"/>
  <c r="O1214" i="1"/>
  <c r="P1214" i="1" s="1"/>
  <c r="W1213" i="1"/>
  <c r="V1213" i="1"/>
  <c r="T1213" i="1"/>
  <c r="O1213" i="1"/>
  <c r="W1212" i="1"/>
  <c r="V1212" i="1"/>
  <c r="T1212" i="1"/>
  <c r="O1212" i="1"/>
  <c r="P1212" i="1" s="1"/>
  <c r="W1211" i="1"/>
  <c r="V1211" i="1"/>
  <c r="T1211" i="1"/>
  <c r="O1211" i="1"/>
  <c r="W1210" i="1"/>
  <c r="V1210" i="1"/>
  <c r="T1210" i="1"/>
  <c r="O1210" i="1"/>
  <c r="P1210" i="1" s="1"/>
  <c r="W1209" i="1"/>
  <c r="V1209" i="1"/>
  <c r="T1209" i="1"/>
  <c r="O1209" i="1"/>
  <c r="W1208" i="1"/>
  <c r="V1208" i="1"/>
  <c r="T1208" i="1"/>
  <c r="O1208" i="1"/>
  <c r="P1208" i="1" s="1"/>
  <c r="W1207" i="1"/>
  <c r="V1207" i="1"/>
  <c r="T1207" i="1"/>
  <c r="P1207" i="1"/>
  <c r="O1207" i="1"/>
  <c r="W1206" i="1"/>
  <c r="V1206" i="1"/>
  <c r="T1206" i="1"/>
  <c r="O1206" i="1"/>
  <c r="P1206" i="1" s="1"/>
  <c r="W1205" i="1"/>
  <c r="V1205" i="1"/>
  <c r="T1205" i="1"/>
  <c r="O1205" i="1"/>
  <c r="W1204" i="1"/>
  <c r="V1204" i="1"/>
  <c r="T1204" i="1"/>
  <c r="O1204" i="1"/>
  <c r="P1204" i="1" s="1"/>
  <c r="W1203" i="1"/>
  <c r="V1203" i="1"/>
  <c r="T1203" i="1"/>
  <c r="O1203" i="1"/>
  <c r="P1203" i="1" s="1"/>
  <c r="W1202" i="1"/>
  <c r="V1202" i="1"/>
  <c r="U1202" i="1"/>
  <c r="T1202" i="1"/>
  <c r="O1202" i="1"/>
  <c r="P1202" i="1" s="1"/>
  <c r="W1201" i="1"/>
  <c r="V1201" i="1"/>
  <c r="T1201" i="1"/>
  <c r="O1201" i="1"/>
  <c r="W1200" i="1"/>
  <c r="V1200" i="1"/>
  <c r="T1200" i="1"/>
  <c r="O1200" i="1"/>
  <c r="P1200" i="1" s="1"/>
  <c r="W1199" i="1"/>
  <c r="V1199" i="1"/>
  <c r="T1199" i="1"/>
  <c r="O1199" i="1"/>
  <c r="W1198" i="1"/>
  <c r="V1198" i="1"/>
  <c r="T1198" i="1"/>
  <c r="O1198" i="1"/>
  <c r="P1198" i="1" s="1"/>
  <c r="W1197" i="1"/>
  <c r="V1197" i="1"/>
  <c r="T1197" i="1"/>
  <c r="O1197" i="1"/>
  <c r="W1196" i="1"/>
  <c r="V1196" i="1"/>
  <c r="T1196" i="1"/>
  <c r="O1196" i="1"/>
  <c r="P1196" i="1" s="1"/>
  <c r="W1195" i="1"/>
  <c r="V1195" i="1"/>
  <c r="T1195" i="1"/>
  <c r="O1195" i="1"/>
  <c r="P1195" i="1" s="1"/>
  <c r="W1194" i="1"/>
  <c r="V1194" i="1"/>
  <c r="T1194" i="1"/>
  <c r="O1194" i="1"/>
  <c r="P1194" i="1" s="1"/>
  <c r="W1193" i="1"/>
  <c r="V1193" i="1"/>
  <c r="T1193" i="1"/>
  <c r="O1193" i="1"/>
  <c r="W1192" i="1"/>
  <c r="V1192" i="1"/>
  <c r="T1192" i="1"/>
  <c r="O1192" i="1"/>
  <c r="P1192" i="1" s="1"/>
  <c r="W1191" i="1"/>
  <c r="V1191" i="1"/>
  <c r="T1191" i="1"/>
  <c r="P1191" i="1"/>
  <c r="O1191" i="1"/>
  <c r="W1190" i="1"/>
  <c r="V1190" i="1"/>
  <c r="T1190" i="1"/>
  <c r="O1190" i="1"/>
  <c r="P1190" i="1" s="1"/>
  <c r="W1189" i="1"/>
  <c r="V1189" i="1"/>
  <c r="T1189" i="1"/>
  <c r="O1189" i="1"/>
  <c r="W1188" i="1"/>
  <c r="V1188" i="1"/>
  <c r="T1188" i="1"/>
  <c r="P1188" i="1"/>
  <c r="O1188" i="1"/>
  <c r="W1187" i="1"/>
  <c r="V1187" i="1"/>
  <c r="T1187" i="1"/>
  <c r="O1187" i="1"/>
  <c r="W1186" i="1"/>
  <c r="V1186" i="1"/>
  <c r="T1186" i="1"/>
  <c r="O1186" i="1"/>
  <c r="P1186" i="1" s="1"/>
  <c r="W1185" i="1"/>
  <c r="V1185" i="1"/>
  <c r="T1185" i="1"/>
  <c r="O1185" i="1"/>
  <c r="W1184" i="1"/>
  <c r="V1184" i="1"/>
  <c r="T1184" i="1"/>
  <c r="P1184" i="1"/>
  <c r="O1184" i="1"/>
  <c r="W1183" i="1"/>
  <c r="V1183" i="1"/>
  <c r="T1183" i="1"/>
  <c r="O1183" i="1"/>
  <c r="P1183" i="1" s="1"/>
  <c r="W1182" i="1"/>
  <c r="V1182" i="1"/>
  <c r="U1182" i="1"/>
  <c r="T1182" i="1"/>
  <c r="O1182" i="1"/>
  <c r="P1182" i="1" s="1"/>
  <c r="W1181" i="1"/>
  <c r="V1181" i="1"/>
  <c r="T1181" i="1"/>
  <c r="O1181" i="1"/>
  <c r="P1181" i="1" s="1"/>
  <c r="W1180" i="1"/>
  <c r="V1180" i="1"/>
  <c r="T1180" i="1"/>
  <c r="O1180" i="1"/>
  <c r="W1179" i="1"/>
  <c r="V1179" i="1"/>
  <c r="T1179" i="1"/>
  <c r="P1179" i="1"/>
  <c r="O1179" i="1"/>
  <c r="W1178" i="1"/>
  <c r="V1178" i="1"/>
  <c r="T1178" i="1"/>
  <c r="O1178" i="1"/>
  <c r="P1178" i="1" s="1"/>
  <c r="U1178" i="1" s="1"/>
  <c r="W1177" i="1"/>
  <c r="V1177" i="1"/>
  <c r="T1177" i="1"/>
  <c r="O1177" i="1"/>
  <c r="P1177" i="1" s="1"/>
  <c r="W1176" i="1"/>
  <c r="V1176" i="1"/>
  <c r="T1176" i="1"/>
  <c r="P1176" i="1"/>
  <c r="O1176" i="1"/>
  <c r="W1175" i="1"/>
  <c r="V1175" i="1"/>
  <c r="T1175" i="1"/>
  <c r="O1175" i="1"/>
  <c r="W1174" i="1"/>
  <c r="V1174" i="1"/>
  <c r="T1174" i="1"/>
  <c r="P1174" i="1"/>
  <c r="O1174" i="1"/>
  <c r="W1173" i="1"/>
  <c r="V1173" i="1"/>
  <c r="T1173" i="1"/>
  <c r="O1173" i="1"/>
  <c r="W1172" i="1"/>
  <c r="V1172" i="1"/>
  <c r="T1172" i="1"/>
  <c r="O1172" i="1"/>
  <c r="W1171" i="1"/>
  <c r="V1171" i="1"/>
  <c r="T1171" i="1"/>
  <c r="P1171" i="1"/>
  <c r="O1171" i="1"/>
  <c r="W1170" i="1"/>
  <c r="V1170" i="1"/>
  <c r="T1170" i="1"/>
  <c r="O1170" i="1"/>
  <c r="W1169" i="1"/>
  <c r="V1169" i="1"/>
  <c r="T1169" i="1"/>
  <c r="O1169" i="1"/>
  <c r="W1168" i="1"/>
  <c r="V1168" i="1"/>
  <c r="T1168" i="1"/>
  <c r="O1168" i="1"/>
  <c r="P1168" i="1" s="1"/>
  <c r="W1167" i="1"/>
  <c r="V1167" i="1"/>
  <c r="T1167" i="1"/>
  <c r="P1167" i="1"/>
  <c r="O1167" i="1"/>
  <c r="W1166" i="1"/>
  <c r="V1166" i="1"/>
  <c r="T1166" i="1"/>
  <c r="P1166" i="1"/>
  <c r="O1166" i="1"/>
  <c r="W1165" i="1"/>
  <c r="V1165" i="1"/>
  <c r="T1165" i="1"/>
  <c r="O1165" i="1"/>
  <c r="W1164" i="1"/>
  <c r="V1164" i="1"/>
  <c r="T1164" i="1"/>
  <c r="O1164" i="1"/>
  <c r="W1163" i="1"/>
  <c r="V1163" i="1"/>
  <c r="T1163" i="1"/>
  <c r="P1163" i="1"/>
  <c r="O1163" i="1"/>
  <c r="W1162" i="1"/>
  <c r="V1162" i="1"/>
  <c r="T1162" i="1"/>
  <c r="O1162" i="1"/>
  <c r="P1162" i="1" s="1"/>
  <c r="W1161" i="1"/>
  <c r="V1161" i="1"/>
  <c r="T1161" i="1"/>
  <c r="O1161" i="1"/>
  <c r="W1160" i="1"/>
  <c r="V1160" i="1"/>
  <c r="T1160" i="1"/>
  <c r="P1160" i="1"/>
  <c r="O1160" i="1"/>
  <c r="W1159" i="1"/>
  <c r="V1159" i="1"/>
  <c r="T1159" i="1"/>
  <c r="O1159" i="1"/>
  <c r="W1158" i="1"/>
  <c r="V1158" i="1"/>
  <c r="T1158" i="1"/>
  <c r="O1158" i="1"/>
  <c r="W1157" i="1"/>
  <c r="V1157" i="1"/>
  <c r="T1157" i="1"/>
  <c r="O1157" i="1"/>
  <c r="W1156" i="1"/>
  <c r="V1156" i="1"/>
  <c r="T1156" i="1"/>
  <c r="P1156" i="1"/>
  <c r="O1156" i="1"/>
  <c r="W1155" i="1"/>
  <c r="V1155" i="1"/>
  <c r="T1155" i="1"/>
  <c r="P1155" i="1"/>
  <c r="O1155" i="1"/>
  <c r="W1154" i="1"/>
  <c r="V1154" i="1"/>
  <c r="T1154" i="1"/>
  <c r="O1154" i="1"/>
  <c r="W1153" i="1"/>
  <c r="V1153" i="1"/>
  <c r="T1153" i="1"/>
  <c r="O1153" i="1"/>
  <c r="W1152" i="1"/>
  <c r="V1152" i="1"/>
  <c r="T1152" i="1"/>
  <c r="P1152" i="1"/>
  <c r="O1152" i="1"/>
  <c r="W1151" i="1"/>
  <c r="V1151" i="1"/>
  <c r="T1151" i="1"/>
  <c r="O1151" i="1"/>
  <c r="W1150" i="1"/>
  <c r="V1150" i="1"/>
  <c r="T1150" i="1"/>
  <c r="P1150" i="1"/>
  <c r="O1150" i="1"/>
  <c r="W1149" i="1"/>
  <c r="V1149" i="1"/>
  <c r="T1149" i="1"/>
  <c r="O1149" i="1"/>
  <c r="W1148" i="1"/>
  <c r="V1148" i="1"/>
  <c r="T1148" i="1"/>
  <c r="O1148" i="1"/>
  <c r="P1148" i="1" s="1"/>
  <c r="W1147" i="1"/>
  <c r="V1147" i="1"/>
  <c r="T1147" i="1"/>
  <c r="P1147" i="1"/>
  <c r="O1147" i="1"/>
  <c r="W1146" i="1"/>
  <c r="V1146" i="1"/>
  <c r="T1146" i="1"/>
  <c r="O1146" i="1"/>
  <c r="W1145" i="1"/>
  <c r="V1145" i="1"/>
  <c r="T1145" i="1"/>
  <c r="O1145" i="1"/>
  <c r="W1144" i="1"/>
  <c r="V1144" i="1"/>
  <c r="T1144" i="1"/>
  <c r="P1144" i="1"/>
  <c r="O1144" i="1"/>
  <c r="W1143" i="1"/>
  <c r="V1143" i="1"/>
  <c r="T1143" i="1"/>
  <c r="O1143" i="1"/>
  <c r="P1143" i="1" s="1"/>
  <c r="W1142" i="1"/>
  <c r="V1142" i="1"/>
  <c r="T1142" i="1"/>
  <c r="P1142" i="1"/>
  <c r="O1142" i="1"/>
  <c r="W1141" i="1"/>
  <c r="V1141" i="1"/>
  <c r="T1141" i="1"/>
  <c r="O1141" i="1"/>
  <c r="W1140" i="1"/>
  <c r="V1140" i="1"/>
  <c r="T1140" i="1"/>
  <c r="O1140" i="1"/>
  <c r="W1139" i="1"/>
  <c r="V1139" i="1"/>
  <c r="T1139" i="1"/>
  <c r="P1139" i="1"/>
  <c r="O1139" i="1"/>
  <c r="W1138" i="1"/>
  <c r="V1138" i="1"/>
  <c r="T1138" i="1"/>
  <c r="O1138" i="1"/>
  <c r="P1138" i="1" s="1"/>
  <c r="W1137" i="1"/>
  <c r="V1137" i="1"/>
  <c r="T1137" i="1"/>
  <c r="O1137" i="1"/>
  <c r="W1136" i="1"/>
  <c r="V1136" i="1"/>
  <c r="T1136" i="1"/>
  <c r="P1136" i="1"/>
  <c r="O1136" i="1"/>
  <c r="W1135" i="1"/>
  <c r="V1135" i="1"/>
  <c r="T1135" i="1"/>
  <c r="O1135" i="1"/>
  <c r="W1134" i="1"/>
  <c r="V1134" i="1"/>
  <c r="T1134" i="1"/>
  <c r="P1134" i="1"/>
  <c r="O1134" i="1"/>
  <c r="W1133" i="1"/>
  <c r="V1133" i="1"/>
  <c r="T1133" i="1"/>
  <c r="O1133" i="1"/>
  <c r="W1132" i="1"/>
  <c r="V1132" i="1"/>
  <c r="T1132" i="1"/>
  <c r="O1132" i="1"/>
  <c r="P1132" i="1" s="1"/>
  <c r="W1131" i="1"/>
  <c r="V1131" i="1"/>
  <c r="T1131" i="1"/>
  <c r="P1131" i="1"/>
  <c r="O1131" i="1"/>
  <c r="W1130" i="1"/>
  <c r="V1130" i="1"/>
  <c r="T1130" i="1"/>
  <c r="O1130" i="1"/>
  <c r="W1129" i="1"/>
  <c r="V1129" i="1"/>
  <c r="T1129" i="1"/>
  <c r="O1129" i="1"/>
  <c r="W1128" i="1"/>
  <c r="V1128" i="1"/>
  <c r="T1128" i="1"/>
  <c r="P1128" i="1"/>
  <c r="O1128" i="1"/>
  <c r="W1127" i="1"/>
  <c r="V1127" i="1"/>
  <c r="T1127" i="1"/>
  <c r="O1127" i="1"/>
  <c r="P1127" i="1" s="1"/>
  <c r="W1126" i="1"/>
  <c r="V1126" i="1"/>
  <c r="T1126" i="1"/>
  <c r="P1126" i="1"/>
  <c r="O1126" i="1"/>
  <c r="W1125" i="1"/>
  <c r="V1125" i="1"/>
  <c r="T1125" i="1"/>
  <c r="O1125" i="1"/>
  <c r="W1124" i="1"/>
  <c r="V1124" i="1"/>
  <c r="T1124" i="1"/>
  <c r="O1124" i="1"/>
  <c r="W1123" i="1"/>
  <c r="V1123" i="1"/>
  <c r="T1123" i="1"/>
  <c r="P1123" i="1"/>
  <c r="O1123" i="1"/>
  <c r="W1122" i="1"/>
  <c r="V1122" i="1"/>
  <c r="T1122" i="1"/>
  <c r="O1122" i="1"/>
  <c r="P1122" i="1" s="1"/>
  <c r="W1121" i="1"/>
  <c r="V1121" i="1"/>
  <c r="T1121" i="1"/>
  <c r="O1121" i="1"/>
  <c r="W1120" i="1"/>
  <c r="V1120" i="1"/>
  <c r="T1120" i="1"/>
  <c r="P1120" i="1"/>
  <c r="O1120" i="1"/>
  <c r="W1119" i="1"/>
  <c r="V1119" i="1"/>
  <c r="T1119" i="1"/>
  <c r="O1119" i="1"/>
  <c r="W1118" i="1"/>
  <c r="V1118" i="1"/>
  <c r="T1118" i="1"/>
  <c r="P1118" i="1"/>
  <c r="O1118" i="1"/>
  <c r="W1117" i="1"/>
  <c r="V1117" i="1"/>
  <c r="T1117" i="1"/>
  <c r="O1117" i="1"/>
  <c r="W1116" i="1"/>
  <c r="V1116" i="1"/>
  <c r="T1116" i="1"/>
  <c r="O1116" i="1"/>
  <c r="P1116" i="1" s="1"/>
  <c r="W1115" i="1"/>
  <c r="V1115" i="1"/>
  <c r="T1115" i="1"/>
  <c r="P1115" i="1"/>
  <c r="O1115" i="1"/>
  <c r="W1114" i="1"/>
  <c r="V1114" i="1"/>
  <c r="T1114" i="1"/>
  <c r="O1114" i="1"/>
  <c r="W1113" i="1"/>
  <c r="V1113" i="1"/>
  <c r="T1113" i="1"/>
  <c r="O1113" i="1"/>
  <c r="W1112" i="1"/>
  <c r="V1112" i="1"/>
  <c r="T1112" i="1"/>
  <c r="P1112" i="1"/>
  <c r="O1112" i="1"/>
  <c r="W1111" i="1"/>
  <c r="V1111" i="1"/>
  <c r="T1111" i="1"/>
  <c r="O1111" i="1"/>
  <c r="P1111" i="1" s="1"/>
  <c r="W1110" i="1"/>
  <c r="V1110" i="1"/>
  <c r="T1110" i="1"/>
  <c r="P1110" i="1"/>
  <c r="O1110" i="1"/>
  <c r="W1109" i="1"/>
  <c r="V1109" i="1"/>
  <c r="T1109" i="1"/>
  <c r="O1109" i="1"/>
  <c r="W1108" i="1"/>
  <c r="V1108" i="1"/>
  <c r="T1108" i="1"/>
  <c r="O1108" i="1"/>
  <c r="W1107" i="1"/>
  <c r="V1107" i="1"/>
  <c r="T1107" i="1"/>
  <c r="P1107" i="1"/>
  <c r="O1107" i="1"/>
  <c r="W1106" i="1"/>
  <c r="V1106" i="1"/>
  <c r="T1106" i="1"/>
  <c r="O1106" i="1"/>
  <c r="P1106" i="1" s="1"/>
  <c r="W1105" i="1"/>
  <c r="V1105" i="1"/>
  <c r="T1105" i="1"/>
  <c r="O1105" i="1"/>
  <c r="W1104" i="1"/>
  <c r="V1104" i="1"/>
  <c r="T1104" i="1"/>
  <c r="P1104" i="1"/>
  <c r="O1104" i="1"/>
  <c r="W1103" i="1"/>
  <c r="V1103" i="1"/>
  <c r="T1103" i="1"/>
  <c r="O1103" i="1"/>
  <c r="W1102" i="1"/>
  <c r="V1102" i="1"/>
  <c r="T1102" i="1"/>
  <c r="P1102" i="1"/>
  <c r="O1102" i="1"/>
  <c r="W1101" i="1"/>
  <c r="V1101" i="1"/>
  <c r="T1101" i="1"/>
  <c r="O1101" i="1"/>
  <c r="W1100" i="1"/>
  <c r="V1100" i="1"/>
  <c r="T1100" i="1"/>
  <c r="O1100" i="1"/>
  <c r="P1100" i="1" s="1"/>
  <c r="W1099" i="1"/>
  <c r="V1099" i="1"/>
  <c r="T1099" i="1"/>
  <c r="P1099" i="1"/>
  <c r="O1099" i="1"/>
  <c r="W1098" i="1"/>
  <c r="V1098" i="1"/>
  <c r="T1098" i="1"/>
  <c r="O1098" i="1"/>
  <c r="P1098" i="1" s="1"/>
  <c r="W1097" i="1"/>
  <c r="V1097" i="1"/>
  <c r="T1097" i="1"/>
  <c r="O1097" i="1"/>
  <c r="P1097" i="1" s="1"/>
  <c r="W1096" i="1"/>
  <c r="V1096" i="1"/>
  <c r="T1096" i="1"/>
  <c r="P1096" i="1"/>
  <c r="O1096" i="1"/>
  <c r="W1095" i="1"/>
  <c r="V1095" i="1"/>
  <c r="T1095" i="1"/>
  <c r="O1095" i="1"/>
  <c r="P1095" i="1" s="1"/>
  <c r="W1094" i="1"/>
  <c r="V1094" i="1"/>
  <c r="T1094" i="1"/>
  <c r="O1094" i="1"/>
  <c r="P1094" i="1" s="1"/>
  <c r="U1094" i="1" s="1"/>
  <c r="W1093" i="1"/>
  <c r="V1093" i="1"/>
  <c r="T1093" i="1"/>
  <c r="O1093" i="1"/>
  <c r="P1093" i="1" s="1"/>
  <c r="W1092" i="1"/>
  <c r="V1092" i="1"/>
  <c r="T1092" i="1"/>
  <c r="P1092" i="1"/>
  <c r="O1092" i="1"/>
  <c r="W1091" i="1"/>
  <c r="V1091" i="1"/>
  <c r="T1091" i="1"/>
  <c r="O1091" i="1"/>
  <c r="W1090" i="1"/>
  <c r="V1090" i="1"/>
  <c r="T1090" i="1"/>
  <c r="O1090" i="1"/>
  <c r="P1090" i="1" s="1"/>
  <c r="W1089" i="1"/>
  <c r="V1089" i="1"/>
  <c r="T1089" i="1"/>
  <c r="O1089" i="1"/>
  <c r="P1089" i="1" s="1"/>
  <c r="W1088" i="1"/>
  <c r="V1088" i="1"/>
  <c r="T1088" i="1"/>
  <c r="O1088" i="1"/>
  <c r="W1087" i="1"/>
  <c r="V1087" i="1"/>
  <c r="T1087" i="1"/>
  <c r="P1087" i="1"/>
  <c r="O1087" i="1"/>
  <c r="W1086" i="1"/>
  <c r="V1086" i="1"/>
  <c r="T1086" i="1"/>
  <c r="O1086" i="1"/>
  <c r="P1086" i="1" s="1"/>
  <c r="W1085" i="1"/>
  <c r="V1085" i="1"/>
  <c r="T1085" i="1"/>
  <c r="P1085" i="1"/>
  <c r="O1085" i="1"/>
  <c r="W1084" i="1"/>
  <c r="V1084" i="1"/>
  <c r="T1084" i="1"/>
  <c r="O1084" i="1"/>
  <c r="P1084" i="1" s="1"/>
  <c r="W1083" i="1"/>
  <c r="V1083" i="1"/>
  <c r="T1083" i="1"/>
  <c r="O1083" i="1"/>
  <c r="W1082" i="1"/>
  <c r="V1082" i="1"/>
  <c r="T1082" i="1"/>
  <c r="P1082" i="1"/>
  <c r="O1082" i="1"/>
  <c r="W1081" i="1"/>
  <c r="V1081" i="1"/>
  <c r="T1081" i="1"/>
  <c r="O1081" i="1"/>
  <c r="P1081" i="1" s="1"/>
  <c r="W1080" i="1"/>
  <c r="V1080" i="1"/>
  <c r="T1080" i="1"/>
  <c r="O1080" i="1"/>
  <c r="P1080" i="1" s="1"/>
  <c r="W1079" i="1"/>
  <c r="V1079" i="1"/>
  <c r="T1079" i="1"/>
  <c r="P1079" i="1"/>
  <c r="O1079" i="1"/>
  <c r="W1078" i="1"/>
  <c r="V1078" i="1"/>
  <c r="T1078" i="1"/>
  <c r="O1078" i="1"/>
  <c r="W1077" i="1"/>
  <c r="V1077" i="1"/>
  <c r="T1077" i="1"/>
  <c r="P1077" i="1"/>
  <c r="O1077" i="1"/>
  <c r="W1076" i="1"/>
  <c r="V1076" i="1"/>
  <c r="T1076" i="1"/>
  <c r="O1076" i="1"/>
  <c r="P1076" i="1" s="1"/>
  <c r="W1075" i="1"/>
  <c r="V1075" i="1"/>
  <c r="T1075" i="1"/>
  <c r="O1075" i="1"/>
  <c r="P1075" i="1" s="1"/>
  <c r="W1074" i="1"/>
  <c r="V1074" i="1"/>
  <c r="T1074" i="1"/>
  <c r="P1074" i="1"/>
  <c r="O1074" i="1"/>
  <c r="W1073" i="1"/>
  <c r="V1073" i="1"/>
  <c r="T1073" i="1"/>
  <c r="O1073" i="1"/>
  <c r="W1072" i="1"/>
  <c r="V1072" i="1"/>
  <c r="T1072" i="1"/>
  <c r="O1072" i="1"/>
  <c r="P1072" i="1" s="1"/>
  <c r="W1071" i="1"/>
  <c r="V1071" i="1"/>
  <c r="T1071" i="1"/>
  <c r="P1071" i="1"/>
  <c r="O1071" i="1"/>
  <c r="W1070" i="1"/>
  <c r="V1070" i="1"/>
  <c r="T1070" i="1"/>
  <c r="O1070" i="1"/>
  <c r="P1070" i="1" s="1"/>
  <c r="W1069" i="1"/>
  <c r="V1069" i="1"/>
  <c r="T1069" i="1"/>
  <c r="P1069" i="1"/>
  <c r="O1069" i="1"/>
  <c r="W1068" i="1"/>
  <c r="V1068" i="1"/>
  <c r="T1068" i="1"/>
  <c r="O1068" i="1"/>
  <c r="P1068" i="1" s="1"/>
  <c r="W1067" i="1"/>
  <c r="V1067" i="1"/>
  <c r="T1067" i="1"/>
  <c r="O1067" i="1"/>
  <c r="W1066" i="1"/>
  <c r="V1066" i="1"/>
  <c r="T1066" i="1"/>
  <c r="P1066" i="1"/>
  <c r="O1066" i="1"/>
  <c r="W1065" i="1"/>
  <c r="V1065" i="1"/>
  <c r="T1065" i="1"/>
  <c r="O1065" i="1"/>
  <c r="P1065" i="1" s="1"/>
  <c r="W1064" i="1"/>
  <c r="V1064" i="1"/>
  <c r="T1064" i="1"/>
  <c r="O1064" i="1"/>
  <c r="P1064" i="1" s="1"/>
  <c r="W1063" i="1"/>
  <c r="V1063" i="1"/>
  <c r="T1063" i="1"/>
  <c r="P1063" i="1"/>
  <c r="O1063" i="1"/>
  <c r="W1062" i="1"/>
  <c r="V1062" i="1"/>
  <c r="T1062" i="1"/>
  <c r="O1062" i="1"/>
  <c r="W1061" i="1"/>
  <c r="V1061" i="1"/>
  <c r="T1061" i="1"/>
  <c r="P1061" i="1"/>
  <c r="O1061" i="1"/>
  <c r="W1060" i="1"/>
  <c r="V1060" i="1"/>
  <c r="T1060" i="1"/>
  <c r="O1060" i="1"/>
  <c r="P1060" i="1" s="1"/>
  <c r="W1059" i="1"/>
  <c r="V1059" i="1"/>
  <c r="T1059" i="1"/>
  <c r="O1059" i="1"/>
  <c r="P1059" i="1" s="1"/>
  <c r="W1058" i="1"/>
  <c r="V1058" i="1"/>
  <c r="T1058" i="1"/>
  <c r="P1058" i="1"/>
  <c r="O1058" i="1"/>
  <c r="W1057" i="1"/>
  <c r="V1057" i="1"/>
  <c r="T1057" i="1"/>
  <c r="O1057" i="1"/>
  <c r="W1056" i="1"/>
  <c r="V1056" i="1"/>
  <c r="T1056" i="1"/>
  <c r="O1056" i="1"/>
  <c r="P1056" i="1" s="1"/>
  <c r="W1055" i="1"/>
  <c r="V1055" i="1"/>
  <c r="T1055" i="1"/>
  <c r="P1055" i="1"/>
  <c r="O1055" i="1"/>
  <c r="W1054" i="1"/>
  <c r="V1054" i="1"/>
  <c r="T1054" i="1"/>
  <c r="O1054" i="1"/>
  <c r="P1054" i="1" s="1"/>
  <c r="W1053" i="1"/>
  <c r="V1053" i="1"/>
  <c r="T1053" i="1"/>
  <c r="P1053" i="1"/>
  <c r="O1053" i="1"/>
  <c r="W1052" i="1"/>
  <c r="V1052" i="1"/>
  <c r="T1052" i="1"/>
  <c r="O1052" i="1"/>
  <c r="P1052" i="1" s="1"/>
  <c r="W1051" i="1"/>
  <c r="V1051" i="1"/>
  <c r="T1051" i="1"/>
  <c r="O1051" i="1"/>
  <c r="W1050" i="1"/>
  <c r="V1050" i="1"/>
  <c r="T1050" i="1"/>
  <c r="P1050" i="1"/>
  <c r="O1050" i="1"/>
  <c r="W1049" i="1"/>
  <c r="V1049" i="1"/>
  <c r="T1049" i="1"/>
  <c r="O1049" i="1"/>
  <c r="P1049" i="1" s="1"/>
  <c r="W1048" i="1"/>
  <c r="V1048" i="1"/>
  <c r="T1048" i="1"/>
  <c r="O1048" i="1"/>
  <c r="P1048" i="1" s="1"/>
  <c r="W1047" i="1"/>
  <c r="V1047" i="1"/>
  <c r="T1047" i="1"/>
  <c r="P1047" i="1"/>
  <c r="O1047" i="1"/>
  <c r="W1046" i="1"/>
  <c r="V1046" i="1"/>
  <c r="T1046" i="1"/>
  <c r="O1046" i="1"/>
  <c r="W1045" i="1"/>
  <c r="V1045" i="1"/>
  <c r="T1045" i="1"/>
  <c r="P1045" i="1"/>
  <c r="O1045" i="1"/>
  <c r="W1044" i="1"/>
  <c r="V1044" i="1"/>
  <c r="T1044" i="1"/>
  <c r="O1044" i="1"/>
  <c r="P1044" i="1" s="1"/>
  <c r="W1043" i="1"/>
  <c r="V1043" i="1"/>
  <c r="T1043" i="1"/>
  <c r="O1043" i="1"/>
  <c r="P1043" i="1" s="1"/>
  <c r="W1042" i="1"/>
  <c r="V1042" i="1"/>
  <c r="T1042" i="1"/>
  <c r="P1042" i="1"/>
  <c r="O1042" i="1"/>
  <c r="W1041" i="1"/>
  <c r="V1041" i="1"/>
  <c r="T1041" i="1"/>
  <c r="O1041" i="1"/>
  <c r="W1040" i="1"/>
  <c r="V1040" i="1"/>
  <c r="T1040" i="1"/>
  <c r="O1040" i="1"/>
  <c r="P1040" i="1" s="1"/>
  <c r="W1039" i="1"/>
  <c r="V1039" i="1"/>
  <c r="T1039" i="1"/>
  <c r="P1039" i="1"/>
  <c r="O1039" i="1"/>
  <c r="W1038" i="1"/>
  <c r="V1038" i="1"/>
  <c r="T1038" i="1"/>
  <c r="O1038" i="1"/>
  <c r="P1038" i="1" s="1"/>
  <c r="W1037" i="1"/>
  <c r="V1037" i="1"/>
  <c r="T1037" i="1"/>
  <c r="P1037" i="1"/>
  <c r="O1037" i="1"/>
  <c r="W1036" i="1"/>
  <c r="V1036" i="1"/>
  <c r="T1036" i="1"/>
  <c r="O1036" i="1"/>
  <c r="P1036" i="1" s="1"/>
  <c r="W1035" i="1"/>
  <c r="V1035" i="1"/>
  <c r="T1035" i="1"/>
  <c r="O1035" i="1"/>
  <c r="W1034" i="1"/>
  <c r="V1034" i="1"/>
  <c r="T1034" i="1"/>
  <c r="P1034" i="1"/>
  <c r="O1034" i="1"/>
  <c r="W1033" i="1"/>
  <c r="V1033" i="1"/>
  <c r="T1033" i="1"/>
  <c r="O1033" i="1"/>
  <c r="P1033" i="1" s="1"/>
  <c r="W1032" i="1"/>
  <c r="V1032" i="1"/>
  <c r="T1032" i="1"/>
  <c r="O1032" i="1"/>
  <c r="P1032" i="1" s="1"/>
  <c r="W1031" i="1"/>
  <c r="V1031" i="1"/>
  <c r="T1031" i="1"/>
  <c r="P1031" i="1"/>
  <c r="O1031" i="1"/>
  <c r="W1030" i="1"/>
  <c r="V1030" i="1"/>
  <c r="T1030" i="1"/>
  <c r="O1030" i="1"/>
  <c r="W1029" i="1"/>
  <c r="V1029" i="1"/>
  <c r="T1029" i="1"/>
  <c r="P1029" i="1"/>
  <c r="O1029" i="1"/>
  <c r="W1028" i="1"/>
  <c r="V1028" i="1"/>
  <c r="T1028" i="1"/>
  <c r="O1028" i="1"/>
  <c r="P1028" i="1" s="1"/>
  <c r="W1027" i="1"/>
  <c r="V1027" i="1"/>
  <c r="T1027" i="1"/>
  <c r="O1027" i="1"/>
  <c r="P1027" i="1" s="1"/>
  <c r="W1026" i="1"/>
  <c r="V1026" i="1"/>
  <c r="T1026" i="1"/>
  <c r="P1026" i="1"/>
  <c r="O1026" i="1"/>
  <c r="W1025" i="1"/>
  <c r="V1025" i="1"/>
  <c r="T1025" i="1"/>
  <c r="O1025" i="1"/>
  <c r="W1024" i="1"/>
  <c r="V1024" i="1"/>
  <c r="T1024" i="1"/>
  <c r="O1024" i="1"/>
  <c r="P1024" i="1" s="1"/>
  <c r="W1023" i="1"/>
  <c r="V1023" i="1"/>
  <c r="T1023" i="1"/>
  <c r="P1023" i="1"/>
  <c r="O1023" i="1"/>
  <c r="W1022" i="1"/>
  <c r="V1022" i="1"/>
  <c r="T1022" i="1"/>
  <c r="O1022" i="1"/>
  <c r="P1022" i="1" s="1"/>
  <c r="W1021" i="1"/>
  <c r="V1021" i="1"/>
  <c r="T1021" i="1"/>
  <c r="P1021" i="1"/>
  <c r="O1021" i="1"/>
  <c r="W1020" i="1"/>
  <c r="V1020" i="1"/>
  <c r="T1020" i="1"/>
  <c r="O1020" i="1"/>
  <c r="P1020" i="1" s="1"/>
  <c r="W1019" i="1"/>
  <c r="V1019" i="1"/>
  <c r="T1019" i="1"/>
  <c r="O1019" i="1"/>
  <c r="W1018" i="1"/>
  <c r="V1018" i="1"/>
  <c r="T1018" i="1"/>
  <c r="P1018" i="1"/>
  <c r="O1018" i="1"/>
  <c r="W1017" i="1"/>
  <c r="V1017" i="1"/>
  <c r="T1017" i="1"/>
  <c r="O1017" i="1"/>
  <c r="P1017" i="1" s="1"/>
  <c r="W1016" i="1"/>
  <c r="V1016" i="1"/>
  <c r="T1016" i="1"/>
  <c r="O1016" i="1"/>
  <c r="P1016" i="1" s="1"/>
  <c r="W1015" i="1"/>
  <c r="V1015" i="1"/>
  <c r="T1015" i="1"/>
  <c r="P1015" i="1"/>
  <c r="O1015" i="1"/>
  <c r="W1014" i="1"/>
  <c r="V1014" i="1"/>
  <c r="T1014" i="1"/>
  <c r="O1014" i="1"/>
  <c r="W1013" i="1"/>
  <c r="V1013" i="1"/>
  <c r="T1013" i="1"/>
  <c r="P1013" i="1"/>
  <c r="O1013" i="1"/>
  <c r="W1012" i="1"/>
  <c r="V1012" i="1"/>
  <c r="T1012" i="1"/>
  <c r="O1012" i="1"/>
  <c r="P1012" i="1" s="1"/>
  <c r="W1011" i="1"/>
  <c r="V1011" i="1"/>
  <c r="T1011" i="1"/>
  <c r="O1011" i="1"/>
  <c r="P1011" i="1" s="1"/>
  <c r="W1010" i="1"/>
  <c r="V1010" i="1"/>
  <c r="T1010" i="1"/>
  <c r="P1010" i="1"/>
  <c r="O1010" i="1"/>
  <c r="W1009" i="1"/>
  <c r="V1009" i="1"/>
  <c r="T1009" i="1"/>
  <c r="O1009" i="1"/>
  <c r="W1008" i="1"/>
  <c r="V1008" i="1"/>
  <c r="T1008" i="1"/>
  <c r="O1008" i="1"/>
  <c r="P1008" i="1" s="1"/>
  <c r="W1007" i="1"/>
  <c r="V1007" i="1"/>
  <c r="T1007" i="1"/>
  <c r="P1007" i="1"/>
  <c r="O1007" i="1"/>
  <c r="W1006" i="1"/>
  <c r="V1006" i="1"/>
  <c r="T1006" i="1"/>
  <c r="O1006" i="1"/>
  <c r="P1006" i="1" s="1"/>
  <c r="W1005" i="1"/>
  <c r="V1005" i="1"/>
  <c r="T1005" i="1"/>
  <c r="P1005" i="1"/>
  <c r="O1005" i="1"/>
  <c r="W1004" i="1"/>
  <c r="V1004" i="1"/>
  <c r="T1004" i="1"/>
  <c r="O1004" i="1"/>
  <c r="P1004" i="1" s="1"/>
  <c r="W1003" i="1"/>
  <c r="V1003" i="1"/>
  <c r="T1003" i="1"/>
  <c r="O1003" i="1"/>
  <c r="W1002" i="1"/>
  <c r="V1002" i="1"/>
  <c r="T1002" i="1"/>
  <c r="P1002" i="1"/>
  <c r="O1002" i="1"/>
  <c r="W1001" i="1"/>
  <c r="V1001" i="1"/>
  <c r="T1001" i="1"/>
  <c r="O1001" i="1"/>
  <c r="P1001" i="1" s="1"/>
  <c r="W1000" i="1"/>
  <c r="V1000" i="1"/>
  <c r="T1000" i="1"/>
  <c r="O1000" i="1"/>
  <c r="P1000" i="1" s="1"/>
  <c r="W999" i="1"/>
  <c r="V999" i="1"/>
  <c r="T999" i="1"/>
  <c r="P999" i="1"/>
  <c r="O999" i="1"/>
  <c r="W998" i="1"/>
  <c r="V998" i="1"/>
  <c r="T998" i="1"/>
  <c r="O998" i="1"/>
  <c r="W997" i="1"/>
  <c r="V997" i="1"/>
  <c r="T997" i="1"/>
  <c r="P997" i="1"/>
  <c r="O997" i="1"/>
  <c r="W996" i="1"/>
  <c r="V996" i="1"/>
  <c r="T996" i="1"/>
  <c r="O996" i="1"/>
  <c r="P996" i="1" s="1"/>
  <c r="W995" i="1"/>
  <c r="V995" i="1"/>
  <c r="T995" i="1"/>
  <c r="O995" i="1"/>
  <c r="P995" i="1" s="1"/>
  <c r="W994" i="1"/>
  <c r="V994" i="1"/>
  <c r="T994" i="1"/>
  <c r="P994" i="1"/>
  <c r="O994" i="1"/>
  <c r="W993" i="1"/>
  <c r="V993" i="1"/>
  <c r="T993" i="1"/>
  <c r="O993" i="1"/>
  <c r="W992" i="1"/>
  <c r="V992" i="1"/>
  <c r="T992" i="1"/>
  <c r="O992" i="1"/>
  <c r="P992" i="1" s="1"/>
  <c r="W991" i="1"/>
  <c r="V991" i="1"/>
  <c r="T991" i="1"/>
  <c r="P991" i="1"/>
  <c r="O991" i="1"/>
  <c r="W990" i="1"/>
  <c r="V990" i="1"/>
  <c r="T990" i="1"/>
  <c r="O990" i="1"/>
  <c r="P990" i="1" s="1"/>
  <c r="W989" i="1"/>
  <c r="V989" i="1"/>
  <c r="T989" i="1"/>
  <c r="P989" i="1"/>
  <c r="O989" i="1"/>
  <c r="W988" i="1"/>
  <c r="V988" i="1"/>
  <c r="T988" i="1"/>
  <c r="O988" i="1"/>
  <c r="P988" i="1" s="1"/>
  <c r="W987" i="1"/>
  <c r="V987" i="1"/>
  <c r="T987" i="1"/>
  <c r="O987" i="1"/>
  <c r="W986" i="1"/>
  <c r="V986" i="1"/>
  <c r="T986" i="1"/>
  <c r="P986" i="1"/>
  <c r="O986" i="1"/>
  <c r="W985" i="1"/>
  <c r="V985" i="1"/>
  <c r="T985" i="1"/>
  <c r="O985" i="1"/>
  <c r="P985" i="1" s="1"/>
  <c r="W984" i="1"/>
  <c r="V984" i="1"/>
  <c r="T984" i="1"/>
  <c r="O984" i="1"/>
  <c r="P984" i="1" s="1"/>
  <c r="W983" i="1"/>
  <c r="V983" i="1"/>
  <c r="T983" i="1"/>
  <c r="P983" i="1"/>
  <c r="O983" i="1"/>
  <c r="W982" i="1"/>
  <c r="V982" i="1"/>
  <c r="T982" i="1"/>
  <c r="O982" i="1"/>
  <c r="W981" i="1"/>
  <c r="V981" i="1"/>
  <c r="T981" i="1"/>
  <c r="P981" i="1"/>
  <c r="O981" i="1"/>
  <c r="W980" i="1"/>
  <c r="V980" i="1"/>
  <c r="T980" i="1"/>
  <c r="O980" i="1"/>
  <c r="P980" i="1" s="1"/>
  <c r="W979" i="1"/>
  <c r="V979" i="1"/>
  <c r="T979" i="1"/>
  <c r="O979" i="1"/>
  <c r="W978" i="1"/>
  <c r="V978" i="1"/>
  <c r="T978" i="1"/>
  <c r="P978" i="1"/>
  <c r="O978" i="1"/>
  <c r="W977" i="1"/>
  <c r="V977" i="1"/>
  <c r="T977" i="1"/>
  <c r="O977" i="1"/>
  <c r="W976" i="1"/>
  <c r="V976" i="1"/>
  <c r="T976" i="1"/>
  <c r="O976" i="1"/>
  <c r="P976" i="1" s="1"/>
  <c r="W975" i="1"/>
  <c r="V975" i="1"/>
  <c r="T975" i="1"/>
  <c r="P975" i="1"/>
  <c r="O975" i="1"/>
  <c r="W974" i="1"/>
  <c r="V974" i="1"/>
  <c r="T974" i="1"/>
  <c r="O974" i="1"/>
  <c r="W973" i="1"/>
  <c r="V973" i="1"/>
  <c r="T973" i="1"/>
  <c r="P973" i="1"/>
  <c r="O973" i="1"/>
  <c r="W972" i="1"/>
  <c r="V972" i="1"/>
  <c r="T972" i="1"/>
  <c r="O972" i="1"/>
  <c r="P972" i="1" s="1"/>
  <c r="W971" i="1"/>
  <c r="V971" i="1"/>
  <c r="T971" i="1"/>
  <c r="O971" i="1"/>
  <c r="W970" i="1"/>
  <c r="V970" i="1"/>
  <c r="T970" i="1"/>
  <c r="O970" i="1"/>
  <c r="W969" i="1"/>
  <c r="V969" i="1"/>
  <c r="T969" i="1"/>
  <c r="P969" i="1"/>
  <c r="O969" i="1"/>
  <c r="W968" i="1"/>
  <c r="V968" i="1"/>
  <c r="T968" i="1"/>
  <c r="O968" i="1"/>
  <c r="P968" i="1" s="1"/>
  <c r="W967" i="1"/>
  <c r="V967" i="1"/>
  <c r="T967" i="1"/>
  <c r="P967" i="1"/>
  <c r="O967" i="1"/>
  <c r="W966" i="1"/>
  <c r="V966" i="1"/>
  <c r="T966" i="1"/>
  <c r="O966" i="1"/>
  <c r="W965" i="1"/>
  <c r="V965" i="1"/>
  <c r="T965" i="1"/>
  <c r="P965" i="1"/>
  <c r="O965" i="1"/>
  <c r="W964" i="1"/>
  <c r="V964" i="1"/>
  <c r="T964" i="1"/>
  <c r="O964" i="1"/>
  <c r="P964" i="1" s="1"/>
  <c r="W963" i="1"/>
  <c r="V963" i="1"/>
  <c r="T963" i="1"/>
  <c r="O963" i="1"/>
  <c r="W962" i="1"/>
  <c r="V962" i="1"/>
  <c r="T962" i="1"/>
  <c r="P962" i="1"/>
  <c r="O962" i="1"/>
  <c r="W961" i="1"/>
  <c r="V961" i="1"/>
  <c r="T961" i="1"/>
  <c r="O961" i="1"/>
  <c r="W960" i="1"/>
  <c r="V960" i="1"/>
  <c r="T960" i="1"/>
  <c r="O960" i="1"/>
  <c r="P960" i="1" s="1"/>
  <c r="W959" i="1"/>
  <c r="V959" i="1"/>
  <c r="T959" i="1"/>
  <c r="O959" i="1"/>
  <c r="W958" i="1"/>
  <c r="V958" i="1"/>
  <c r="T958" i="1"/>
  <c r="P958" i="1"/>
  <c r="O958" i="1"/>
  <c r="W957" i="1"/>
  <c r="V957" i="1"/>
  <c r="T957" i="1"/>
  <c r="P957" i="1"/>
  <c r="O957" i="1"/>
  <c r="W956" i="1"/>
  <c r="V956" i="1"/>
  <c r="T956" i="1"/>
  <c r="O956" i="1"/>
  <c r="P956" i="1" s="1"/>
  <c r="W955" i="1"/>
  <c r="V955" i="1"/>
  <c r="T955" i="1"/>
  <c r="O955" i="1"/>
  <c r="W954" i="1"/>
  <c r="V954" i="1"/>
  <c r="T954" i="1"/>
  <c r="P954" i="1"/>
  <c r="O954" i="1"/>
  <c r="W953" i="1"/>
  <c r="V953" i="1"/>
  <c r="T953" i="1"/>
  <c r="O953" i="1"/>
  <c r="W952" i="1"/>
  <c r="V952" i="1"/>
  <c r="T952" i="1"/>
  <c r="O952" i="1"/>
  <c r="P952" i="1" s="1"/>
  <c r="W951" i="1"/>
  <c r="V951" i="1"/>
  <c r="T951" i="1"/>
  <c r="P951" i="1"/>
  <c r="O951" i="1"/>
  <c r="W950" i="1"/>
  <c r="V950" i="1"/>
  <c r="T950" i="1"/>
  <c r="O950" i="1"/>
  <c r="W949" i="1"/>
  <c r="V949" i="1"/>
  <c r="T949" i="1"/>
  <c r="O949" i="1"/>
  <c r="W948" i="1"/>
  <c r="V948" i="1"/>
  <c r="T948" i="1"/>
  <c r="O948" i="1"/>
  <c r="P948" i="1" s="1"/>
  <c r="W947" i="1"/>
  <c r="V947" i="1"/>
  <c r="T947" i="1"/>
  <c r="P947" i="1"/>
  <c r="O947" i="1"/>
  <c r="W946" i="1"/>
  <c r="V946" i="1"/>
  <c r="T946" i="1"/>
  <c r="O946" i="1"/>
  <c r="W945" i="1"/>
  <c r="V945" i="1"/>
  <c r="T945" i="1"/>
  <c r="P945" i="1"/>
  <c r="O945" i="1"/>
  <c r="W944" i="1"/>
  <c r="V944" i="1"/>
  <c r="T944" i="1"/>
  <c r="O944" i="1"/>
  <c r="P944" i="1" s="1"/>
  <c r="W943" i="1"/>
  <c r="V943" i="1"/>
  <c r="T943" i="1"/>
  <c r="O943" i="1"/>
  <c r="P943" i="1" s="1"/>
  <c r="W942" i="1"/>
  <c r="V942" i="1"/>
  <c r="U942" i="1"/>
  <c r="T942" i="1"/>
  <c r="O942" i="1"/>
  <c r="P942" i="1" s="1"/>
  <c r="W941" i="1"/>
  <c r="V941" i="1"/>
  <c r="T941" i="1"/>
  <c r="O941" i="1"/>
  <c r="W940" i="1"/>
  <c r="V940" i="1"/>
  <c r="T940" i="1"/>
  <c r="O940" i="1"/>
  <c r="P940" i="1" s="1"/>
  <c r="W939" i="1"/>
  <c r="V939" i="1"/>
  <c r="T939" i="1"/>
  <c r="P939" i="1"/>
  <c r="O939" i="1"/>
  <c r="W938" i="1"/>
  <c r="V938" i="1"/>
  <c r="U938" i="1"/>
  <c r="T938" i="1"/>
  <c r="O938" i="1"/>
  <c r="P938" i="1" s="1"/>
  <c r="W937" i="1"/>
  <c r="V937" i="1"/>
  <c r="T937" i="1"/>
  <c r="P937" i="1"/>
  <c r="O937" i="1"/>
  <c r="W936" i="1"/>
  <c r="V936" i="1"/>
  <c r="T936" i="1"/>
  <c r="O936" i="1"/>
  <c r="P936" i="1" s="1"/>
  <c r="W935" i="1"/>
  <c r="V935" i="1"/>
  <c r="T935" i="1"/>
  <c r="O935" i="1"/>
  <c r="W934" i="1"/>
  <c r="V934" i="1"/>
  <c r="T934" i="1"/>
  <c r="O934" i="1"/>
  <c r="P934" i="1" s="1"/>
  <c r="W933" i="1"/>
  <c r="V933" i="1"/>
  <c r="T933" i="1"/>
  <c r="O933" i="1"/>
  <c r="W932" i="1"/>
  <c r="V932" i="1"/>
  <c r="T932" i="1"/>
  <c r="O932" i="1"/>
  <c r="P932" i="1" s="1"/>
  <c r="W931" i="1"/>
  <c r="V931" i="1"/>
  <c r="T931" i="1"/>
  <c r="P931" i="1"/>
  <c r="O931" i="1"/>
  <c r="W930" i="1"/>
  <c r="V930" i="1"/>
  <c r="T930" i="1"/>
  <c r="O930" i="1"/>
  <c r="P930" i="1" s="1"/>
  <c r="W929" i="1"/>
  <c r="V929" i="1"/>
  <c r="T929" i="1"/>
  <c r="P929" i="1"/>
  <c r="O929" i="1"/>
  <c r="W928" i="1"/>
  <c r="V928" i="1"/>
  <c r="T928" i="1"/>
  <c r="O928" i="1"/>
  <c r="P928" i="1" s="1"/>
  <c r="W927" i="1"/>
  <c r="V927" i="1"/>
  <c r="T927" i="1"/>
  <c r="O927" i="1"/>
  <c r="W926" i="1"/>
  <c r="V926" i="1"/>
  <c r="U926" i="1"/>
  <c r="T926" i="1"/>
  <c r="O926" i="1"/>
  <c r="P926" i="1" s="1"/>
  <c r="W925" i="1"/>
  <c r="V925" i="1"/>
  <c r="T925" i="1"/>
  <c r="O925" i="1"/>
  <c r="W924" i="1"/>
  <c r="V924" i="1"/>
  <c r="T924" i="1"/>
  <c r="O924" i="1"/>
  <c r="P924" i="1" s="1"/>
  <c r="W923" i="1"/>
  <c r="V923" i="1"/>
  <c r="T923" i="1"/>
  <c r="P923" i="1"/>
  <c r="O923" i="1"/>
  <c r="W922" i="1"/>
  <c r="V922" i="1"/>
  <c r="U922" i="1"/>
  <c r="T922" i="1"/>
  <c r="O922" i="1"/>
  <c r="P922" i="1" s="1"/>
  <c r="W921" i="1"/>
  <c r="V921" i="1"/>
  <c r="T921" i="1"/>
  <c r="P921" i="1"/>
  <c r="O921" i="1"/>
  <c r="W920" i="1"/>
  <c r="V920" i="1"/>
  <c r="T920" i="1"/>
  <c r="O920" i="1"/>
  <c r="P920" i="1" s="1"/>
  <c r="W919" i="1"/>
  <c r="V919" i="1"/>
  <c r="T919" i="1"/>
  <c r="O919" i="1"/>
  <c r="W918" i="1"/>
  <c r="V918" i="1"/>
  <c r="T918" i="1"/>
  <c r="O918" i="1"/>
  <c r="P918" i="1" s="1"/>
  <c r="W917" i="1"/>
  <c r="V917" i="1"/>
  <c r="T917" i="1"/>
  <c r="O917" i="1"/>
  <c r="W916" i="1"/>
  <c r="V916" i="1"/>
  <c r="T916" i="1"/>
  <c r="O916" i="1"/>
  <c r="P916" i="1" s="1"/>
  <c r="W915" i="1"/>
  <c r="V915" i="1"/>
  <c r="T915" i="1"/>
  <c r="P915" i="1"/>
  <c r="O915" i="1"/>
  <c r="W914" i="1"/>
  <c r="V914" i="1"/>
  <c r="T914" i="1"/>
  <c r="O914" i="1"/>
  <c r="P914" i="1" s="1"/>
  <c r="W913" i="1"/>
  <c r="V913" i="1"/>
  <c r="T913" i="1"/>
  <c r="P913" i="1"/>
  <c r="O913" i="1"/>
  <c r="W912" i="1"/>
  <c r="V912" i="1"/>
  <c r="T912" i="1"/>
  <c r="O912" i="1"/>
  <c r="P912" i="1" s="1"/>
  <c r="W911" i="1"/>
  <c r="V911" i="1"/>
  <c r="T911" i="1"/>
  <c r="O911" i="1"/>
  <c r="W910" i="1"/>
  <c r="V910" i="1"/>
  <c r="U910" i="1"/>
  <c r="T910" i="1"/>
  <c r="O910" i="1"/>
  <c r="P910" i="1" s="1"/>
  <c r="W909" i="1"/>
  <c r="V909" i="1"/>
  <c r="T909" i="1"/>
  <c r="O909" i="1"/>
  <c r="W908" i="1"/>
  <c r="V908" i="1"/>
  <c r="T908" i="1"/>
  <c r="O908" i="1"/>
  <c r="P908" i="1" s="1"/>
  <c r="W907" i="1"/>
  <c r="V907" i="1"/>
  <c r="T907" i="1"/>
  <c r="P907" i="1"/>
  <c r="O907" i="1"/>
  <c r="W906" i="1"/>
  <c r="V906" i="1"/>
  <c r="U906" i="1"/>
  <c r="T906" i="1"/>
  <c r="O906" i="1"/>
  <c r="P906" i="1" s="1"/>
  <c r="W905" i="1"/>
  <c r="V905" i="1"/>
  <c r="T905" i="1"/>
  <c r="P905" i="1"/>
  <c r="O905" i="1"/>
  <c r="W904" i="1"/>
  <c r="V904" i="1"/>
  <c r="T904" i="1"/>
  <c r="O904" i="1"/>
  <c r="P904" i="1" s="1"/>
  <c r="W903" i="1"/>
  <c r="V903" i="1"/>
  <c r="T903" i="1"/>
  <c r="O903" i="1"/>
  <c r="W902" i="1"/>
  <c r="V902" i="1"/>
  <c r="T902" i="1"/>
  <c r="O902" i="1"/>
  <c r="P902" i="1" s="1"/>
  <c r="W901" i="1"/>
  <c r="V901" i="1"/>
  <c r="T901" i="1"/>
  <c r="O901" i="1"/>
  <c r="W900" i="1"/>
  <c r="V900" i="1"/>
  <c r="T900" i="1"/>
  <c r="O900" i="1"/>
  <c r="P900" i="1" s="1"/>
  <c r="W899" i="1"/>
  <c r="V899" i="1"/>
  <c r="T899" i="1"/>
  <c r="P899" i="1"/>
  <c r="O899" i="1"/>
  <c r="W898" i="1"/>
  <c r="V898" i="1"/>
  <c r="T898" i="1"/>
  <c r="O898" i="1"/>
  <c r="P898" i="1" s="1"/>
  <c r="W897" i="1"/>
  <c r="V897" i="1"/>
  <c r="T897" i="1"/>
  <c r="P897" i="1"/>
  <c r="O897" i="1"/>
  <c r="W896" i="1"/>
  <c r="V896" i="1"/>
  <c r="T896" i="1"/>
  <c r="O896" i="1"/>
  <c r="P896" i="1" s="1"/>
  <c r="W895" i="1"/>
  <c r="V895" i="1"/>
  <c r="T895" i="1"/>
  <c r="O895" i="1"/>
  <c r="W894" i="1"/>
  <c r="V894" i="1"/>
  <c r="U894" i="1"/>
  <c r="T894" i="1"/>
  <c r="O894" i="1"/>
  <c r="P894" i="1" s="1"/>
  <c r="W893" i="1"/>
  <c r="V893" i="1"/>
  <c r="T893" i="1"/>
  <c r="O893" i="1"/>
  <c r="W892" i="1"/>
  <c r="V892" i="1"/>
  <c r="T892" i="1"/>
  <c r="O892" i="1"/>
  <c r="P892" i="1" s="1"/>
  <c r="W891" i="1"/>
  <c r="V891" i="1"/>
  <c r="T891" i="1"/>
  <c r="P891" i="1"/>
  <c r="O891" i="1"/>
  <c r="W890" i="1"/>
  <c r="V890" i="1"/>
  <c r="U890" i="1"/>
  <c r="T890" i="1"/>
  <c r="O890" i="1"/>
  <c r="P890" i="1" s="1"/>
  <c r="W889" i="1"/>
  <c r="V889" i="1"/>
  <c r="T889" i="1"/>
  <c r="P889" i="1"/>
  <c r="O889" i="1"/>
  <c r="W888" i="1"/>
  <c r="V888" i="1"/>
  <c r="T888" i="1"/>
  <c r="O888" i="1"/>
  <c r="P888" i="1" s="1"/>
  <c r="W887" i="1"/>
  <c r="V887" i="1"/>
  <c r="T887" i="1"/>
  <c r="O887" i="1"/>
  <c r="W886" i="1"/>
  <c r="V886" i="1"/>
  <c r="T886" i="1"/>
  <c r="O886" i="1"/>
  <c r="P886" i="1" s="1"/>
  <c r="W885" i="1"/>
  <c r="V885" i="1"/>
  <c r="T885" i="1"/>
  <c r="O885" i="1"/>
  <c r="W884" i="1"/>
  <c r="V884" i="1"/>
  <c r="T884" i="1"/>
  <c r="O884" i="1"/>
  <c r="P884" i="1" s="1"/>
  <c r="W883" i="1"/>
  <c r="V883" i="1"/>
  <c r="T883" i="1"/>
  <c r="P883" i="1"/>
  <c r="O883" i="1"/>
  <c r="W882" i="1"/>
  <c r="V882" i="1"/>
  <c r="T882" i="1"/>
  <c r="O882" i="1"/>
  <c r="P882" i="1" s="1"/>
  <c r="W881" i="1"/>
  <c r="V881" i="1"/>
  <c r="T881" i="1"/>
  <c r="P881" i="1"/>
  <c r="O881" i="1"/>
  <c r="W880" i="1"/>
  <c r="V880" i="1"/>
  <c r="T880" i="1"/>
  <c r="O880" i="1"/>
  <c r="P880" i="1" s="1"/>
  <c r="W879" i="1"/>
  <c r="V879" i="1"/>
  <c r="T879" i="1"/>
  <c r="O879" i="1"/>
  <c r="P879" i="1" s="1"/>
  <c r="W878" i="1"/>
  <c r="V878" i="1"/>
  <c r="T878" i="1"/>
  <c r="O878" i="1"/>
  <c r="P878" i="1" s="1"/>
  <c r="W877" i="1"/>
  <c r="V877" i="1"/>
  <c r="T877" i="1"/>
  <c r="O877" i="1"/>
  <c r="W876" i="1"/>
  <c r="V876" i="1"/>
  <c r="T876" i="1"/>
  <c r="O876" i="1"/>
  <c r="P876" i="1" s="1"/>
  <c r="W875" i="1"/>
  <c r="V875" i="1"/>
  <c r="T875" i="1"/>
  <c r="P875" i="1"/>
  <c r="O875" i="1"/>
  <c r="W874" i="1"/>
  <c r="V874" i="1"/>
  <c r="T874" i="1"/>
  <c r="O874" i="1"/>
  <c r="W873" i="1"/>
  <c r="V873" i="1"/>
  <c r="T873" i="1"/>
  <c r="O873" i="1"/>
  <c r="P873" i="1" s="1"/>
  <c r="U873" i="1" s="1"/>
  <c r="W872" i="1"/>
  <c r="V872" i="1"/>
  <c r="T872" i="1"/>
  <c r="O872" i="1"/>
  <c r="W871" i="1"/>
  <c r="V871" i="1"/>
  <c r="T871" i="1"/>
  <c r="P871" i="1"/>
  <c r="O871" i="1"/>
  <c r="W870" i="1"/>
  <c r="V870" i="1"/>
  <c r="T870" i="1"/>
  <c r="O870" i="1"/>
  <c r="P870" i="1" s="1"/>
  <c r="W869" i="1"/>
  <c r="V869" i="1"/>
  <c r="T869" i="1"/>
  <c r="O869" i="1"/>
  <c r="P869" i="1" s="1"/>
  <c r="W868" i="1"/>
  <c r="V868" i="1"/>
  <c r="T868" i="1"/>
  <c r="O868" i="1"/>
  <c r="W867" i="1"/>
  <c r="V867" i="1"/>
  <c r="T867" i="1"/>
  <c r="O867" i="1"/>
  <c r="W866" i="1"/>
  <c r="V866" i="1"/>
  <c r="T866" i="1"/>
  <c r="O866" i="1"/>
  <c r="P866" i="1" s="1"/>
  <c r="W865" i="1"/>
  <c r="V865" i="1"/>
  <c r="T865" i="1"/>
  <c r="O865" i="1"/>
  <c r="P865" i="1" s="1"/>
  <c r="W864" i="1"/>
  <c r="V864" i="1"/>
  <c r="T864" i="1"/>
  <c r="O864" i="1"/>
  <c r="W863" i="1"/>
  <c r="V863" i="1"/>
  <c r="T863" i="1"/>
  <c r="P863" i="1"/>
  <c r="O863" i="1"/>
  <c r="W862" i="1"/>
  <c r="V862" i="1"/>
  <c r="T862" i="1"/>
  <c r="O862" i="1"/>
  <c r="P862" i="1" s="1"/>
  <c r="W861" i="1"/>
  <c r="V861" i="1"/>
  <c r="T861" i="1"/>
  <c r="O861" i="1"/>
  <c r="W860" i="1"/>
  <c r="V860" i="1"/>
  <c r="T860" i="1"/>
  <c r="O860" i="1"/>
  <c r="W859" i="1"/>
  <c r="V859" i="1"/>
  <c r="T859" i="1"/>
  <c r="P859" i="1"/>
  <c r="O859" i="1"/>
  <c r="W858" i="1"/>
  <c r="V858" i="1"/>
  <c r="T858" i="1"/>
  <c r="O858" i="1"/>
  <c r="P858" i="1" s="1"/>
  <c r="W857" i="1"/>
  <c r="V857" i="1"/>
  <c r="T857" i="1"/>
  <c r="O857" i="1"/>
  <c r="W856" i="1"/>
  <c r="V856" i="1"/>
  <c r="T856" i="1"/>
  <c r="O856" i="1"/>
  <c r="W855" i="1"/>
  <c r="V855" i="1"/>
  <c r="T855" i="1"/>
  <c r="P855" i="1"/>
  <c r="O855" i="1"/>
  <c r="W854" i="1"/>
  <c r="V854" i="1"/>
  <c r="T854" i="1"/>
  <c r="O854" i="1"/>
  <c r="P854" i="1" s="1"/>
  <c r="W853" i="1"/>
  <c r="V853" i="1"/>
  <c r="T853" i="1"/>
  <c r="O853" i="1"/>
  <c r="W852" i="1"/>
  <c r="V852" i="1"/>
  <c r="T852" i="1"/>
  <c r="O852" i="1"/>
  <c r="W851" i="1"/>
  <c r="V851" i="1"/>
  <c r="T851" i="1"/>
  <c r="P851" i="1"/>
  <c r="O851" i="1"/>
  <c r="W850" i="1"/>
  <c r="V850" i="1"/>
  <c r="T850" i="1"/>
  <c r="O850" i="1"/>
  <c r="P850" i="1" s="1"/>
  <c r="W849" i="1"/>
  <c r="V849" i="1"/>
  <c r="T849" i="1"/>
  <c r="O849" i="1"/>
  <c r="W848" i="1"/>
  <c r="V848" i="1"/>
  <c r="T848" i="1"/>
  <c r="O848" i="1"/>
  <c r="W847" i="1"/>
  <c r="V847" i="1"/>
  <c r="T847" i="1"/>
  <c r="P847" i="1"/>
  <c r="O847" i="1"/>
  <c r="W846" i="1"/>
  <c r="V846" i="1"/>
  <c r="T846" i="1"/>
  <c r="O846" i="1"/>
  <c r="P846" i="1" s="1"/>
  <c r="W845" i="1"/>
  <c r="V845" i="1"/>
  <c r="T845" i="1"/>
  <c r="O845" i="1"/>
  <c r="W844" i="1"/>
  <c r="V844" i="1"/>
  <c r="T844" i="1"/>
  <c r="O844" i="1"/>
  <c r="W843" i="1"/>
  <c r="V843" i="1"/>
  <c r="T843" i="1"/>
  <c r="P843" i="1"/>
  <c r="O843" i="1"/>
  <c r="W842" i="1"/>
  <c r="V842" i="1"/>
  <c r="T842" i="1"/>
  <c r="O842" i="1"/>
  <c r="P842" i="1" s="1"/>
  <c r="W841" i="1"/>
  <c r="V841" i="1"/>
  <c r="T841" i="1"/>
  <c r="O841" i="1"/>
  <c r="W840" i="1"/>
  <c r="V840" i="1"/>
  <c r="T840" i="1"/>
  <c r="O840" i="1"/>
  <c r="W839" i="1"/>
  <c r="V839" i="1"/>
  <c r="T839" i="1"/>
  <c r="P839" i="1"/>
  <c r="O839" i="1"/>
  <c r="W838" i="1"/>
  <c r="V838" i="1"/>
  <c r="T838" i="1"/>
  <c r="O838" i="1"/>
  <c r="P838" i="1" s="1"/>
  <c r="W837" i="1"/>
  <c r="V837" i="1"/>
  <c r="T837" i="1"/>
  <c r="O837" i="1"/>
  <c r="W836" i="1"/>
  <c r="V836" i="1"/>
  <c r="T836" i="1"/>
  <c r="O836" i="1"/>
  <c r="W835" i="1"/>
  <c r="V835" i="1"/>
  <c r="T835" i="1"/>
  <c r="P835" i="1"/>
  <c r="O835" i="1"/>
  <c r="W834" i="1"/>
  <c r="V834" i="1"/>
  <c r="T834" i="1"/>
  <c r="O834" i="1"/>
  <c r="P834" i="1" s="1"/>
  <c r="W833" i="1"/>
  <c r="V833" i="1"/>
  <c r="T833" i="1"/>
  <c r="O833" i="1"/>
  <c r="W832" i="1"/>
  <c r="V832" i="1"/>
  <c r="T832" i="1"/>
  <c r="O832" i="1"/>
  <c r="W831" i="1"/>
  <c r="V831" i="1"/>
  <c r="T831" i="1"/>
  <c r="P831" i="1"/>
  <c r="O831" i="1"/>
  <c r="W830" i="1"/>
  <c r="V830" i="1"/>
  <c r="T830" i="1"/>
  <c r="O830" i="1"/>
  <c r="P830" i="1" s="1"/>
  <c r="W829" i="1"/>
  <c r="V829" i="1"/>
  <c r="T829" i="1"/>
  <c r="O829" i="1"/>
  <c r="W828" i="1"/>
  <c r="V828" i="1"/>
  <c r="T828" i="1"/>
  <c r="O828" i="1"/>
  <c r="W827" i="1"/>
  <c r="V827" i="1"/>
  <c r="T827" i="1"/>
  <c r="P827" i="1"/>
  <c r="O827" i="1"/>
  <c r="W826" i="1"/>
  <c r="V826" i="1"/>
  <c r="T826" i="1"/>
  <c r="O826" i="1"/>
  <c r="P826" i="1" s="1"/>
  <c r="W825" i="1"/>
  <c r="V825" i="1"/>
  <c r="T825" i="1"/>
  <c r="O825" i="1"/>
  <c r="W824" i="1"/>
  <c r="V824" i="1"/>
  <c r="T824" i="1"/>
  <c r="O824" i="1"/>
  <c r="W823" i="1"/>
  <c r="V823" i="1"/>
  <c r="T823" i="1"/>
  <c r="P823" i="1"/>
  <c r="O823" i="1"/>
  <c r="W822" i="1"/>
  <c r="V822" i="1"/>
  <c r="T822" i="1"/>
  <c r="O822" i="1"/>
  <c r="P822" i="1" s="1"/>
  <c r="W821" i="1"/>
  <c r="V821" i="1"/>
  <c r="T821" i="1"/>
  <c r="O821" i="1"/>
  <c r="W820" i="1"/>
  <c r="V820" i="1"/>
  <c r="T820" i="1"/>
  <c r="O820" i="1"/>
  <c r="W819" i="1"/>
  <c r="V819" i="1"/>
  <c r="T819" i="1"/>
  <c r="P819" i="1"/>
  <c r="O819" i="1"/>
  <c r="W818" i="1"/>
  <c r="V818" i="1"/>
  <c r="T818" i="1"/>
  <c r="O818" i="1"/>
  <c r="P818" i="1" s="1"/>
  <c r="W817" i="1"/>
  <c r="V817" i="1"/>
  <c r="T817" i="1"/>
  <c r="O817" i="1"/>
  <c r="W816" i="1"/>
  <c r="V816" i="1"/>
  <c r="T816" i="1"/>
  <c r="O816" i="1"/>
  <c r="W815" i="1"/>
  <c r="V815" i="1"/>
  <c r="T815" i="1"/>
  <c r="P815" i="1"/>
  <c r="O815" i="1"/>
  <c r="W814" i="1"/>
  <c r="V814" i="1"/>
  <c r="T814" i="1"/>
  <c r="O814" i="1"/>
  <c r="P814" i="1" s="1"/>
  <c r="W813" i="1"/>
  <c r="V813" i="1"/>
  <c r="T813" i="1"/>
  <c r="O813" i="1"/>
  <c r="W812" i="1"/>
  <c r="V812" i="1"/>
  <c r="T812" i="1"/>
  <c r="O812" i="1"/>
  <c r="W811" i="1"/>
  <c r="V811" i="1"/>
  <c r="T811" i="1"/>
  <c r="P811" i="1"/>
  <c r="O811" i="1"/>
  <c r="W810" i="1"/>
  <c r="V810" i="1"/>
  <c r="T810" i="1"/>
  <c r="O810" i="1"/>
  <c r="P810" i="1" s="1"/>
  <c r="W809" i="1"/>
  <c r="V809" i="1"/>
  <c r="T809" i="1"/>
  <c r="O809" i="1"/>
  <c r="W808" i="1"/>
  <c r="V808" i="1"/>
  <c r="T808" i="1"/>
  <c r="O808" i="1"/>
  <c r="W807" i="1"/>
  <c r="V807" i="1"/>
  <c r="T807" i="1"/>
  <c r="P807" i="1"/>
  <c r="O807" i="1"/>
  <c r="W806" i="1"/>
  <c r="V806" i="1"/>
  <c r="T806" i="1"/>
  <c r="O806" i="1"/>
  <c r="P806" i="1" s="1"/>
  <c r="W805" i="1"/>
  <c r="V805" i="1"/>
  <c r="T805" i="1"/>
  <c r="O805" i="1"/>
  <c r="W804" i="1"/>
  <c r="V804" i="1"/>
  <c r="T804" i="1"/>
  <c r="O804" i="1"/>
  <c r="W803" i="1"/>
  <c r="V803" i="1"/>
  <c r="T803" i="1"/>
  <c r="P803" i="1"/>
  <c r="O803" i="1"/>
  <c r="W802" i="1"/>
  <c r="V802" i="1"/>
  <c r="T802" i="1"/>
  <c r="O802" i="1"/>
  <c r="P802" i="1" s="1"/>
  <c r="W801" i="1"/>
  <c r="V801" i="1"/>
  <c r="T801" i="1"/>
  <c r="O801" i="1"/>
  <c r="W800" i="1"/>
  <c r="V800" i="1"/>
  <c r="T800" i="1"/>
  <c r="O800" i="1"/>
  <c r="W799" i="1"/>
  <c r="V799" i="1"/>
  <c r="T799" i="1"/>
  <c r="P799" i="1"/>
  <c r="O799" i="1"/>
  <c r="W798" i="1"/>
  <c r="V798" i="1"/>
  <c r="T798" i="1"/>
  <c r="O798" i="1"/>
  <c r="P798" i="1" s="1"/>
  <c r="W797" i="1"/>
  <c r="V797" i="1"/>
  <c r="T797" i="1"/>
  <c r="O797" i="1"/>
  <c r="W796" i="1"/>
  <c r="V796" i="1"/>
  <c r="T796" i="1"/>
  <c r="O796" i="1"/>
  <c r="W795" i="1"/>
  <c r="V795" i="1"/>
  <c r="T795" i="1"/>
  <c r="P795" i="1"/>
  <c r="O795" i="1"/>
  <c r="W794" i="1"/>
  <c r="V794" i="1"/>
  <c r="T794" i="1"/>
  <c r="O794" i="1"/>
  <c r="P794" i="1" s="1"/>
  <c r="W793" i="1"/>
  <c r="V793" i="1"/>
  <c r="T793" i="1"/>
  <c r="O793" i="1"/>
  <c r="W792" i="1"/>
  <c r="V792" i="1"/>
  <c r="T792" i="1"/>
  <c r="O792" i="1"/>
  <c r="W791" i="1"/>
  <c r="V791" i="1"/>
  <c r="T791" i="1"/>
  <c r="P791" i="1"/>
  <c r="O791" i="1"/>
  <c r="W790" i="1"/>
  <c r="V790" i="1"/>
  <c r="T790" i="1"/>
  <c r="O790" i="1"/>
  <c r="P790" i="1" s="1"/>
  <c r="W789" i="1"/>
  <c r="V789" i="1"/>
  <c r="T789" i="1"/>
  <c r="O789" i="1"/>
  <c r="W788" i="1"/>
  <c r="V788" i="1"/>
  <c r="T788" i="1"/>
  <c r="O788" i="1"/>
  <c r="W787" i="1"/>
  <c r="V787" i="1"/>
  <c r="T787" i="1"/>
  <c r="P787" i="1"/>
  <c r="O787" i="1"/>
  <c r="W786" i="1"/>
  <c r="V786" i="1"/>
  <c r="T786" i="1"/>
  <c r="O786" i="1"/>
  <c r="P786" i="1" s="1"/>
  <c r="W785" i="1"/>
  <c r="V785" i="1"/>
  <c r="T785" i="1"/>
  <c r="O785" i="1"/>
  <c r="W784" i="1"/>
  <c r="V784" i="1"/>
  <c r="T784" i="1"/>
  <c r="O784" i="1"/>
  <c r="W783" i="1"/>
  <c r="V783" i="1"/>
  <c r="T783" i="1"/>
  <c r="P783" i="1"/>
  <c r="O783" i="1"/>
  <c r="W782" i="1"/>
  <c r="V782" i="1"/>
  <c r="T782" i="1"/>
  <c r="O782" i="1"/>
  <c r="P782" i="1" s="1"/>
  <c r="W781" i="1"/>
  <c r="V781" i="1"/>
  <c r="T781" i="1"/>
  <c r="O781" i="1"/>
  <c r="W780" i="1"/>
  <c r="V780" i="1"/>
  <c r="T780" i="1"/>
  <c r="O780" i="1"/>
  <c r="W779" i="1"/>
  <c r="V779" i="1"/>
  <c r="T779" i="1"/>
  <c r="P779" i="1"/>
  <c r="O779" i="1"/>
  <c r="W778" i="1"/>
  <c r="V778" i="1"/>
  <c r="T778" i="1"/>
  <c r="O778" i="1"/>
  <c r="P778" i="1" s="1"/>
  <c r="W777" i="1"/>
  <c r="V777" i="1"/>
  <c r="T777" i="1"/>
  <c r="O777" i="1"/>
  <c r="W776" i="1"/>
  <c r="V776" i="1"/>
  <c r="T776" i="1"/>
  <c r="O776" i="1"/>
  <c r="W775" i="1"/>
  <c r="V775" i="1"/>
  <c r="T775" i="1"/>
  <c r="P775" i="1"/>
  <c r="O775" i="1"/>
  <c r="W774" i="1"/>
  <c r="V774" i="1"/>
  <c r="T774" i="1"/>
  <c r="O774" i="1"/>
  <c r="P774" i="1" s="1"/>
  <c r="W773" i="1"/>
  <c r="V773" i="1"/>
  <c r="T773" i="1"/>
  <c r="O773" i="1"/>
  <c r="W772" i="1"/>
  <c r="V772" i="1"/>
  <c r="T772" i="1"/>
  <c r="O772" i="1"/>
  <c r="W771" i="1"/>
  <c r="V771" i="1"/>
  <c r="T771" i="1"/>
  <c r="P771" i="1"/>
  <c r="O771" i="1"/>
  <c r="W770" i="1"/>
  <c r="V770" i="1"/>
  <c r="T770" i="1"/>
  <c r="O770" i="1"/>
  <c r="P770" i="1" s="1"/>
  <c r="W769" i="1"/>
  <c r="V769" i="1"/>
  <c r="T769" i="1"/>
  <c r="O769" i="1"/>
  <c r="W768" i="1"/>
  <c r="V768" i="1"/>
  <c r="T768" i="1"/>
  <c r="O768" i="1"/>
  <c r="W767" i="1"/>
  <c r="V767" i="1"/>
  <c r="T767" i="1"/>
  <c r="P767" i="1"/>
  <c r="O767" i="1"/>
  <c r="W766" i="1"/>
  <c r="V766" i="1"/>
  <c r="T766" i="1"/>
  <c r="O766" i="1"/>
  <c r="P766" i="1" s="1"/>
  <c r="W765" i="1"/>
  <c r="V765" i="1"/>
  <c r="T765" i="1"/>
  <c r="O765" i="1"/>
  <c r="W764" i="1"/>
  <c r="V764" i="1"/>
  <c r="T764" i="1"/>
  <c r="O764" i="1"/>
  <c r="W763" i="1"/>
  <c r="V763" i="1"/>
  <c r="T763" i="1"/>
  <c r="P763" i="1"/>
  <c r="O763" i="1"/>
  <c r="W762" i="1"/>
  <c r="V762" i="1"/>
  <c r="T762" i="1"/>
  <c r="O762" i="1"/>
  <c r="P762" i="1" s="1"/>
  <c r="W761" i="1"/>
  <c r="V761" i="1"/>
  <c r="T761" i="1"/>
  <c r="O761" i="1"/>
  <c r="W760" i="1"/>
  <c r="V760" i="1"/>
  <c r="T760" i="1"/>
  <c r="O760" i="1"/>
  <c r="W759" i="1"/>
  <c r="V759" i="1"/>
  <c r="T759" i="1"/>
  <c r="P759" i="1"/>
  <c r="O759" i="1"/>
  <c r="W758" i="1"/>
  <c r="V758" i="1"/>
  <c r="T758" i="1"/>
  <c r="O758" i="1"/>
  <c r="P758" i="1" s="1"/>
  <c r="W757" i="1"/>
  <c r="V757" i="1"/>
  <c r="T757" i="1"/>
  <c r="O757" i="1"/>
  <c r="W756" i="1"/>
  <c r="V756" i="1"/>
  <c r="T756" i="1"/>
  <c r="O756" i="1"/>
  <c r="W755" i="1"/>
  <c r="V755" i="1"/>
  <c r="T755" i="1"/>
  <c r="P755" i="1"/>
  <c r="O755" i="1"/>
  <c r="W754" i="1"/>
  <c r="V754" i="1"/>
  <c r="T754" i="1"/>
  <c r="O754" i="1"/>
  <c r="P754" i="1" s="1"/>
  <c r="W753" i="1"/>
  <c r="V753" i="1"/>
  <c r="T753" i="1"/>
  <c r="O753" i="1"/>
  <c r="W752" i="1"/>
  <c r="V752" i="1"/>
  <c r="T752" i="1"/>
  <c r="O752" i="1"/>
  <c r="W751" i="1"/>
  <c r="V751" i="1"/>
  <c r="T751" i="1"/>
  <c r="P751" i="1"/>
  <c r="O751" i="1"/>
  <c r="W750" i="1"/>
  <c r="V750" i="1"/>
  <c r="T750" i="1"/>
  <c r="O750" i="1"/>
  <c r="P750" i="1" s="1"/>
  <c r="W749" i="1"/>
  <c r="V749" i="1"/>
  <c r="T749" i="1"/>
  <c r="O749" i="1"/>
  <c r="W748" i="1"/>
  <c r="V748" i="1"/>
  <c r="T748" i="1"/>
  <c r="O748" i="1"/>
  <c r="W747" i="1"/>
  <c r="V747" i="1"/>
  <c r="T747" i="1"/>
  <c r="P747" i="1"/>
  <c r="O747" i="1"/>
  <c r="W746" i="1"/>
  <c r="V746" i="1"/>
  <c r="T746" i="1"/>
  <c r="O746" i="1"/>
  <c r="P746" i="1" s="1"/>
  <c r="W745" i="1"/>
  <c r="V745" i="1"/>
  <c r="T745" i="1"/>
  <c r="O745" i="1"/>
  <c r="W744" i="1"/>
  <c r="V744" i="1"/>
  <c r="T744" i="1"/>
  <c r="O744" i="1"/>
  <c r="W743" i="1"/>
  <c r="V743" i="1"/>
  <c r="T743" i="1"/>
  <c r="P743" i="1"/>
  <c r="O743" i="1"/>
  <c r="W742" i="1"/>
  <c r="V742" i="1"/>
  <c r="T742" i="1"/>
  <c r="O742" i="1"/>
  <c r="P742" i="1" s="1"/>
  <c r="W741" i="1"/>
  <c r="V741" i="1"/>
  <c r="T741" i="1"/>
  <c r="O741" i="1"/>
  <c r="W740" i="1"/>
  <c r="V740" i="1"/>
  <c r="T740" i="1"/>
  <c r="O740" i="1"/>
  <c r="W739" i="1"/>
  <c r="V739" i="1"/>
  <c r="T739" i="1"/>
  <c r="P739" i="1"/>
  <c r="O739" i="1"/>
  <c r="W738" i="1"/>
  <c r="V738" i="1"/>
  <c r="T738" i="1"/>
  <c r="O738" i="1"/>
  <c r="P738" i="1" s="1"/>
  <c r="W737" i="1"/>
  <c r="V737" i="1"/>
  <c r="T737" i="1"/>
  <c r="O737" i="1"/>
  <c r="W736" i="1"/>
  <c r="V736" i="1"/>
  <c r="T736" i="1"/>
  <c r="O736" i="1"/>
  <c r="W735" i="1"/>
  <c r="V735" i="1"/>
  <c r="T735" i="1"/>
  <c r="P735" i="1"/>
  <c r="O735" i="1"/>
  <c r="W734" i="1"/>
  <c r="V734" i="1"/>
  <c r="T734" i="1"/>
  <c r="O734" i="1"/>
  <c r="P734" i="1" s="1"/>
  <c r="W733" i="1"/>
  <c r="V733" i="1"/>
  <c r="T733" i="1"/>
  <c r="O733" i="1"/>
  <c r="W732" i="1"/>
  <c r="V732" i="1"/>
  <c r="T732" i="1"/>
  <c r="O732" i="1"/>
  <c r="W731" i="1"/>
  <c r="V731" i="1"/>
  <c r="T731" i="1"/>
  <c r="P731" i="1"/>
  <c r="O731" i="1"/>
  <c r="W730" i="1"/>
  <c r="V730" i="1"/>
  <c r="T730" i="1"/>
  <c r="O730" i="1"/>
  <c r="P730" i="1" s="1"/>
  <c r="W729" i="1"/>
  <c r="V729" i="1"/>
  <c r="T729" i="1"/>
  <c r="O729" i="1"/>
  <c r="W728" i="1"/>
  <c r="V728" i="1"/>
  <c r="T728" i="1"/>
  <c r="O728" i="1"/>
  <c r="W727" i="1"/>
  <c r="V727" i="1"/>
  <c r="T727" i="1"/>
  <c r="P727" i="1"/>
  <c r="O727" i="1"/>
  <c r="W726" i="1"/>
  <c r="V726" i="1"/>
  <c r="T726" i="1"/>
  <c r="O726" i="1"/>
  <c r="P726" i="1" s="1"/>
  <c r="W725" i="1"/>
  <c r="V725" i="1"/>
  <c r="T725" i="1"/>
  <c r="O725" i="1"/>
  <c r="W724" i="1"/>
  <c r="V724" i="1"/>
  <c r="T724" i="1"/>
  <c r="O724" i="1"/>
  <c r="W723" i="1"/>
  <c r="V723" i="1"/>
  <c r="T723" i="1"/>
  <c r="P723" i="1"/>
  <c r="O723" i="1"/>
  <c r="W722" i="1"/>
  <c r="V722" i="1"/>
  <c r="T722" i="1"/>
  <c r="O722" i="1"/>
  <c r="P722" i="1" s="1"/>
  <c r="W721" i="1"/>
  <c r="V721" i="1"/>
  <c r="T721" i="1"/>
  <c r="O721" i="1"/>
  <c r="W720" i="1"/>
  <c r="V720" i="1"/>
  <c r="T720" i="1"/>
  <c r="O720" i="1"/>
  <c r="W719" i="1"/>
  <c r="V719" i="1"/>
  <c r="T719" i="1"/>
  <c r="P719" i="1"/>
  <c r="O719" i="1"/>
  <c r="W718" i="1"/>
  <c r="V718" i="1"/>
  <c r="T718" i="1"/>
  <c r="O718" i="1"/>
  <c r="P718" i="1" s="1"/>
  <c r="W717" i="1"/>
  <c r="V717" i="1"/>
  <c r="T717" i="1"/>
  <c r="O717" i="1"/>
  <c r="W716" i="1"/>
  <c r="V716" i="1"/>
  <c r="T716" i="1"/>
  <c r="O716" i="1"/>
  <c r="W715" i="1"/>
  <c r="V715" i="1"/>
  <c r="T715" i="1"/>
  <c r="P715" i="1"/>
  <c r="O715" i="1"/>
  <c r="W714" i="1"/>
  <c r="V714" i="1"/>
  <c r="T714" i="1"/>
  <c r="O714" i="1"/>
  <c r="P714" i="1" s="1"/>
  <c r="W713" i="1"/>
  <c r="V713" i="1"/>
  <c r="T713" i="1"/>
  <c r="O713" i="1"/>
  <c r="W712" i="1"/>
  <c r="V712" i="1"/>
  <c r="T712" i="1"/>
  <c r="O712" i="1"/>
  <c r="W711" i="1"/>
  <c r="V711" i="1"/>
  <c r="T711" i="1"/>
  <c r="P711" i="1"/>
  <c r="O711" i="1"/>
  <c r="W710" i="1"/>
  <c r="V710" i="1"/>
  <c r="U710" i="1"/>
  <c r="T710" i="1"/>
  <c r="O710" i="1"/>
  <c r="P710" i="1" s="1"/>
  <c r="W709" i="1"/>
  <c r="V709" i="1"/>
  <c r="T709" i="1"/>
  <c r="P709" i="1"/>
  <c r="O709" i="1"/>
  <c r="W708" i="1"/>
  <c r="V708" i="1"/>
  <c r="T708" i="1"/>
  <c r="O708" i="1"/>
  <c r="W707" i="1"/>
  <c r="V707" i="1"/>
  <c r="T707" i="1"/>
  <c r="O707" i="1"/>
  <c r="W706" i="1"/>
  <c r="V706" i="1"/>
  <c r="U706" i="1"/>
  <c r="T706" i="1"/>
  <c r="O706" i="1"/>
  <c r="P706" i="1" s="1"/>
  <c r="W705" i="1"/>
  <c r="V705" i="1"/>
  <c r="T705" i="1"/>
  <c r="O705" i="1"/>
  <c r="W704" i="1"/>
  <c r="V704" i="1"/>
  <c r="T704" i="1"/>
  <c r="O704" i="1"/>
  <c r="W703" i="1"/>
  <c r="V703" i="1"/>
  <c r="T703" i="1"/>
  <c r="P703" i="1"/>
  <c r="O703" i="1"/>
  <c r="W702" i="1"/>
  <c r="V702" i="1"/>
  <c r="T702" i="1"/>
  <c r="O702" i="1"/>
  <c r="P702" i="1" s="1"/>
  <c r="W701" i="1"/>
  <c r="V701" i="1"/>
  <c r="T701" i="1"/>
  <c r="P701" i="1"/>
  <c r="O701" i="1"/>
  <c r="W700" i="1"/>
  <c r="V700" i="1"/>
  <c r="T700" i="1"/>
  <c r="O700" i="1"/>
  <c r="W699" i="1"/>
  <c r="V699" i="1"/>
  <c r="T699" i="1"/>
  <c r="O699" i="1"/>
  <c r="W698" i="1"/>
  <c r="V698" i="1"/>
  <c r="T698" i="1"/>
  <c r="O698" i="1"/>
  <c r="P698" i="1" s="1"/>
  <c r="W697" i="1"/>
  <c r="V697" i="1"/>
  <c r="T697" i="1"/>
  <c r="O697" i="1"/>
  <c r="W696" i="1"/>
  <c r="V696" i="1"/>
  <c r="T696" i="1"/>
  <c r="O696" i="1"/>
  <c r="W695" i="1"/>
  <c r="V695" i="1"/>
  <c r="T695" i="1"/>
  <c r="P695" i="1"/>
  <c r="O695" i="1"/>
  <c r="W694" i="1"/>
  <c r="V694" i="1"/>
  <c r="U694" i="1"/>
  <c r="T694" i="1"/>
  <c r="O694" i="1"/>
  <c r="P694" i="1" s="1"/>
  <c r="W693" i="1"/>
  <c r="V693" i="1"/>
  <c r="T693" i="1"/>
  <c r="P693" i="1"/>
  <c r="O693" i="1"/>
  <c r="W692" i="1"/>
  <c r="V692" i="1"/>
  <c r="T692" i="1"/>
  <c r="O692" i="1"/>
  <c r="W691" i="1"/>
  <c r="V691" i="1"/>
  <c r="T691" i="1"/>
  <c r="O691" i="1"/>
  <c r="W690" i="1"/>
  <c r="V690" i="1"/>
  <c r="U690" i="1"/>
  <c r="T690" i="1"/>
  <c r="O690" i="1"/>
  <c r="P690" i="1" s="1"/>
  <c r="W689" i="1"/>
  <c r="V689" i="1"/>
  <c r="T689" i="1"/>
  <c r="O689" i="1"/>
  <c r="W688" i="1"/>
  <c r="V688" i="1"/>
  <c r="T688" i="1"/>
  <c r="O688" i="1"/>
  <c r="W687" i="1"/>
  <c r="V687" i="1"/>
  <c r="T687" i="1"/>
  <c r="P687" i="1"/>
  <c r="O687" i="1"/>
  <c r="W686" i="1"/>
  <c r="V686" i="1"/>
  <c r="U686" i="1"/>
  <c r="T686" i="1"/>
  <c r="O686" i="1"/>
  <c r="P686" i="1" s="1"/>
  <c r="W685" i="1"/>
  <c r="V685" i="1"/>
  <c r="T685" i="1"/>
  <c r="P685" i="1"/>
  <c r="O685" i="1"/>
  <c r="W684" i="1"/>
  <c r="V684" i="1"/>
  <c r="T684" i="1"/>
  <c r="O684" i="1"/>
  <c r="W683" i="1"/>
  <c r="V683" i="1"/>
  <c r="T683" i="1"/>
  <c r="O683" i="1"/>
  <c r="W682" i="1"/>
  <c r="V682" i="1"/>
  <c r="T682" i="1"/>
  <c r="O682" i="1"/>
  <c r="P682" i="1" s="1"/>
  <c r="W681" i="1"/>
  <c r="V681" i="1"/>
  <c r="T681" i="1"/>
  <c r="O681" i="1"/>
  <c r="W680" i="1"/>
  <c r="V680" i="1"/>
  <c r="T680" i="1"/>
  <c r="O680" i="1"/>
  <c r="W679" i="1"/>
  <c r="V679" i="1"/>
  <c r="T679" i="1"/>
  <c r="P679" i="1"/>
  <c r="O679" i="1"/>
  <c r="W678" i="1"/>
  <c r="V678" i="1"/>
  <c r="U678" i="1"/>
  <c r="T678" i="1"/>
  <c r="O678" i="1"/>
  <c r="P678" i="1" s="1"/>
  <c r="W677" i="1"/>
  <c r="V677" i="1"/>
  <c r="T677" i="1"/>
  <c r="P677" i="1"/>
  <c r="O677" i="1"/>
  <c r="W676" i="1"/>
  <c r="V676" i="1"/>
  <c r="T676" i="1"/>
  <c r="O676" i="1"/>
  <c r="W675" i="1"/>
  <c r="V675" i="1"/>
  <c r="T675" i="1"/>
  <c r="O675" i="1"/>
  <c r="W674" i="1"/>
  <c r="V674" i="1"/>
  <c r="U674" i="1"/>
  <c r="T674" i="1"/>
  <c r="O674" i="1"/>
  <c r="P674" i="1" s="1"/>
  <c r="W673" i="1"/>
  <c r="V673" i="1"/>
  <c r="T673" i="1"/>
  <c r="O673" i="1"/>
  <c r="W672" i="1"/>
  <c r="V672" i="1"/>
  <c r="T672" i="1"/>
  <c r="O672" i="1"/>
  <c r="W671" i="1"/>
  <c r="V671" i="1"/>
  <c r="T671" i="1"/>
  <c r="P671" i="1"/>
  <c r="O671" i="1"/>
  <c r="W670" i="1"/>
  <c r="V670" i="1"/>
  <c r="U670" i="1"/>
  <c r="T670" i="1"/>
  <c r="O670" i="1"/>
  <c r="P670" i="1" s="1"/>
  <c r="W669" i="1"/>
  <c r="V669" i="1"/>
  <c r="T669" i="1"/>
  <c r="P669" i="1"/>
  <c r="O669" i="1"/>
  <c r="W668" i="1"/>
  <c r="V668" i="1"/>
  <c r="T668" i="1"/>
  <c r="O668" i="1"/>
  <c r="W667" i="1"/>
  <c r="V667" i="1"/>
  <c r="T667" i="1"/>
  <c r="O667" i="1"/>
  <c r="W666" i="1"/>
  <c r="V666" i="1"/>
  <c r="T666" i="1"/>
  <c r="O666" i="1"/>
  <c r="W665" i="1"/>
  <c r="V665" i="1"/>
  <c r="T665" i="1"/>
  <c r="P665" i="1"/>
  <c r="O665" i="1"/>
  <c r="W664" i="1"/>
  <c r="V664" i="1"/>
  <c r="T664" i="1"/>
  <c r="O664" i="1"/>
  <c r="W663" i="1"/>
  <c r="V663" i="1"/>
  <c r="T663" i="1"/>
  <c r="P663" i="1"/>
  <c r="O663" i="1"/>
  <c r="W662" i="1"/>
  <c r="V662" i="1"/>
  <c r="U662" i="1"/>
  <c r="T662" i="1"/>
  <c r="O662" i="1"/>
  <c r="P662" i="1" s="1"/>
  <c r="W661" i="1"/>
  <c r="V661" i="1"/>
  <c r="T661" i="1"/>
  <c r="O661" i="1"/>
  <c r="W660" i="1"/>
  <c r="V660" i="1"/>
  <c r="T660" i="1"/>
  <c r="O660" i="1"/>
  <c r="W659" i="1"/>
  <c r="V659" i="1"/>
  <c r="T659" i="1"/>
  <c r="P659" i="1"/>
  <c r="O659" i="1"/>
  <c r="W658" i="1"/>
  <c r="V658" i="1"/>
  <c r="T658" i="1"/>
  <c r="O658" i="1"/>
  <c r="P658" i="1" s="1"/>
  <c r="W657" i="1"/>
  <c r="V657" i="1"/>
  <c r="T657" i="1"/>
  <c r="P657" i="1"/>
  <c r="O657" i="1"/>
  <c r="W656" i="1"/>
  <c r="V656" i="1"/>
  <c r="T656" i="1"/>
  <c r="P656" i="1"/>
  <c r="O656" i="1"/>
  <c r="W655" i="1"/>
  <c r="V655" i="1"/>
  <c r="T655" i="1"/>
  <c r="O655" i="1"/>
  <c r="W654" i="1"/>
  <c r="V654" i="1"/>
  <c r="T654" i="1"/>
  <c r="O654" i="1"/>
  <c r="P654" i="1" s="1"/>
  <c r="W653" i="1"/>
  <c r="V653" i="1"/>
  <c r="T653" i="1"/>
  <c r="O653" i="1"/>
  <c r="P653" i="1" s="1"/>
  <c r="W652" i="1"/>
  <c r="V652" i="1"/>
  <c r="T652" i="1"/>
  <c r="O652" i="1"/>
  <c r="P652" i="1" s="1"/>
  <c r="W651" i="1"/>
  <c r="V651" i="1"/>
  <c r="T651" i="1"/>
  <c r="P651" i="1"/>
  <c r="O651" i="1"/>
  <c r="W650" i="1"/>
  <c r="V650" i="1"/>
  <c r="T650" i="1"/>
  <c r="O650" i="1"/>
  <c r="W649" i="1"/>
  <c r="V649" i="1"/>
  <c r="T649" i="1"/>
  <c r="P649" i="1"/>
  <c r="O649" i="1"/>
  <c r="W648" i="1"/>
  <c r="V648" i="1"/>
  <c r="T648" i="1"/>
  <c r="O648" i="1"/>
  <c r="P648" i="1" s="1"/>
  <c r="W647" i="1"/>
  <c r="V647" i="1"/>
  <c r="T647" i="1"/>
  <c r="O647" i="1"/>
  <c r="P647" i="1" s="1"/>
  <c r="W646" i="1"/>
  <c r="V646" i="1"/>
  <c r="T646" i="1"/>
  <c r="P646" i="1"/>
  <c r="O646" i="1"/>
  <c r="W645" i="1"/>
  <c r="V645" i="1"/>
  <c r="T645" i="1"/>
  <c r="O645" i="1"/>
  <c r="W644" i="1"/>
  <c r="V644" i="1"/>
  <c r="T644" i="1"/>
  <c r="O644" i="1"/>
  <c r="P644" i="1" s="1"/>
  <c r="W643" i="1"/>
  <c r="V643" i="1"/>
  <c r="T643" i="1"/>
  <c r="P643" i="1"/>
  <c r="O643" i="1"/>
  <c r="W642" i="1"/>
  <c r="V642" i="1"/>
  <c r="T642" i="1"/>
  <c r="O642" i="1"/>
  <c r="P642" i="1" s="1"/>
  <c r="W641" i="1"/>
  <c r="V641" i="1"/>
  <c r="T641" i="1"/>
  <c r="P641" i="1"/>
  <c r="O641" i="1"/>
  <c r="W640" i="1"/>
  <c r="V640" i="1"/>
  <c r="T640" i="1"/>
  <c r="O640" i="1"/>
  <c r="P640" i="1" s="1"/>
  <c r="W639" i="1"/>
  <c r="V639" i="1"/>
  <c r="T639" i="1"/>
  <c r="O639" i="1"/>
  <c r="P639" i="1" s="1"/>
  <c r="W638" i="1"/>
  <c r="V638" i="1"/>
  <c r="T638" i="1"/>
  <c r="O638" i="1"/>
  <c r="W637" i="1"/>
  <c r="V637" i="1"/>
  <c r="T637" i="1"/>
  <c r="P637" i="1"/>
  <c r="O637" i="1"/>
  <c r="W636" i="1"/>
  <c r="V636" i="1"/>
  <c r="T636" i="1"/>
  <c r="O636" i="1"/>
  <c r="P636" i="1" s="1"/>
  <c r="W635" i="1"/>
  <c r="V635" i="1"/>
  <c r="T635" i="1"/>
  <c r="O635" i="1"/>
  <c r="P635" i="1" s="1"/>
  <c r="W634" i="1"/>
  <c r="V634" i="1"/>
  <c r="T634" i="1"/>
  <c r="O634" i="1"/>
  <c r="P634" i="1" s="1"/>
  <c r="W633" i="1"/>
  <c r="V633" i="1"/>
  <c r="T633" i="1"/>
  <c r="P633" i="1"/>
  <c r="O633" i="1"/>
  <c r="W632" i="1"/>
  <c r="V632" i="1"/>
  <c r="T632" i="1"/>
  <c r="O632" i="1"/>
  <c r="P632" i="1" s="1"/>
  <c r="W631" i="1"/>
  <c r="V631" i="1"/>
  <c r="T631" i="1"/>
  <c r="O631" i="1"/>
  <c r="P631" i="1" s="1"/>
  <c r="W630" i="1"/>
  <c r="V630" i="1"/>
  <c r="T630" i="1"/>
  <c r="O630" i="1"/>
  <c r="W629" i="1"/>
  <c r="V629" i="1"/>
  <c r="T629" i="1"/>
  <c r="P629" i="1"/>
  <c r="O629" i="1"/>
  <c r="W628" i="1"/>
  <c r="V628" i="1"/>
  <c r="T628" i="1"/>
  <c r="O628" i="1"/>
  <c r="P628" i="1" s="1"/>
  <c r="W627" i="1"/>
  <c r="V627" i="1"/>
  <c r="T627" i="1"/>
  <c r="O627" i="1"/>
  <c r="P627" i="1" s="1"/>
  <c r="W626" i="1"/>
  <c r="V626" i="1"/>
  <c r="T626" i="1"/>
  <c r="O626" i="1"/>
  <c r="P626" i="1" s="1"/>
  <c r="W625" i="1"/>
  <c r="V625" i="1"/>
  <c r="T625" i="1"/>
  <c r="P625" i="1"/>
  <c r="O625" i="1"/>
  <c r="W624" i="1"/>
  <c r="V624" i="1"/>
  <c r="T624" i="1"/>
  <c r="O624" i="1"/>
  <c r="P624" i="1" s="1"/>
  <c r="W623" i="1"/>
  <c r="V623" i="1"/>
  <c r="T623" i="1"/>
  <c r="O623" i="1"/>
  <c r="P623" i="1" s="1"/>
  <c r="W622" i="1"/>
  <c r="V622" i="1"/>
  <c r="T622" i="1"/>
  <c r="O622" i="1"/>
  <c r="W621" i="1"/>
  <c r="V621" i="1"/>
  <c r="T621" i="1"/>
  <c r="P621" i="1"/>
  <c r="O621" i="1"/>
  <c r="W620" i="1"/>
  <c r="V620" i="1"/>
  <c r="T620" i="1"/>
  <c r="O620" i="1"/>
  <c r="P620" i="1" s="1"/>
  <c r="W619" i="1"/>
  <c r="V619" i="1"/>
  <c r="T619" i="1"/>
  <c r="O619" i="1"/>
  <c r="P619" i="1" s="1"/>
  <c r="W618" i="1"/>
  <c r="V618" i="1"/>
  <c r="T618" i="1"/>
  <c r="O618" i="1"/>
  <c r="P618" i="1" s="1"/>
  <c r="W617" i="1"/>
  <c r="V617" i="1"/>
  <c r="T617" i="1"/>
  <c r="P617" i="1"/>
  <c r="O617" i="1"/>
  <c r="W616" i="1"/>
  <c r="V616" i="1"/>
  <c r="T616" i="1"/>
  <c r="O616" i="1"/>
  <c r="P616" i="1" s="1"/>
  <c r="W615" i="1"/>
  <c r="V615" i="1"/>
  <c r="T615" i="1"/>
  <c r="O615" i="1"/>
  <c r="P615" i="1" s="1"/>
  <c r="W614" i="1"/>
  <c r="V614" i="1"/>
  <c r="T614" i="1"/>
  <c r="O614" i="1"/>
  <c r="W613" i="1"/>
  <c r="V613" i="1"/>
  <c r="T613" i="1"/>
  <c r="P613" i="1"/>
  <c r="O613" i="1"/>
  <c r="W612" i="1"/>
  <c r="V612" i="1"/>
  <c r="T612" i="1"/>
  <c r="O612" i="1"/>
  <c r="P612" i="1" s="1"/>
  <c r="W611" i="1"/>
  <c r="V611" i="1"/>
  <c r="T611" i="1"/>
  <c r="O611" i="1"/>
  <c r="P611" i="1" s="1"/>
  <c r="W610" i="1"/>
  <c r="V610" i="1"/>
  <c r="T610" i="1"/>
  <c r="O610" i="1"/>
  <c r="P610" i="1" s="1"/>
  <c r="W609" i="1"/>
  <c r="V609" i="1"/>
  <c r="T609" i="1"/>
  <c r="P609" i="1"/>
  <c r="O609" i="1"/>
  <c r="W608" i="1"/>
  <c r="V608" i="1"/>
  <c r="T608" i="1"/>
  <c r="O608" i="1"/>
  <c r="P608" i="1" s="1"/>
  <c r="W607" i="1"/>
  <c r="V607" i="1"/>
  <c r="T607" i="1"/>
  <c r="O607" i="1"/>
  <c r="P607" i="1" s="1"/>
  <c r="W606" i="1"/>
  <c r="V606" i="1"/>
  <c r="T606" i="1"/>
  <c r="O606" i="1"/>
  <c r="W605" i="1"/>
  <c r="V605" i="1"/>
  <c r="T605" i="1"/>
  <c r="P605" i="1"/>
  <c r="O605" i="1"/>
  <c r="W604" i="1"/>
  <c r="V604" i="1"/>
  <c r="T604" i="1"/>
  <c r="O604" i="1"/>
  <c r="P604" i="1" s="1"/>
  <c r="W603" i="1"/>
  <c r="V603" i="1"/>
  <c r="T603" i="1"/>
  <c r="O603" i="1"/>
  <c r="P603" i="1" s="1"/>
  <c r="W602" i="1"/>
  <c r="V602" i="1"/>
  <c r="T602" i="1"/>
  <c r="O602" i="1"/>
  <c r="P602" i="1" s="1"/>
  <c r="W601" i="1"/>
  <c r="V601" i="1"/>
  <c r="T601" i="1"/>
  <c r="P601" i="1"/>
  <c r="O601" i="1"/>
  <c r="W600" i="1"/>
  <c r="V600" i="1"/>
  <c r="T600" i="1"/>
  <c r="O600" i="1"/>
  <c r="P600" i="1" s="1"/>
  <c r="W599" i="1"/>
  <c r="V599" i="1"/>
  <c r="T599" i="1"/>
  <c r="O599" i="1"/>
  <c r="P599" i="1" s="1"/>
  <c r="W598" i="1"/>
  <c r="V598" i="1"/>
  <c r="T598" i="1"/>
  <c r="O598" i="1"/>
  <c r="W597" i="1"/>
  <c r="V597" i="1"/>
  <c r="T597" i="1"/>
  <c r="P597" i="1"/>
  <c r="O597" i="1"/>
  <c r="W596" i="1"/>
  <c r="V596" i="1"/>
  <c r="T596" i="1"/>
  <c r="O596" i="1"/>
  <c r="P596" i="1" s="1"/>
  <c r="W595" i="1"/>
  <c r="V595" i="1"/>
  <c r="T595" i="1"/>
  <c r="O595" i="1"/>
  <c r="P595" i="1" s="1"/>
  <c r="W594" i="1"/>
  <c r="V594" i="1"/>
  <c r="T594" i="1"/>
  <c r="O594" i="1"/>
  <c r="P594" i="1" s="1"/>
  <c r="W593" i="1"/>
  <c r="V593" i="1"/>
  <c r="T593" i="1"/>
  <c r="P593" i="1"/>
  <c r="O593" i="1"/>
  <c r="W592" i="1"/>
  <c r="V592" i="1"/>
  <c r="T592" i="1"/>
  <c r="O592" i="1"/>
  <c r="P592" i="1" s="1"/>
  <c r="W591" i="1"/>
  <c r="V591" i="1"/>
  <c r="T591" i="1"/>
  <c r="O591" i="1"/>
  <c r="P591" i="1" s="1"/>
  <c r="W590" i="1"/>
  <c r="V590" i="1"/>
  <c r="T590" i="1"/>
  <c r="O590" i="1"/>
  <c r="W589" i="1"/>
  <c r="V589" i="1"/>
  <c r="T589" i="1"/>
  <c r="P589" i="1"/>
  <c r="O589" i="1"/>
  <c r="W588" i="1"/>
  <c r="V588" i="1"/>
  <c r="T588" i="1"/>
  <c r="O588" i="1"/>
  <c r="P588" i="1" s="1"/>
  <c r="W587" i="1"/>
  <c r="V587" i="1"/>
  <c r="T587" i="1"/>
  <c r="O587" i="1"/>
  <c r="P587" i="1" s="1"/>
  <c r="W586" i="1"/>
  <c r="V586" i="1"/>
  <c r="T586" i="1"/>
  <c r="O586" i="1"/>
  <c r="P586" i="1" s="1"/>
  <c r="W585" i="1"/>
  <c r="V585" i="1"/>
  <c r="T585" i="1"/>
  <c r="P585" i="1"/>
  <c r="O585" i="1"/>
  <c r="W584" i="1"/>
  <c r="V584" i="1"/>
  <c r="T584" i="1"/>
  <c r="O584" i="1"/>
  <c r="P584" i="1" s="1"/>
  <c r="W583" i="1"/>
  <c r="V583" i="1"/>
  <c r="T583" i="1"/>
  <c r="O583" i="1"/>
  <c r="P583" i="1" s="1"/>
  <c r="W582" i="1"/>
  <c r="V582" i="1"/>
  <c r="T582" i="1"/>
  <c r="O582" i="1"/>
  <c r="W581" i="1"/>
  <c r="V581" i="1"/>
  <c r="T581" i="1"/>
  <c r="P581" i="1"/>
  <c r="O581" i="1"/>
  <c r="W580" i="1"/>
  <c r="V580" i="1"/>
  <c r="T580" i="1"/>
  <c r="O580" i="1"/>
  <c r="P580" i="1" s="1"/>
  <c r="W579" i="1"/>
  <c r="V579" i="1"/>
  <c r="T579" i="1"/>
  <c r="O579" i="1"/>
  <c r="P579" i="1" s="1"/>
  <c r="W578" i="1"/>
  <c r="V578" i="1"/>
  <c r="T578" i="1"/>
  <c r="O578" i="1"/>
  <c r="P578" i="1" s="1"/>
  <c r="W577" i="1"/>
  <c r="V577" i="1"/>
  <c r="T577" i="1"/>
  <c r="P577" i="1"/>
  <c r="O577" i="1"/>
  <c r="W576" i="1"/>
  <c r="V576" i="1"/>
  <c r="T576" i="1"/>
  <c r="O576" i="1"/>
  <c r="P576" i="1" s="1"/>
  <c r="W575" i="1"/>
  <c r="V575" i="1"/>
  <c r="T575" i="1"/>
  <c r="O575" i="1"/>
  <c r="P575" i="1" s="1"/>
  <c r="W574" i="1"/>
  <c r="V574" i="1"/>
  <c r="T574" i="1"/>
  <c r="O574" i="1"/>
  <c r="W573" i="1"/>
  <c r="V573" i="1"/>
  <c r="T573" i="1"/>
  <c r="P573" i="1"/>
  <c r="O573" i="1"/>
  <c r="W572" i="1"/>
  <c r="V572" i="1"/>
  <c r="T572" i="1"/>
  <c r="O572" i="1"/>
  <c r="P572" i="1" s="1"/>
  <c r="W571" i="1"/>
  <c r="V571" i="1"/>
  <c r="T571" i="1"/>
  <c r="O571" i="1"/>
  <c r="P571" i="1" s="1"/>
  <c r="W570" i="1"/>
  <c r="V570" i="1"/>
  <c r="T570" i="1"/>
  <c r="O570" i="1"/>
  <c r="P570" i="1" s="1"/>
  <c r="W569" i="1"/>
  <c r="V569" i="1"/>
  <c r="T569" i="1"/>
  <c r="P569" i="1"/>
  <c r="O569" i="1"/>
  <c r="W568" i="1"/>
  <c r="V568" i="1"/>
  <c r="T568" i="1"/>
  <c r="O568" i="1"/>
  <c r="P568" i="1" s="1"/>
  <c r="W567" i="1"/>
  <c r="V567" i="1"/>
  <c r="T567" i="1"/>
  <c r="O567" i="1"/>
  <c r="P567" i="1" s="1"/>
  <c r="W566" i="1"/>
  <c r="V566" i="1"/>
  <c r="T566" i="1"/>
  <c r="O566" i="1"/>
  <c r="W565" i="1"/>
  <c r="V565" i="1"/>
  <c r="T565" i="1"/>
  <c r="P565" i="1"/>
  <c r="O565" i="1"/>
  <c r="W564" i="1"/>
  <c r="V564" i="1"/>
  <c r="T564" i="1"/>
  <c r="O564" i="1"/>
  <c r="P564" i="1" s="1"/>
  <c r="W563" i="1"/>
  <c r="V563" i="1"/>
  <c r="T563" i="1"/>
  <c r="O563" i="1"/>
  <c r="P563" i="1" s="1"/>
  <c r="W562" i="1"/>
  <c r="V562" i="1"/>
  <c r="T562" i="1"/>
  <c r="O562" i="1"/>
  <c r="P562" i="1" s="1"/>
  <c r="W561" i="1"/>
  <c r="V561" i="1"/>
  <c r="T561" i="1"/>
  <c r="P561" i="1"/>
  <c r="O561" i="1"/>
  <c r="W560" i="1"/>
  <c r="V560" i="1"/>
  <c r="T560" i="1"/>
  <c r="O560" i="1"/>
  <c r="P560" i="1" s="1"/>
  <c r="W559" i="1"/>
  <c r="V559" i="1"/>
  <c r="T559" i="1"/>
  <c r="O559" i="1"/>
  <c r="P559" i="1" s="1"/>
  <c r="W558" i="1"/>
  <c r="V558" i="1"/>
  <c r="T558" i="1"/>
  <c r="O558" i="1"/>
  <c r="W557" i="1"/>
  <c r="V557" i="1"/>
  <c r="T557" i="1"/>
  <c r="P557" i="1"/>
  <c r="O557" i="1"/>
  <c r="W556" i="1"/>
  <c r="V556" i="1"/>
  <c r="T556" i="1"/>
  <c r="O556" i="1"/>
  <c r="P556" i="1" s="1"/>
  <c r="W555" i="1"/>
  <c r="V555" i="1"/>
  <c r="T555" i="1"/>
  <c r="O555" i="1"/>
  <c r="P555" i="1" s="1"/>
  <c r="W554" i="1"/>
  <c r="V554" i="1"/>
  <c r="T554" i="1"/>
  <c r="O554" i="1"/>
  <c r="P554" i="1" s="1"/>
  <c r="W553" i="1"/>
  <c r="V553" i="1"/>
  <c r="T553" i="1"/>
  <c r="P553" i="1"/>
  <c r="O553" i="1"/>
  <c r="W552" i="1"/>
  <c r="V552" i="1"/>
  <c r="T552" i="1"/>
  <c r="O552" i="1"/>
  <c r="P552" i="1" s="1"/>
  <c r="W551" i="1"/>
  <c r="V551" i="1"/>
  <c r="T551" i="1"/>
  <c r="O551" i="1"/>
  <c r="P551" i="1" s="1"/>
  <c r="W550" i="1"/>
  <c r="V550" i="1"/>
  <c r="T550" i="1"/>
  <c r="O550" i="1"/>
  <c r="W549" i="1"/>
  <c r="V549" i="1"/>
  <c r="T549" i="1"/>
  <c r="P549" i="1"/>
  <c r="O549" i="1"/>
  <c r="W548" i="1"/>
  <c r="V548" i="1"/>
  <c r="T548" i="1"/>
  <c r="O548" i="1"/>
  <c r="P548" i="1" s="1"/>
  <c r="W547" i="1"/>
  <c r="V547" i="1"/>
  <c r="T547" i="1"/>
  <c r="O547" i="1"/>
  <c r="P547" i="1" s="1"/>
  <c r="W546" i="1"/>
  <c r="V546" i="1"/>
  <c r="T546" i="1"/>
  <c r="O546" i="1"/>
  <c r="P546" i="1" s="1"/>
  <c r="W545" i="1"/>
  <c r="V545" i="1"/>
  <c r="T545" i="1"/>
  <c r="P545" i="1"/>
  <c r="O545" i="1"/>
  <c r="W544" i="1"/>
  <c r="V544" i="1"/>
  <c r="T544" i="1"/>
  <c r="O544" i="1"/>
  <c r="P544" i="1" s="1"/>
  <c r="W543" i="1"/>
  <c r="V543" i="1"/>
  <c r="T543" i="1"/>
  <c r="O543" i="1"/>
  <c r="P543" i="1" s="1"/>
  <c r="W542" i="1"/>
  <c r="V542" i="1"/>
  <c r="T542" i="1"/>
  <c r="O542" i="1"/>
  <c r="W541" i="1"/>
  <c r="V541" i="1"/>
  <c r="T541" i="1"/>
  <c r="P541" i="1"/>
  <c r="O541" i="1"/>
  <c r="W540" i="1"/>
  <c r="V540" i="1"/>
  <c r="T540" i="1"/>
  <c r="O540" i="1"/>
  <c r="P540" i="1" s="1"/>
  <c r="W539" i="1"/>
  <c r="V539" i="1"/>
  <c r="T539" i="1"/>
  <c r="O539" i="1"/>
  <c r="P539" i="1" s="1"/>
  <c r="W538" i="1"/>
  <c r="V538" i="1"/>
  <c r="T538" i="1"/>
  <c r="O538" i="1"/>
  <c r="P538" i="1" s="1"/>
  <c r="W537" i="1"/>
  <c r="V537" i="1"/>
  <c r="T537" i="1"/>
  <c r="P537" i="1"/>
  <c r="O537" i="1"/>
  <c r="W536" i="1"/>
  <c r="V536" i="1"/>
  <c r="T536" i="1"/>
  <c r="O536" i="1"/>
  <c r="P536" i="1" s="1"/>
  <c r="W535" i="1"/>
  <c r="V535" i="1"/>
  <c r="T535" i="1"/>
  <c r="O535" i="1"/>
  <c r="P535" i="1" s="1"/>
  <c r="W534" i="1"/>
  <c r="V534" i="1"/>
  <c r="T534" i="1"/>
  <c r="O534" i="1"/>
  <c r="W533" i="1"/>
  <c r="V533" i="1"/>
  <c r="T533" i="1"/>
  <c r="P533" i="1"/>
  <c r="O533" i="1"/>
  <c r="W532" i="1"/>
  <c r="V532" i="1"/>
  <c r="T532" i="1"/>
  <c r="O532" i="1"/>
  <c r="P532" i="1" s="1"/>
  <c r="W531" i="1"/>
  <c r="V531" i="1"/>
  <c r="T531" i="1"/>
  <c r="O531" i="1"/>
  <c r="P531" i="1" s="1"/>
  <c r="W530" i="1"/>
  <c r="V530" i="1"/>
  <c r="T530" i="1"/>
  <c r="O530" i="1"/>
  <c r="P530" i="1" s="1"/>
  <c r="W529" i="1"/>
  <c r="V529" i="1"/>
  <c r="T529" i="1"/>
  <c r="P529" i="1"/>
  <c r="O529" i="1"/>
  <c r="W528" i="1"/>
  <c r="V528" i="1"/>
  <c r="T528" i="1"/>
  <c r="O528" i="1"/>
  <c r="P528" i="1" s="1"/>
  <c r="W527" i="1"/>
  <c r="V527" i="1"/>
  <c r="T527" i="1"/>
  <c r="O527" i="1"/>
  <c r="P527" i="1" s="1"/>
  <c r="W526" i="1"/>
  <c r="V526" i="1"/>
  <c r="T526" i="1"/>
  <c r="O526" i="1"/>
  <c r="W525" i="1"/>
  <c r="V525" i="1"/>
  <c r="T525" i="1"/>
  <c r="P525" i="1"/>
  <c r="O525" i="1"/>
  <c r="W524" i="1"/>
  <c r="V524" i="1"/>
  <c r="T524" i="1"/>
  <c r="O524" i="1"/>
  <c r="P524" i="1" s="1"/>
  <c r="W523" i="1"/>
  <c r="V523" i="1"/>
  <c r="T523" i="1"/>
  <c r="O523" i="1"/>
  <c r="P523" i="1" s="1"/>
  <c r="W522" i="1"/>
  <c r="V522" i="1"/>
  <c r="T522" i="1"/>
  <c r="O522" i="1"/>
  <c r="P522" i="1" s="1"/>
  <c r="W521" i="1"/>
  <c r="V521" i="1"/>
  <c r="T521" i="1"/>
  <c r="P521" i="1"/>
  <c r="O521" i="1"/>
  <c r="W520" i="1"/>
  <c r="V520" i="1"/>
  <c r="T520" i="1"/>
  <c r="O520" i="1"/>
  <c r="P520" i="1" s="1"/>
  <c r="W519" i="1"/>
  <c r="V519" i="1"/>
  <c r="T519" i="1"/>
  <c r="O519" i="1"/>
  <c r="P519" i="1" s="1"/>
  <c r="W518" i="1"/>
  <c r="V518" i="1"/>
  <c r="T518" i="1"/>
  <c r="O518" i="1"/>
  <c r="W517" i="1"/>
  <c r="V517" i="1"/>
  <c r="T517" i="1"/>
  <c r="P517" i="1"/>
  <c r="O517" i="1"/>
  <c r="W516" i="1"/>
  <c r="V516" i="1"/>
  <c r="T516" i="1"/>
  <c r="O516" i="1"/>
  <c r="P516" i="1" s="1"/>
  <c r="W515" i="1"/>
  <c r="V515" i="1"/>
  <c r="T515" i="1"/>
  <c r="O515" i="1"/>
  <c r="P515" i="1" s="1"/>
  <c r="W514" i="1"/>
  <c r="V514" i="1"/>
  <c r="T514" i="1"/>
  <c r="O514" i="1"/>
  <c r="P514" i="1" s="1"/>
  <c r="W513" i="1"/>
  <c r="V513" i="1"/>
  <c r="T513" i="1"/>
  <c r="P513" i="1"/>
  <c r="O513" i="1"/>
  <c r="W512" i="1"/>
  <c r="V512" i="1"/>
  <c r="T512" i="1"/>
  <c r="O512" i="1"/>
  <c r="P512" i="1" s="1"/>
  <c r="W511" i="1"/>
  <c r="V511" i="1"/>
  <c r="T511" i="1"/>
  <c r="O511" i="1"/>
  <c r="P511" i="1" s="1"/>
  <c r="W510" i="1"/>
  <c r="V510" i="1"/>
  <c r="T510" i="1"/>
  <c r="O510" i="1"/>
  <c r="W509" i="1"/>
  <c r="V509" i="1"/>
  <c r="T509" i="1"/>
  <c r="P509" i="1"/>
  <c r="O509" i="1"/>
  <c r="W508" i="1"/>
  <c r="V508" i="1"/>
  <c r="T508" i="1"/>
  <c r="O508" i="1"/>
  <c r="P508" i="1" s="1"/>
  <c r="W507" i="1"/>
  <c r="V507" i="1"/>
  <c r="T507" i="1"/>
  <c r="O507" i="1"/>
  <c r="P507" i="1" s="1"/>
  <c r="W506" i="1"/>
  <c r="V506" i="1"/>
  <c r="T506" i="1"/>
  <c r="O506" i="1"/>
  <c r="P506" i="1" s="1"/>
  <c r="W505" i="1"/>
  <c r="V505" i="1"/>
  <c r="T505" i="1"/>
  <c r="P505" i="1"/>
  <c r="O505" i="1"/>
  <c r="W504" i="1"/>
  <c r="V504" i="1"/>
  <c r="T504" i="1"/>
  <c r="O504" i="1"/>
  <c r="P504" i="1" s="1"/>
  <c r="W503" i="1"/>
  <c r="V503" i="1"/>
  <c r="T503" i="1"/>
  <c r="O503" i="1"/>
  <c r="P503" i="1" s="1"/>
  <c r="W502" i="1"/>
  <c r="V502" i="1"/>
  <c r="T502" i="1"/>
  <c r="O502" i="1"/>
  <c r="W501" i="1"/>
  <c r="V501" i="1"/>
  <c r="T501" i="1"/>
  <c r="P501" i="1"/>
  <c r="O501" i="1"/>
  <c r="W500" i="1"/>
  <c r="V500" i="1"/>
  <c r="T500" i="1"/>
  <c r="O500" i="1"/>
  <c r="P500" i="1" s="1"/>
  <c r="W499" i="1"/>
  <c r="V499" i="1"/>
  <c r="T499" i="1"/>
  <c r="O499" i="1"/>
  <c r="P499" i="1" s="1"/>
  <c r="W498" i="1"/>
  <c r="V498" i="1"/>
  <c r="T498" i="1"/>
  <c r="O498" i="1"/>
  <c r="P498" i="1" s="1"/>
  <c r="W497" i="1"/>
  <c r="V497" i="1"/>
  <c r="T497" i="1"/>
  <c r="P497" i="1"/>
  <c r="O497" i="1"/>
  <c r="W496" i="1"/>
  <c r="V496" i="1"/>
  <c r="T496" i="1"/>
  <c r="O496" i="1"/>
  <c r="P496" i="1" s="1"/>
  <c r="W495" i="1"/>
  <c r="V495" i="1"/>
  <c r="T495" i="1"/>
  <c r="O495" i="1"/>
  <c r="P495" i="1" s="1"/>
  <c r="W494" i="1"/>
  <c r="V494" i="1"/>
  <c r="T494" i="1"/>
  <c r="O494" i="1"/>
  <c r="W493" i="1"/>
  <c r="V493" i="1"/>
  <c r="T493" i="1"/>
  <c r="P493" i="1"/>
  <c r="O493" i="1"/>
  <c r="W492" i="1"/>
  <c r="V492" i="1"/>
  <c r="T492" i="1"/>
  <c r="O492" i="1"/>
  <c r="P492" i="1" s="1"/>
  <c r="W491" i="1"/>
  <c r="V491" i="1"/>
  <c r="T491" i="1"/>
  <c r="O491" i="1"/>
  <c r="P491" i="1" s="1"/>
  <c r="W490" i="1"/>
  <c r="V490" i="1"/>
  <c r="T490" i="1"/>
  <c r="O490" i="1"/>
  <c r="W489" i="1"/>
  <c r="V489" i="1"/>
  <c r="T489" i="1"/>
  <c r="P489" i="1"/>
  <c r="O489" i="1"/>
  <c r="W488" i="1"/>
  <c r="V488" i="1"/>
  <c r="T488" i="1"/>
  <c r="O488" i="1"/>
  <c r="P488" i="1" s="1"/>
  <c r="W487" i="1"/>
  <c r="V487" i="1"/>
  <c r="T487" i="1"/>
  <c r="O487" i="1"/>
  <c r="P487" i="1" s="1"/>
  <c r="W486" i="1"/>
  <c r="V486" i="1"/>
  <c r="T486" i="1"/>
  <c r="O486" i="1"/>
  <c r="W485" i="1"/>
  <c r="V485" i="1"/>
  <c r="T485" i="1"/>
  <c r="P485" i="1"/>
  <c r="O485" i="1"/>
  <c r="W484" i="1"/>
  <c r="V484" i="1"/>
  <c r="T484" i="1"/>
  <c r="O484" i="1"/>
  <c r="P484" i="1" s="1"/>
  <c r="W483" i="1"/>
  <c r="V483" i="1"/>
  <c r="T483" i="1"/>
  <c r="O483" i="1"/>
  <c r="P483" i="1" s="1"/>
  <c r="W482" i="1"/>
  <c r="V482" i="1"/>
  <c r="T482" i="1"/>
  <c r="O482" i="1"/>
  <c r="W481" i="1"/>
  <c r="V481" i="1"/>
  <c r="T481" i="1"/>
  <c r="P481" i="1"/>
  <c r="O481" i="1"/>
  <c r="W480" i="1"/>
  <c r="V480" i="1"/>
  <c r="T480" i="1"/>
  <c r="O480" i="1"/>
  <c r="P480" i="1" s="1"/>
  <c r="W479" i="1"/>
  <c r="V479" i="1"/>
  <c r="T479" i="1"/>
  <c r="O479" i="1"/>
  <c r="P479" i="1" s="1"/>
  <c r="W478" i="1"/>
  <c r="V478" i="1"/>
  <c r="T478" i="1"/>
  <c r="O478" i="1"/>
  <c r="W477" i="1"/>
  <c r="V477" i="1"/>
  <c r="T477" i="1"/>
  <c r="P477" i="1"/>
  <c r="O477" i="1"/>
  <c r="W476" i="1"/>
  <c r="V476" i="1"/>
  <c r="T476" i="1"/>
  <c r="O476" i="1"/>
  <c r="P476" i="1" s="1"/>
  <c r="W475" i="1"/>
  <c r="V475" i="1"/>
  <c r="T475" i="1"/>
  <c r="O475" i="1"/>
  <c r="P475" i="1" s="1"/>
  <c r="W474" i="1"/>
  <c r="V474" i="1"/>
  <c r="T474" i="1"/>
  <c r="O474" i="1"/>
  <c r="W473" i="1"/>
  <c r="V473" i="1"/>
  <c r="T473" i="1"/>
  <c r="P473" i="1"/>
  <c r="O473" i="1"/>
  <c r="W472" i="1"/>
  <c r="V472" i="1"/>
  <c r="T472" i="1"/>
  <c r="O472" i="1"/>
  <c r="P472" i="1" s="1"/>
  <c r="W471" i="1"/>
  <c r="V471" i="1"/>
  <c r="T471" i="1"/>
  <c r="O471" i="1"/>
  <c r="P471" i="1" s="1"/>
  <c r="W470" i="1"/>
  <c r="V470" i="1"/>
  <c r="T470" i="1"/>
  <c r="O470" i="1"/>
  <c r="W469" i="1"/>
  <c r="V469" i="1"/>
  <c r="T469" i="1"/>
  <c r="P469" i="1"/>
  <c r="O469" i="1"/>
  <c r="W468" i="1"/>
  <c r="V468" i="1"/>
  <c r="T468" i="1"/>
  <c r="O468" i="1"/>
  <c r="P468" i="1" s="1"/>
  <c r="W467" i="1"/>
  <c r="V467" i="1"/>
  <c r="T467" i="1"/>
  <c r="O467" i="1"/>
  <c r="P467" i="1" s="1"/>
  <c r="W466" i="1"/>
  <c r="V466" i="1"/>
  <c r="T466" i="1"/>
  <c r="O466" i="1"/>
  <c r="W465" i="1"/>
  <c r="V465" i="1"/>
  <c r="T465" i="1"/>
  <c r="P465" i="1"/>
  <c r="O465" i="1"/>
  <c r="W464" i="1"/>
  <c r="V464" i="1"/>
  <c r="T464" i="1"/>
  <c r="O464" i="1"/>
  <c r="P464" i="1" s="1"/>
  <c r="W463" i="1"/>
  <c r="V463" i="1"/>
  <c r="T463" i="1"/>
  <c r="O463" i="1"/>
  <c r="P463" i="1" s="1"/>
  <c r="W462" i="1"/>
  <c r="V462" i="1"/>
  <c r="T462" i="1"/>
  <c r="O462" i="1"/>
  <c r="W461" i="1"/>
  <c r="V461" i="1"/>
  <c r="T461" i="1"/>
  <c r="P461" i="1"/>
  <c r="O461" i="1"/>
  <c r="W460" i="1"/>
  <c r="V460" i="1"/>
  <c r="T460" i="1"/>
  <c r="O460" i="1"/>
  <c r="P460" i="1" s="1"/>
  <c r="W459" i="1"/>
  <c r="V459" i="1"/>
  <c r="T459" i="1"/>
  <c r="O459" i="1"/>
  <c r="P459" i="1" s="1"/>
  <c r="W458" i="1"/>
  <c r="V458" i="1"/>
  <c r="T458" i="1"/>
  <c r="O458" i="1"/>
  <c r="W457" i="1"/>
  <c r="V457" i="1"/>
  <c r="T457" i="1"/>
  <c r="P457" i="1"/>
  <c r="O457" i="1"/>
  <c r="W456" i="1"/>
  <c r="V456" i="1"/>
  <c r="T456" i="1"/>
  <c r="O456" i="1"/>
  <c r="P456" i="1" s="1"/>
  <c r="W455" i="1"/>
  <c r="V455" i="1"/>
  <c r="T455" i="1"/>
  <c r="O455" i="1"/>
  <c r="P455" i="1" s="1"/>
  <c r="W454" i="1"/>
  <c r="V454" i="1"/>
  <c r="T454" i="1"/>
  <c r="O454" i="1"/>
  <c r="W453" i="1"/>
  <c r="V453" i="1"/>
  <c r="T453" i="1"/>
  <c r="P453" i="1"/>
  <c r="U453" i="1" s="1"/>
  <c r="O453" i="1"/>
  <c r="W452" i="1"/>
  <c r="V452" i="1"/>
  <c r="T452" i="1"/>
  <c r="O452" i="1"/>
  <c r="W451" i="1"/>
  <c r="V451" i="1"/>
  <c r="T451" i="1"/>
  <c r="O451" i="1"/>
  <c r="P451" i="1" s="1"/>
  <c r="W450" i="1"/>
  <c r="V450" i="1"/>
  <c r="T450" i="1"/>
  <c r="P450" i="1"/>
  <c r="O450" i="1"/>
  <c r="W449" i="1"/>
  <c r="V449" i="1"/>
  <c r="T449" i="1"/>
  <c r="O449" i="1"/>
  <c r="W448" i="1"/>
  <c r="V448" i="1"/>
  <c r="T448" i="1"/>
  <c r="O448" i="1"/>
  <c r="P448" i="1" s="1"/>
  <c r="W447" i="1"/>
  <c r="V447" i="1"/>
  <c r="T447" i="1"/>
  <c r="O447" i="1"/>
  <c r="P447" i="1" s="1"/>
  <c r="W446" i="1"/>
  <c r="V446" i="1"/>
  <c r="T446" i="1"/>
  <c r="O446" i="1"/>
  <c r="W445" i="1"/>
  <c r="V445" i="1"/>
  <c r="T445" i="1"/>
  <c r="P445" i="1"/>
  <c r="O445" i="1"/>
  <c r="W444" i="1"/>
  <c r="V444" i="1"/>
  <c r="T444" i="1"/>
  <c r="P444" i="1"/>
  <c r="U444" i="1" s="1"/>
  <c r="O444" i="1"/>
  <c r="W443" i="1"/>
  <c r="V443" i="1"/>
  <c r="U443" i="1"/>
  <c r="T443" i="1"/>
  <c r="O443" i="1"/>
  <c r="P443" i="1" s="1"/>
  <c r="W442" i="1"/>
  <c r="V442" i="1"/>
  <c r="T442" i="1"/>
  <c r="P442" i="1"/>
  <c r="O442" i="1"/>
  <c r="W441" i="1"/>
  <c r="V441" i="1"/>
  <c r="T441" i="1"/>
  <c r="O441" i="1"/>
  <c r="P441" i="1" s="1"/>
  <c r="W440" i="1"/>
  <c r="V440" i="1"/>
  <c r="T440" i="1"/>
  <c r="O440" i="1"/>
  <c r="W439" i="1"/>
  <c r="V439" i="1"/>
  <c r="T439" i="1"/>
  <c r="O439" i="1"/>
  <c r="W438" i="1"/>
  <c r="V438" i="1"/>
  <c r="T438" i="1"/>
  <c r="P438" i="1"/>
  <c r="O438" i="1"/>
  <c r="W437" i="1"/>
  <c r="V437" i="1"/>
  <c r="T437" i="1"/>
  <c r="O437" i="1"/>
  <c r="P437" i="1" s="1"/>
  <c r="W436" i="1"/>
  <c r="V436" i="1"/>
  <c r="T436" i="1"/>
  <c r="O436" i="1"/>
  <c r="W435" i="1"/>
  <c r="V435" i="1"/>
  <c r="T435" i="1"/>
  <c r="O435" i="1"/>
  <c r="W434" i="1"/>
  <c r="V434" i="1"/>
  <c r="T434" i="1"/>
  <c r="P434" i="1"/>
  <c r="O434" i="1"/>
  <c r="W433" i="1"/>
  <c r="V433" i="1"/>
  <c r="T433" i="1"/>
  <c r="O433" i="1"/>
  <c r="P433" i="1" s="1"/>
  <c r="W432" i="1"/>
  <c r="V432" i="1"/>
  <c r="T432" i="1"/>
  <c r="O432" i="1"/>
  <c r="W431" i="1"/>
  <c r="V431" i="1"/>
  <c r="T431" i="1"/>
  <c r="O431" i="1"/>
  <c r="W430" i="1"/>
  <c r="V430" i="1"/>
  <c r="T430" i="1"/>
  <c r="P430" i="1"/>
  <c r="O430" i="1"/>
  <c r="W429" i="1"/>
  <c r="V429" i="1"/>
  <c r="T429" i="1"/>
  <c r="O429" i="1"/>
  <c r="P429" i="1" s="1"/>
  <c r="W428" i="1"/>
  <c r="V428" i="1"/>
  <c r="T428" i="1"/>
  <c r="O428" i="1"/>
  <c r="W427" i="1"/>
  <c r="V427" i="1"/>
  <c r="T427" i="1"/>
  <c r="O427" i="1"/>
  <c r="W426" i="1"/>
  <c r="V426" i="1"/>
  <c r="T426" i="1"/>
  <c r="P426" i="1"/>
  <c r="O426" i="1"/>
  <c r="W425" i="1"/>
  <c r="V425" i="1"/>
  <c r="T425" i="1"/>
  <c r="O425" i="1"/>
  <c r="P425" i="1" s="1"/>
  <c r="W424" i="1"/>
  <c r="V424" i="1"/>
  <c r="T424" i="1"/>
  <c r="O424" i="1"/>
  <c r="W423" i="1"/>
  <c r="V423" i="1"/>
  <c r="T423" i="1"/>
  <c r="O423" i="1"/>
  <c r="W422" i="1"/>
  <c r="V422" i="1"/>
  <c r="T422" i="1"/>
  <c r="P422" i="1"/>
  <c r="O422" i="1"/>
  <c r="W421" i="1"/>
  <c r="V421" i="1"/>
  <c r="T421" i="1"/>
  <c r="O421" i="1"/>
  <c r="P421" i="1" s="1"/>
  <c r="W420" i="1"/>
  <c r="V420" i="1"/>
  <c r="T420" i="1"/>
  <c r="O420" i="1"/>
  <c r="W419" i="1"/>
  <c r="V419" i="1"/>
  <c r="T419" i="1"/>
  <c r="O419" i="1"/>
  <c r="W418" i="1"/>
  <c r="V418" i="1"/>
  <c r="T418" i="1"/>
  <c r="P418" i="1"/>
  <c r="O418" i="1"/>
  <c r="W417" i="1"/>
  <c r="V417" i="1"/>
  <c r="T417" i="1"/>
  <c r="O417" i="1"/>
  <c r="P417" i="1" s="1"/>
  <c r="W416" i="1"/>
  <c r="V416" i="1"/>
  <c r="T416" i="1"/>
  <c r="O416" i="1"/>
  <c r="W415" i="1"/>
  <c r="V415" i="1"/>
  <c r="T415" i="1"/>
  <c r="O415" i="1"/>
  <c r="W414" i="1"/>
  <c r="V414" i="1"/>
  <c r="T414" i="1"/>
  <c r="P414" i="1"/>
  <c r="O414" i="1"/>
  <c r="W413" i="1"/>
  <c r="V413" i="1"/>
  <c r="T413" i="1"/>
  <c r="O413" i="1"/>
  <c r="P413" i="1" s="1"/>
  <c r="W412" i="1"/>
  <c r="V412" i="1"/>
  <c r="T412" i="1"/>
  <c r="O412" i="1"/>
  <c r="W411" i="1"/>
  <c r="V411" i="1"/>
  <c r="T411" i="1"/>
  <c r="O411" i="1"/>
  <c r="W410" i="1"/>
  <c r="V410" i="1"/>
  <c r="T410" i="1"/>
  <c r="P410" i="1"/>
  <c r="O410" i="1"/>
  <c r="W409" i="1"/>
  <c r="V409" i="1"/>
  <c r="T409" i="1"/>
  <c r="O409" i="1"/>
  <c r="P409" i="1" s="1"/>
  <c r="W408" i="1"/>
  <c r="V408" i="1"/>
  <c r="T408" i="1"/>
  <c r="O408" i="1"/>
  <c r="W407" i="1"/>
  <c r="V407" i="1"/>
  <c r="T407" i="1"/>
  <c r="O407" i="1"/>
  <c r="W406" i="1"/>
  <c r="V406" i="1"/>
  <c r="T406" i="1"/>
  <c r="P406" i="1"/>
  <c r="O406" i="1"/>
  <c r="W405" i="1"/>
  <c r="V405" i="1"/>
  <c r="T405" i="1"/>
  <c r="O405" i="1"/>
  <c r="P405" i="1" s="1"/>
  <c r="W404" i="1"/>
  <c r="V404" i="1"/>
  <c r="T404" i="1"/>
  <c r="O404" i="1"/>
  <c r="W403" i="1"/>
  <c r="V403" i="1"/>
  <c r="T403" i="1"/>
  <c r="O403" i="1"/>
  <c r="W402" i="1"/>
  <c r="V402" i="1"/>
  <c r="T402" i="1"/>
  <c r="P402" i="1"/>
  <c r="O402" i="1"/>
  <c r="W401" i="1"/>
  <c r="V401" i="1"/>
  <c r="T401" i="1"/>
  <c r="O401" i="1"/>
  <c r="P401" i="1" s="1"/>
  <c r="W400" i="1"/>
  <c r="V400" i="1"/>
  <c r="T400" i="1"/>
  <c r="O400" i="1"/>
  <c r="W399" i="1"/>
  <c r="V399" i="1"/>
  <c r="T399" i="1"/>
  <c r="O399" i="1"/>
  <c r="W398" i="1"/>
  <c r="V398" i="1"/>
  <c r="T398" i="1"/>
  <c r="P398" i="1"/>
  <c r="O398" i="1"/>
  <c r="W397" i="1"/>
  <c r="V397" i="1"/>
  <c r="T397" i="1"/>
  <c r="O397" i="1"/>
  <c r="P397" i="1" s="1"/>
  <c r="W396" i="1"/>
  <c r="V396" i="1"/>
  <c r="T396" i="1"/>
  <c r="O396" i="1"/>
  <c r="W395" i="1"/>
  <c r="V395" i="1"/>
  <c r="T395" i="1"/>
  <c r="O395" i="1"/>
  <c r="W394" i="1"/>
  <c r="V394" i="1"/>
  <c r="T394" i="1"/>
  <c r="P394" i="1"/>
  <c r="O394" i="1"/>
  <c r="W393" i="1"/>
  <c r="V393" i="1"/>
  <c r="T393" i="1"/>
  <c r="O393" i="1"/>
  <c r="P393" i="1" s="1"/>
  <c r="W392" i="1"/>
  <c r="V392" i="1"/>
  <c r="T392" i="1"/>
  <c r="O392" i="1"/>
  <c r="W391" i="1"/>
  <c r="V391" i="1"/>
  <c r="T391" i="1"/>
  <c r="O391" i="1"/>
  <c r="W390" i="1"/>
  <c r="V390" i="1"/>
  <c r="T390" i="1"/>
  <c r="P390" i="1"/>
  <c r="O390" i="1"/>
  <c r="W389" i="1"/>
  <c r="V389" i="1"/>
  <c r="T389" i="1"/>
  <c r="O389" i="1"/>
  <c r="P389" i="1" s="1"/>
  <c r="W388" i="1"/>
  <c r="V388" i="1"/>
  <c r="T388" i="1"/>
  <c r="O388" i="1"/>
  <c r="W387" i="1"/>
  <c r="V387" i="1"/>
  <c r="T387" i="1"/>
  <c r="O387" i="1"/>
  <c r="W386" i="1"/>
  <c r="V386" i="1"/>
  <c r="T386" i="1"/>
  <c r="P386" i="1"/>
  <c r="O386" i="1"/>
  <c r="W385" i="1"/>
  <c r="V385" i="1"/>
  <c r="T385" i="1"/>
  <c r="O385" i="1"/>
  <c r="P385" i="1" s="1"/>
  <c r="W384" i="1"/>
  <c r="V384" i="1"/>
  <c r="T384" i="1"/>
  <c r="O384" i="1"/>
  <c r="W383" i="1"/>
  <c r="V383" i="1"/>
  <c r="T383" i="1"/>
  <c r="O383" i="1"/>
  <c r="W382" i="1"/>
  <c r="V382" i="1"/>
  <c r="T382" i="1"/>
  <c r="P382" i="1"/>
  <c r="O382" i="1"/>
  <c r="W381" i="1"/>
  <c r="V381" i="1"/>
  <c r="T381" i="1"/>
  <c r="O381" i="1"/>
  <c r="P381" i="1" s="1"/>
  <c r="W380" i="1"/>
  <c r="V380" i="1"/>
  <c r="T380" i="1"/>
  <c r="O380" i="1"/>
  <c r="W379" i="1"/>
  <c r="V379" i="1"/>
  <c r="T379" i="1"/>
  <c r="O379" i="1"/>
  <c r="W378" i="1"/>
  <c r="V378" i="1"/>
  <c r="T378" i="1"/>
  <c r="P378" i="1"/>
  <c r="O378" i="1"/>
  <c r="W377" i="1"/>
  <c r="V377" i="1"/>
  <c r="T377" i="1"/>
  <c r="O377" i="1"/>
  <c r="P377" i="1" s="1"/>
  <c r="W376" i="1"/>
  <c r="V376" i="1"/>
  <c r="T376" i="1"/>
  <c r="O376" i="1"/>
  <c r="P376" i="1" s="1"/>
  <c r="W375" i="1"/>
  <c r="V375" i="1"/>
  <c r="U375" i="1"/>
  <c r="T375" i="1"/>
  <c r="O375" i="1"/>
  <c r="P375" i="1" s="1"/>
  <c r="W374" i="1"/>
  <c r="V374" i="1"/>
  <c r="T374" i="1"/>
  <c r="O374" i="1"/>
  <c r="W373" i="1"/>
  <c r="V373" i="1"/>
  <c r="T373" i="1"/>
  <c r="O373" i="1"/>
  <c r="P373" i="1" s="1"/>
  <c r="W372" i="1"/>
  <c r="V372" i="1"/>
  <c r="T372" i="1"/>
  <c r="P372" i="1"/>
  <c r="O372" i="1"/>
  <c r="W371" i="1"/>
  <c r="V371" i="1"/>
  <c r="T371" i="1"/>
  <c r="O371" i="1"/>
  <c r="W370" i="1"/>
  <c r="V370" i="1"/>
  <c r="T370" i="1"/>
  <c r="P370" i="1"/>
  <c r="O370" i="1"/>
  <c r="W369" i="1"/>
  <c r="V369" i="1"/>
  <c r="T369" i="1"/>
  <c r="O369" i="1"/>
  <c r="P369" i="1" s="1"/>
  <c r="W368" i="1"/>
  <c r="V368" i="1"/>
  <c r="T368" i="1"/>
  <c r="O368" i="1"/>
  <c r="W367" i="1"/>
  <c r="V367" i="1"/>
  <c r="T367" i="1"/>
  <c r="O367" i="1"/>
  <c r="P367" i="1" s="1"/>
  <c r="W366" i="1"/>
  <c r="V366" i="1"/>
  <c r="T366" i="1"/>
  <c r="O366" i="1"/>
  <c r="W365" i="1"/>
  <c r="V365" i="1"/>
  <c r="T365" i="1"/>
  <c r="O365" i="1"/>
  <c r="P365" i="1" s="1"/>
  <c r="W364" i="1"/>
  <c r="V364" i="1"/>
  <c r="T364" i="1"/>
  <c r="P364" i="1"/>
  <c r="O364" i="1"/>
  <c r="W363" i="1"/>
  <c r="V363" i="1"/>
  <c r="U363" i="1"/>
  <c r="T363" i="1"/>
  <c r="O363" i="1"/>
  <c r="P363" i="1" s="1"/>
  <c r="W362" i="1"/>
  <c r="V362" i="1"/>
  <c r="T362" i="1"/>
  <c r="P362" i="1"/>
  <c r="O362" i="1"/>
  <c r="W361" i="1"/>
  <c r="V361" i="1"/>
  <c r="T361" i="1"/>
  <c r="O361" i="1"/>
  <c r="P361" i="1" s="1"/>
  <c r="W360" i="1"/>
  <c r="V360" i="1"/>
  <c r="T360" i="1"/>
  <c r="O360" i="1"/>
  <c r="W359" i="1"/>
  <c r="V359" i="1"/>
  <c r="U359" i="1"/>
  <c r="T359" i="1"/>
  <c r="O359" i="1"/>
  <c r="P359" i="1" s="1"/>
  <c r="W358" i="1"/>
  <c r="V358" i="1"/>
  <c r="T358" i="1"/>
  <c r="O358" i="1"/>
  <c r="W357" i="1"/>
  <c r="V357" i="1"/>
  <c r="T357" i="1"/>
  <c r="O357" i="1"/>
  <c r="P357" i="1" s="1"/>
  <c r="W356" i="1"/>
  <c r="V356" i="1"/>
  <c r="T356" i="1"/>
  <c r="P356" i="1"/>
  <c r="O356" i="1"/>
  <c r="W355" i="1"/>
  <c r="V355" i="1"/>
  <c r="T355" i="1"/>
  <c r="O355" i="1"/>
  <c r="W354" i="1"/>
  <c r="V354" i="1"/>
  <c r="T354" i="1"/>
  <c r="P354" i="1"/>
  <c r="O354" i="1"/>
  <c r="W353" i="1"/>
  <c r="V353" i="1"/>
  <c r="T353" i="1"/>
  <c r="O353" i="1"/>
  <c r="P353" i="1" s="1"/>
  <c r="W352" i="1"/>
  <c r="V352" i="1"/>
  <c r="T352" i="1"/>
  <c r="O352" i="1"/>
  <c r="W351" i="1"/>
  <c r="V351" i="1"/>
  <c r="T351" i="1"/>
  <c r="O351" i="1"/>
  <c r="P351" i="1" s="1"/>
  <c r="W350" i="1"/>
  <c r="V350" i="1"/>
  <c r="T350" i="1"/>
  <c r="O350" i="1"/>
  <c r="W349" i="1"/>
  <c r="V349" i="1"/>
  <c r="T349" i="1"/>
  <c r="O349" i="1"/>
  <c r="P349" i="1" s="1"/>
  <c r="W348" i="1"/>
  <c r="V348" i="1"/>
  <c r="T348" i="1"/>
  <c r="P348" i="1"/>
  <c r="O348" i="1"/>
  <c r="W347" i="1"/>
  <c r="V347" i="1"/>
  <c r="U347" i="1"/>
  <c r="T347" i="1"/>
  <c r="O347" i="1"/>
  <c r="P347" i="1" s="1"/>
  <c r="W346" i="1"/>
  <c r="V346" i="1"/>
  <c r="T346" i="1"/>
  <c r="P346" i="1"/>
  <c r="O346" i="1"/>
  <c r="W345" i="1"/>
  <c r="V345" i="1"/>
  <c r="T345" i="1"/>
  <c r="O345" i="1"/>
  <c r="P345" i="1" s="1"/>
  <c r="W344" i="1"/>
  <c r="V344" i="1"/>
  <c r="T344" i="1"/>
  <c r="O344" i="1"/>
  <c r="W343" i="1"/>
  <c r="V343" i="1"/>
  <c r="U343" i="1"/>
  <c r="T343" i="1"/>
  <c r="O343" i="1"/>
  <c r="P343" i="1" s="1"/>
  <c r="W342" i="1"/>
  <c r="V342" i="1"/>
  <c r="T342" i="1"/>
  <c r="O342" i="1"/>
  <c r="W341" i="1"/>
  <c r="V341" i="1"/>
  <c r="T341" i="1"/>
  <c r="O341" i="1"/>
  <c r="P341" i="1" s="1"/>
  <c r="W340" i="1"/>
  <c r="V340" i="1"/>
  <c r="T340" i="1"/>
  <c r="P340" i="1"/>
  <c r="O340" i="1"/>
  <c r="W339" i="1"/>
  <c r="V339" i="1"/>
  <c r="T339" i="1"/>
  <c r="O339" i="1"/>
  <c r="W338" i="1"/>
  <c r="V338" i="1"/>
  <c r="T338" i="1"/>
  <c r="P338" i="1"/>
  <c r="O338" i="1"/>
  <c r="W337" i="1"/>
  <c r="V337" i="1"/>
  <c r="T337" i="1"/>
  <c r="O337" i="1"/>
  <c r="P337" i="1" s="1"/>
  <c r="W336" i="1"/>
  <c r="V336" i="1"/>
  <c r="T336" i="1"/>
  <c r="O336" i="1"/>
  <c r="W335" i="1"/>
  <c r="V335" i="1"/>
  <c r="T335" i="1"/>
  <c r="O335" i="1"/>
  <c r="P335" i="1" s="1"/>
  <c r="W334" i="1"/>
  <c r="V334" i="1"/>
  <c r="T334" i="1"/>
  <c r="O334" i="1"/>
  <c r="W333" i="1"/>
  <c r="V333" i="1"/>
  <c r="T333" i="1"/>
  <c r="O333" i="1"/>
  <c r="P333" i="1" s="1"/>
  <c r="W332" i="1"/>
  <c r="V332" i="1"/>
  <c r="T332" i="1"/>
  <c r="P332" i="1"/>
  <c r="O332" i="1"/>
  <c r="W331" i="1"/>
  <c r="V331" i="1"/>
  <c r="U331" i="1"/>
  <c r="T331" i="1"/>
  <c r="O331" i="1"/>
  <c r="P331" i="1" s="1"/>
  <c r="W330" i="1"/>
  <c r="V330" i="1"/>
  <c r="T330" i="1"/>
  <c r="P330" i="1"/>
  <c r="O330" i="1"/>
  <c r="W329" i="1"/>
  <c r="V329" i="1"/>
  <c r="T329" i="1"/>
  <c r="O329" i="1"/>
  <c r="P329" i="1" s="1"/>
  <c r="W328" i="1"/>
  <c r="V328" i="1"/>
  <c r="T328" i="1"/>
  <c r="O328" i="1"/>
  <c r="W327" i="1"/>
  <c r="V327" i="1"/>
  <c r="U327" i="1"/>
  <c r="T327" i="1"/>
  <c r="O327" i="1"/>
  <c r="P327" i="1" s="1"/>
  <c r="W326" i="1"/>
  <c r="V326" i="1"/>
  <c r="T326" i="1"/>
  <c r="O326" i="1"/>
  <c r="W325" i="1"/>
  <c r="V325" i="1"/>
  <c r="T325" i="1"/>
  <c r="O325" i="1"/>
  <c r="P325" i="1" s="1"/>
  <c r="W324" i="1"/>
  <c r="V324" i="1"/>
  <c r="T324" i="1"/>
  <c r="P324" i="1"/>
  <c r="O324" i="1"/>
  <c r="W323" i="1"/>
  <c r="V323" i="1"/>
  <c r="T323" i="1"/>
  <c r="O323" i="1"/>
  <c r="W322" i="1"/>
  <c r="V322" i="1"/>
  <c r="T322" i="1"/>
  <c r="P322" i="1"/>
  <c r="O322" i="1"/>
  <c r="W321" i="1"/>
  <c r="V321" i="1"/>
  <c r="T321" i="1"/>
  <c r="O321" i="1"/>
  <c r="P321" i="1" s="1"/>
  <c r="W320" i="1"/>
  <c r="V320" i="1"/>
  <c r="T320" i="1"/>
  <c r="O320" i="1"/>
  <c r="W319" i="1"/>
  <c r="V319" i="1"/>
  <c r="T319" i="1"/>
  <c r="O319" i="1"/>
  <c r="P319" i="1" s="1"/>
  <c r="W318" i="1"/>
  <c r="V318" i="1"/>
  <c r="T318" i="1"/>
  <c r="O318" i="1"/>
  <c r="W317" i="1"/>
  <c r="V317" i="1"/>
  <c r="T317" i="1"/>
  <c r="O317" i="1"/>
  <c r="P317" i="1" s="1"/>
  <c r="W316" i="1"/>
  <c r="V316" i="1"/>
  <c r="T316" i="1"/>
  <c r="P316" i="1"/>
  <c r="O316" i="1"/>
  <c r="W315" i="1"/>
  <c r="V315" i="1"/>
  <c r="U315" i="1"/>
  <c r="T315" i="1"/>
  <c r="O315" i="1"/>
  <c r="P315" i="1" s="1"/>
  <c r="W314" i="1"/>
  <c r="V314" i="1"/>
  <c r="T314" i="1"/>
  <c r="P314" i="1"/>
  <c r="O314" i="1"/>
  <c r="W313" i="1"/>
  <c r="V313" i="1"/>
  <c r="T313" i="1"/>
  <c r="O313" i="1"/>
  <c r="P313" i="1" s="1"/>
  <c r="W312" i="1"/>
  <c r="V312" i="1"/>
  <c r="T312" i="1"/>
  <c r="O312" i="1"/>
  <c r="W311" i="1"/>
  <c r="V311" i="1"/>
  <c r="U311" i="1"/>
  <c r="T311" i="1"/>
  <c r="O311" i="1"/>
  <c r="P311" i="1" s="1"/>
  <c r="W310" i="1"/>
  <c r="V310" i="1"/>
  <c r="T310" i="1"/>
  <c r="O310" i="1"/>
  <c r="W309" i="1"/>
  <c r="V309" i="1"/>
  <c r="T309" i="1"/>
  <c r="O309" i="1"/>
  <c r="P309" i="1" s="1"/>
  <c r="W308" i="1"/>
  <c r="V308" i="1"/>
  <c r="T308" i="1"/>
  <c r="P308" i="1"/>
  <c r="O308" i="1"/>
  <c r="W307" i="1"/>
  <c r="V307" i="1"/>
  <c r="T307" i="1"/>
  <c r="O307" i="1"/>
  <c r="W306" i="1"/>
  <c r="V306" i="1"/>
  <c r="T306" i="1"/>
  <c r="P306" i="1"/>
  <c r="O306" i="1"/>
  <c r="W305" i="1"/>
  <c r="V305" i="1"/>
  <c r="T305" i="1"/>
  <c r="O305" i="1"/>
  <c r="P305" i="1" s="1"/>
  <c r="W304" i="1"/>
  <c r="V304" i="1"/>
  <c r="T304" i="1"/>
  <c r="O304" i="1"/>
  <c r="W303" i="1"/>
  <c r="V303" i="1"/>
  <c r="T303" i="1"/>
  <c r="O303" i="1"/>
  <c r="P303" i="1" s="1"/>
  <c r="W302" i="1"/>
  <c r="V302" i="1"/>
  <c r="T302" i="1"/>
  <c r="O302" i="1"/>
  <c r="W301" i="1"/>
  <c r="V301" i="1"/>
  <c r="T301" i="1"/>
  <c r="O301" i="1"/>
  <c r="P301" i="1" s="1"/>
  <c r="W300" i="1"/>
  <c r="V300" i="1"/>
  <c r="T300" i="1"/>
  <c r="P300" i="1"/>
  <c r="O300" i="1"/>
  <c r="W299" i="1"/>
  <c r="V299" i="1"/>
  <c r="U299" i="1"/>
  <c r="T299" i="1"/>
  <c r="O299" i="1"/>
  <c r="P299" i="1" s="1"/>
  <c r="W298" i="1"/>
  <c r="V298" i="1"/>
  <c r="T298" i="1"/>
  <c r="P298" i="1"/>
  <c r="O298" i="1"/>
  <c r="W297" i="1"/>
  <c r="V297" i="1"/>
  <c r="T297" i="1"/>
  <c r="O297" i="1"/>
  <c r="P297" i="1" s="1"/>
  <c r="W296" i="1"/>
  <c r="V296" i="1"/>
  <c r="T296" i="1"/>
  <c r="O296" i="1"/>
  <c r="W295" i="1"/>
  <c r="V295" i="1"/>
  <c r="U295" i="1"/>
  <c r="T295" i="1"/>
  <c r="O295" i="1"/>
  <c r="P295" i="1" s="1"/>
  <c r="W294" i="1"/>
  <c r="V294" i="1"/>
  <c r="T294" i="1"/>
  <c r="O294" i="1"/>
  <c r="W293" i="1"/>
  <c r="V293" i="1"/>
  <c r="T293" i="1"/>
  <c r="O293" i="1"/>
  <c r="P293" i="1" s="1"/>
  <c r="W292" i="1"/>
  <c r="V292" i="1"/>
  <c r="T292" i="1"/>
  <c r="P292" i="1"/>
  <c r="O292" i="1"/>
  <c r="W291" i="1"/>
  <c r="V291" i="1"/>
  <c r="T291" i="1"/>
  <c r="O291" i="1"/>
  <c r="W290" i="1"/>
  <c r="V290" i="1"/>
  <c r="T290" i="1"/>
  <c r="P290" i="1"/>
  <c r="O290" i="1"/>
  <c r="W289" i="1"/>
  <c r="V289" i="1"/>
  <c r="T289" i="1"/>
  <c r="O289" i="1"/>
  <c r="P289" i="1" s="1"/>
  <c r="W288" i="1"/>
  <c r="V288" i="1"/>
  <c r="T288" i="1"/>
  <c r="O288" i="1"/>
  <c r="W287" i="1"/>
  <c r="V287" i="1"/>
  <c r="T287" i="1"/>
  <c r="O287" i="1"/>
  <c r="P287" i="1" s="1"/>
  <c r="W286" i="1"/>
  <c r="V286" i="1"/>
  <c r="T286" i="1"/>
  <c r="O286" i="1"/>
  <c r="W285" i="1"/>
  <c r="V285" i="1"/>
  <c r="T285" i="1"/>
  <c r="O285" i="1"/>
  <c r="P285" i="1" s="1"/>
  <c r="W284" i="1"/>
  <c r="V284" i="1"/>
  <c r="T284" i="1"/>
  <c r="P284" i="1"/>
  <c r="O284" i="1"/>
  <c r="W283" i="1"/>
  <c r="V283" i="1"/>
  <c r="U283" i="1"/>
  <c r="T283" i="1"/>
  <c r="O283" i="1"/>
  <c r="P283" i="1" s="1"/>
  <c r="W282" i="1"/>
  <c r="V282" i="1"/>
  <c r="T282" i="1"/>
  <c r="P282" i="1"/>
  <c r="O282" i="1"/>
  <c r="W281" i="1"/>
  <c r="V281" i="1"/>
  <c r="T281" i="1"/>
  <c r="O281" i="1"/>
  <c r="P281" i="1" s="1"/>
  <c r="W280" i="1"/>
  <c r="V280" i="1"/>
  <c r="T280" i="1"/>
  <c r="O280" i="1"/>
  <c r="W279" i="1"/>
  <c r="V279" i="1"/>
  <c r="U279" i="1"/>
  <c r="T279" i="1"/>
  <c r="O279" i="1"/>
  <c r="P279" i="1" s="1"/>
  <c r="W278" i="1"/>
  <c r="V278" i="1"/>
  <c r="T278" i="1"/>
  <c r="O278" i="1"/>
  <c r="W277" i="1"/>
  <c r="V277" i="1"/>
  <c r="T277" i="1"/>
  <c r="O277" i="1"/>
  <c r="P277" i="1" s="1"/>
  <c r="W276" i="1"/>
  <c r="V276" i="1"/>
  <c r="T276" i="1"/>
  <c r="P276" i="1"/>
  <c r="O276" i="1"/>
  <c r="W275" i="1"/>
  <c r="V275" i="1"/>
  <c r="T275" i="1"/>
  <c r="O275" i="1"/>
  <c r="W274" i="1"/>
  <c r="V274" i="1"/>
  <c r="T274" i="1"/>
  <c r="P274" i="1"/>
  <c r="O274" i="1"/>
  <c r="W273" i="1"/>
  <c r="V273" i="1"/>
  <c r="T273" i="1"/>
  <c r="O273" i="1"/>
  <c r="P273" i="1" s="1"/>
  <c r="W272" i="1"/>
  <c r="V272" i="1"/>
  <c r="T272" i="1"/>
  <c r="O272" i="1"/>
  <c r="W271" i="1"/>
  <c r="V271" i="1"/>
  <c r="T271" i="1"/>
  <c r="O271" i="1"/>
  <c r="P271" i="1" s="1"/>
  <c r="W270" i="1"/>
  <c r="V270" i="1"/>
  <c r="T270" i="1"/>
  <c r="P270" i="1"/>
  <c r="O270" i="1"/>
  <c r="W269" i="1"/>
  <c r="V269" i="1"/>
  <c r="T269" i="1"/>
  <c r="O269" i="1"/>
  <c r="P269" i="1" s="1"/>
  <c r="W268" i="1"/>
  <c r="V268" i="1"/>
  <c r="T268" i="1"/>
  <c r="O268" i="1"/>
  <c r="P268" i="1" s="1"/>
  <c r="W267" i="1"/>
  <c r="V267" i="1"/>
  <c r="T267" i="1"/>
  <c r="O267" i="1"/>
  <c r="P267" i="1" s="1"/>
  <c r="W266" i="1"/>
  <c r="V266" i="1"/>
  <c r="T266" i="1"/>
  <c r="P266" i="1"/>
  <c r="O266" i="1"/>
  <c r="W265" i="1"/>
  <c r="V265" i="1"/>
  <c r="U265" i="1"/>
  <c r="T265" i="1"/>
  <c r="O265" i="1"/>
  <c r="P265" i="1" s="1"/>
  <c r="W264" i="1"/>
  <c r="V264" i="1"/>
  <c r="T264" i="1"/>
  <c r="P264" i="1"/>
  <c r="O264" i="1"/>
  <c r="W263" i="1"/>
  <c r="V263" i="1"/>
  <c r="T263" i="1"/>
  <c r="O263" i="1"/>
  <c r="P263" i="1" s="1"/>
  <c r="W262" i="1"/>
  <c r="V262" i="1"/>
  <c r="T262" i="1"/>
  <c r="O262" i="1"/>
  <c r="W261" i="1"/>
  <c r="V261" i="1"/>
  <c r="T261" i="1"/>
  <c r="O261" i="1"/>
  <c r="P261" i="1" s="1"/>
  <c r="W260" i="1"/>
  <c r="V260" i="1"/>
  <c r="T260" i="1"/>
  <c r="P260" i="1"/>
  <c r="O260" i="1"/>
  <c r="W259" i="1"/>
  <c r="V259" i="1"/>
  <c r="T259" i="1"/>
  <c r="O259" i="1"/>
  <c r="P259" i="1" s="1"/>
  <c r="W258" i="1"/>
  <c r="V258" i="1"/>
  <c r="T258" i="1"/>
  <c r="O258" i="1"/>
  <c r="W257" i="1"/>
  <c r="V257" i="1"/>
  <c r="T257" i="1"/>
  <c r="O257" i="1"/>
  <c r="P257" i="1" s="1"/>
  <c r="W256" i="1"/>
  <c r="V256" i="1"/>
  <c r="T256" i="1"/>
  <c r="P256" i="1"/>
  <c r="O256" i="1"/>
  <c r="W255" i="1"/>
  <c r="V255" i="1"/>
  <c r="T255" i="1"/>
  <c r="O255" i="1"/>
  <c r="P255" i="1" s="1"/>
  <c r="W254" i="1"/>
  <c r="V254" i="1"/>
  <c r="T254" i="1"/>
  <c r="O254" i="1"/>
  <c r="W253" i="1"/>
  <c r="V253" i="1"/>
  <c r="T253" i="1"/>
  <c r="O253" i="1"/>
  <c r="P253" i="1" s="1"/>
  <c r="W252" i="1"/>
  <c r="V252" i="1"/>
  <c r="T252" i="1"/>
  <c r="P252" i="1"/>
  <c r="O252" i="1"/>
  <c r="W251" i="1"/>
  <c r="V251" i="1"/>
  <c r="T251" i="1"/>
  <c r="O251" i="1"/>
  <c r="P251" i="1" s="1"/>
  <c r="W250" i="1"/>
  <c r="V250" i="1"/>
  <c r="T250" i="1"/>
  <c r="O250" i="1"/>
  <c r="W249" i="1"/>
  <c r="V249" i="1"/>
  <c r="T249" i="1"/>
  <c r="O249" i="1"/>
  <c r="P249" i="1" s="1"/>
  <c r="W248" i="1"/>
  <c r="V248" i="1"/>
  <c r="T248" i="1"/>
  <c r="P248" i="1"/>
  <c r="O248" i="1"/>
  <c r="W247" i="1"/>
  <c r="V247" i="1"/>
  <c r="T247" i="1"/>
  <c r="O247" i="1"/>
  <c r="P247" i="1" s="1"/>
  <c r="W246" i="1"/>
  <c r="V246" i="1"/>
  <c r="T246" i="1"/>
  <c r="O246" i="1"/>
  <c r="W245" i="1"/>
  <c r="V245" i="1"/>
  <c r="T245" i="1"/>
  <c r="O245" i="1"/>
  <c r="P245" i="1" s="1"/>
  <c r="W244" i="1"/>
  <c r="V244" i="1"/>
  <c r="T244" i="1"/>
  <c r="P244" i="1"/>
  <c r="O244" i="1"/>
  <c r="W243" i="1"/>
  <c r="V243" i="1"/>
  <c r="T243" i="1"/>
  <c r="O243" i="1"/>
  <c r="P243" i="1" s="1"/>
  <c r="W242" i="1"/>
  <c r="V242" i="1"/>
  <c r="T242" i="1"/>
  <c r="O242" i="1"/>
  <c r="W241" i="1"/>
  <c r="V241" i="1"/>
  <c r="T241" i="1"/>
  <c r="O241" i="1"/>
  <c r="P241" i="1" s="1"/>
  <c r="W240" i="1"/>
  <c r="V240" i="1"/>
  <c r="T240" i="1"/>
  <c r="P240" i="1"/>
  <c r="O240" i="1"/>
  <c r="W239" i="1"/>
  <c r="V239" i="1"/>
  <c r="T239" i="1"/>
  <c r="O239" i="1"/>
  <c r="P239" i="1" s="1"/>
  <c r="W238" i="1"/>
  <c r="V238" i="1"/>
  <c r="T238" i="1"/>
  <c r="O238" i="1"/>
  <c r="W237" i="1"/>
  <c r="V237" i="1"/>
  <c r="T237" i="1"/>
  <c r="O237" i="1"/>
  <c r="P237" i="1" s="1"/>
  <c r="W236" i="1"/>
  <c r="V236" i="1"/>
  <c r="T236" i="1"/>
  <c r="P236" i="1"/>
  <c r="O236" i="1"/>
  <c r="W235" i="1"/>
  <c r="V235" i="1"/>
  <c r="T235" i="1"/>
  <c r="O235" i="1"/>
  <c r="P235" i="1" s="1"/>
  <c r="W234" i="1"/>
  <c r="V234" i="1"/>
  <c r="T234" i="1"/>
  <c r="O234" i="1"/>
  <c r="W233" i="1"/>
  <c r="V233" i="1"/>
  <c r="T233" i="1"/>
  <c r="O233" i="1"/>
  <c r="P233" i="1" s="1"/>
  <c r="W232" i="1"/>
  <c r="V232" i="1"/>
  <c r="T232" i="1"/>
  <c r="P232" i="1"/>
  <c r="O232" i="1"/>
  <c r="W231" i="1"/>
  <c r="V231" i="1"/>
  <c r="T231" i="1"/>
  <c r="O231" i="1"/>
  <c r="P231" i="1" s="1"/>
  <c r="W230" i="1"/>
  <c r="V230" i="1"/>
  <c r="T230" i="1"/>
  <c r="O230" i="1"/>
  <c r="W229" i="1"/>
  <c r="V229" i="1"/>
  <c r="T229" i="1"/>
  <c r="O229" i="1"/>
  <c r="P229" i="1" s="1"/>
  <c r="W228" i="1"/>
  <c r="V228" i="1"/>
  <c r="T228" i="1"/>
  <c r="P228" i="1"/>
  <c r="O228" i="1"/>
  <c r="W227" i="1"/>
  <c r="V227" i="1"/>
  <c r="T227" i="1"/>
  <c r="O227" i="1"/>
  <c r="P227" i="1" s="1"/>
  <c r="W226" i="1"/>
  <c r="V226" i="1"/>
  <c r="T226" i="1"/>
  <c r="O226" i="1"/>
  <c r="W225" i="1"/>
  <c r="V225" i="1"/>
  <c r="T225" i="1"/>
  <c r="O225" i="1"/>
  <c r="P225" i="1" s="1"/>
  <c r="W224" i="1"/>
  <c r="V224" i="1"/>
  <c r="T224" i="1"/>
  <c r="P224" i="1"/>
  <c r="O224" i="1"/>
  <c r="W223" i="1"/>
  <c r="V223" i="1"/>
  <c r="T223" i="1"/>
  <c r="O223" i="1"/>
  <c r="P223" i="1" s="1"/>
  <c r="W222" i="1"/>
  <c r="V222" i="1"/>
  <c r="T222" i="1"/>
  <c r="O222" i="1"/>
  <c r="W221" i="1"/>
  <c r="V221" i="1"/>
  <c r="T221" i="1"/>
  <c r="O221" i="1"/>
  <c r="P221" i="1" s="1"/>
  <c r="W220" i="1"/>
  <c r="V220" i="1"/>
  <c r="T220" i="1"/>
  <c r="P220" i="1"/>
  <c r="O220" i="1"/>
  <c r="W219" i="1"/>
  <c r="V219" i="1"/>
  <c r="T219" i="1"/>
  <c r="O219" i="1"/>
  <c r="P219" i="1" s="1"/>
  <c r="W218" i="1"/>
  <c r="V218" i="1"/>
  <c r="T218" i="1"/>
  <c r="O218" i="1"/>
  <c r="W217" i="1"/>
  <c r="V217" i="1"/>
  <c r="T217" i="1"/>
  <c r="O217" i="1"/>
  <c r="P217" i="1" s="1"/>
  <c r="W216" i="1"/>
  <c r="V216" i="1"/>
  <c r="T216" i="1"/>
  <c r="P216" i="1"/>
  <c r="O216" i="1"/>
  <c r="W215" i="1"/>
  <c r="V215" i="1"/>
  <c r="T215" i="1"/>
  <c r="O215" i="1"/>
  <c r="P215" i="1" s="1"/>
  <c r="W214" i="1"/>
  <c r="V214" i="1"/>
  <c r="T214" i="1"/>
  <c r="O214" i="1"/>
  <c r="W213" i="1"/>
  <c r="V213" i="1"/>
  <c r="T213" i="1"/>
  <c r="O213" i="1"/>
  <c r="P213" i="1" s="1"/>
  <c r="W212" i="1"/>
  <c r="V212" i="1"/>
  <c r="T212" i="1"/>
  <c r="P212" i="1"/>
  <c r="O212" i="1"/>
  <c r="W211" i="1"/>
  <c r="V211" i="1"/>
  <c r="T211" i="1"/>
  <c r="O211" i="1"/>
  <c r="P211" i="1" s="1"/>
  <c r="W210" i="1"/>
  <c r="V210" i="1"/>
  <c r="T210" i="1"/>
  <c r="O210" i="1"/>
  <c r="W209" i="1"/>
  <c r="V209" i="1"/>
  <c r="T209" i="1"/>
  <c r="O209" i="1"/>
  <c r="P209" i="1" s="1"/>
  <c r="W208" i="1"/>
  <c r="V208" i="1"/>
  <c r="T208" i="1"/>
  <c r="P208" i="1"/>
  <c r="O208" i="1"/>
  <c r="W207" i="1"/>
  <c r="V207" i="1"/>
  <c r="T207" i="1"/>
  <c r="O207" i="1"/>
  <c r="P207" i="1" s="1"/>
  <c r="W206" i="1"/>
  <c r="V206" i="1"/>
  <c r="T206" i="1"/>
  <c r="O206" i="1"/>
  <c r="W205" i="1"/>
  <c r="V205" i="1"/>
  <c r="T205" i="1"/>
  <c r="O205" i="1"/>
  <c r="P205" i="1" s="1"/>
  <c r="W204" i="1"/>
  <c r="V204" i="1"/>
  <c r="T204" i="1"/>
  <c r="P204" i="1"/>
  <c r="O204" i="1"/>
  <c r="W203" i="1"/>
  <c r="V203" i="1"/>
  <c r="T203" i="1"/>
  <c r="O203" i="1"/>
  <c r="P203" i="1" s="1"/>
  <c r="W202" i="1"/>
  <c r="V202" i="1"/>
  <c r="T202" i="1"/>
  <c r="O202" i="1"/>
  <c r="W201" i="1"/>
  <c r="V201" i="1"/>
  <c r="T201" i="1"/>
  <c r="O201" i="1"/>
  <c r="P201" i="1" s="1"/>
  <c r="W200" i="1"/>
  <c r="V200" i="1"/>
  <c r="T200" i="1"/>
  <c r="P200" i="1"/>
  <c r="O200" i="1"/>
  <c r="W199" i="1"/>
  <c r="V199" i="1"/>
  <c r="T199" i="1"/>
  <c r="O199" i="1"/>
  <c r="P199" i="1" s="1"/>
  <c r="W198" i="1"/>
  <c r="V198" i="1"/>
  <c r="T198" i="1"/>
  <c r="O198" i="1"/>
  <c r="W197" i="1"/>
  <c r="V197" i="1"/>
  <c r="T197" i="1"/>
  <c r="O197" i="1"/>
  <c r="P197" i="1" s="1"/>
  <c r="W196" i="1"/>
  <c r="V196" i="1"/>
  <c r="T196" i="1"/>
  <c r="P196" i="1"/>
  <c r="O196" i="1"/>
  <c r="W195" i="1"/>
  <c r="V195" i="1"/>
  <c r="T195" i="1"/>
  <c r="O195" i="1"/>
  <c r="P195" i="1" s="1"/>
  <c r="W194" i="1"/>
  <c r="V194" i="1"/>
  <c r="T194" i="1"/>
  <c r="O194" i="1"/>
  <c r="W193" i="1"/>
  <c r="V193" i="1"/>
  <c r="T193" i="1"/>
  <c r="O193" i="1"/>
  <c r="P193" i="1" s="1"/>
  <c r="W192" i="1"/>
  <c r="V192" i="1"/>
  <c r="T192" i="1"/>
  <c r="P192" i="1"/>
  <c r="O192" i="1"/>
  <c r="W191" i="1"/>
  <c r="V191" i="1"/>
  <c r="T191" i="1"/>
  <c r="O191" i="1"/>
  <c r="P191" i="1" s="1"/>
  <c r="W190" i="1"/>
  <c r="V190" i="1"/>
  <c r="T190" i="1"/>
  <c r="O190" i="1"/>
  <c r="W189" i="1"/>
  <c r="V189" i="1"/>
  <c r="T189" i="1"/>
  <c r="O189" i="1"/>
  <c r="P189" i="1" s="1"/>
  <c r="W188" i="1"/>
  <c r="V188" i="1"/>
  <c r="T188" i="1"/>
  <c r="P188" i="1"/>
  <c r="O188" i="1"/>
  <c r="W187" i="1"/>
  <c r="V187" i="1"/>
  <c r="T187" i="1"/>
  <c r="O187" i="1"/>
  <c r="P187" i="1" s="1"/>
  <c r="W186" i="1"/>
  <c r="V186" i="1"/>
  <c r="T186" i="1"/>
  <c r="O186" i="1"/>
  <c r="W185" i="1"/>
  <c r="V185" i="1"/>
  <c r="T185" i="1"/>
  <c r="O185" i="1"/>
  <c r="P185" i="1" s="1"/>
  <c r="W184" i="1"/>
  <c r="V184" i="1"/>
  <c r="T184" i="1"/>
  <c r="P184" i="1"/>
  <c r="O184" i="1"/>
  <c r="W183" i="1"/>
  <c r="V183" i="1"/>
  <c r="T183" i="1"/>
  <c r="O183" i="1"/>
  <c r="P183" i="1" s="1"/>
  <c r="W182" i="1"/>
  <c r="V182" i="1"/>
  <c r="T182" i="1"/>
  <c r="O182" i="1"/>
  <c r="W181" i="1"/>
  <c r="V181" i="1"/>
  <c r="T181" i="1"/>
  <c r="O181" i="1"/>
  <c r="P181" i="1" s="1"/>
  <c r="W180" i="1"/>
  <c r="V180" i="1"/>
  <c r="T180" i="1"/>
  <c r="P180" i="1"/>
  <c r="O180" i="1"/>
  <c r="W179" i="1"/>
  <c r="V179" i="1"/>
  <c r="T179" i="1"/>
  <c r="O179" i="1"/>
  <c r="P179" i="1" s="1"/>
  <c r="W178" i="1"/>
  <c r="V178" i="1"/>
  <c r="T178" i="1"/>
  <c r="O178" i="1"/>
  <c r="W177" i="1"/>
  <c r="V177" i="1"/>
  <c r="T177" i="1"/>
  <c r="O177" i="1"/>
  <c r="P177" i="1" s="1"/>
  <c r="W176" i="1"/>
  <c r="V176" i="1"/>
  <c r="T176" i="1"/>
  <c r="P176" i="1"/>
  <c r="O176" i="1"/>
  <c r="W175" i="1"/>
  <c r="V175" i="1"/>
  <c r="T175" i="1"/>
  <c r="O175" i="1"/>
  <c r="P175" i="1" s="1"/>
  <c r="W174" i="1"/>
  <c r="V174" i="1"/>
  <c r="T174" i="1"/>
  <c r="O174" i="1"/>
  <c r="W173" i="1"/>
  <c r="V173" i="1"/>
  <c r="T173" i="1"/>
  <c r="O173" i="1"/>
  <c r="P173" i="1" s="1"/>
  <c r="W172" i="1"/>
  <c r="V172" i="1"/>
  <c r="T172" i="1"/>
  <c r="P172" i="1"/>
  <c r="O172" i="1"/>
  <c r="W171" i="1"/>
  <c r="V171" i="1"/>
  <c r="T171" i="1"/>
  <c r="O171" i="1"/>
  <c r="P171" i="1" s="1"/>
  <c r="W170" i="1"/>
  <c r="V170" i="1"/>
  <c r="T170" i="1"/>
  <c r="O170" i="1"/>
  <c r="W169" i="1"/>
  <c r="V169" i="1"/>
  <c r="T169" i="1"/>
  <c r="O169" i="1"/>
  <c r="P169" i="1" s="1"/>
  <c r="W168" i="1"/>
  <c r="V168" i="1"/>
  <c r="T168" i="1"/>
  <c r="P168" i="1"/>
  <c r="O168" i="1"/>
  <c r="W167" i="1"/>
  <c r="V167" i="1"/>
  <c r="T167" i="1"/>
  <c r="O167" i="1"/>
  <c r="P167" i="1" s="1"/>
  <c r="W166" i="1"/>
  <c r="V166" i="1"/>
  <c r="T166" i="1"/>
  <c r="O166" i="1"/>
  <c r="W165" i="1"/>
  <c r="V165" i="1"/>
  <c r="T165" i="1"/>
  <c r="O165" i="1"/>
  <c r="W164" i="1"/>
  <c r="V164" i="1"/>
  <c r="T164" i="1"/>
  <c r="P164" i="1"/>
  <c r="O164" i="1"/>
  <c r="W163" i="1"/>
  <c r="V163" i="1"/>
  <c r="T163" i="1"/>
  <c r="O163" i="1"/>
  <c r="P163" i="1" s="1"/>
  <c r="W162" i="1"/>
  <c r="V162" i="1"/>
  <c r="T162" i="1"/>
  <c r="O162" i="1"/>
  <c r="W161" i="1"/>
  <c r="V161" i="1"/>
  <c r="T161" i="1"/>
  <c r="O161" i="1"/>
  <c r="P161" i="1" s="1"/>
  <c r="W160" i="1"/>
  <c r="V160" i="1"/>
  <c r="T160" i="1"/>
  <c r="P160" i="1"/>
  <c r="O160" i="1"/>
  <c r="W159" i="1"/>
  <c r="V159" i="1"/>
  <c r="T159" i="1"/>
  <c r="O159" i="1"/>
  <c r="P159" i="1" s="1"/>
  <c r="W158" i="1"/>
  <c r="V158" i="1"/>
  <c r="T158" i="1"/>
  <c r="O158" i="1"/>
  <c r="W157" i="1"/>
  <c r="V157" i="1"/>
  <c r="T157" i="1"/>
  <c r="O157" i="1"/>
  <c r="P157" i="1" s="1"/>
  <c r="W156" i="1"/>
  <c r="V156" i="1"/>
  <c r="T156" i="1"/>
  <c r="P156" i="1"/>
  <c r="O156" i="1"/>
  <c r="W155" i="1"/>
  <c r="V155" i="1"/>
  <c r="T155" i="1"/>
  <c r="O155" i="1"/>
  <c r="P155" i="1" s="1"/>
  <c r="W154" i="1"/>
  <c r="V154" i="1"/>
  <c r="T154" i="1"/>
  <c r="O154" i="1"/>
  <c r="W153" i="1"/>
  <c r="V153" i="1"/>
  <c r="T153" i="1"/>
  <c r="O153" i="1"/>
  <c r="W152" i="1"/>
  <c r="V152" i="1"/>
  <c r="T152" i="1"/>
  <c r="P152" i="1"/>
  <c r="O152" i="1"/>
  <c r="W151" i="1"/>
  <c r="V151" i="1"/>
  <c r="T151" i="1"/>
  <c r="O151" i="1"/>
  <c r="P151" i="1" s="1"/>
  <c r="W150" i="1"/>
  <c r="V150" i="1"/>
  <c r="T150" i="1"/>
  <c r="O150" i="1"/>
  <c r="W149" i="1"/>
  <c r="V149" i="1"/>
  <c r="T149" i="1"/>
  <c r="O149" i="1"/>
  <c r="P149" i="1" s="1"/>
  <c r="W148" i="1"/>
  <c r="V148" i="1"/>
  <c r="T148" i="1"/>
  <c r="P148" i="1"/>
  <c r="O148" i="1"/>
  <c r="W147" i="1"/>
  <c r="V147" i="1"/>
  <c r="T147" i="1"/>
  <c r="O147" i="1"/>
  <c r="P147" i="1" s="1"/>
  <c r="W146" i="1"/>
  <c r="V146" i="1"/>
  <c r="T146" i="1"/>
  <c r="O146" i="1"/>
  <c r="W145" i="1"/>
  <c r="V145" i="1"/>
  <c r="T145" i="1"/>
  <c r="O145" i="1"/>
  <c r="P145" i="1" s="1"/>
  <c r="W144" i="1"/>
  <c r="V144" i="1"/>
  <c r="T144" i="1"/>
  <c r="P144" i="1"/>
  <c r="O144" i="1"/>
  <c r="W143" i="1"/>
  <c r="V143" i="1"/>
  <c r="T143" i="1"/>
  <c r="O143" i="1"/>
  <c r="P143" i="1" s="1"/>
  <c r="W142" i="1"/>
  <c r="V142" i="1"/>
  <c r="T142" i="1"/>
  <c r="O142" i="1"/>
  <c r="W141" i="1"/>
  <c r="V141" i="1"/>
  <c r="T141" i="1"/>
  <c r="O141" i="1"/>
  <c r="W140" i="1"/>
  <c r="V140" i="1"/>
  <c r="T140" i="1"/>
  <c r="P140" i="1"/>
  <c r="O140" i="1"/>
  <c r="W139" i="1"/>
  <c r="V139" i="1"/>
  <c r="T139" i="1"/>
  <c r="O139" i="1"/>
  <c r="P139" i="1" s="1"/>
  <c r="W138" i="1"/>
  <c r="V138" i="1"/>
  <c r="T138" i="1"/>
  <c r="O138" i="1"/>
  <c r="W137" i="1"/>
  <c r="V137" i="1"/>
  <c r="T137" i="1"/>
  <c r="O137" i="1"/>
  <c r="P137" i="1" s="1"/>
  <c r="W136" i="1"/>
  <c r="V136" i="1"/>
  <c r="T136" i="1"/>
  <c r="P136" i="1"/>
  <c r="O136" i="1"/>
  <c r="W135" i="1"/>
  <c r="V135" i="1"/>
  <c r="T135" i="1"/>
  <c r="O135" i="1"/>
  <c r="P135" i="1" s="1"/>
  <c r="W134" i="1"/>
  <c r="V134" i="1"/>
  <c r="T134" i="1"/>
  <c r="O134" i="1"/>
  <c r="W133" i="1"/>
  <c r="V133" i="1"/>
  <c r="T133" i="1"/>
  <c r="O133" i="1"/>
  <c r="P133" i="1" s="1"/>
  <c r="W132" i="1"/>
  <c r="V132" i="1"/>
  <c r="T132" i="1"/>
  <c r="P132" i="1"/>
  <c r="O132" i="1"/>
  <c r="W131" i="1"/>
  <c r="V131" i="1"/>
  <c r="T131" i="1"/>
  <c r="O131" i="1"/>
  <c r="P131" i="1" s="1"/>
  <c r="W130" i="1"/>
  <c r="V130" i="1"/>
  <c r="T130" i="1"/>
  <c r="O130" i="1"/>
  <c r="W129" i="1"/>
  <c r="V129" i="1"/>
  <c r="T129" i="1"/>
  <c r="O129" i="1"/>
  <c r="W128" i="1"/>
  <c r="V128" i="1"/>
  <c r="T128" i="1"/>
  <c r="P128" i="1"/>
  <c r="O128" i="1"/>
  <c r="W127" i="1"/>
  <c r="V127" i="1"/>
  <c r="T127" i="1"/>
  <c r="O127" i="1"/>
  <c r="P127" i="1" s="1"/>
  <c r="W126" i="1"/>
  <c r="V126" i="1"/>
  <c r="T126" i="1"/>
  <c r="O126" i="1"/>
  <c r="W125" i="1"/>
  <c r="V125" i="1"/>
  <c r="T125" i="1"/>
  <c r="O125" i="1"/>
  <c r="P125" i="1" s="1"/>
  <c r="W124" i="1"/>
  <c r="V124" i="1"/>
  <c r="T124" i="1"/>
  <c r="P124" i="1"/>
  <c r="O124" i="1"/>
  <c r="W123" i="1"/>
  <c r="V123" i="1"/>
  <c r="T123" i="1"/>
  <c r="O123" i="1"/>
  <c r="P123" i="1" s="1"/>
  <c r="W122" i="1"/>
  <c r="V122" i="1"/>
  <c r="T122" i="1"/>
  <c r="O122" i="1"/>
  <c r="W121" i="1"/>
  <c r="V121" i="1"/>
  <c r="T121" i="1"/>
  <c r="O121" i="1"/>
  <c r="P121" i="1" s="1"/>
  <c r="W120" i="1"/>
  <c r="V120" i="1"/>
  <c r="T120" i="1"/>
  <c r="P120" i="1"/>
  <c r="O120" i="1"/>
  <c r="W119" i="1"/>
  <c r="V119" i="1"/>
  <c r="T119" i="1"/>
  <c r="O119" i="1"/>
  <c r="P119" i="1" s="1"/>
  <c r="W118" i="1"/>
  <c r="V118" i="1"/>
  <c r="T118" i="1"/>
  <c r="O118" i="1"/>
  <c r="W117" i="1"/>
  <c r="V117" i="1"/>
  <c r="T117" i="1"/>
  <c r="O117" i="1"/>
  <c r="W116" i="1"/>
  <c r="V116" i="1"/>
  <c r="T116" i="1"/>
  <c r="P116" i="1"/>
  <c r="O116" i="1"/>
  <c r="W115" i="1"/>
  <c r="V115" i="1"/>
  <c r="T115" i="1"/>
  <c r="O115" i="1"/>
  <c r="P115" i="1" s="1"/>
  <c r="W114" i="1"/>
  <c r="V114" i="1"/>
  <c r="T114" i="1"/>
  <c r="O114" i="1"/>
  <c r="W113" i="1"/>
  <c r="V113" i="1"/>
  <c r="T113" i="1"/>
  <c r="O113" i="1"/>
  <c r="P113" i="1" s="1"/>
  <c r="W112" i="1"/>
  <c r="V112" i="1"/>
  <c r="T112" i="1"/>
  <c r="P112" i="1"/>
  <c r="O112" i="1"/>
  <c r="W111" i="1"/>
  <c r="V111" i="1"/>
  <c r="T111" i="1"/>
  <c r="O111" i="1"/>
  <c r="P111" i="1" s="1"/>
  <c r="W110" i="1"/>
  <c r="V110" i="1"/>
  <c r="T110" i="1"/>
  <c r="O110" i="1"/>
  <c r="W109" i="1"/>
  <c r="V109" i="1"/>
  <c r="T109" i="1"/>
  <c r="O109" i="1"/>
  <c r="P109" i="1" s="1"/>
  <c r="W108" i="1"/>
  <c r="V108" i="1"/>
  <c r="T108" i="1"/>
  <c r="P108" i="1"/>
  <c r="O108" i="1"/>
  <c r="W107" i="1"/>
  <c r="V107" i="1"/>
  <c r="T107" i="1"/>
  <c r="O107" i="1"/>
  <c r="P107" i="1" s="1"/>
  <c r="W106" i="1"/>
  <c r="V106" i="1"/>
  <c r="T106" i="1"/>
  <c r="O106" i="1"/>
  <c r="W105" i="1"/>
  <c r="V105" i="1"/>
  <c r="T105" i="1"/>
  <c r="O105" i="1"/>
  <c r="W104" i="1"/>
  <c r="V104" i="1"/>
  <c r="T104" i="1"/>
  <c r="P104" i="1"/>
  <c r="O104" i="1"/>
  <c r="W103" i="1"/>
  <c r="V103" i="1"/>
  <c r="T103" i="1"/>
  <c r="O103" i="1"/>
  <c r="P103" i="1" s="1"/>
  <c r="W102" i="1"/>
  <c r="V102" i="1"/>
  <c r="T102" i="1"/>
  <c r="O102" i="1"/>
  <c r="W101" i="1"/>
  <c r="V101" i="1"/>
  <c r="T101" i="1"/>
  <c r="O101" i="1"/>
  <c r="W100" i="1"/>
  <c r="V100" i="1"/>
  <c r="T100" i="1"/>
  <c r="P100" i="1"/>
  <c r="O100" i="1"/>
  <c r="W99" i="1"/>
  <c r="V99" i="1"/>
  <c r="T99" i="1"/>
  <c r="O99" i="1"/>
  <c r="P99" i="1" s="1"/>
  <c r="W98" i="1"/>
  <c r="V98" i="1"/>
  <c r="T98" i="1"/>
  <c r="O98" i="1"/>
  <c r="W97" i="1"/>
  <c r="V97" i="1"/>
  <c r="T97" i="1"/>
  <c r="O97" i="1"/>
  <c r="P97" i="1" s="1"/>
  <c r="W96" i="1"/>
  <c r="V96" i="1"/>
  <c r="T96" i="1"/>
  <c r="P96" i="1"/>
  <c r="O96" i="1"/>
  <c r="W95" i="1"/>
  <c r="V95" i="1"/>
  <c r="T95" i="1"/>
  <c r="O95" i="1"/>
  <c r="P95" i="1" s="1"/>
  <c r="W94" i="1"/>
  <c r="V94" i="1"/>
  <c r="T94" i="1"/>
  <c r="O94" i="1"/>
  <c r="W93" i="1"/>
  <c r="V93" i="1"/>
  <c r="T93" i="1"/>
  <c r="O93" i="1"/>
  <c r="P93" i="1" s="1"/>
  <c r="W92" i="1"/>
  <c r="V92" i="1"/>
  <c r="T92" i="1"/>
  <c r="P92" i="1"/>
  <c r="O92" i="1"/>
  <c r="W91" i="1"/>
  <c r="V91" i="1"/>
  <c r="T91" i="1"/>
  <c r="O91" i="1"/>
  <c r="P91" i="1" s="1"/>
  <c r="W90" i="1"/>
  <c r="V90" i="1"/>
  <c r="T90" i="1"/>
  <c r="O90" i="1"/>
  <c r="W89" i="1"/>
  <c r="V89" i="1"/>
  <c r="T89" i="1"/>
  <c r="O89" i="1"/>
  <c r="W88" i="1"/>
  <c r="V88" i="1"/>
  <c r="T88" i="1"/>
  <c r="P88" i="1"/>
  <c r="O88" i="1"/>
  <c r="W87" i="1"/>
  <c r="V87" i="1"/>
  <c r="T87" i="1"/>
  <c r="O87" i="1"/>
  <c r="P87" i="1" s="1"/>
  <c r="W86" i="1"/>
  <c r="V86" i="1"/>
  <c r="T86" i="1"/>
  <c r="O86" i="1"/>
  <c r="W85" i="1"/>
  <c r="V85" i="1"/>
  <c r="T85" i="1"/>
  <c r="O85" i="1"/>
  <c r="W84" i="1"/>
  <c r="V84" i="1"/>
  <c r="T84" i="1"/>
  <c r="P84" i="1"/>
  <c r="O84" i="1"/>
  <c r="W83" i="1"/>
  <c r="V83" i="1"/>
  <c r="T83" i="1"/>
  <c r="O83" i="1"/>
  <c r="P83" i="1" s="1"/>
  <c r="W82" i="1"/>
  <c r="V82" i="1"/>
  <c r="T82" i="1"/>
  <c r="O82" i="1"/>
  <c r="W81" i="1"/>
  <c r="V81" i="1"/>
  <c r="T81" i="1"/>
  <c r="O81" i="1"/>
  <c r="P81" i="1" s="1"/>
  <c r="W80" i="1"/>
  <c r="V80" i="1"/>
  <c r="T80" i="1"/>
  <c r="P80" i="1"/>
  <c r="O80" i="1"/>
  <c r="W79" i="1"/>
  <c r="V79" i="1"/>
  <c r="T79" i="1"/>
  <c r="O79" i="1"/>
  <c r="P79" i="1" s="1"/>
  <c r="W78" i="1"/>
  <c r="V78" i="1"/>
  <c r="T78" i="1"/>
  <c r="O78" i="1"/>
  <c r="W77" i="1"/>
  <c r="V77" i="1"/>
  <c r="T77" i="1"/>
  <c r="O77" i="1"/>
  <c r="P77" i="1" s="1"/>
  <c r="W76" i="1"/>
  <c r="V76" i="1"/>
  <c r="T76" i="1"/>
  <c r="P76" i="1"/>
  <c r="O76" i="1"/>
  <c r="W75" i="1"/>
  <c r="V75" i="1"/>
  <c r="T75" i="1"/>
  <c r="O75" i="1"/>
  <c r="P75" i="1" s="1"/>
  <c r="W74" i="1"/>
  <c r="V74" i="1"/>
  <c r="T74" i="1"/>
  <c r="O74" i="1"/>
  <c r="W73" i="1"/>
  <c r="V73" i="1"/>
  <c r="T73" i="1"/>
  <c r="O73" i="1"/>
  <c r="W72" i="1"/>
  <c r="V72" i="1"/>
  <c r="T72" i="1"/>
  <c r="P72" i="1"/>
  <c r="O72" i="1"/>
  <c r="W71" i="1"/>
  <c r="V71" i="1"/>
  <c r="T71" i="1"/>
  <c r="O71" i="1"/>
  <c r="P71" i="1" s="1"/>
  <c r="W70" i="1"/>
  <c r="V70" i="1"/>
  <c r="T70" i="1"/>
  <c r="O70" i="1"/>
  <c r="W69" i="1"/>
  <c r="V69" i="1"/>
  <c r="T69" i="1"/>
  <c r="O69" i="1"/>
  <c r="W68" i="1"/>
  <c r="V68" i="1"/>
  <c r="T68" i="1"/>
  <c r="P68" i="1"/>
  <c r="O68" i="1"/>
  <c r="W67" i="1"/>
  <c r="V67" i="1"/>
  <c r="T67" i="1"/>
  <c r="O67" i="1"/>
  <c r="P67" i="1" s="1"/>
  <c r="W66" i="1"/>
  <c r="V66" i="1"/>
  <c r="T66" i="1"/>
  <c r="O66" i="1"/>
  <c r="W65" i="1"/>
  <c r="V65" i="1"/>
  <c r="T65" i="1"/>
  <c r="O65" i="1"/>
  <c r="P65" i="1" s="1"/>
  <c r="W64" i="1"/>
  <c r="V64" i="1"/>
  <c r="T64" i="1"/>
  <c r="P64" i="1"/>
  <c r="O64" i="1"/>
  <c r="W63" i="1"/>
  <c r="V63" i="1"/>
  <c r="T63" i="1"/>
  <c r="O63" i="1"/>
  <c r="P63" i="1" s="1"/>
  <c r="W62" i="1"/>
  <c r="V62" i="1"/>
  <c r="T62" i="1"/>
  <c r="O62" i="1"/>
  <c r="W61" i="1"/>
  <c r="V61" i="1"/>
  <c r="T61" i="1"/>
  <c r="O61" i="1"/>
  <c r="P61" i="1" s="1"/>
  <c r="W60" i="1"/>
  <c r="V60" i="1"/>
  <c r="T60" i="1"/>
  <c r="P60" i="1"/>
  <c r="O60" i="1"/>
  <c r="W59" i="1"/>
  <c r="V59" i="1"/>
  <c r="T59" i="1"/>
  <c r="O59" i="1"/>
  <c r="P59" i="1" s="1"/>
  <c r="W58" i="1"/>
  <c r="V58" i="1"/>
  <c r="T58" i="1"/>
  <c r="O58" i="1"/>
  <c r="W57" i="1"/>
  <c r="V57" i="1"/>
  <c r="T57" i="1"/>
  <c r="O57" i="1"/>
  <c r="W56" i="1"/>
  <c r="V56" i="1"/>
  <c r="T56" i="1"/>
  <c r="P56" i="1"/>
  <c r="O56" i="1"/>
  <c r="W55" i="1"/>
  <c r="V55" i="1"/>
  <c r="T55" i="1"/>
  <c r="O55" i="1"/>
  <c r="P55" i="1" s="1"/>
  <c r="W54" i="1"/>
  <c r="V54" i="1"/>
  <c r="T54" i="1"/>
  <c r="O54" i="1"/>
  <c r="P54" i="1" s="1"/>
  <c r="W53" i="1"/>
  <c r="V53" i="1"/>
  <c r="T53" i="1"/>
  <c r="O53" i="1"/>
  <c r="W52" i="1"/>
  <c r="V52" i="1"/>
  <c r="T52" i="1"/>
  <c r="P52" i="1"/>
  <c r="O52" i="1"/>
  <c r="W51" i="1"/>
  <c r="V51" i="1"/>
  <c r="T51" i="1"/>
  <c r="O51" i="1"/>
  <c r="P51" i="1" s="1"/>
  <c r="W50" i="1"/>
  <c r="V50" i="1"/>
  <c r="T50" i="1"/>
  <c r="O50" i="1"/>
  <c r="W49" i="1"/>
  <c r="V49" i="1"/>
  <c r="T49" i="1"/>
  <c r="O49" i="1"/>
  <c r="P49" i="1" s="1"/>
  <c r="W48" i="1"/>
  <c r="V48" i="1"/>
  <c r="T48" i="1"/>
  <c r="O48" i="1"/>
  <c r="W47" i="1"/>
  <c r="V47" i="1"/>
  <c r="T47" i="1"/>
  <c r="O47" i="1"/>
  <c r="P47" i="1" s="1"/>
  <c r="W46" i="1"/>
  <c r="V46" i="1"/>
  <c r="T46" i="1"/>
  <c r="P46" i="1"/>
  <c r="O46" i="1"/>
  <c r="W45" i="1"/>
  <c r="V45" i="1"/>
  <c r="T45" i="1"/>
  <c r="O45" i="1"/>
  <c r="P45" i="1" s="1"/>
  <c r="W44" i="1"/>
  <c r="V44" i="1"/>
  <c r="T44" i="1"/>
  <c r="P44" i="1"/>
  <c r="O44" i="1"/>
  <c r="W43" i="1"/>
  <c r="V43" i="1"/>
  <c r="T43" i="1"/>
  <c r="O43" i="1"/>
  <c r="P43" i="1" s="1"/>
  <c r="W42" i="1"/>
  <c r="V42" i="1"/>
  <c r="T42" i="1"/>
  <c r="O42" i="1"/>
  <c r="W41" i="1"/>
  <c r="V41" i="1"/>
  <c r="T41" i="1"/>
  <c r="O41" i="1"/>
  <c r="W40" i="1"/>
  <c r="V40" i="1"/>
  <c r="T40" i="1"/>
  <c r="O40" i="1"/>
  <c r="P40" i="1" s="1"/>
  <c r="W39" i="1"/>
  <c r="V39" i="1"/>
  <c r="T39" i="1"/>
  <c r="O39" i="1"/>
  <c r="P39" i="1" s="1"/>
  <c r="W38" i="1"/>
  <c r="V38" i="1"/>
  <c r="T38" i="1"/>
  <c r="O38" i="1"/>
  <c r="W37" i="1"/>
  <c r="V37" i="1"/>
  <c r="T37" i="1"/>
  <c r="O37" i="1"/>
  <c r="W36" i="1"/>
  <c r="V36" i="1"/>
  <c r="T36" i="1"/>
  <c r="P36" i="1"/>
  <c r="O36" i="1"/>
  <c r="W35" i="1"/>
  <c r="V35" i="1"/>
  <c r="T35" i="1"/>
  <c r="O35" i="1"/>
  <c r="P35" i="1" s="1"/>
  <c r="W34" i="1"/>
  <c r="V34" i="1"/>
  <c r="T34" i="1"/>
  <c r="O34" i="1"/>
  <c r="W33" i="1"/>
  <c r="V33" i="1"/>
  <c r="T33" i="1"/>
  <c r="O33" i="1"/>
  <c r="P33" i="1" s="1"/>
  <c r="W32" i="1"/>
  <c r="V32" i="1"/>
  <c r="T32" i="1"/>
  <c r="O32" i="1"/>
  <c r="W31" i="1"/>
  <c r="V31" i="1"/>
  <c r="T31" i="1"/>
  <c r="O31" i="1"/>
  <c r="P31" i="1" s="1"/>
  <c r="W30" i="1"/>
  <c r="V30" i="1"/>
  <c r="T30" i="1"/>
  <c r="O30" i="1"/>
  <c r="W29" i="1"/>
  <c r="V29" i="1"/>
  <c r="T29" i="1"/>
  <c r="O29" i="1"/>
  <c r="P29" i="1" s="1"/>
  <c r="W28" i="1"/>
  <c r="V28" i="1"/>
  <c r="T28" i="1"/>
  <c r="P28" i="1"/>
  <c r="O28" i="1"/>
  <c r="W27" i="1"/>
  <c r="V27" i="1"/>
  <c r="T27" i="1"/>
  <c r="O27" i="1"/>
  <c r="P27" i="1" s="1"/>
  <c r="W26" i="1"/>
  <c r="V26" i="1"/>
  <c r="T26" i="1"/>
  <c r="O26" i="1"/>
  <c r="W25" i="1"/>
  <c r="V25" i="1"/>
  <c r="T25" i="1"/>
  <c r="O25" i="1"/>
  <c r="W24" i="1"/>
  <c r="V24" i="1"/>
  <c r="T24" i="1"/>
  <c r="P24" i="1"/>
  <c r="O24" i="1"/>
  <c r="W23" i="1"/>
  <c r="V23" i="1"/>
  <c r="T23" i="1"/>
  <c r="O23" i="1"/>
  <c r="P23" i="1" s="1"/>
  <c r="W22" i="1"/>
  <c r="V22" i="1"/>
  <c r="T22" i="1"/>
  <c r="O22" i="1"/>
  <c r="W21" i="1"/>
  <c r="V21" i="1"/>
  <c r="T21" i="1"/>
  <c r="O21" i="1"/>
  <c r="W20" i="1"/>
  <c r="V20" i="1"/>
  <c r="T20" i="1"/>
  <c r="P20" i="1"/>
  <c r="O20" i="1"/>
  <c r="W19" i="1"/>
  <c r="V19" i="1"/>
  <c r="T19" i="1"/>
  <c r="O19" i="1"/>
  <c r="P19" i="1" s="1"/>
  <c r="W18" i="1"/>
  <c r="V18" i="1"/>
  <c r="T18" i="1"/>
  <c r="O18" i="1"/>
  <c r="W17" i="1"/>
  <c r="V17" i="1"/>
  <c r="T17" i="1"/>
  <c r="O17" i="1"/>
  <c r="P17" i="1" s="1"/>
  <c r="U17" i="1" s="1"/>
  <c r="W16" i="1"/>
  <c r="V16" i="1"/>
  <c r="T16" i="1"/>
  <c r="P16" i="1"/>
  <c r="U16" i="1" s="1"/>
  <c r="O16" i="1"/>
  <c r="W15" i="1"/>
  <c r="V15" i="1"/>
  <c r="T15" i="1"/>
  <c r="O15" i="1"/>
  <c r="P15" i="1" s="1"/>
  <c r="U15" i="1" s="1"/>
  <c r="W14" i="1"/>
  <c r="V14" i="1"/>
  <c r="T14" i="1"/>
  <c r="O14" i="1"/>
  <c r="P14" i="1" s="1"/>
  <c r="W13" i="1"/>
  <c r="V13" i="1"/>
  <c r="T13" i="1"/>
  <c r="O13" i="1"/>
  <c r="P13" i="1" s="1"/>
  <c r="U13" i="1" s="1"/>
  <c r="W12" i="1"/>
  <c r="V12" i="1"/>
  <c r="T12" i="1"/>
  <c r="P12" i="1"/>
  <c r="U12" i="1" s="1"/>
  <c r="O12" i="1"/>
  <c r="W11" i="1"/>
  <c r="V11" i="1"/>
  <c r="T11" i="1"/>
  <c r="O11" i="1"/>
  <c r="P11" i="1" s="1"/>
  <c r="W10" i="1"/>
  <c r="V10" i="1"/>
  <c r="T10" i="1"/>
  <c r="O10" i="1"/>
  <c r="P10" i="1" s="1"/>
  <c r="W9" i="1"/>
  <c r="V9" i="1"/>
  <c r="T9" i="1"/>
  <c r="O9" i="1"/>
  <c r="P9" i="1" s="1"/>
  <c r="U9" i="1" s="1"/>
  <c r="W8" i="1"/>
  <c r="V8" i="1"/>
  <c r="T8" i="1"/>
  <c r="O8" i="1"/>
  <c r="W7" i="1"/>
  <c r="V7" i="1"/>
  <c r="T7" i="1"/>
  <c r="O7" i="1"/>
  <c r="W6" i="1"/>
  <c r="V6" i="1"/>
  <c r="T6" i="1"/>
  <c r="P6" i="1"/>
  <c r="U6" i="1" s="1"/>
  <c r="O6" i="1"/>
  <c r="W5" i="1"/>
  <c r="V5" i="1"/>
  <c r="T5" i="1"/>
  <c r="O5" i="1"/>
  <c r="P5" i="1" s="1"/>
  <c r="U5" i="1" s="1"/>
  <c r="W4" i="1"/>
  <c r="V4" i="1"/>
  <c r="T4" i="1"/>
  <c r="O4" i="1"/>
  <c r="W3" i="1"/>
  <c r="V3" i="1"/>
  <c r="T3" i="1"/>
  <c r="O3" i="1"/>
  <c r="V2" i="1"/>
  <c r="T2" i="1"/>
  <c r="O2" i="1"/>
  <c r="C151" i="2" l="1"/>
  <c r="U58" i="1"/>
  <c r="P58" i="1"/>
  <c r="U90" i="1"/>
  <c r="P90" i="1"/>
  <c r="U122" i="1"/>
  <c r="P122" i="1"/>
  <c r="U154" i="1"/>
  <c r="P154" i="1"/>
  <c r="P2" i="1"/>
  <c r="U2" i="1" s="1"/>
  <c r="P3" i="1"/>
  <c r="U3" i="1" s="1"/>
  <c r="P62" i="1"/>
  <c r="U62" i="1" s="1"/>
  <c r="P110" i="1"/>
  <c r="U110" i="1" s="1"/>
  <c r="P158" i="1"/>
  <c r="U158" i="1" s="1"/>
  <c r="P206" i="1"/>
  <c r="U206" i="1" s="1"/>
  <c r="P30" i="1"/>
  <c r="U30" i="1" s="1"/>
  <c r="U42" i="1"/>
  <c r="P42" i="1"/>
  <c r="U10" i="1"/>
  <c r="P22" i="1"/>
  <c r="U22" i="1" s="1"/>
  <c r="U24" i="1"/>
  <c r="P32" i="1"/>
  <c r="U32" i="1" s="1"/>
  <c r="U34" i="1"/>
  <c r="P34" i="1"/>
  <c r="U46" i="1"/>
  <c r="U56" i="1"/>
  <c r="U70" i="1"/>
  <c r="P70" i="1"/>
  <c r="U86" i="1"/>
  <c r="P86" i="1"/>
  <c r="U102" i="1"/>
  <c r="P102" i="1"/>
  <c r="U118" i="1"/>
  <c r="P118" i="1"/>
  <c r="U134" i="1"/>
  <c r="P134" i="1"/>
  <c r="U150" i="1"/>
  <c r="P150" i="1"/>
  <c r="U166" i="1"/>
  <c r="P166" i="1"/>
  <c r="U182" i="1"/>
  <c r="P182" i="1"/>
  <c r="U198" i="1"/>
  <c r="P198" i="1"/>
  <c r="U214" i="1"/>
  <c r="P214" i="1"/>
  <c r="U230" i="1"/>
  <c r="P230" i="1"/>
  <c r="U246" i="1"/>
  <c r="P246" i="1"/>
  <c r="U262" i="1"/>
  <c r="P262" i="1"/>
  <c r="U302" i="1"/>
  <c r="P302" i="1"/>
  <c r="U334" i="1"/>
  <c r="P334" i="1"/>
  <c r="U366" i="1"/>
  <c r="P366" i="1"/>
  <c r="P452" i="1"/>
  <c r="U452" i="1" s="1"/>
  <c r="U466" i="1"/>
  <c r="P466" i="1"/>
  <c r="U482" i="1"/>
  <c r="P482" i="1"/>
  <c r="P106" i="1"/>
  <c r="U106" i="1" s="1"/>
  <c r="P138" i="1"/>
  <c r="U138" i="1" s="1"/>
  <c r="P170" i="1"/>
  <c r="U170" i="1" s="1"/>
  <c r="P186" i="1"/>
  <c r="U186" i="1" s="1"/>
  <c r="P202" i="1"/>
  <c r="U202" i="1" s="1"/>
  <c r="P218" i="1"/>
  <c r="U218" i="1" s="1"/>
  <c r="P234" i="1"/>
  <c r="U234" i="1" s="1"/>
  <c r="P250" i="1"/>
  <c r="U250" i="1" s="1"/>
  <c r="P275" i="1"/>
  <c r="U275" i="1"/>
  <c r="P296" i="1"/>
  <c r="U296" i="1" s="1"/>
  <c r="P307" i="1"/>
  <c r="U307" i="1"/>
  <c r="P328" i="1"/>
  <c r="U328" i="1" s="1"/>
  <c r="P339" i="1"/>
  <c r="U339" i="1"/>
  <c r="P360" i="1"/>
  <c r="U360" i="1" s="1"/>
  <c r="P371" i="1"/>
  <c r="U371" i="1"/>
  <c r="P384" i="1"/>
  <c r="U384" i="1" s="1"/>
  <c r="P400" i="1"/>
  <c r="U400" i="1" s="1"/>
  <c r="P416" i="1"/>
  <c r="U416" i="1" s="1"/>
  <c r="P432" i="1"/>
  <c r="U432" i="1" s="1"/>
  <c r="P38" i="1"/>
  <c r="U38" i="1" s="1"/>
  <c r="U40" i="1"/>
  <c r="P78" i="1"/>
  <c r="U78" i="1" s="1"/>
  <c r="P126" i="1"/>
  <c r="U126" i="1" s="1"/>
  <c r="P174" i="1"/>
  <c r="U174" i="1" s="1"/>
  <c r="P222" i="1"/>
  <c r="U222" i="1" s="1"/>
  <c r="P238" i="1"/>
  <c r="U238" i="1" s="1"/>
  <c r="P254" i="1"/>
  <c r="U254" i="1" s="1"/>
  <c r="P286" i="1"/>
  <c r="U286" i="1" s="1"/>
  <c r="P318" i="1"/>
  <c r="U318" i="1" s="1"/>
  <c r="P350" i="1"/>
  <c r="U350" i="1" s="1"/>
  <c r="P458" i="1"/>
  <c r="U458" i="1" s="1"/>
  <c r="P474" i="1"/>
  <c r="U474" i="1" s="1"/>
  <c r="P490" i="1"/>
  <c r="U490" i="1" s="1"/>
  <c r="P26" i="1"/>
  <c r="U26" i="1" s="1"/>
  <c r="P74" i="1"/>
  <c r="U74" i="1" s="1"/>
  <c r="U18" i="1"/>
  <c r="P18" i="1"/>
  <c r="P48" i="1"/>
  <c r="U48" i="1" s="1"/>
  <c r="P50" i="1"/>
  <c r="U50" i="1" s="1"/>
  <c r="P94" i="1"/>
  <c r="U94" i="1" s="1"/>
  <c r="P142" i="1"/>
  <c r="U142" i="1" s="1"/>
  <c r="P190" i="1"/>
  <c r="U190" i="1" s="1"/>
  <c r="P7" i="1"/>
  <c r="U7" i="1" s="1"/>
  <c r="U54" i="1"/>
  <c r="P66" i="1"/>
  <c r="U66" i="1" s="1"/>
  <c r="P82" i="1"/>
  <c r="U82" i="1" s="1"/>
  <c r="P98" i="1"/>
  <c r="U98" i="1" s="1"/>
  <c r="P114" i="1"/>
  <c r="U114" i="1" s="1"/>
  <c r="P130" i="1"/>
  <c r="U130" i="1" s="1"/>
  <c r="P146" i="1"/>
  <c r="U146" i="1" s="1"/>
  <c r="P162" i="1"/>
  <c r="U162" i="1" s="1"/>
  <c r="P178" i="1"/>
  <c r="U178" i="1" s="1"/>
  <c r="P194" i="1"/>
  <c r="U194" i="1" s="1"/>
  <c r="P210" i="1"/>
  <c r="U210" i="1" s="1"/>
  <c r="P226" i="1"/>
  <c r="U226" i="1" s="1"/>
  <c r="P242" i="1"/>
  <c r="U242" i="1" s="1"/>
  <c r="P258" i="1"/>
  <c r="U258" i="1" s="1"/>
  <c r="P280" i="1"/>
  <c r="U280" i="1" s="1"/>
  <c r="P291" i="1"/>
  <c r="U291" i="1"/>
  <c r="P312" i="1"/>
  <c r="U312" i="1" s="1"/>
  <c r="P323" i="1"/>
  <c r="U323" i="1"/>
  <c r="P344" i="1"/>
  <c r="U344" i="1" s="1"/>
  <c r="P355" i="1"/>
  <c r="U355" i="1"/>
  <c r="P392" i="1"/>
  <c r="U392" i="1" s="1"/>
  <c r="P408" i="1"/>
  <c r="U408" i="1" s="1"/>
  <c r="P424" i="1"/>
  <c r="U424" i="1" s="1"/>
  <c r="P440" i="1"/>
  <c r="U440" i="1" s="1"/>
  <c r="U64" i="1"/>
  <c r="U72" i="1"/>
  <c r="U80" i="1"/>
  <c r="U88" i="1"/>
  <c r="U96" i="1"/>
  <c r="U104" i="1"/>
  <c r="U112" i="1"/>
  <c r="U120" i="1"/>
  <c r="U128" i="1"/>
  <c r="U136" i="1"/>
  <c r="U144" i="1"/>
  <c r="U152" i="1"/>
  <c r="U160" i="1"/>
  <c r="U168" i="1"/>
  <c r="U176" i="1"/>
  <c r="U184" i="1"/>
  <c r="U192" i="1"/>
  <c r="U200" i="1"/>
  <c r="U208" i="1"/>
  <c r="U216" i="1"/>
  <c r="U224" i="1"/>
  <c r="U232" i="1"/>
  <c r="U240" i="1"/>
  <c r="U248" i="1"/>
  <c r="U256" i="1"/>
  <c r="U264" i="1"/>
  <c r="U276" i="1"/>
  <c r="U282" i="1"/>
  <c r="U292" i="1"/>
  <c r="U298" i="1"/>
  <c r="U308" i="1"/>
  <c r="U314" i="1"/>
  <c r="U324" i="1"/>
  <c r="U330" i="1"/>
  <c r="U340" i="1"/>
  <c r="U346" i="1"/>
  <c r="U356" i="1"/>
  <c r="U362" i="1"/>
  <c r="U372" i="1"/>
  <c r="U378" i="1"/>
  <c r="U386" i="1"/>
  <c r="U394" i="1"/>
  <c r="U402" i="1"/>
  <c r="U410" i="1"/>
  <c r="U418" i="1"/>
  <c r="U426" i="1"/>
  <c r="U434" i="1"/>
  <c r="U445" i="1"/>
  <c r="U461" i="1"/>
  <c r="U469" i="1"/>
  <c r="U477" i="1"/>
  <c r="U485" i="1"/>
  <c r="U493" i="1"/>
  <c r="U501" i="1"/>
  <c r="U509" i="1"/>
  <c r="U517" i="1"/>
  <c r="U525" i="1"/>
  <c r="U533" i="1"/>
  <c r="U541" i="1"/>
  <c r="U549" i="1"/>
  <c r="U557" i="1"/>
  <c r="U565" i="1"/>
  <c r="U573" i="1"/>
  <c r="U581" i="1"/>
  <c r="U589" i="1"/>
  <c r="U597" i="1"/>
  <c r="U605" i="1"/>
  <c r="U613" i="1"/>
  <c r="U621" i="1"/>
  <c r="U629" i="1"/>
  <c r="U637" i="1"/>
  <c r="U643" i="1"/>
  <c r="U649" i="1"/>
  <c r="U659" i="1"/>
  <c r="U665" i="1"/>
  <c r="U673" i="1"/>
  <c r="P673" i="1"/>
  <c r="U681" i="1"/>
  <c r="P681" i="1"/>
  <c r="U683" i="1"/>
  <c r="P683" i="1"/>
  <c r="U691" i="1"/>
  <c r="P691" i="1"/>
  <c r="U721" i="1"/>
  <c r="P721" i="1"/>
  <c r="P666" i="1"/>
  <c r="U666" i="1"/>
  <c r="P667" i="1"/>
  <c r="U667" i="1" s="1"/>
  <c r="P675" i="1"/>
  <c r="U675" i="1" s="1"/>
  <c r="P725" i="1"/>
  <c r="U725" i="1" s="1"/>
  <c r="P741" i="1"/>
  <c r="U741" i="1" s="1"/>
  <c r="P757" i="1"/>
  <c r="U757" i="1" s="1"/>
  <c r="P773" i="1"/>
  <c r="U773" i="1" s="1"/>
  <c r="P789" i="1"/>
  <c r="U789" i="1" s="1"/>
  <c r="P805" i="1"/>
  <c r="U805" i="1" s="1"/>
  <c r="P821" i="1"/>
  <c r="U821" i="1" s="1"/>
  <c r="P837" i="1"/>
  <c r="U837" i="1" s="1"/>
  <c r="U20" i="1"/>
  <c r="U28" i="1"/>
  <c r="U36" i="1"/>
  <c r="U44" i="1"/>
  <c r="U52" i="1"/>
  <c r="U60" i="1"/>
  <c r="U68" i="1"/>
  <c r="U76" i="1"/>
  <c r="U84" i="1"/>
  <c r="U92" i="1"/>
  <c r="U100" i="1"/>
  <c r="U108" i="1"/>
  <c r="U116" i="1"/>
  <c r="U124" i="1"/>
  <c r="U132" i="1"/>
  <c r="U140" i="1"/>
  <c r="U148" i="1"/>
  <c r="U156" i="1"/>
  <c r="U164" i="1"/>
  <c r="U172" i="1"/>
  <c r="U180" i="1"/>
  <c r="U188" i="1"/>
  <c r="U196" i="1"/>
  <c r="U204" i="1"/>
  <c r="U212" i="1"/>
  <c r="U220" i="1"/>
  <c r="U228" i="1"/>
  <c r="U236" i="1"/>
  <c r="U244" i="1"/>
  <c r="U252" i="1"/>
  <c r="U260" i="1"/>
  <c r="P272" i="1"/>
  <c r="U272" i="1" s="1"/>
  <c r="U274" i="1"/>
  <c r="P278" i="1"/>
  <c r="U278" i="1" s="1"/>
  <c r="U284" i="1"/>
  <c r="U287" i="1"/>
  <c r="P288" i="1"/>
  <c r="U288" i="1" s="1"/>
  <c r="U290" i="1"/>
  <c r="P294" i="1"/>
  <c r="U294" i="1" s="1"/>
  <c r="U300" i="1"/>
  <c r="U303" i="1"/>
  <c r="P304" i="1"/>
  <c r="U304" i="1" s="1"/>
  <c r="U306" i="1"/>
  <c r="P310" i="1"/>
  <c r="U310" i="1" s="1"/>
  <c r="U316" i="1"/>
  <c r="U319" i="1"/>
  <c r="P320" i="1"/>
  <c r="U320" i="1" s="1"/>
  <c r="U322" i="1"/>
  <c r="P326" i="1"/>
  <c r="U326" i="1" s="1"/>
  <c r="U332" i="1"/>
  <c r="U335" i="1"/>
  <c r="P336" i="1"/>
  <c r="U336" i="1" s="1"/>
  <c r="U338" i="1"/>
  <c r="P342" i="1"/>
  <c r="U342" i="1" s="1"/>
  <c r="U348" i="1"/>
  <c r="U351" i="1"/>
  <c r="P352" i="1"/>
  <c r="U352" i="1" s="1"/>
  <c r="U354" i="1"/>
  <c r="P358" i="1"/>
  <c r="U358" i="1" s="1"/>
  <c r="U364" i="1"/>
  <c r="U367" i="1"/>
  <c r="P368" i="1"/>
  <c r="U368" i="1" s="1"/>
  <c r="U370" i="1"/>
  <c r="P374" i="1"/>
  <c r="U374" i="1" s="1"/>
  <c r="P380" i="1"/>
  <c r="U380" i="1" s="1"/>
  <c r="U382" i="1"/>
  <c r="P388" i="1"/>
  <c r="U388" i="1" s="1"/>
  <c r="U390" i="1"/>
  <c r="P396" i="1"/>
  <c r="U396" i="1" s="1"/>
  <c r="U398" i="1"/>
  <c r="P404" i="1"/>
  <c r="U404" i="1" s="1"/>
  <c r="U406" i="1"/>
  <c r="P412" i="1"/>
  <c r="U412" i="1" s="1"/>
  <c r="U414" i="1"/>
  <c r="P420" i="1"/>
  <c r="U420" i="1" s="1"/>
  <c r="U422" i="1"/>
  <c r="P428" i="1"/>
  <c r="U428" i="1" s="1"/>
  <c r="U430" i="1"/>
  <c r="P436" i="1"/>
  <c r="U436" i="1" s="1"/>
  <c r="U438" i="1"/>
  <c r="P446" i="1"/>
  <c r="U446" i="1" s="1"/>
  <c r="U450" i="1"/>
  <c r="P454" i="1"/>
  <c r="U454" i="1" s="1"/>
  <c r="U457" i="1"/>
  <c r="P462" i="1"/>
  <c r="U462" i="1" s="1"/>
  <c r="U465" i="1"/>
  <c r="P470" i="1"/>
  <c r="U470" i="1" s="1"/>
  <c r="U473" i="1"/>
  <c r="P478" i="1"/>
  <c r="U478" i="1" s="1"/>
  <c r="U481" i="1"/>
  <c r="P486" i="1"/>
  <c r="U486" i="1" s="1"/>
  <c r="U489" i="1"/>
  <c r="P494" i="1"/>
  <c r="U494" i="1" s="1"/>
  <c r="U497" i="1"/>
  <c r="P502" i="1"/>
  <c r="U502" i="1" s="1"/>
  <c r="U505" i="1"/>
  <c r="P510" i="1"/>
  <c r="U510" i="1" s="1"/>
  <c r="U513" i="1"/>
  <c r="P518" i="1"/>
  <c r="U518" i="1" s="1"/>
  <c r="U521" i="1"/>
  <c r="P526" i="1"/>
  <c r="U526" i="1" s="1"/>
  <c r="U529" i="1"/>
  <c r="P534" i="1"/>
  <c r="U534" i="1" s="1"/>
  <c r="U537" i="1"/>
  <c r="P542" i="1"/>
  <c r="U542" i="1" s="1"/>
  <c r="U545" i="1"/>
  <c r="P550" i="1"/>
  <c r="U550" i="1" s="1"/>
  <c r="U553" i="1"/>
  <c r="P558" i="1"/>
  <c r="U558" i="1" s="1"/>
  <c r="U561" i="1"/>
  <c r="P566" i="1"/>
  <c r="U566" i="1" s="1"/>
  <c r="P574" i="1"/>
  <c r="U574" i="1" s="1"/>
  <c r="U577" i="1"/>
  <c r="P582" i="1"/>
  <c r="U582" i="1" s="1"/>
  <c r="U585" i="1"/>
  <c r="P590" i="1"/>
  <c r="U590" i="1" s="1"/>
  <c r="U593" i="1"/>
  <c r="P598" i="1"/>
  <c r="U598" i="1" s="1"/>
  <c r="U601" i="1"/>
  <c r="P606" i="1"/>
  <c r="U606" i="1" s="1"/>
  <c r="U609" i="1"/>
  <c r="P614" i="1"/>
  <c r="U614" i="1" s="1"/>
  <c r="U617" i="1"/>
  <c r="P622" i="1"/>
  <c r="U622" i="1" s="1"/>
  <c r="U625" i="1"/>
  <c r="P630" i="1"/>
  <c r="U630" i="1" s="1"/>
  <c r="U633" i="1"/>
  <c r="P638" i="1"/>
  <c r="U638" i="1" s="1"/>
  <c r="U641" i="1"/>
  <c r="P645" i="1"/>
  <c r="U645" i="1" s="1"/>
  <c r="U646" i="1"/>
  <c r="P650" i="1"/>
  <c r="U650" i="1" s="1"/>
  <c r="U651" i="1"/>
  <c r="U654" i="1"/>
  <c r="P655" i="1"/>
  <c r="U655" i="1" s="1"/>
  <c r="U656" i="1"/>
  <c r="P661" i="1"/>
  <c r="U661" i="1" s="1"/>
  <c r="U702" i="1"/>
  <c r="P705" i="1"/>
  <c r="U705" i="1" s="1"/>
  <c r="P713" i="1"/>
  <c r="U713" i="1" s="1"/>
  <c r="P729" i="1"/>
  <c r="U729" i="1" s="1"/>
  <c r="U498" i="1"/>
  <c r="U506" i="1"/>
  <c r="U514" i="1"/>
  <c r="U522" i="1"/>
  <c r="U530" i="1"/>
  <c r="U538" i="1"/>
  <c r="U546" i="1"/>
  <c r="U554" i="1"/>
  <c r="U562" i="1"/>
  <c r="U570" i="1"/>
  <c r="U578" i="1"/>
  <c r="U586" i="1"/>
  <c r="U594" i="1"/>
  <c r="U602" i="1"/>
  <c r="U610" i="1"/>
  <c r="U618" i="1"/>
  <c r="U626" i="1"/>
  <c r="U634" i="1"/>
  <c r="U642" i="1"/>
  <c r="U647" i="1"/>
  <c r="P689" i="1"/>
  <c r="U689" i="1" s="1"/>
  <c r="P697" i="1"/>
  <c r="U697" i="1" s="1"/>
  <c r="P699" i="1"/>
  <c r="U699" i="1" s="1"/>
  <c r="P707" i="1"/>
  <c r="U707" i="1" s="1"/>
  <c r="P717" i="1"/>
  <c r="U717" i="1" s="1"/>
  <c r="P733" i="1"/>
  <c r="U733" i="1" s="1"/>
  <c r="P749" i="1"/>
  <c r="U749" i="1" s="1"/>
  <c r="P765" i="1"/>
  <c r="U765" i="1" s="1"/>
  <c r="P781" i="1"/>
  <c r="U781" i="1" s="1"/>
  <c r="P797" i="1"/>
  <c r="U797" i="1" s="1"/>
  <c r="P813" i="1"/>
  <c r="U813" i="1" s="1"/>
  <c r="P829" i="1"/>
  <c r="U829" i="1" s="1"/>
  <c r="U966" i="1"/>
  <c r="P966" i="1"/>
  <c r="P982" i="1"/>
  <c r="U982" i="1" s="1"/>
  <c r="P993" i="1"/>
  <c r="U993" i="1" s="1"/>
  <c r="P1003" i="1"/>
  <c r="U1003" i="1" s="1"/>
  <c r="P1014" i="1"/>
  <c r="U1014" i="1" s="1"/>
  <c r="P1025" i="1"/>
  <c r="U1025" i="1" s="1"/>
  <c r="P1035" i="1"/>
  <c r="U1035" i="1" s="1"/>
  <c r="P1046" i="1"/>
  <c r="U1046" i="1" s="1"/>
  <c r="P1057" i="1"/>
  <c r="U1057" i="1" s="1"/>
  <c r="P1067" i="1"/>
  <c r="U1067" i="1" s="1"/>
  <c r="P1078" i="1"/>
  <c r="U1078" i="1" s="1"/>
  <c r="P1091" i="1"/>
  <c r="U1091" i="1" s="1"/>
  <c r="P1103" i="1"/>
  <c r="U1103" i="1" s="1"/>
  <c r="P1114" i="1"/>
  <c r="U1114" i="1" s="1"/>
  <c r="P1124" i="1"/>
  <c r="U1124" i="1" s="1"/>
  <c r="P1135" i="1"/>
  <c r="U1135" i="1" s="1"/>
  <c r="P1146" i="1"/>
  <c r="U1146" i="1" s="1"/>
  <c r="U657" i="1"/>
  <c r="U663" i="1"/>
  <c r="U669" i="1"/>
  <c r="U679" i="1"/>
  <c r="U682" i="1"/>
  <c r="U685" i="1"/>
  <c r="U695" i="1"/>
  <c r="U698" i="1"/>
  <c r="U701" i="1"/>
  <c r="U719" i="1"/>
  <c r="U727" i="1"/>
  <c r="U735" i="1"/>
  <c r="U743" i="1"/>
  <c r="U751" i="1"/>
  <c r="U759" i="1"/>
  <c r="U767" i="1"/>
  <c r="U775" i="1"/>
  <c r="U783" i="1"/>
  <c r="U791" i="1"/>
  <c r="U799" i="1"/>
  <c r="U807" i="1"/>
  <c r="U815" i="1"/>
  <c r="U823" i="1"/>
  <c r="U831" i="1"/>
  <c r="U839" i="1"/>
  <c r="P845" i="1"/>
  <c r="U845" i="1" s="1"/>
  <c r="U847" i="1"/>
  <c r="P853" i="1"/>
  <c r="U853" i="1" s="1"/>
  <c r="U855" i="1"/>
  <c r="P861" i="1"/>
  <c r="U861" i="1" s="1"/>
  <c r="U863" i="1"/>
  <c r="P874" i="1"/>
  <c r="U874" i="1" s="1"/>
  <c r="U875" i="1"/>
  <c r="U883" i="1"/>
  <c r="U886" i="1"/>
  <c r="P887" i="1"/>
  <c r="U887" i="1" s="1"/>
  <c r="U889" i="1"/>
  <c r="P893" i="1"/>
  <c r="U893" i="1" s="1"/>
  <c r="U899" i="1"/>
  <c r="U902" i="1"/>
  <c r="P903" i="1"/>
  <c r="U903" i="1" s="1"/>
  <c r="U905" i="1"/>
  <c r="P909" i="1"/>
  <c r="U909" i="1" s="1"/>
  <c r="U915" i="1"/>
  <c r="U918" i="1"/>
  <c r="P919" i="1"/>
  <c r="U919" i="1" s="1"/>
  <c r="U921" i="1"/>
  <c r="P925" i="1"/>
  <c r="U925" i="1" s="1"/>
  <c r="U931" i="1"/>
  <c r="U934" i="1"/>
  <c r="P935" i="1"/>
  <c r="U935" i="1" s="1"/>
  <c r="U937" i="1"/>
  <c r="P941" i="1"/>
  <c r="U941" i="1" s="1"/>
  <c r="P946" i="1"/>
  <c r="U946" i="1" s="1"/>
  <c r="U947" i="1"/>
  <c r="P953" i="1"/>
  <c r="U953" i="1" s="1"/>
  <c r="U954" i="1"/>
  <c r="P959" i="1"/>
  <c r="U959" i="1" s="1"/>
  <c r="P961" i="1"/>
  <c r="U961" i="1" s="1"/>
  <c r="U969" i="1"/>
  <c r="P974" i="1"/>
  <c r="U974" i="1" s="1"/>
  <c r="U975" i="1"/>
  <c r="U1158" i="1"/>
  <c r="P1158" i="1"/>
  <c r="U1180" i="1"/>
  <c r="P1180" i="1"/>
  <c r="U882" i="1"/>
  <c r="U898" i="1"/>
  <c r="U914" i="1"/>
  <c r="U930" i="1"/>
  <c r="P955" i="1"/>
  <c r="U955" i="1" s="1"/>
  <c r="P977" i="1"/>
  <c r="U977" i="1" s="1"/>
  <c r="P987" i="1"/>
  <c r="U987" i="1" s="1"/>
  <c r="P998" i="1"/>
  <c r="U998" i="1" s="1"/>
  <c r="P1009" i="1"/>
  <c r="U1009" i="1" s="1"/>
  <c r="P1019" i="1"/>
  <c r="U1019" i="1" s="1"/>
  <c r="P1030" i="1"/>
  <c r="U1030" i="1" s="1"/>
  <c r="P1041" i="1"/>
  <c r="U1041" i="1" s="1"/>
  <c r="P1051" i="1"/>
  <c r="U1051" i="1" s="1"/>
  <c r="P1062" i="1"/>
  <c r="U1062" i="1" s="1"/>
  <c r="P1073" i="1"/>
  <c r="U1073" i="1" s="1"/>
  <c r="P1083" i="1"/>
  <c r="U1083" i="1" s="1"/>
  <c r="P1108" i="1"/>
  <c r="U1108" i="1" s="1"/>
  <c r="P1119" i="1"/>
  <c r="U1119" i="1" s="1"/>
  <c r="P1130" i="1"/>
  <c r="U1130" i="1" s="1"/>
  <c r="P1140" i="1"/>
  <c r="U1140" i="1" s="1"/>
  <c r="P1151" i="1"/>
  <c r="U1151" i="1" s="1"/>
  <c r="P1172" i="1"/>
  <c r="U1172" i="1" s="1"/>
  <c r="U671" i="1"/>
  <c r="U677" i="1"/>
  <c r="U687" i="1"/>
  <c r="U693" i="1"/>
  <c r="U703" i="1"/>
  <c r="U709" i="1"/>
  <c r="U715" i="1"/>
  <c r="U723" i="1"/>
  <c r="U731" i="1"/>
  <c r="P737" i="1"/>
  <c r="U737" i="1" s="1"/>
  <c r="U739" i="1"/>
  <c r="P745" i="1"/>
  <c r="U745" i="1" s="1"/>
  <c r="U747" i="1"/>
  <c r="P753" i="1"/>
  <c r="U753" i="1" s="1"/>
  <c r="U755" i="1"/>
  <c r="P761" i="1"/>
  <c r="U761" i="1" s="1"/>
  <c r="U763" i="1"/>
  <c r="P769" i="1"/>
  <c r="U769" i="1" s="1"/>
  <c r="U771" i="1"/>
  <c r="P777" i="1"/>
  <c r="U777" i="1" s="1"/>
  <c r="U779" i="1"/>
  <c r="P785" i="1"/>
  <c r="U785" i="1" s="1"/>
  <c r="U787" i="1"/>
  <c r="P793" i="1"/>
  <c r="U793" i="1" s="1"/>
  <c r="U795" i="1"/>
  <c r="P801" i="1"/>
  <c r="U801" i="1" s="1"/>
  <c r="U803" i="1"/>
  <c r="P809" i="1"/>
  <c r="U809" i="1" s="1"/>
  <c r="U811" i="1"/>
  <c r="P817" i="1"/>
  <c r="U817" i="1" s="1"/>
  <c r="U819" i="1"/>
  <c r="P825" i="1"/>
  <c r="U825" i="1" s="1"/>
  <c r="U827" i="1"/>
  <c r="P833" i="1"/>
  <c r="U833" i="1" s="1"/>
  <c r="U835" i="1"/>
  <c r="P841" i="1"/>
  <c r="U841" i="1" s="1"/>
  <c r="U843" i="1"/>
  <c r="P849" i="1"/>
  <c r="U849" i="1" s="1"/>
  <c r="U851" i="1"/>
  <c r="P857" i="1"/>
  <c r="U857" i="1" s="1"/>
  <c r="U859" i="1"/>
  <c r="P867" i="1"/>
  <c r="U867" i="1" s="1"/>
  <c r="U871" i="1"/>
  <c r="U881" i="1"/>
  <c r="P885" i="1"/>
  <c r="U885" i="1" s="1"/>
  <c r="U891" i="1"/>
  <c r="P895" i="1"/>
  <c r="U895" i="1" s="1"/>
  <c r="U897" i="1"/>
  <c r="P901" i="1"/>
  <c r="U901" i="1" s="1"/>
  <c r="U907" i="1"/>
  <c r="P911" i="1"/>
  <c r="U911" i="1" s="1"/>
  <c r="U913" i="1"/>
  <c r="P917" i="1"/>
  <c r="U917" i="1" s="1"/>
  <c r="U923" i="1"/>
  <c r="P927" i="1"/>
  <c r="U927" i="1" s="1"/>
  <c r="U929" i="1"/>
  <c r="P933" i="1"/>
  <c r="U933" i="1" s="1"/>
  <c r="U939" i="1"/>
  <c r="U945" i="1"/>
  <c r="P949" i="1"/>
  <c r="U949" i="1" s="1"/>
  <c r="U950" i="1"/>
  <c r="P950" i="1"/>
  <c r="U958" i="1"/>
  <c r="P963" i="1"/>
  <c r="U963" i="1" s="1"/>
  <c r="U965" i="1"/>
  <c r="P970" i="1"/>
  <c r="U970" i="1" s="1"/>
  <c r="P971" i="1"/>
  <c r="U971" i="1" s="1"/>
  <c r="U979" i="1"/>
  <c r="P979" i="1"/>
  <c r="P1164" i="1"/>
  <c r="U1164" i="1" s="1"/>
  <c r="U1187" i="1"/>
  <c r="P1187" i="1"/>
  <c r="U981" i="1"/>
  <c r="U986" i="1"/>
  <c r="U991" i="1"/>
  <c r="U997" i="1"/>
  <c r="U1002" i="1"/>
  <c r="U1007" i="1"/>
  <c r="U1013" i="1"/>
  <c r="U1018" i="1"/>
  <c r="U1023" i="1"/>
  <c r="U1029" i="1"/>
  <c r="U1034" i="1"/>
  <c r="U1039" i="1"/>
  <c r="U1045" i="1"/>
  <c r="U1050" i="1"/>
  <c r="U1055" i="1"/>
  <c r="U1061" i="1"/>
  <c r="U1066" i="1"/>
  <c r="U1071" i="1"/>
  <c r="U1077" i="1"/>
  <c r="U1082" i="1"/>
  <c r="U1087" i="1"/>
  <c r="U1096" i="1"/>
  <c r="U1102" i="1"/>
  <c r="U1107" i="1"/>
  <c r="U1112" i="1"/>
  <c r="U1118" i="1"/>
  <c r="U1123" i="1"/>
  <c r="U1128" i="1"/>
  <c r="U1134" i="1"/>
  <c r="U1139" i="1"/>
  <c r="U1144" i="1"/>
  <c r="U1150" i="1"/>
  <c r="U1156" i="1"/>
  <c r="U1163" i="1"/>
  <c r="U1170" i="1"/>
  <c r="P1170" i="1"/>
  <c r="U1184" i="1"/>
  <c r="P1199" i="1"/>
  <c r="U1199" i="1" s="1"/>
  <c r="U1216" i="1"/>
  <c r="U1227" i="1"/>
  <c r="U1251" i="1"/>
  <c r="U1287" i="1"/>
  <c r="P1287" i="1"/>
  <c r="U1302" i="1"/>
  <c r="P1311" i="1"/>
  <c r="U1311" i="1" s="1"/>
  <c r="P1331" i="1"/>
  <c r="U1331" i="1" s="1"/>
  <c r="U1350" i="1"/>
  <c r="U1359" i="1"/>
  <c r="P1359" i="1"/>
  <c r="P1252" i="1"/>
  <c r="U1252" i="1"/>
  <c r="U1255" i="1"/>
  <c r="P1255" i="1"/>
  <c r="P1283" i="1"/>
  <c r="U1283" i="1" s="1"/>
  <c r="P1303" i="1"/>
  <c r="U1303" i="1" s="1"/>
  <c r="P1327" i="1"/>
  <c r="U1327" i="1" s="1"/>
  <c r="U1351" i="1"/>
  <c r="P1351" i="1"/>
  <c r="P1374" i="1"/>
  <c r="U1374" i="1" s="1"/>
  <c r="U1392" i="1"/>
  <c r="P1392" i="1"/>
  <c r="P1402" i="1"/>
  <c r="U1402" i="1"/>
  <c r="P1415" i="1"/>
  <c r="U1415" i="1" s="1"/>
  <c r="P1431" i="1"/>
  <c r="U1431" i="1"/>
  <c r="U951" i="1"/>
  <c r="U957" i="1"/>
  <c r="U962" i="1"/>
  <c r="U967" i="1"/>
  <c r="U973" i="1"/>
  <c r="U978" i="1"/>
  <c r="U983" i="1"/>
  <c r="U989" i="1"/>
  <c r="U994" i="1"/>
  <c r="U999" i="1"/>
  <c r="U1005" i="1"/>
  <c r="U1010" i="1"/>
  <c r="U1015" i="1"/>
  <c r="U1021" i="1"/>
  <c r="U1026" i="1"/>
  <c r="U1031" i="1"/>
  <c r="U1037" i="1"/>
  <c r="U1042" i="1"/>
  <c r="U1047" i="1"/>
  <c r="U1053" i="1"/>
  <c r="U1058" i="1"/>
  <c r="U1063" i="1"/>
  <c r="U1069" i="1"/>
  <c r="U1074" i="1"/>
  <c r="U1079" i="1"/>
  <c r="U1085" i="1"/>
  <c r="U1092" i="1"/>
  <c r="U1099" i="1"/>
  <c r="U1104" i="1"/>
  <c r="U1110" i="1"/>
  <c r="U1115" i="1"/>
  <c r="U1120" i="1"/>
  <c r="U1126" i="1"/>
  <c r="U1131" i="1"/>
  <c r="U1136" i="1"/>
  <c r="U1142" i="1"/>
  <c r="U1147" i="1"/>
  <c r="U1152" i="1"/>
  <c r="P1159" i="1"/>
  <c r="U1159" i="1" s="1"/>
  <c r="U1167" i="1"/>
  <c r="U1174" i="1"/>
  <c r="P1220" i="1"/>
  <c r="U1220" i="1" s="1"/>
  <c r="U1236" i="1"/>
  <c r="U1246" i="1"/>
  <c r="U1267" i="1"/>
  <c r="P1274" i="1"/>
  <c r="U1274" i="1" s="1"/>
  <c r="U1275" i="1"/>
  <c r="P1275" i="1"/>
  <c r="P1298" i="1"/>
  <c r="U1298" i="1" s="1"/>
  <c r="P1299" i="1"/>
  <c r="U1299" i="1" s="1"/>
  <c r="U1314" i="1"/>
  <c r="P1318" i="1"/>
  <c r="U1318" i="1" s="1"/>
  <c r="P1319" i="1"/>
  <c r="U1319" i="1" s="1"/>
  <c r="U1334" i="1"/>
  <c r="P1342" i="1"/>
  <c r="U1342" i="1" s="1"/>
  <c r="P1343" i="1"/>
  <c r="U1343" i="1" s="1"/>
  <c r="U1366" i="1"/>
  <c r="U985" i="1"/>
  <c r="U990" i="1"/>
  <c r="U995" i="1"/>
  <c r="U1001" i="1"/>
  <c r="U1006" i="1"/>
  <c r="U1011" i="1"/>
  <c r="U1017" i="1"/>
  <c r="U1022" i="1"/>
  <c r="U1027" i="1"/>
  <c r="U1033" i="1"/>
  <c r="U1038" i="1"/>
  <c r="U1043" i="1"/>
  <c r="U1049" i="1"/>
  <c r="U1054" i="1"/>
  <c r="U1059" i="1"/>
  <c r="U1065" i="1"/>
  <c r="U1070" i="1"/>
  <c r="U1075" i="1"/>
  <c r="U1081" i="1"/>
  <c r="U1086" i="1"/>
  <c r="U1100" i="1"/>
  <c r="U1106" i="1"/>
  <c r="U1111" i="1"/>
  <c r="U1116" i="1"/>
  <c r="U1122" i="1"/>
  <c r="U1127" i="1"/>
  <c r="U1132" i="1"/>
  <c r="U1138" i="1"/>
  <c r="U1143" i="1"/>
  <c r="U1148" i="1"/>
  <c r="U1154" i="1"/>
  <c r="P1154" i="1"/>
  <c r="U1162" i="1"/>
  <c r="U1168" i="1"/>
  <c r="U1175" i="1"/>
  <c r="P1175" i="1"/>
  <c r="U1195" i="1"/>
  <c r="P1211" i="1"/>
  <c r="U1211" i="1" s="1"/>
  <c r="U1226" i="1"/>
  <c r="U1235" i="1"/>
  <c r="P1241" i="1"/>
  <c r="U1241" i="1" s="1"/>
  <c r="P1242" i="1"/>
  <c r="U1242" i="1" s="1"/>
  <c r="U1259" i="1"/>
  <c r="P1268" i="1"/>
  <c r="U1268" i="1" s="1"/>
  <c r="U1286" i="1"/>
  <c r="P1295" i="1"/>
  <c r="U1295" i="1" s="1"/>
  <c r="P1315" i="1"/>
  <c r="U1315" i="1" s="1"/>
  <c r="U1330" i="1"/>
  <c r="U1335" i="1"/>
  <c r="P1335" i="1"/>
  <c r="U1358" i="1"/>
  <c r="P1367" i="1"/>
  <c r="U1367" i="1" s="1"/>
  <c r="P1382" i="1"/>
  <c r="U1382" i="1" s="1"/>
  <c r="P1423" i="1"/>
  <c r="U1423" i="1" s="1"/>
  <c r="P1439" i="1"/>
  <c r="U1439" i="1" s="1"/>
  <c r="U1480" i="1"/>
  <c r="U1432" i="1"/>
  <c r="P1480" i="1"/>
  <c r="U1481" i="1"/>
  <c r="P1488" i="1"/>
  <c r="U1488" i="1" s="1"/>
  <c r="P1496" i="1"/>
  <c r="U1496" i="1" s="1"/>
  <c r="U1497" i="1"/>
  <c r="U1155" i="1"/>
  <c r="U1160" i="1"/>
  <c r="U1166" i="1"/>
  <c r="U1171" i="1"/>
  <c r="U1188" i="1"/>
  <c r="U1215" i="1"/>
  <c r="U1239" i="1"/>
  <c r="U1243" i="1"/>
  <c r="U1271" i="1"/>
  <c r="U1290" i="1"/>
  <c r="U1346" i="1"/>
  <c r="U1354" i="1"/>
  <c r="U1362" i="1"/>
  <c r="U1370" i="1"/>
  <c r="P1375" i="1"/>
  <c r="U1375" i="1" s="1"/>
  <c r="U1378" i="1"/>
  <c r="P1383" i="1"/>
  <c r="U1383" i="1" s="1"/>
  <c r="U1386" i="1"/>
  <c r="U1399" i="1"/>
  <c r="P1404" i="1"/>
  <c r="U1404" i="1" s="1"/>
  <c r="U1405" i="1"/>
  <c r="P1416" i="1"/>
  <c r="U1416" i="1" s="1"/>
  <c r="U1417" i="1"/>
  <c r="P1424" i="1"/>
  <c r="U1424" i="1" s="1"/>
  <c r="U1425" i="1"/>
  <c r="P1432" i="1"/>
  <c r="U1433" i="1"/>
  <c r="P1440" i="1"/>
  <c r="U1440" i="1" s="1"/>
  <c r="U1441" i="1"/>
  <c r="U1447" i="1"/>
  <c r="P1448" i="1"/>
  <c r="U1448" i="1" s="1"/>
  <c r="U1449" i="1"/>
  <c r="U1455" i="1"/>
  <c r="U1457" i="1"/>
  <c r="U1463" i="1"/>
  <c r="U1465" i="1"/>
  <c r="U1471" i="1"/>
  <c r="U1473" i="1"/>
  <c r="P1481" i="1"/>
  <c r="U1484" i="1"/>
  <c r="P1489" i="1"/>
  <c r="U1489" i="1" s="1"/>
  <c r="U1492" i="1"/>
  <c r="U1500" i="1"/>
  <c r="U1258" i="1"/>
  <c r="U1291" i="1"/>
  <c r="U1307" i="1"/>
  <c r="U1323" i="1"/>
  <c r="U1339" i="1"/>
  <c r="U1347" i="1"/>
  <c r="U1355" i="1"/>
  <c r="U1363" i="1"/>
  <c r="U1371" i="1"/>
  <c r="U1379" i="1"/>
  <c r="U1387" i="1"/>
  <c r="U1398" i="1"/>
  <c r="U1401" i="1"/>
  <c r="U1408" i="1"/>
  <c r="U1485" i="1"/>
  <c r="U1493" i="1"/>
  <c r="U11" i="1"/>
  <c r="U33" i="1"/>
  <c r="U45" i="1"/>
  <c r="U65" i="1"/>
  <c r="U81" i="1"/>
  <c r="U97" i="1"/>
  <c r="U113" i="1"/>
  <c r="U125" i="1"/>
  <c r="U137" i="1"/>
  <c r="U149" i="1"/>
  <c r="U161" i="1"/>
  <c r="U173" i="1"/>
  <c r="U177" i="1"/>
  <c r="U181" i="1"/>
  <c r="U185" i="1"/>
  <c r="U189" i="1"/>
  <c r="U193" i="1"/>
  <c r="U197" i="1"/>
  <c r="U201" i="1"/>
  <c r="U205" i="1"/>
  <c r="U209" i="1"/>
  <c r="U213" i="1"/>
  <c r="U217" i="1"/>
  <c r="U221" i="1"/>
  <c r="U225" i="1"/>
  <c r="U229" i="1"/>
  <c r="U233" i="1"/>
  <c r="U237" i="1"/>
  <c r="U241" i="1"/>
  <c r="U245" i="1"/>
  <c r="U249" i="1"/>
  <c r="U253" i="1"/>
  <c r="U257" i="1"/>
  <c r="U261" i="1"/>
  <c r="U376" i="1"/>
  <c r="U14" i="1"/>
  <c r="U29" i="1"/>
  <c r="U49" i="1"/>
  <c r="U61" i="1"/>
  <c r="U77" i="1"/>
  <c r="U93" i="1"/>
  <c r="U109" i="1"/>
  <c r="U121" i="1"/>
  <c r="U133" i="1"/>
  <c r="U145" i="1"/>
  <c r="U157" i="1"/>
  <c r="U169" i="1"/>
  <c r="P4" i="1"/>
  <c r="U4" i="1" s="1"/>
  <c r="P8" i="1"/>
  <c r="P21" i="1"/>
  <c r="U21" i="1" s="1"/>
  <c r="P25" i="1"/>
  <c r="P37" i="1"/>
  <c r="U37" i="1" s="1"/>
  <c r="P41" i="1"/>
  <c r="U41" i="1" s="1"/>
  <c r="P53" i="1"/>
  <c r="P57" i="1"/>
  <c r="P69" i="1"/>
  <c r="P73" i="1"/>
  <c r="P85" i="1"/>
  <c r="U85" i="1" s="1"/>
  <c r="P89" i="1"/>
  <c r="U89" i="1" s="1"/>
  <c r="P101" i="1"/>
  <c r="P105" i="1"/>
  <c r="U105" i="1" s="1"/>
  <c r="P117" i="1"/>
  <c r="U117" i="1" s="1"/>
  <c r="P129" i="1"/>
  <c r="U129" i="1" s="1"/>
  <c r="P141" i="1"/>
  <c r="U141" i="1" s="1"/>
  <c r="P153" i="1"/>
  <c r="U153" i="1" s="1"/>
  <c r="P165" i="1"/>
  <c r="U165" i="1" s="1"/>
  <c r="U263" i="1"/>
  <c r="U270" i="1"/>
  <c r="U271" i="1"/>
  <c r="U19" i="1"/>
  <c r="U23" i="1"/>
  <c r="U27" i="1"/>
  <c r="U31" i="1"/>
  <c r="U35" i="1"/>
  <c r="U39" i="1"/>
  <c r="U43" i="1"/>
  <c r="U47" i="1"/>
  <c r="U51" i="1"/>
  <c r="U55" i="1"/>
  <c r="U59" i="1"/>
  <c r="U63" i="1"/>
  <c r="U67" i="1"/>
  <c r="U71" i="1"/>
  <c r="U75" i="1"/>
  <c r="U79" i="1"/>
  <c r="U83" i="1"/>
  <c r="U87" i="1"/>
  <c r="U91" i="1"/>
  <c r="U95" i="1"/>
  <c r="U99" i="1"/>
  <c r="U103" i="1"/>
  <c r="U107" i="1"/>
  <c r="U111" i="1"/>
  <c r="U115" i="1"/>
  <c r="U119" i="1"/>
  <c r="U123" i="1"/>
  <c r="U127" i="1"/>
  <c r="U131" i="1"/>
  <c r="U135" i="1"/>
  <c r="U139" i="1"/>
  <c r="U143" i="1"/>
  <c r="U147" i="1"/>
  <c r="U151" i="1"/>
  <c r="U155" i="1"/>
  <c r="U159" i="1"/>
  <c r="U163" i="1"/>
  <c r="U167" i="1"/>
  <c r="U171" i="1"/>
  <c r="U175" i="1"/>
  <c r="U179" i="1"/>
  <c r="U183" i="1"/>
  <c r="U187" i="1"/>
  <c r="U191" i="1"/>
  <c r="U195" i="1"/>
  <c r="U199" i="1"/>
  <c r="U203" i="1"/>
  <c r="U207" i="1"/>
  <c r="U211" i="1"/>
  <c r="U215" i="1"/>
  <c r="U219" i="1"/>
  <c r="U223" i="1"/>
  <c r="U227" i="1"/>
  <c r="U231" i="1"/>
  <c r="U235" i="1"/>
  <c r="U239" i="1"/>
  <c r="U243" i="1"/>
  <c r="U247" i="1"/>
  <c r="U251" i="1"/>
  <c r="U255" i="1"/>
  <c r="U259" i="1"/>
  <c r="U268" i="1"/>
  <c r="U269" i="1"/>
  <c r="B9" i="2"/>
  <c r="U266" i="1"/>
  <c r="U267" i="1"/>
  <c r="U427" i="1"/>
  <c r="P379" i="1"/>
  <c r="P383" i="1"/>
  <c r="P387" i="1"/>
  <c r="U387" i="1" s="1"/>
  <c r="P391" i="1"/>
  <c r="U391" i="1" s="1"/>
  <c r="P395" i="1"/>
  <c r="U395" i="1" s="1"/>
  <c r="P399" i="1"/>
  <c r="U399" i="1" s="1"/>
  <c r="P403" i="1"/>
  <c r="P407" i="1"/>
  <c r="P411" i="1"/>
  <c r="P415" i="1"/>
  <c r="U415" i="1" s="1"/>
  <c r="P419" i="1"/>
  <c r="Q84" i="1" s="1"/>
  <c r="P423" i="1"/>
  <c r="U423" i="1" s="1"/>
  <c r="P427" i="1"/>
  <c r="P431" i="1"/>
  <c r="U431" i="1" s="1"/>
  <c r="P435" i="1"/>
  <c r="Q172" i="1" s="1"/>
  <c r="P439" i="1"/>
  <c r="U439" i="1" s="1"/>
  <c r="U442" i="1"/>
  <c r="U448" i="1"/>
  <c r="P449" i="1"/>
  <c r="U449" i="1" s="1"/>
  <c r="U456" i="1"/>
  <c r="U460" i="1"/>
  <c r="U464" i="1"/>
  <c r="U468" i="1"/>
  <c r="U472" i="1"/>
  <c r="U476" i="1"/>
  <c r="U480" i="1"/>
  <c r="U484" i="1"/>
  <c r="U488" i="1"/>
  <c r="U492" i="1"/>
  <c r="U496" i="1"/>
  <c r="U500" i="1"/>
  <c r="U504" i="1"/>
  <c r="U508" i="1"/>
  <c r="U512" i="1"/>
  <c r="U516" i="1"/>
  <c r="U520" i="1"/>
  <c r="U524" i="1"/>
  <c r="U528" i="1"/>
  <c r="U532" i="1"/>
  <c r="U536" i="1"/>
  <c r="U540" i="1"/>
  <c r="U544" i="1"/>
  <c r="U548" i="1"/>
  <c r="U552" i="1"/>
  <c r="U556" i="1"/>
  <c r="U560" i="1"/>
  <c r="U564" i="1"/>
  <c r="U568" i="1"/>
  <c r="U273" i="1"/>
  <c r="U277" i="1"/>
  <c r="U281" i="1"/>
  <c r="U285" i="1"/>
  <c r="U289" i="1"/>
  <c r="U293" i="1"/>
  <c r="U297" i="1"/>
  <c r="U301" i="1"/>
  <c r="U305" i="1"/>
  <c r="U309" i="1"/>
  <c r="U313" i="1"/>
  <c r="U317" i="1"/>
  <c r="U321" i="1"/>
  <c r="U325" i="1"/>
  <c r="U329" i="1"/>
  <c r="U333" i="1"/>
  <c r="U337" i="1"/>
  <c r="U341" i="1"/>
  <c r="U345" i="1"/>
  <c r="U349" i="1"/>
  <c r="U353" i="1"/>
  <c r="U357" i="1"/>
  <c r="U361" i="1"/>
  <c r="U365" i="1"/>
  <c r="U369" i="1"/>
  <c r="U373" i="1"/>
  <c r="U377" i="1"/>
  <c r="U381" i="1"/>
  <c r="U385" i="1"/>
  <c r="U389" i="1"/>
  <c r="U393" i="1"/>
  <c r="U397" i="1"/>
  <c r="U401" i="1"/>
  <c r="U405" i="1"/>
  <c r="U409" i="1"/>
  <c r="U413" i="1"/>
  <c r="U417" i="1"/>
  <c r="U421" i="1"/>
  <c r="U425" i="1"/>
  <c r="U429" i="1"/>
  <c r="U433" i="1"/>
  <c r="U437" i="1"/>
  <c r="U441" i="1"/>
  <c r="U447" i="1"/>
  <c r="U569" i="1"/>
  <c r="U572" i="1"/>
  <c r="U576" i="1"/>
  <c r="U580" i="1"/>
  <c r="U584" i="1"/>
  <c r="U588" i="1"/>
  <c r="U592" i="1"/>
  <c r="U596" i="1"/>
  <c r="U600" i="1"/>
  <c r="U604" i="1"/>
  <c r="U608" i="1"/>
  <c r="U612" i="1"/>
  <c r="U616" i="1"/>
  <c r="U620" i="1"/>
  <c r="U624" i="1"/>
  <c r="U628" i="1"/>
  <c r="U632" i="1"/>
  <c r="U636" i="1"/>
  <c r="U640" i="1"/>
  <c r="U644" i="1"/>
  <c r="U648" i="1"/>
  <c r="U652" i="1"/>
  <c r="U711" i="1"/>
  <c r="U740" i="1"/>
  <c r="U780" i="1"/>
  <c r="U836" i="1"/>
  <c r="U872" i="1"/>
  <c r="U451" i="1"/>
  <c r="U455" i="1"/>
  <c r="U459" i="1"/>
  <c r="U463" i="1"/>
  <c r="U467" i="1"/>
  <c r="U471" i="1"/>
  <c r="U475" i="1"/>
  <c r="U479" i="1"/>
  <c r="U483" i="1"/>
  <c r="U487" i="1"/>
  <c r="U491" i="1"/>
  <c r="U495" i="1"/>
  <c r="U499" i="1"/>
  <c r="U503" i="1"/>
  <c r="U507" i="1"/>
  <c r="U511" i="1"/>
  <c r="U515" i="1"/>
  <c r="U519" i="1"/>
  <c r="U523" i="1"/>
  <c r="U527" i="1"/>
  <c r="U531" i="1"/>
  <c r="U535" i="1"/>
  <c r="U539" i="1"/>
  <c r="U543" i="1"/>
  <c r="U547" i="1"/>
  <c r="U551" i="1"/>
  <c r="U555" i="1"/>
  <c r="U559" i="1"/>
  <c r="U563" i="1"/>
  <c r="U567" i="1"/>
  <c r="U571" i="1"/>
  <c r="U575" i="1"/>
  <c r="U579" i="1"/>
  <c r="U583" i="1"/>
  <c r="U587" i="1"/>
  <c r="U591" i="1"/>
  <c r="U595" i="1"/>
  <c r="U599" i="1"/>
  <c r="U603" i="1"/>
  <c r="U607" i="1"/>
  <c r="U611" i="1"/>
  <c r="U615" i="1"/>
  <c r="U619" i="1"/>
  <c r="U623" i="1"/>
  <c r="U627" i="1"/>
  <c r="U631" i="1"/>
  <c r="U635" i="1"/>
  <c r="U639" i="1"/>
  <c r="U658" i="1"/>
  <c r="U684" i="1"/>
  <c r="U728" i="1"/>
  <c r="U824" i="1"/>
  <c r="U653" i="1"/>
  <c r="U868" i="1"/>
  <c r="P660" i="1"/>
  <c r="U660" i="1" s="1"/>
  <c r="P664" i="1"/>
  <c r="U664" i="1" s="1"/>
  <c r="P668" i="1"/>
  <c r="P672" i="1"/>
  <c r="Q271" i="1" s="1"/>
  <c r="P676" i="1"/>
  <c r="U676" i="1" s="1"/>
  <c r="P680" i="1"/>
  <c r="U680" i="1" s="1"/>
  <c r="P684" i="1"/>
  <c r="P688" i="1"/>
  <c r="U688" i="1" s="1"/>
  <c r="P692" i="1"/>
  <c r="U692" i="1" s="1"/>
  <c r="P696" i="1"/>
  <c r="U696" i="1" s="1"/>
  <c r="P700" i="1"/>
  <c r="U700" i="1" s="1"/>
  <c r="P704" i="1"/>
  <c r="U704" i="1" s="1"/>
  <c r="P708" i="1"/>
  <c r="U708" i="1" s="1"/>
  <c r="P712" i="1"/>
  <c r="U712" i="1" s="1"/>
  <c r="P716" i="1"/>
  <c r="U716" i="1" s="1"/>
  <c r="P720" i="1"/>
  <c r="U720" i="1" s="1"/>
  <c r="P724" i="1"/>
  <c r="U724" i="1" s="1"/>
  <c r="P728" i="1"/>
  <c r="P732" i="1"/>
  <c r="U732" i="1" s="1"/>
  <c r="P736" i="1"/>
  <c r="U736" i="1" s="1"/>
  <c r="P740" i="1"/>
  <c r="P744" i="1"/>
  <c r="U744" i="1" s="1"/>
  <c r="P748" i="1"/>
  <c r="U748" i="1" s="1"/>
  <c r="P752" i="1"/>
  <c r="U752" i="1" s="1"/>
  <c r="P756" i="1"/>
  <c r="U756" i="1" s="1"/>
  <c r="P760" i="1"/>
  <c r="U760" i="1" s="1"/>
  <c r="P764" i="1"/>
  <c r="U764" i="1" s="1"/>
  <c r="P768" i="1"/>
  <c r="U768" i="1" s="1"/>
  <c r="P772" i="1"/>
  <c r="U772" i="1" s="1"/>
  <c r="P776" i="1"/>
  <c r="U776" i="1" s="1"/>
  <c r="P780" i="1"/>
  <c r="P784" i="1"/>
  <c r="U784" i="1" s="1"/>
  <c r="P788" i="1"/>
  <c r="U788" i="1" s="1"/>
  <c r="P792" i="1"/>
  <c r="U792" i="1" s="1"/>
  <c r="P796" i="1"/>
  <c r="U796" i="1" s="1"/>
  <c r="P800" i="1"/>
  <c r="U800" i="1" s="1"/>
  <c r="P804" i="1"/>
  <c r="U804" i="1" s="1"/>
  <c r="P808" i="1"/>
  <c r="U808" i="1" s="1"/>
  <c r="P812" i="1"/>
  <c r="U812" i="1" s="1"/>
  <c r="P816" i="1"/>
  <c r="U816" i="1" s="1"/>
  <c r="P820" i="1"/>
  <c r="U820" i="1" s="1"/>
  <c r="P824" i="1"/>
  <c r="P828" i="1"/>
  <c r="U828" i="1" s="1"/>
  <c r="P832" i="1"/>
  <c r="U832" i="1" s="1"/>
  <c r="P836" i="1"/>
  <c r="P840" i="1"/>
  <c r="U840" i="1" s="1"/>
  <c r="P844" i="1"/>
  <c r="U844" i="1" s="1"/>
  <c r="P848" i="1"/>
  <c r="U848" i="1" s="1"/>
  <c r="P852" i="1"/>
  <c r="U852" i="1" s="1"/>
  <c r="P856" i="1"/>
  <c r="U856" i="1" s="1"/>
  <c r="P860" i="1"/>
  <c r="U860" i="1" s="1"/>
  <c r="P864" i="1"/>
  <c r="U864" i="1" s="1"/>
  <c r="P868" i="1"/>
  <c r="P872" i="1"/>
  <c r="U876" i="1"/>
  <c r="P877" i="1"/>
  <c r="U877" i="1" s="1"/>
  <c r="U879" i="1"/>
  <c r="U714" i="1"/>
  <c r="U718" i="1"/>
  <c r="U722" i="1"/>
  <c r="U726" i="1"/>
  <c r="U730" i="1"/>
  <c r="U734" i="1"/>
  <c r="U738" i="1"/>
  <c r="U742" i="1"/>
  <c r="U746" i="1"/>
  <c r="U750" i="1"/>
  <c r="U754" i="1"/>
  <c r="U758" i="1"/>
  <c r="U762" i="1"/>
  <c r="U766" i="1"/>
  <c r="U770" i="1"/>
  <c r="U774" i="1"/>
  <c r="U778" i="1"/>
  <c r="U782" i="1"/>
  <c r="U786" i="1"/>
  <c r="U790" i="1"/>
  <c r="U794" i="1"/>
  <c r="U798" i="1"/>
  <c r="U802" i="1"/>
  <c r="U806" i="1"/>
  <c r="U810" i="1"/>
  <c r="U814" i="1"/>
  <c r="U818" i="1"/>
  <c r="U822" i="1"/>
  <c r="U826" i="1"/>
  <c r="U830" i="1"/>
  <c r="U834" i="1"/>
  <c r="U838" i="1"/>
  <c r="U842" i="1"/>
  <c r="U846" i="1"/>
  <c r="U850" i="1"/>
  <c r="U854" i="1"/>
  <c r="U858" i="1"/>
  <c r="U862" i="1"/>
  <c r="U866" i="1"/>
  <c r="U870" i="1"/>
  <c r="U878" i="1"/>
  <c r="U943" i="1"/>
  <c r="U865" i="1"/>
  <c r="U869" i="1"/>
  <c r="U1093" i="1"/>
  <c r="U1090" i="1"/>
  <c r="U1095" i="1"/>
  <c r="U1121" i="1"/>
  <c r="U880" i="1"/>
  <c r="U884" i="1"/>
  <c r="U888" i="1"/>
  <c r="U892" i="1"/>
  <c r="U896" i="1"/>
  <c r="U900" i="1"/>
  <c r="U904" i="1"/>
  <c r="U908" i="1"/>
  <c r="U912" i="1"/>
  <c r="U916" i="1"/>
  <c r="U920" i="1"/>
  <c r="U924" i="1"/>
  <c r="U928" i="1"/>
  <c r="U932" i="1"/>
  <c r="U936" i="1"/>
  <c r="U940" i="1"/>
  <c r="U944" i="1"/>
  <c r="U948" i="1"/>
  <c r="U952" i="1"/>
  <c r="U956" i="1"/>
  <c r="U960" i="1"/>
  <c r="U964" i="1"/>
  <c r="U968" i="1"/>
  <c r="U972" i="1"/>
  <c r="U976" i="1"/>
  <c r="U980" i="1"/>
  <c r="U984" i="1"/>
  <c r="U988" i="1"/>
  <c r="U992" i="1"/>
  <c r="U996" i="1"/>
  <c r="U1000" i="1"/>
  <c r="U1004" i="1"/>
  <c r="U1008" i="1"/>
  <c r="U1012" i="1"/>
  <c r="U1016" i="1"/>
  <c r="U1020" i="1"/>
  <c r="U1024" i="1"/>
  <c r="U1028" i="1"/>
  <c r="U1032" i="1"/>
  <c r="U1036" i="1"/>
  <c r="U1040" i="1"/>
  <c r="U1044" i="1"/>
  <c r="U1048" i="1"/>
  <c r="U1052" i="1"/>
  <c r="U1056" i="1"/>
  <c r="U1060" i="1"/>
  <c r="U1064" i="1"/>
  <c r="U1068" i="1"/>
  <c r="U1072" i="1"/>
  <c r="U1076" i="1"/>
  <c r="U1080" i="1"/>
  <c r="U1084" i="1"/>
  <c r="U1088" i="1"/>
  <c r="U1098" i="1"/>
  <c r="U1117" i="1"/>
  <c r="P1088" i="1"/>
  <c r="U1089" i="1"/>
  <c r="U1097" i="1"/>
  <c r="P1101" i="1"/>
  <c r="U1101" i="1" s="1"/>
  <c r="P1105" i="1"/>
  <c r="U1105" i="1" s="1"/>
  <c r="P1109" i="1"/>
  <c r="U1109" i="1" s="1"/>
  <c r="P1113" i="1"/>
  <c r="U1113" i="1" s="1"/>
  <c r="P1117" i="1"/>
  <c r="P1121" i="1"/>
  <c r="P1125" i="1"/>
  <c r="U1125" i="1" s="1"/>
  <c r="P1129" i="1"/>
  <c r="U1129" i="1" s="1"/>
  <c r="P1133" i="1"/>
  <c r="U1133" i="1" s="1"/>
  <c r="P1137" i="1"/>
  <c r="U1137" i="1" s="1"/>
  <c r="P1141" i="1"/>
  <c r="U1141" i="1" s="1"/>
  <c r="P1145" i="1"/>
  <c r="U1145" i="1" s="1"/>
  <c r="P1149" i="1"/>
  <c r="U1149" i="1" s="1"/>
  <c r="P1153" i="1"/>
  <c r="U1153" i="1" s="1"/>
  <c r="P1157" i="1"/>
  <c r="U1157" i="1" s="1"/>
  <c r="P1161" i="1"/>
  <c r="U1161" i="1" s="1"/>
  <c r="P1165" i="1"/>
  <c r="U1165" i="1" s="1"/>
  <c r="P1169" i="1"/>
  <c r="U1169" i="1" s="1"/>
  <c r="P1173" i="1"/>
  <c r="U1173" i="1" s="1"/>
  <c r="U1176" i="1"/>
  <c r="U1177" i="1"/>
  <c r="U1183" i="1"/>
  <c r="U1198" i="1"/>
  <c r="U1214" i="1"/>
  <c r="U1218" i="1"/>
  <c r="U1222" i="1"/>
  <c r="U1179" i="1"/>
  <c r="U1191" i="1"/>
  <c r="U1194" i="1"/>
  <c r="U1201" i="1"/>
  <c r="U1207" i="1"/>
  <c r="U1210" i="1"/>
  <c r="P1228" i="1"/>
  <c r="U1228" i="1"/>
  <c r="P1253" i="1"/>
  <c r="U1253" i="1"/>
  <c r="P1260" i="1"/>
  <c r="U1260" i="1" s="1"/>
  <c r="U1186" i="1"/>
  <c r="U1190" i="1"/>
  <c r="U1203" i="1"/>
  <c r="U1206" i="1"/>
  <c r="U1221" i="1"/>
  <c r="U1181" i="1"/>
  <c r="U1193" i="1"/>
  <c r="U1219" i="1"/>
  <c r="U1223" i="1"/>
  <c r="U1230" i="1"/>
  <c r="P1237" i="1"/>
  <c r="U1237" i="1" s="1"/>
  <c r="P1244" i="1"/>
  <c r="U1244" i="1" s="1"/>
  <c r="P1185" i="1"/>
  <c r="U1185" i="1" s="1"/>
  <c r="P1189" i="1"/>
  <c r="U1189" i="1" s="1"/>
  <c r="U1192" i="1"/>
  <c r="P1193" i="1"/>
  <c r="U1196" i="1"/>
  <c r="P1197" i="1"/>
  <c r="U1197" i="1" s="1"/>
  <c r="U1200" i="1"/>
  <c r="P1201" i="1"/>
  <c r="U1204" i="1"/>
  <c r="P1205" i="1"/>
  <c r="U1205" i="1" s="1"/>
  <c r="U1208" i="1"/>
  <c r="P1209" i="1"/>
  <c r="U1209" i="1" s="1"/>
  <c r="U1212" i="1"/>
  <c r="P1213" i="1"/>
  <c r="U1213" i="1" s="1"/>
  <c r="P1217" i="1"/>
  <c r="U1217" i="1" s="1"/>
  <c r="P1221" i="1"/>
  <c r="U1224" i="1"/>
  <c r="P1234" i="1"/>
  <c r="U1234" i="1" s="1"/>
  <c r="U1238" i="1"/>
  <c r="P1250" i="1"/>
  <c r="U1250" i="1" s="1"/>
  <c r="U1254" i="1"/>
  <c r="P1266" i="1"/>
  <c r="U1266" i="1" s="1"/>
  <c r="U1270" i="1"/>
  <c r="P1282" i="1"/>
  <c r="U1282" i="1" s="1"/>
  <c r="U1292" i="1"/>
  <c r="U1308" i="1"/>
  <c r="P1309" i="1"/>
  <c r="U1309" i="1" s="1"/>
  <c r="U1324" i="1"/>
  <c r="P1325" i="1"/>
  <c r="U1325" i="1" s="1"/>
  <c r="U1341" i="1"/>
  <c r="U1345" i="1"/>
  <c r="U1349" i="1"/>
  <c r="U1353" i="1"/>
  <c r="U1357" i="1"/>
  <c r="U1231" i="1"/>
  <c r="U1247" i="1"/>
  <c r="U1263" i="1"/>
  <c r="U1269" i="1"/>
  <c r="U1276" i="1"/>
  <c r="U1279" i="1"/>
  <c r="U1288" i="1"/>
  <c r="U1294" i="1"/>
  <c r="U1304" i="1"/>
  <c r="U1310" i="1"/>
  <c r="U1320" i="1"/>
  <c r="U1326" i="1"/>
  <c r="U1336" i="1"/>
  <c r="U1262" i="1"/>
  <c r="U1278" i="1"/>
  <c r="U1300" i="1"/>
  <c r="U1306" i="1"/>
  <c r="U1316" i="1"/>
  <c r="U1322" i="1"/>
  <c r="U1332" i="1"/>
  <c r="U1338" i="1"/>
  <c r="U1361" i="1"/>
  <c r="U1365" i="1"/>
  <c r="U1369" i="1"/>
  <c r="U1373" i="1"/>
  <c r="U1377" i="1"/>
  <c r="U1381" i="1"/>
  <c r="U1385" i="1"/>
  <c r="U1389" i="1"/>
  <c r="U1396" i="1"/>
  <c r="U1412" i="1"/>
  <c r="U1340" i="1"/>
  <c r="U1344" i="1"/>
  <c r="U1348" i="1"/>
  <c r="U1352" i="1"/>
  <c r="U1356" i="1"/>
  <c r="U1360" i="1"/>
  <c r="U1364" i="1"/>
  <c r="U1368" i="1"/>
  <c r="U1372" i="1"/>
  <c r="U1376" i="1"/>
  <c r="U1380" i="1"/>
  <c r="U1384" i="1"/>
  <c r="U1388" i="1"/>
  <c r="U1400" i="1"/>
  <c r="P1403" i="1"/>
  <c r="U1403" i="1" s="1"/>
  <c r="U1390" i="1"/>
  <c r="U1393" i="1"/>
  <c r="U1406" i="1"/>
  <c r="U1409" i="1"/>
  <c r="U1419" i="1"/>
  <c r="U1427" i="1"/>
  <c r="U1435" i="1"/>
  <c r="U1443" i="1"/>
  <c r="U1451" i="1"/>
  <c r="U1459" i="1"/>
  <c r="U1467" i="1"/>
  <c r="U1475" i="1"/>
  <c r="U1394" i="1"/>
  <c r="U1397" i="1"/>
  <c r="U1410" i="1"/>
  <c r="U1413" i="1"/>
  <c r="U1421" i="1"/>
  <c r="U1429" i="1"/>
  <c r="U1437" i="1"/>
  <c r="U1445" i="1"/>
  <c r="U1453" i="1"/>
  <c r="U1461" i="1"/>
  <c r="U1469" i="1"/>
  <c r="U1477" i="1"/>
  <c r="U1479" i="1"/>
  <c r="U1483" i="1"/>
  <c r="U1487" i="1"/>
  <c r="U1491" i="1"/>
  <c r="U1495" i="1"/>
  <c r="U1499" i="1"/>
  <c r="U1414" i="1"/>
  <c r="U1418" i="1"/>
  <c r="U1422" i="1"/>
  <c r="U1426" i="1"/>
  <c r="U1430" i="1"/>
  <c r="U1434" i="1"/>
  <c r="U1438" i="1"/>
  <c r="U1442" i="1"/>
  <c r="U1446" i="1"/>
  <c r="U1450" i="1"/>
  <c r="U1454" i="1"/>
  <c r="U1458" i="1"/>
  <c r="U1462" i="1"/>
  <c r="U1466" i="1"/>
  <c r="U1470" i="1"/>
  <c r="U1474" i="1"/>
  <c r="U1478" i="1"/>
  <c r="U1482" i="1"/>
  <c r="U1486" i="1"/>
  <c r="U1490" i="1"/>
  <c r="U1494" i="1"/>
  <c r="U1498" i="1"/>
  <c r="U1501" i="1"/>
  <c r="Q238" i="1" l="1"/>
  <c r="U435" i="1"/>
  <c r="Q1136" i="1"/>
  <c r="Q377" i="1"/>
  <c r="Q256" i="1"/>
  <c r="Q220" i="1"/>
  <c r="Q100" i="1"/>
  <c r="Q28" i="1"/>
  <c r="Q383" i="1"/>
  <c r="Q385" i="1"/>
  <c r="Q629" i="1"/>
  <c r="Q700" i="1"/>
  <c r="Q643" i="1"/>
  <c r="Q788" i="1"/>
  <c r="Q831" i="1"/>
  <c r="Q940" i="1"/>
  <c r="Q1087" i="1"/>
  <c r="Q949" i="1"/>
  <c r="Q1157" i="1"/>
  <c r="Q111" i="1"/>
  <c r="Q66" i="1"/>
  <c r="U672" i="1"/>
  <c r="Q58" i="1"/>
  <c r="Q130" i="1"/>
  <c r="Q166" i="1"/>
  <c r="Q186" i="1"/>
  <c r="U407" i="1"/>
  <c r="Q1459" i="1"/>
  <c r="Q1391" i="1"/>
  <c r="Q1468" i="1"/>
  <c r="Q1457" i="1"/>
  <c r="Q1324" i="1"/>
  <c r="Q1401" i="1"/>
  <c r="Q1361" i="1"/>
  <c r="Q1257" i="1"/>
  <c r="Q1453" i="1"/>
  <c r="Q1374" i="1"/>
  <c r="Q1466" i="1"/>
  <c r="Q1244" i="1"/>
  <c r="Q1195" i="1"/>
  <c r="Q1318" i="1"/>
  <c r="Q1197" i="1"/>
  <c r="Q1283" i="1"/>
  <c r="Q1186" i="1"/>
  <c r="Q1139" i="1"/>
  <c r="Q1183" i="1"/>
  <c r="Q1259" i="1"/>
  <c r="Q1173" i="1"/>
  <c r="Q1256" i="1"/>
  <c r="Q1106" i="1"/>
  <c r="Q1017" i="1"/>
  <c r="Q953" i="1"/>
  <c r="Q921" i="1"/>
  <c r="Q1022" i="1"/>
  <c r="Q986" i="1"/>
  <c r="Q1096" i="1"/>
  <c r="Q1035" i="1"/>
  <c r="Q983" i="1"/>
  <c r="Q923" i="1"/>
  <c r="Q1084" i="1"/>
  <c r="Q1012" i="1"/>
  <c r="Q976" i="1"/>
  <c r="Q912" i="1"/>
  <c r="Q842" i="1"/>
  <c r="Q802" i="1"/>
  <c r="Q694" i="1"/>
  <c r="Q847" i="1"/>
  <c r="Q795" i="1"/>
  <c r="Q751" i="1"/>
  <c r="Q868" i="1"/>
  <c r="Q820" i="1"/>
  <c r="Q768" i="1"/>
  <c r="Q865" i="1"/>
  <c r="Q793" i="1"/>
  <c r="Q665" i="1"/>
  <c r="Q603" i="1"/>
  <c r="Q696" i="1"/>
  <c r="Q616" i="1"/>
  <c r="Q468" i="1"/>
  <c r="Q589" i="1"/>
  <c r="Q541" i="1"/>
  <c r="Q497" i="1"/>
  <c r="Q594" i="1"/>
  <c r="Q417" i="1"/>
  <c r="Q466" i="1"/>
  <c r="Q374" i="1"/>
  <c r="Q318" i="1"/>
  <c r="Q407" i="1"/>
  <c r="Q359" i="1"/>
  <c r="Q412" i="1"/>
  <c r="Q340" i="1"/>
  <c r="Q8" i="1"/>
  <c r="Q25" i="1"/>
  <c r="Q81" i="1"/>
  <c r="Q89" i="1"/>
  <c r="Q369" i="1"/>
  <c r="Q43" i="1"/>
  <c r="Q32" i="1"/>
  <c r="Q56" i="1"/>
  <c r="Q1482" i="1"/>
  <c r="Q1455" i="1"/>
  <c r="Q1492" i="1"/>
  <c r="Q1460" i="1"/>
  <c r="Q1402" i="1"/>
  <c r="Q1320" i="1"/>
  <c r="Q1396" i="1"/>
  <c r="Q1293" i="1"/>
  <c r="Q1493" i="1"/>
  <c r="Q1410" i="1"/>
  <c r="Q1358" i="1"/>
  <c r="Q1426" i="1"/>
  <c r="Q1242" i="1"/>
  <c r="Q1187" i="1"/>
  <c r="Q1286" i="1"/>
  <c r="Q1331" i="1"/>
  <c r="Q1280" i="1"/>
  <c r="Q1192" i="1"/>
  <c r="Q1107" i="1"/>
  <c r="Q1168" i="1"/>
  <c r="Q1224" i="1"/>
  <c r="Q1169" i="1"/>
  <c r="Q1158" i="1"/>
  <c r="Q1094" i="1"/>
  <c r="Q1001" i="1"/>
  <c r="Q945" i="1"/>
  <c r="Q913" i="1"/>
  <c r="Q1010" i="1"/>
  <c r="Q934" i="1"/>
  <c r="Q1089" i="1"/>
  <c r="Q1015" i="1"/>
  <c r="Q955" i="1"/>
  <c r="Q911" i="1"/>
  <c r="Q1076" i="1"/>
  <c r="Q996" i="1"/>
  <c r="Q944" i="1"/>
  <c r="Q904" i="1"/>
  <c r="Q826" i="1"/>
  <c r="Q790" i="1"/>
  <c r="Q670" i="1"/>
  <c r="Q843" i="1"/>
  <c r="Q783" i="1"/>
  <c r="Q707" i="1"/>
  <c r="Q848" i="1"/>
  <c r="Q816" i="1"/>
  <c r="Q764" i="1"/>
  <c r="Q845" i="1"/>
  <c r="Q713" i="1"/>
  <c r="Q658" i="1"/>
  <c r="Q583" i="1"/>
  <c r="Q676" i="1"/>
  <c r="Q572" i="1"/>
  <c r="Q444" i="1"/>
  <c r="Q577" i="1"/>
  <c r="Q537" i="1"/>
  <c r="Q461" i="1"/>
  <c r="Q586" i="1"/>
  <c r="Q405" i="1"/>
  <c r="Q430" i="1"/>
  <c r="Q358" i="1"/>
  <c r="Q294" i="1"/>
  <c r="Q375" i="1"/>
  <c r="Q323" i="1"/>
  <c r="Q404" i="1"/>
  <c r="Q292" i="1"/>
  <c r="Q39" i="1"/>
  <c r="Q37" i="1"/>
  <c r="Q141" i="1"/>
  <c r="Q357" i="1"/>
  <c r="Q5" i="1"/>
  <c r="Q92" i="1"/>
  <c r="Q112" i="1"/>
  <c r="Q132" i="1"/>
  <c r="Q196" i="1"/>
  <c r="Q230" i="1"/>
  <c r="Q1443" i="1"/>
  <c r="Q1480" i="1"/>
  <c r="Q1456" i="1"/>
  <c r="Q1368" i="1"/>
  <c r="Q1308" i="1"/>
  <c r="Q1389" i="1"/>
  <c r="Q1289" i="1"/>
  <c r="Q1477" i="1"/>
  <c r="Q1408" i="1"/>
  <c r="Q1354" i="1"/>
  <c r="Q1418" i="1"/>
  <c r="Q1231" i="1"/>
  <c r="Q1359" i="1"/>
  <c r="Q1282" i="1"/>
  <c r="Q1306" i="1"/>
  <c r="Q1218" i="1"/>
  <c r="Q1179" i="1"/>
  <c r="Q1103" i="1"/>
  <c r="Q1164" i="1"/>
  <c r="Q1200" i="1"/>
  <c r="Q1145" i="1"/>
  <c r="Q1138" i="1"/>
  <c r="Q1090" i="1"/>
  <c r="Q985" i="1"/>
  <c r="Q937" i="1"/>
  <c r="Q1074" i="1"/>
  <c r="Q1006" i="1"/>
  <c r="Q890" i="1"/>
  <c r="Q1071" i="1"/>
  <c r="Q1007" i="1"/>
  <c r="Q943" i="1"/>
  <c r="Q899" i="1"/>
  <c r="Q1044" i="1"/>
  <c r="Q992" i="1"/>
  <c r="Q932" i="1"/>
  <c r="Q854" i="1"/>
  <c r="Q822" i="1"/>
  <c r="Q758" i="1"/>
  <c r="Q863" i="1"/>
  <c r="Q839" i="1"/>
  <c r="Q779" i="1"/>
  <c r="Q695" i="1"/>
  <c r="Q836" i="1"/>
  <c r="Q792" i="1"/>
  <c r="Q760" i="1"/>
  <c r="Q833" i="1"/>
  <c r="Q697" i="1"/>
  <c r="Q651" i="1"/>
  <c r="Q559" i="1"/>
  <c r="Q668" i="1"/>
  <c r="Q536" i="1"/>
  <c r="Q649" i="1"/>
  <c r="Q561" i="1"/>
  <c r="Q521" i="1"/>
  <c r="Q634" i="1"/>
  <c r="Q429" i="1"/>
  <c r="Q558" i="1"/>
  <c r="Q426" i="1"/>
  <c r="Q330" i="1"/>
  <c r="Q278" i="1"/>
  <c r="Q367" i="1"/>
  <c r="Q319" i="1"/>
  <c r="Q356" i="1"/>
  <c r="Q288" i="1"/>
  <c r="Q21" i="1"/>
  <c r="Q177" i="1"/>
  <c r="Q185" i="1"/>
  <c r="Q205" i="1"/>
  <c r="Q225" i="1"/>
  <c r="Q253" i="1"/>
  <c r="Q261" i="1"/>
  <c r="Q273" i="1"/>
  <c r="Q289" i="1"/>
  <c r="Q325" i="1"/>
  <c r="Q27" i="1"/>
  <c r="Q9" i="1"/>
  <c r="Q164" i="1"/>
  <c r="Q228" i="1"/>
  <c r="Q218" i="1"/>
  <c r="Q1495" i="1"/>
  <c r="Q1395" i="1"/>
  <c r="Q1476" i="1"/>
  <c r="Q1428" i="1"/>
  <c r="Q1332" i="1"/>
  <c r="Q1292" i="1"/>
  <c r="Q1369" i="1"/>
  <c r="Q1269" i="1"/>
  <c r="Q1461" i="1"/>
  <c r="Q1394" i="1"/>
  <c r="Q1350" i="1"/>
  <c r="Q1294" i="1"/>
  <c r="Q1219" i="1"/>
  <c r="Q1307" i="1"/>
  <c r="Q1213" i="1"/>
  <c r="Q1299" i="1"/>
  <c r="Q1210" i="1"/>
  <c r="Q1175" i="1"/>
  <c r="Q1254" i="1"/>
  <c r="Q1144" i="1"/>
  <c r="Q1180" i="1"/>
  <c r="Q1109" i="1"/>
  <c r="Q1110" i="1"/>
  <c r="Q1053" i="1"/>
  <c r="Q969" i="1"/>
  <c r="Q925" i="1"/>
  <c r="Q1070" i="1"/>
  <c r="Q990" i="1"/>
  <c r="Q886" i="1"/>
  <c r="Q1047" i="1"/>
  <c r="Q995" i="1"/>
  <c r="Q939" i="1"/>
  <c r="Q891" i="1"/>
  <c r="Q1028" i="1"/>
  <c r="Q980" i="1"/>
  <c r="Q920" i="1"/>
  <c r="Q850" i="1"/>
  <c r="Q818" i="1"/>
  <c r="Q710" i="1"/>
  <c r="Q851" i="1"/>
  <c r="Q811" i="1"/>
  <c r="Q771" i="1"/>
  <c r="Q691" i="1"/>
  <c r="Q824" i="1"/>
  <c r="Q784" i="1"/>
  <c r="Q748" i="1"/>
  <c r="Q821" i="1"/>
  <c r="Q689" i="1"/>
  <c r="Q627" i="1"/>
  <c r="Q555" i="1"/>
  <c r="Q664" i="1"/>
  <c r="Q512" i="1"/>
  <c r="Q601" i="1"/>
  <c r="Q553" i="1"/>
  <c r="Q513" i="1"/>
  <c r="Q598" i="1"/>
  <c r="Q421" i="1"/>
  <c r="Q490" i="1"/>
  <c r="Q398" i="1"/>
  <c r="Q322" i="1"/>
  <c r="Q266" i="1"/>
  <c r="Q363" i="1"/>
  <c r="Q315" i="1"/>
  <c r="Q348" i="1"/>
  <c r="Q280" i="1"/>
  <c r="Q41" i="1"/>
  <c r="Q161" i="1"/>
  <c r="Q293" i="1"/>
  <c r="Q329" i="1"/>
  <c r="Q365" i="1"/>
  <c r="Q252" i="1"/>
  <c r="Q216" i="1"/>
  <c r="Q168" i="1"/>
  <c r="Q320" i="1"/>
  <c r="Q302" i="1"/>
  <c r="Q450" i="1"/>
  <c r="Q460" i="1"/>
  <c r="Q487" i="1"/>
  <c r="Q705" i="1"/>
  <c r="Q864" i="1"/>
  <c r="Q690" i="1"/>
  <c r="Q1024" i="1"/>
  <c r="Q962" i="1"/>
  <c r="Q1005" i="1"/>
  <c r="Q1498" i="1"/>
  <c r="Q16" i="1"/>
  <c r="S16" i="1" s="1"/>
  <c r="R2" i="1"/>
  <c r="R3" i="1"/>
  <c r="U668" i="1"/>
  <c r="Q124" i="1"/>
  <c r="Q244" i="1"/>
  <c r="Q432" i="1"/>
  <c r="Q324" i="1"/>
  <c r="Q268" i="1"/>
  <c r="Q107" i="1"/>
  <c r="Q88" i="1"/>
  <c r="U419" i="1"/>
  <c r="Q72" i="1"/>
  <c r="Q104" i="1"/>
  <c r="Q156" i="1"/>
  <c r="Q1465" i="1"/>
  <c r="Q1373" i="1"/>
  <c r="Q1370" i="1"/>
  <c r="Q1217" i="1"/>
  <c r="Q1159" i="1"/>
  <c r="Q1488" i="1"/>
  <c r="Q1296" i="1"/>
  <c r="Q1469" i="1"/>
  <c r="Q1298" i="1"/>
  <c r="Q1483" i="1"/>
  <c r="Q1447" i="1"/>
  <c r="Q1380" i="1"/>
  <c r="Q1344" i="1"/>
  <c r="Q1305" i="1"/>
  <c r="Q1260" i="1"/>
  <c r="Q1214" i="1"/>
  <c r="Q236" i="1"/>
  <c r="Q192" i="1"/>
  <c r="Q152" i="1"/>
  <c r="Q68" i="1"/>
  <c r="Q408" i="1"/>
  <c r="Q366" i="1"/>
  <c r="Q626" i="1"/>
  <c r="Q612" i="1"/>
  <c r="Q511" i="1"/>
  <c r="Q757" i="1"/>
  <c r="Q723" i="1"/>
  <c r="Q766" i="1"/>
  <c r="Q903" i="1"/>
  <c r="Q1002" i="1"/>
  <c r="Q1095" i="1"/>
  <c r="Q1220" i="1"/>
  <c r="Q151" i="1"/>
  <c r="Q206" i="1"/>
  <c r="U403" i="1"/>
  <c r="Q232" i="1"/>
  <c r="Q188" i="1"/>
  <c r="Q120" i="1"/>
  <c r="Q52" i="1"/>
  <c r="Q283" i="1"/>
  <c r="Q510" i="1"/>
  <c r="Q489" i="1"/>
  <c r="Q648" i="1"/>
  <c r="Q567" i="1"/>
  <c r="Q829" i="1"/>
  <c r="Q791" i="1"/>
  <c r="Q834" i="1"/>
  <c r="Q1043" i="1"/>
  <c r="Q885" i="1"/>
  <c r="Q1162" i="1"/>
  <c r="Q17" i="1"/>
  <c r="S17" i="1" s="1"/>
  <c r="Q183" i="1"/>
  <c r="Q379" i="1"/>
  <c r="Q354" i="1"/>
  <c r="Q438" i="1"/>
  <c r="Q498" i="1"/>
  <c r="Q542" i="1"/>
  <c r="Q413" i="1"/>
  <c r="Q446" i="1"/>
  <c r="Q622" i="1"/>
  <c r="Q481" i="1"/>
  <c r="Q545" i="1"/>
  <c r="Q613" i="1"/>
  <c r="Q456" i="1"/>
  <c r="Q528" i="1"/>
  <c r="Q560" i="1"/>
  <c r="Q632" i="1"/>
  <c r="Q654" i="1"/>
  <c r="Q495" i="1"/>
  <c r="Q563" i="1"/>
  <c r="Q619" i="1"/>
  <c r="Q677" i="1"/>
  <c r="Q857" i="1"/>
  <c r="Q744" i="1"/>
  <c r="Q860" i="1"/>
  <c r="Q683" i="1"/>
  <c r="Q799" i="1"/>
  <c r="Q674" i="1"/>
  <c r="Q786" i="1"/>
  <c r="Q888" i="1"/>
  <c r="Q1036" i="1"/>
  <c r="Q915" i="1"/>
  <c r="Q951" i="1"/>
  <c r="Q1083" i="1"/>
  <c r="Q894" i="1"/>
  <c r="Q970" i="1"/>
  <c r="Q1050" i="1"/>
  <c r="Q905" i="1"/>
  <c r="Q993" i="1"/>
  <c r="Q1077" i="1"/>
  <c r="Q1204" i="1"/>
  <c r="Q1165" i="1"/>
  <c r="Q1132" i="1"/>
  <c r="Q1196" i="1"/>
  <c r="Q1155" i="1"/>
  <c r="Q1230" i="1"/>
  <c r="Q1177" i="1"/>
  <c r="Q1236" i="1"/>
  <c r="Q1291" i="1"/>
  <c r="Q1276" i="1"/>
  <c r="Q1346" i="1"/>
  <c r="Q1485" i="1"/>
  <c r="Q1253" i="1"/>
  <c r="Q1337" i="1"/>
  <c r="Q1430" i="1"/>
  <c r="Q1384" i="1"/>
  <c r="Q1440" i="1"/>
  <c r="Q1431" i="1"/>
  <c r="Q1494" i="1"/>
  <c r="Q345" i="1"/>
  <c r="Q309" i="1"/>
  <c r="Q277" i="1"/>
  <c r="Q265" i="1"/>
  <c r="Q197" i="1"/>
  <c r="Q153" i="1"/>
  <c r="Q145" i="1"/>
  <c r="Q113" i="1"/>
  <c r="Q69" i="1"/>
  <c r="Q143" i="1"/>
  <c r="Q71" i="1"/>
  <c r="Q250" i="1"/>
  <c r="Q234" i="1"/>
  <c r="Q198" i="1"/>
  <c r="Q182" i="1"/>
  <c r="Q110" i="1"/>
  <c r="Q98" i="1"/>
  <c r="Q82" i="1"/>
  <c r="Q22" i="1"/>
  <c r="Q15" i="1"/>
  <c r="S15" i="1" s="1"/>
  <c r="R10" i="1"/>
  <c r="Q3" i="1"/>
  <c r="Q79" i="1"/>
  <c r="Q328" i="1"/>
  <c r="Q368" i="1"/>
  <c r="Q451" i="1"/>
  <c r="Q411" i="1"/>
  <c r="Q306" i="1"/>
  <c r="Q386" i="1"/>
  <c r="Q494" i="1"/>
  <c r="Q550" i="1"/>
  <c r="Q618" i="1"/>
  <c r="Q509" i="1"/>
  <c r="Q593" i="1"/>
  <c r="Q540" i="1"/>
  <c r="Q608" i="1"/>
  <c r="Q515" i="1"/>
  <c r="Q709" i="1"/>
  <c r="Q769" i="1"/>
  <c r="Q813" i="1"/>
  <c r="Q716" i="1"/>
  <c r="Q840" i="1"/>
  <c r="Q715" i="1"/>
  <c r="Q819" i="1"/>
  <c r="Q678" i="1"/>
  <c r="Q754" i="1"/>
  <c r="Q880" i="1"/>
  <c r="Q936" i="1"/>
  <c r="Q1008" i="1"/>
  <c r="Q1072" i="1"/>
  <c r="Q1011" i="1"/>
  <c r="Q1059" i="1"/>
  <c r="Q942" i="1"/>
  <c r="Q1038" i="1"/>
  <c r="Q901" i="1"/>
  <c r="Q1021" i="1"/>
  <c r="Q1102" i="1"/>
  <c r="Q1150" i="1"/>
  <c r="Q1121" i="1"/>
  <c r="Q1148" i="1"/>
  <c r="Q1151" i="1"/>
  <c r="Q1190" i="1"/>
  <c r="Q1193" i="1"/>
  <c r="Q1266" i="1"/>
  <c r="Q1270" i="1"/>
  <c r="Q1347" i="1"/>
  <c r="Q1211" i="1"/>
  <c r="Q1279" i="1"/>
  <c r="Q1371" i="1"/>
  <c r="Q1458" i="1"/>
  <c r="Q1437" i="1"/>
  <c r="Q1277" i="1"/>
  <c r="Q1353" i="1"/>
  <c r="Q1462" i="1"/>
  <c r="Q1340" i="1"/>
  <c r="Q1415" i="1"/>
  <c r="Q1471" i="1"/>
  <c r="Q259" i="1"/>
  <c r="Q239" i="1"/>
  <c r="Q231" i="1"/>
  <c r="Q51" i="1"/>
  <c r="U25" i="1"/>
  <c r="R7" i="1"/>
  <c r="U69" i="1"/>
  <c r="Q119" i="1"/>
  <c r="Q208" i="1"/>
  <c r="Q180" i="1"/>
  <c r="Q148" i="1"/>
  <c r="Q116" i="1"/>
  <c r="Q96" i="1"/>
  <c r="Q80" i="1"/>
  <c r="Q64" i="1"/>
  <c r="Q48" i="1"/>
  <c r="Q24" i="1"/>
  <c r="Q332" i="1"/>
  <c r="Q416" i="1"/>
  <c r="Q299" i="1"/>
  <c r="Q403" i="1"/>
  <c r="Q326" i="1"/>
  <c r="Q422" i="1"/>
  <c r="Q530" i="1"/>
  <c r="Q393" i="1"/>
  <c r="Q578" i="1"/>
  <c r="Q630" i="1"/>
  <c r="Q549" i="1"/>
  <c r="Q633" i="1"/>
  <c r="Q508" i="1"/>
  <c r="Q620" i="1"/>
  <c r="Q657" i="1"/>
  <c r="Q704" i="1"/>
  <c r="Q491" i="1"/>
  <c r="Q519" i="1"/>
  <c r="Q591" i="1"/>
  <c r="Q681" i="1"/>
  <c r="Q717" i="1"/>
  <c r="Q765" i="1"/>
  <c r="Q853" i="1"/>
  <c r="Q800" i="1"/>
  <c r="Q872" i="1"/>
  <c r="Q743" i="1"/>
  <c r="Q803" i="1"/>
  <c r="Q855" i="1"/>
  <c r="Q706" i="1"/>
  <c r="Q770" i="1"/>
  <c r="Q896" i="1"/>
  <c r="Q952" i="1"/>
  <c r="Q1052" i="1"/>
  <c r="Q919" i="1"/>
  <c r="Q1051" i="1"/>
  <c r="Q930" i="1"/>
  <c r="Q966" i="1"/>
  <c r="Q1034" i="1"/>
  <c r="Q893" i="1"/>
  <c r="Q965" i="1"/>
  <c r="Q1013" i="1"/>
  <c r="Q1098" i="1"/>
  <c r="Q1170" i="1"/>
  <c r="Q1100" i="1"/>
  <c r="Q1140" i="1"/>
  <c r="Q1111" i="1"/>
  <c r="Q1208" i="1"/>
  <c r="Q1235" i="1"/>
  <c r="Q1221" i="1"/>
  <c r="Q1343" i="1"/>
  <c r="Q1363" i="1"/>
  <c r="Q1378" i="1"/>
  <c r="Q1489" i="1"/>
  <c r="Q1329" i="1"/>
  <c r="Q1385" i="1"/>
  <c r="Q1300" i="1"/>
  <c r="Q1360" i="1"/>
  <c r="Q1400" i="1"/>
  <c r="Q1424" i="1"/>
  <c r="Q1403" i="1"/>
  <c r="Q1467" i="1"/>
  <c r="Q75" i="1"/>
  <c r="Q304" i="1"/>
  <c r="Q372" i="1"/>
  <c r="Q295" i="1"/>
  <c r="Q435" i="1"/>
  <c r="Q390" i="1"/>
  <c r="Q462" i="1"/>
  <c r="Q514" i="1"/>
  <c r="Q566" i="1"/>
  <c r="Q433" i="1"/>
  <c r="Q574" i="1"/>
  <c r="Q642" i="1"/>
  <c r="Q485" i="1"/>
  <c r="Q569" i="1"/>
  <c r="Q617" i="1"/>
  <c r="Q492" i="1"/>
  <c r="Q532" i="1"/>
  <c r="Q564" i="1"/>
  <c r="Q640" i="1"/>
  <c r="Q672" i="1"/>
  <c r="Q531" i="1"/>
  <c r="Q571" i="1"/>
  <c r="Q635" i="1"/>
  <c r="Q749" i="1"/>
  <c r="Q861" i="1"/>
  <c r="Q776" i="1"/>
  <c r="Q655" i="1"/>
  <c r="Q703" i="1"/>
  <c r="Q815" i="1"/>
  <c r="Q722" i="1"/>
  <c r="Q806" i="1"/>
  <c r="Q892" i="1"/>
  <c r="Q1080" i="1"/>
  <c r="Q927" i="1"/>
  <c r="Q959" i="1"/>
  <c r="Q1092" i="1"/>
  <c r="Q902" i="1"/>
  <c r="Q998" i="1"/>
  <c r="Q1066" i="1"/>
  <c r="Q941" i="1"/>
  <c r="Q997" i="1"/>
  <c r="Q1118" i="1"/>
  <c r="Q1238" i="1"/>
  <c r="Q1104" i="1"/>
  <c r="Q1152" i="1"/>
  <c r="Q1115" i="1"/>
  <c r="Q1243" i="1"/>
  <c r="Q1251" i="1"/>
  <c r="Q1181" i="1"/>
  <c r="Q1252" i="1"/>
  <c r="Q1339" i="1"/>
  <c r="Q1319" i="1"/>
  <c r="Q1413" i="1"/>
  <c r="Q1229" i="1"/>
  <c r="Q1265" i="1"/>
  <c r="Q1357" i="1"/>
  <c r="Q1454" i="1"/>
  <c r="Q1405" i="1"/>
  <c r="Q1452" i="1"/>
  <c r="Q1463" i="1"/>
  <c r="Q361" i="1"/>
  <c r="Q341" i="1"/>
  <c r="Q305" i="1"/>
  <c r="Q233" i="1"/>
  <c r="Q213" i="1"/>
  <c r="Q121" i="1"/>
  <c r="Q101" i="1"/>
  <c r="Q93" i="1"/>
  <c r="Q85" i="1"/>
  <c r="Q57" i="1"/>
  <c r="Q29" i="1"/>
  <c r="Q131" i="1"/>
  <c r="Q55" i="1"/>
  <c r="B10" i="2"/>
  <c r="Q246" i="1"/>
  <c r="Q214" i="1"/>
  <c r="Q194" i="1"/>
  <c r="Q178" i="1"/>
  <c r="Q162" i="1"/>
  <c r="Q150" i="1"/>
  <c r="Q138" i="1"/>
  <c r="Q126" i="1"/>
  <c r="Q106" i="1"/>
  <c r="Q90" i="1"/>
  <c r="Q78" i="1"/>
  <c r="Q38" i="1"/>
  <c r="Q14" i="1"/>
  <c r="S14" i="1" s="1"/>
  <c r="R8" i="1"/>
  <c r="S8" i="1" s="1"/>
  <c r="R9" i="1"/>
  <c r="S9" i="1" s="1"/>
  <c r="Q2" i="1"/>
  <c r="Q147" i="1"/>
  <c r="Q123" i="1"/>
  <c r="Q95" i="1"/>
  <c r="Q35" i="1"/>
  <c r="Q276" i="1"/>
  <c r="Q344" i="1"/>
  <c r="Q428" i="1"/>
  <c r="Q303" i="1"/>
  <c r="Q419" i="1"/>
  <c r="Q338" i="1"/>
  <c r="Q406" i="1"/>
  <c r="Q506" i="1"/>
  <c r="Q570" i="1"/>
  <c r="Q638" i="1"/>
  <c r="Q517" i="1"/>
  <c r="Q464" i="1"/>
  <c r="Q584" i="1"/>
  <c r="Q628" i="1"/>
  <c r="Q535" i="1"/>
  <c r="Q721" i="1"/>
  <c r="Q777" i="1"/>
  <c r="Q825" i="1"/>
  <c r="Q724" i="1"/>
  <c r="Q671" i="1"/>
  <c r="Q735" i="1"/>
  <c r="Q835" i="1"/>
  <c r="Q682" i="1"/>
  <c r="Q830" i="1"/>
  <c r="Q884" i="1"/>
  <c r="Q956" i="1"/>
  <c r="Q1020" i="1"/>
  <c r="Q907" i="1"/>
  <c r="Q1019" i="1"/>
  <c r="Q906" i="1"/>
  <c r="Q946" i="1"/>
  <c r="Q1058" i="1"/>
  <c r="Q909" i="1"/>
  <c r="Q1033" i="1"/>
  <c r="Q1130" i="1"/>
  <c r="Q1188" i="1"/>
  <c r="Q1141" i="1"/>
  <c r="Q1176" i="1"/>
  <c r="Q1163" i="1"/>
  <c r="Q1290" i="1"/>
  <c r="Q1239" i="1"/>
  <c r="Q1268" i="1"/>
  <c r="Q1275" i="1"/>
  <c r="Q1355" i="1"/>
  <c r="Q1223" i="1"/>
  <c r="Q1287" i="1"/>
  <c r="Q1387" i="1"/>
  <c r="Q1342" i="1"/>
  <c r="Q1225" i="1"/>
  <c r="Q1313" i="1"/>
  <c r="Q1365" i="1"/>
  <c r="Q1284" i="1"/>
  <c r="Q1449" i="1"/>
  <c r="Q1423" i="1"/>
  <c r="Q1491" i="1"/>
  <c r="Q247" i="1"/>
  <c r="Q219" i="1"/>
  <c r="Q211" i="1"/>
  <c r="Q163" i="1"/>
  <c r="Q139" i="1"/>
  <c r="Q115" i="1"/>
  <c r="U73" i="1"/>
  <c r="Q349" i="1"/>
  <c r="R5" i="1"/>
  <c r="S5" i="1" s="1"/>
  <c r="U53" i="1"/>
  <c r="U8" i="1"/>
  <c r="U411" i="1"/>
  <c r="U379" i="1"/>
  <c r="Q260" i="1"/>
  <c r="Q240" i="1"/>
  <c r="Q224" i="1"/>
  <c r="Q176" i="1"/>
  <c r="Q160" i="1"/>
  <c r="Q76" i="1"/>
  <c r="Q60" i="1"/>
  <c r="Q36" i="1"/>
  <c r="Q20" i="1"/>
  <c r="Q336" i="1"/>
  <c r="Q420" i="1"/>
  <c r="Q327" i="1"/>
  <c r="Q423" i="1"/>
  <c r="Q334" i="1"/>
  <c r="Q442" i="1"/>
  <c r="Q546" i="1"/>
  <c r="Q397" i="1"/>
  <c r="Q590" i="1"/>
  <c r="Q457" i="1"/>
  <c r="Q557" i="1"/>
  <c r="Q448" i="1"/>
  <c r="Q576" i="1"/>
  <c r="Q624" i="1"/>
  <c r="Q680" i="1"/>
  <c r="Q463" i="1"/>
  <c r="Q499" i="1"/>
  <c r="Q523" i="1"/>
  <c r="Q615" i="1"/>
  <c r="Q685" i="1"/>
  <c r="Q729" i="1"/>
  <c r="Q789" i="1"/>
  <c r="Q720" i="1"/>
  <c r="Q828" i="1"/>
  <c r="Q875" i="1"/>
  <c r="Q767" i="1"/>
  <c r="Q823" i="1"/>
  <c r="Q867" i="1"/>
  <c r="Q726" i="1"/>
  <c r="Q798" i="1"/>
  <c r="Q908" i="1"/>
  <c r="Q960" i="1"/>
  <c r="Q1060" i="1"/>
  <c r="Q1003" i="1"/>
  <c r="Q1075" i="1"/>
  <c r="Q950" i="1"/>
  <c r="Q978" i="1"/>
  <c r="Q1046" i="1"/>
  <c r="Q917" i="1"/>
  <c r="Q973" i="1"/>
  <c r="Q1025" i="1"/>
  <c r="Q1114" i="1"/>
  <c r="Q1105" i="1"/>
  <c r="Q1112" i="1"/>
  <c r="Q1156" i="1"/>
  <c r="Q1123" i="1"/>
  <c r="Q1194" i="1"/>
  <c r="Q1338" i="1"/>
  <c r="Q1234" i="1"/>
  <c r="Q1351" i="1"/>
  <c r="Q1393" i="1"/>
  <c r="Q1386" i="1"/>
  <c r="Q1241" i="1"/>
  <c r="Q1341" i="1"/>
  <c r="Q1412" i="1"/>
  <c r="Q1312" i="1"/>
  <c r="Q1372" i="1"/>
  <c r="Q1417" i="1"/>
  <c r="Q1444" i="1"/>
  <c r="Q1427" i="1"/>
  <c r="Q1475" i="1"/>
  <c r="Q59" i="1"/>
  <c r="Q312" i="1"/>
  <c r="Q384" i="1"/>
  <c r="Q331" i="1"/>
  <c r="Q270" i="1"/>
  <c r="Q402" i="1"/>
  <c r="Q474" i="1"/>
  <c r="Q534" i="1"/>
  <c r="Q401" i="1"/>
  <c r="Q437" i="1"/>
  <c r="Q606" i="1"/>
  <c r="Q453" i="1"/>
  <c r="Q525" i="1"/>
  <c r="Q597" i="1"/>
  <c r="Q621" i="1"/>
  <c r="Q500" i="1"/>
  <c r="Q544" i="1"/>
  <c r="Q580" i="1"/>
  <c r="Q644" i="1"/>
  <c r="Q692" i="1"/>
  <c r="Q543" i="1"/>
  <c r="Q575" i="1"/>
  <c r="Q656" i="1"/>
  <c r="Q809" i="1"/>
  <c r="Q728" i="1"/>
  <c r="Q844" i="1"/>
  <c r="Q659" i="1"/>
  <c r="Q719" i="1"/>
  <c r="Q879" i="1"/>
  <c r="Q738" i="1"/>
  <c r="Q838" i="1"/>
  <c r="Q1000" i="1"/>
  <c r="Q1088" i="1"/>
  <c r="Q935" i="1"/>
  <c r="Q979" i="1"/>
  <c r="Q1099" i="1"/>
  <c r="Q922" i="1"/>
  <c r="Q1030" i="1"/>
  <c r="Q881" i="1"/>
  <c r="Q957" i="1"/>
  <c r="Q1049" i="1"/>
  <c r="Q1146" i="1"/>
  <c r="Q1101" i="1"/>
  <c r="Q1124" i="1"/>
  <c r="Q1160" i="1"/>
  <c r="Q1131" i="1"/>
  <c r="Q1202" i="1"/>
  <c r="Q1262" i="1"/>
  <c r="Q1189" i="1"/>
  <c r="Q1327" i="1"/>
  <c r="Q1191" i="1"/>
  <c r="Q1367" i="1"/>
  <c r="Q1429" i="1"/>
  <c r="Q1233" i="1"/>
  <c r="Q1281" i="1"/>
  <c r="Q1398" i="1"/>
  <c r="Q1328" i="1"/>
  <c r="Q1473" i="1"/>
  <c r="Q1472" i="1"/>
  <c r="Q1487" i="1"/>
  <c r="Q373" i="1"/>
  <c r="Q337" i="1"/>
  <c r="Q321" i="1"/>
  <c r="Q301" i="1"/>
  <c r="Q285" i="1"/>
  <c r="Q193" i="1"/>
  <c r="Q165" i="1"/>
  <c r="Q157" i="1"/>
  <c r="Q149" i="1"/>
  <c r="Q129" i="1"/>
  <c r="Q109" i="1"/>
  <c r="Q73" i="1"/>
  <c r="Q65" i="1"/>
  <c r="Q45" i="1"/>
  <c r="Q167" i="1"/>
  <c r="Q103" i="1"/>
  <c r="U383" i="1"/>
  <c r="Q258" i="1"/>
  <c r="Q242" i="1"/>
  <c r="Q226" i="1"/>
  <c r="Q210" i="1"/>
  <c r="Q190" i="1"/>
  <c r="Q170" i="1"/>
  <c r="Q158" i="1"/>
  <c r="Q146" i="1"/>
  <c r="Q134" i="1"/>
  <c r="Q122" i="1"/>
  <c r="Q62" i="1"/>
  <c r="Q50" i="1"/>
  <c r="Q12" i="1"/>
  <c r="S12" i="1" s="1"/>
  <c r="Q7" i="1"/>
  <c r="Q63" i="1"/>
  <c r="Q31" i="1"/>
  <c r="Q284" i="1"/>
  <c r="Q352" i="1"/>
  <c r="Q436" i="1"/>
  <c r="Q307" i="1"/>
  <c r="Q431" i="1"/>
  <c r="Q342" i="1"/>
  <c r="Q414" i="1"/>
  <c r="Q518" i="1"/>
  <c r="Q381" i="1"/>
  <c r="Q646" i="1"/>
  <c r="Q573" i="1"/>
  <c r="Q476" i="1"/>
  <c r="Q588" i="1"/>
  <c r="Q467" i="1"/>
  <c r="Q611" i="1"/>
  <c r="Q733" i="1"/>
  <c r="Q785" i="1"/>
  <c r="Q841" i="1"/>
  <c r="Q780" i="1"/>
  <c r="Q675" i="1"/>
  <c r="Q763" i="1"/>
  <c r="Q859" i="1"/>
  <c r="Q698" i="1"/>
  <c r="Q862" i="1"/>
  <c r="Q900" i="1"/>
  <c r="Q964" i="1"/>
  <c r="Q1032" i="1"/>
  <c r="Q975" i="1"/>
  <c r="Q1023" i="1"/>
  <c r="Q918" i="1"/>
  <c r="Q958" i="1"/>
  <c r="Q1082" i="1"/>
  <c r="Q981" i="1"/>
  <c r="Q1041" i="1"/>
  <c r="Q1134" i="1"/>
  <c r="Q1097" i="1"/>
  <c r="Q1153" i="1"/>
  <c r="Q1240" i="1"/>
  <c r="Q1167" i="1"/>
  <c r="Q1315" i="1"/>
  <c r="Q1250" i="1"/>
  <c r="Q1302" i="1"/>
  <c r="Q1314" i="1"/>
  <c r="Q1199" i="1"/>
  <c r="Q1247" i="1"/>
  <c r="Q1310" i="1"/>
  <c r="Q1404" i="1"/>
  <c r="Q1362" i="1"/>
  <c r="Q1261" i="1"/>
  <c r="Q1317" i="1"/>
  <c r="Q1377" i="1"/>
  <c r="Q1288" i="1"/>
  <c r="Q1436" i="1"/>
  <c r="Q1435" i="1"/>
  <c r="Q1499" i="1"/>
  <c r="Q269" i="1"/>
  <c r="Q255" i="1"/>
  <c r="Q235" i="1"/>
  <c r="Q227" i="1"/>
  <c r="Q187" i="1"/>
  <c r="Q67" i="1"/>
  <c r="U57" i="1"/>
  <c r="Q251" i="1"/>
  <c r="U101" i="1"/>
  <c r="Q10" i="1"/>
  <c r="Q272" i="1"/>
  <c r="Q380" i="1"/>
  <c r="Q275" i="1"/>
  <c r="Q355" i="1"/>
  <c r="Q427" i="1"/>
  <c r="Q362" i="1"/>
  <c r="Q502" i="1"/>
  <c r="Q554" i="1"/>
  <c r="Q425" i="1"/>
  <c r="Q610" i="1"/>
  <c r="Q477" i="1"/>
  <c r="Q581" i="1"/>
  <c r="Q452" i="1"/>
  <c r="Q596" i="1"/>
  <c r="Q636" i="1"/>
  <c r="Q684" i="1"/>
  <c r="Q475" i="1"/>
  <c r="Q503" i="1"/>
  <c r="Q527" i="1"/>
  <c r="Q623" i="1"/>
  <c r="Q701" i="1"/>
  <c r="Q737" i="1"/>
  <c r="Q797" i="1"/>
  <c r="Q772" i="1"/>
  <c r="Q832" i="1"/>
  <c r="Q699" i="1"/>
  <c r="Q787" i="1"/>
  <c r="Q827" i="1"/>
  <c r="Q874" i="1"/>
  <c r="Q762" i="1"/>
  <c r="Q810" i="1"/>
  <c r="Q924" i="1"/>
  <c r="Q972" i="1"/>
  <c r="Q883" i="1"/>
  <c r="Q1027" i="1"/>
  <c r="Q1079" i="1"/>
  <c r="Q954" i="1"/>
  <c r="Q982" i="1"/>
  <c r="Q1078" i="1"/>
  <c r="Q929" i="1"/>
  <c r="Q989" i="1"/>
  <c r="Q1065" i="1"/>
  <c r="Q1126" i="1"/>
  <c r="Q1117" i="1"/>
  <c r="Q1120" i="1"/>
  <c r="Q1216" i="1"/>
  <c r="Q1147" i="1"/>
  <c r="Q1198" i="1"/>
  <c r="Q1185" i="1"/>
  <c r="Q1271" i="1"/>
  <c r="Q1226" i="1"/>
  <c r="Q1442" i="1"/>
  <c r="Q1421" i="1"/>
  <c r="Q1297" i="1"/>
  <c r="Q1345" i="1"/>
  <c r="Q1438" i="1"/>
  <c r="Q1316" i="1"/>
  <c r="Q1376" i="1"/>
  <c r="Q1433" i="1"/>
  <c r="Q1448" i="1"/>
  <c r="Q1439" i="1"/>
  <c r="Q1479" i="1"/>
  <c r="Q316" i="1"/>
  <c r="Q396" i="1"/>
  <c r="Q371" i="1"/>
  <c r="Q298" i="1"/>
  <c r="Q410" i="1"/>
  <c r="Q482" i="1"/>
  <c r="Q538" i="1"/>
  <c r="Q409" i="1"/>
  <c r="Q441" i="1"/>
  <c r="Q614" i="1"/>
  <c r="Q465" i="1"/>
  <c r="Q533" i="1"/>
  <c r="Q605" i="1"/>
  <c r="Q637" i="1"/>
  <c r="Q504" i="1"/>
  <c r="Q552" i="1"/>
  <c r="Q600" i="1"/>
  <c r="Q652" i="1"/>
  <c r="Q483" i="1"/>
  <c r="Q551" i="1"/>
  <c r="Q595" i="1"/>
  <c r="Q673" i="1"/>
  <c r="Q837" i="1"/>
  <c r="Q740" i="1"/>
  <c r="Q856" i="1"/>
  <c r="Q667" i="1"/>
  <c r="Q739" i="1"/>
  <c r="Q662" i="1"/>
  <c r="Q774" i="1"/>
  <c r="Q858" i="1"/>
  <c r="Q1016" i="1"/>
  <c r="Q895" i="1"/>
  <c r="Q947" i="1"/>
  <c r="Q987" i="1"/>
  <c r="Q882" i="1"/>
  <c r="Q938" i="1"/>
  <c r="Q1042" i="1"/>
  <c r="Q897" i="1"/>
  <c r="Q977" i="1"/>
  <c r="Q1069" i="1"/>
  <c r="Q1174" i="1"/>
  <c r="Q1129" i="1"/>
  <c r="Q1128" i="1"/>
  <c r="Q1172" i="1"/>
  <c r="Q1143" i="1"/>
  <c r="Q1206" i="1"/>
  <c r="Q1264" i="1"/>
  <c r="Q1201" i="1"/>
  <c r="Q1272" i="1"/>
  <c r="Q1215" i="1"/>
  <c r="Q1379" i="1"/>
  <c r="Q1481" i="1"/>
  <c r="Q1249" i="1"/>
  <c r="Q1321" i="1"/>
  <c r="Q1414" i="1"/>
  <c r="Q1348" i="1"/>
  <c r="Q1416" i="1"/>
  <c r="Q1399" i="1"/>
  <c r="Q1478" i="1"/>
  <c r="Q353" i="1"/>
  <c r="Q333" i="1"/>
  <c r="Q317" i="1"/>
  <c r="Q297" i="1"/>
  <c r="Q281" i="1"/>
  <c r="Q257" i="1"/>
  <c r="Q249" i="1"/>
  <c r="Q237" i="1"/>
  <c r="Q229" i="1"/>
  <c r="Q209" i="1"/>
  <c r="Q181" i="1"/>
  <c r="Q173" i="1"/>
  <c r="Q97" i="1"/>
  <c r="Q53" i="1"/>
  <c r="Q155" i="1"/>
  <c r="Q87" i="1"/>
  <c r="Q23" i="1"/>
  <c r="Q254" i="1"/>
  <c r="Q222" i="1"/>
  <c r="Q154" i="1"/>
  <c r="Q142" i="1"/>
  <c r="Q70" i="1"/>
  <c r="Q42" i="1"/>
  <c r="Q11" i="1"/>
  <c r="S11" i="1" s="1"/>
  <c r="Q1490" i="1"/>
  <c r="Q1486" i="1"/>
  <c r="Q1419" i="1"/>
  <c r="Q1411" i="1"/>
  <c r="Q1407" i="1"/>
  <c r="Q1500" i="1"/>
  <c r="Q1496" i="1"/>
  <c r="Q1484" i="1"/>
  <c r="Q1432" i="1"/>
  <c r="Q1420" i="1"/>
  <c r="Q1501" i="1"/>
  <c r="Q1441" i="1"/>
  <c r="Q1425" i="1"/>
  <c r="Q1388" i="1"/>
  <c r="Q1364" i="1"/>
  <c r="Q1356" i="1"/>
  <c r="Q1352" i="1"/>
  <c r="Q1336" i="1"/>
  <c r="Q1470" i="1"/>
  <c r="Q1446" i="1"/>
  <c r="Q1381" i="1"/>
  <c r="Q1349" i="1"/>
  <c r="Q1325" i="1"/>
  <c r="Q1309" i="1"/>
  <c r="Q1301" i="1"/>
  <c r="Q1285" i="1"/>
  <c r="Q1245" i="1"/>
  <c r="Q1237" i="1"/>
  <c r="Q1497" i="1"/>
  <c r="Q1445" i="1"/>
  <c r="Q1392" i="1"/>
  <c r="Q1382" i="1"/>
  <c r="Q1366" i="1"/>
  <c r="Q1474" i="1"/>
  <c r="Q1450" i="1"/>
  <c r="Q1409" i="1"/>
  <c r="Q1406" i="1"/>
  <c r="Q1390" i="1"/>
  <c r="Q1383" i="1"/>
  <c r="Q1375" i="1"/>
  <c r="Q1335" i="1"/>
  <c r="Q1303" i="1"/>
  <c r="Q1274" i="1"/>
  <c r="Q1258" i="1"/>
  <c r="Q1228" i="1"/>
  <c r="Q1203" i="1"/>
  <c r="Q1323" i="1"/>
  <c r="Q1311" i="1"/>
  <c r="Q1295" i="1"/>
  <c r="Q1209" i="1"/>
  <c r="Q1205" i="1"/>
  <c r="Q1278" i="1"/>
  <c r="Q1267" i="1"/>
  <c r="Q1248" i="1"/>
  <c r="Q1246" i="1"/>
  <c r="Q1232" i="1"/>
  <c r="Q1222" i="1"/>
  <c r="Q1178" i="1"/>
  <c r="Q1171" i="1"/>
  <c r="Q1127" i="1"/>
  <c r="Q1119" i="1"/>
  <c r="Q1212" i="1"/>
  <c r="Q1116" i="1"/>
  <c r="Q1108" i="1"/>
  <c r="Q1161" i="1"/>
  <c r="Q1149" i="1"/>
  <c r="Q1137" i="1"/>
  <c r="Q1133" i="1"/>
  <c r="Q1125" i="1"/>
  <c r="Q1184" i="1"/>
  <c r="Q1166" i="1"/>
  <c r="Q1154" i="1"/>
  <c r="Q1122" i="1"/>
  <c r="Q1085" i="1"/>
  <c r="Q1073" i="1"/>
  <c r="Q1061" i="1"/>
  <c r="Q1057" i="1"/>
  <c r="Q1045" i="1"/>
  <c r="Q1037" i="1"/>
  <c r="Q1029" i="1"/>
  <c r="Q961" i="1"/>
  <c r="Q933" i="1"/>
  <c r="Q889" i="1"/>
  <c r="Q877" i="1"/>
  <c r="Q1093" i="1"/>
  <c r="Q1091" i="1"/>
  <c r="Q1086" i="1"/>
  <c r="Q1062" i="1"/>
  <c r="Q1054" i="1"/>
  <c r="Q1026" i="1"/>
  <c r="Q1014" i="1"/>
  <c r="Q994" i="1"/>
  <c r="Q974" i="1"/>
  <c r="Q914" i="1"/>
  <c r="Q910" i="1"/>
  <c r="Q898" i="1"/>
  <c r="Q1067" i="1"/>
  <c r="Q1063" i="1"/>
  <c r="Q1055" i="1"/>
  <c r="Q1039" i="1"/>
  <c r="Q991" i="1"/>
  <c r="Q971" i="1"/>
  <c r="Q967" i="1"/>
  <c r="Q963" i="1"/>
  <c r="Q931" i="1"/>
  <c r="Q887" i="1"/>
  <c r="Q1068" i="1"/>
  <c r="Q1064" i="1"/>
  <c r="Q1056" i="1"/>
  <c r="Q1048" i="1"/>
  <c r="Q988" i="1"/>
  <c r="Q984" i="1"/>
  <c r="Q968" i="1"/>
  <c r="Q948" i="1"/>
  <c r="Q916" i="1"/>
  <c r="Q870" i="1"/>
  <c r="Q866" i="1"/>
  <c r="Q846" i="1"/>
  <c r="Q814" i="1"/>
  <c r="Q794" i="1"/>
  <c r="Q782" i="1"/>
  <c r="Q778" i="1"/>
  <c r="Q750" i="1"/>
  <c r="Q746" i="1"/>
  <c r="Q742" i="1"/>
  <c r="Q734" i="1"/>
  <c r="Q730" i="1"/>
  <c r="Q714" i="1"/>
  <c r="Q702" i="1"/>
  <c r="Q686" i="1"/>
  <c r="Q876" i="1"/>
  <c r="Q871" i="1"/>
  <c r="Q775" i="1"/>
  <c r="Q759" i="1"/>
  <c r="Q755" i="1"/>
  <c r="Q747" i="1"/>
  <c r="Q731" i="1"/>
  <c r="Q727" i="1"/>
  <c r="Q711" i="1"/>
  <c r="Q687" i="1"/>
  <c r="Q663" i="1"/>
  <c r="Q852" i="1"/>
  <c r="Q812" i="1"/>
  <c r="Q804" i="1"/>
  <c r="Q796" i="1"/>
  <c r="Q756" i="1"/>
  <c r="Q752" i="1"/>
  <c r="Q736" i="1"/>
  <c r="Q732" i="1"/>
  <c r="Q849" i="1"/>
  <c r="Q817" i="1"/>
  <c r="Q805" i="1"/>
  <c r="Q781" i="1"/>
  <c r="Q773" i="1"/>
  <c r="Q761" i="1"/>
  <c r="Q745" i="1"/>
  <c r="Q741" i="1"/>
  <c r="Q725" i="1"/>
  <c r="Q693" i="1"/>
  <c r="Q661" i="1"/>
  <c r="Q647" i="1"/>
  <c r="Q639" i="1"/>
  <c r="Q631" i="1"/>
  <c r="Q607" i="1"/>
  <c r="Q599" i="1"/>
  <c r="Q587" i="1"/>
  <c r="Q579" i="1"/>
  <c r="Q547" i="1"/>
  <c r="Q539" i="1"/>
  <c r="Q479" i="1"/>
  <c r="Q471" i="1"/>
  <c r="Q459" i="1"/>
  <c r="Q712" i="1"/>
  <c r="Q708" i="1"/>
  <c r="Q688" i="1"/>
  <c r="Q660" i="1"/>
  <c r="Q592" i="1"/>
  <c r="Q568" i="1"/>
  <c r="Q556" i="1"/>
  <c r="Q548" i="1"/>
  <c r="Q520" i="1"/>
  <c r="Q516" i="1"/>
  <c r="Q496" i="1"/>
  <c r="Q488" i="1"/>
  <c r="Q484" i="1"/>
  <c r="Q480" i="1"/>
  <c r="Q472" i="1"/>
  <c r="Q653" i="1"/>
  <c r="Q645" i="1"/>
  <c r="Q641" i="1"/>
  <c r="Q625" i="1"/>
  <c r="Q609" i="1"/>
  <c r="Q565" i="1"/>
  <c r="Q529" i="1"/>
  <c r="Q501" i="1"/>
  <c r="Q493" i="1"/>
  <c r="Q473" i="1"/>
  <c r="Q469" i="1"/>
  <c r="Q449" i="1"/>
  <c r="Q650" i="1"/>
  <c r="Q582" i="1"/>
  <c r="Q443" i="1"/>
  <c r="Q389" i="1"/>
  <c r="Q562" i="1"/>
  <c r="Q522" i="1"/>
  <c r="Q486" i="1"/>
  <c r="Q478" i="1"/>
  <c r="Q470" i="1"/>
  <c r="Q458" i="1"/>
  <c r="Q455" i="1"/>
  <c r="Q418" i="1"/>
  <c r="Q394" i="1"/>
  <c r="Q382" i="1"/>
  <c r="Q378" i="1"/>
  <c r="Q370" i="1"/>
  <c r="Q350" i="1"/>
  <c r="Q314" i="1"/>
  <c r="Q310" i="1"/>
  <c r="Q290" i="1"/>
  <c r="Q286" i="1"/>
  <c r="Q274" i="1"/>
  <c r="Q454" i="1"/>
  <c r="Q439" i="1"/>
  <c r="Q415" i="1"/>
  <c r="Q399" i="1"/>
  <c r="Q395" i="1"/>
  <c r="Q391" i="1"/>
  <c r="Q387" i="1"/>
  <c r="Q351" i="1"/>
  <c r="Q347" i="1"/>
  <c r="Q339" i="1"/>
  <c r="Q335" i="1"/>
  <c r="Q311" i="1"/>
  <c r="Q291" i="1"/>
  <c r="Q287" i="1"/>
  <c r="Q279" i="1"/>
  <c r="Q447" i="1"/>
  <c r="Q445" i="1"/>
  <c r="Q424" i="1"/>
  <c r="Q400" i="1"/>
  <c r="Q392" i="1"/>
  <c r="Q388" i="1"/>
  <c r="Q376" i="1"/>
  <c r="Q364" i="1"/>
  <c r="Q308" i="1"/>
  <c r="Q296" i="1"/>
  <c r="Q264" i="1"/>
  <c r="Q263" i="1"/>
  <c r="Q248" i="1"/>
  <c r="Q212" i="1"/>
  <c r="Q204" i="1"/>
  <c r="Q200" i="1"/>
  <c r="Q184" i="1"/>
  <c r="Q144" i="1"/>
  <c r="Q140" i="1"/>
  <c r="Q136" i="1"/>
  <c r="Q128" i="1"/>
  <c r="Q108" i="1"/>
  <c r="Q44" i="1"/>
  <c r="Q40" i="1"/>
  <c r="R4" i="1"/>
  <c r="Q91" i="1"/>
  <c r="Q313" i="1"/>
  <c r="Q245" i="1"/>
  <c r="Q241" i="1"/>
  <c r="Q221" i="1"/>
  <c r="Q217" i="1"/>
  <c r="Q201" i="1"/>
  <c r="Q189" i="1"/>
  <c r="Q169" i="1"/>
  <c r="Q137" i="1"/>
  <c r="Q133" i="1"/>
  <c r="Q125" i="1"/>
  <c r="Q117" i="1"/>
  <c r="Q105" i="1"/>
  <c r="Q77" i="1"/>
  <c r="Q61" i="1"/>
  <c r="Q49" i="1"/>
  <c r="Q33" i="1"/>
  <c r="Q4" i="1"/>
  <c r="Q262" i="1"/>
  <c r="Q202" i="1"/>
  <c r="Q174" i="1"/>
  <c r="Q118" i="1"/>
  <c r="Q114" i="1"/>
  <c r="Q102" i="1"/>
  <c r="Q94" i="1"/>
  <c r="Q86" i="1"/>
  <c r="Q74" i="1"/>
  <c r="Q54" i="1"/>
  <c r="Q46" i="1"/>
  <c r="Q34" i="1"/>
  <c r="Q30" i="1"/>
  <c r="Q26" i="1"/>
  <c r="Q18" i="1"/>
  <c r="Q13" i="1"/>
  <c r="S13" i="1" s="1"/>
  <c r="R6" i="1"/>
  <c r="S6" i="1" s="1"/>
  <c r="Q171" i="1"/>
  <c r="Q243" i="1"/>
  <c r="Q223" i="1"/>
  <c r="Q203" i="1"/>
  <c r="Q199" i="1"/>
  <c r="Q191" i="1"/>
  <c r="Q179" i="1"/>
  <c r="Q47" i="1"/>
  <c r="Q6" i="1"/>
  <c r="Q159" i="1"/>
  <c r="Q135" i="1"/>
  <c r="Q83" i="1"/>
  <c r="Q300" i="1"/>
  <c r="Q360" i="1"/>
  <c r="Q440" i="1"/>
  <c r="Q343" i="1"/>
  <c r="Q282" i="1"/>
  <c r="Q346" i="1"/>
  <c r="Q434" i="1"/>
  <c r="Q526" i="1"/>
  <c r="Q602" i="1"/>
  <c r="Q505" i="1"/>
  <c r="Q585" i="1"/>
  <c r="Q524" i="1"/>
  <c r="Q604" i="1"/>
  <c r="Q507" i="1"/>
  <c r="Q669" i="1"/>
  <c r="Q753" i="1"/>
  <c r="Q801" i="1"/>
  <c r="Q869" i="1"/>
  <c r="Q808" i="1"/>
  <c r="Q679" i="1"/>
  <c r="Q807" i="1"/>
  <c r="Q666" i="1"/>
  <c r="Q718" i="1"/>
  <c r="Q878" i="1"/>
  <c r="Q928" i="1"/>
  <c r="Q1004" i="1"/>
  <c r="Q1040" i="1"/>
  <c r="Q999" i="1"/>
  <c r="Q1031" i="1"/>
  <c r="Q926" i="1"/>
  <c r="Q1018" i="1"/>
  <c r="Q873" i="1"/>
  <c r="Q1009" i="1"/>
  <c r="Q1081" i="1"/>
  <c r="Q1142" i="1"/>
  <c r="Q1113" i="1"/>
  <c r="Q1227" i="1"/>
  <c r="Q1135" i="1"/>
  <c r="Q1182" i="1"/>
  <c r="Q1322" i="1"/>
  <c r="Q1255" i="1"/>
  <c r="Q1334" i="1"/>
  <c r="Q1330" i="1"/>
  <c r="Q1207" i="1"/>
  <c r="Q1263" i="1"/>
  <c r="Q1326" i="1"/>
  <c r="Q1434" i="1"/>
  <c r="Q1397" i="1"/>
  <c r="Q1273" i="1"/>
  <c r="Q1333" i="1"/>
  <c r="Q1422" i="1"/>
  <c r="Q1304" i="1"/>
  <c r="Q1464" i="1"/>
  <c r="Q1451" i="1"/>
  <c r="Q215" i="1"/>
  <c r="Q207" i="1"/>
  <c r="Q195" i="1"/>
  <c r="Q175" i="1"/>
  <c r="Q127" i="1"/>
  <c r="Q99" i="1"/>
  <c r="Q19" i="1"/>
  <c r="Q267" i="1"/>
  <c r="S4" i="1" l="1"/>
  <c r="S3" i="1"/>
  <c r="S10" i="1"/>
  <c r="S7" i="1"/>
  <c r="S2" i="1"/>
</calcChain>
</file>

<file path=xl/sharedStrings.xml><?xml version="1.0" encoding="utf-8"?>
<sst xmlns="http://schemas.openxmlformats.org/spreadsheetml/2006/main" count="15226" uniqueCount="1642">
  <si>
    <t>Order ID</t>
  </si>
  <si>
    <t>Order Date</t>
  </si>
  <si>
    <t>State</t>
  </si>
  <si>
    <t>Region</t>
  </si>
  <si>
    <t>Category</t>
  </si>
  <si>
    <t>Product</t>
  </si>
  <si>
    <t>Quantity</t>
  </si>
  <si>
    <t>Unit Price (?)</t>
  </si>
  <si>
    <t>Discount Rate</t>
  </si>
  <si>
    <t>Total Price (?)</t>
  </si>
  <si>
    <t>Payment Type</t>
  </si>
  <si>
    <t>Customer Segment</t>
  </si>
  <si>
    <t>Shipping Method</t>
  </si>
  <si>
    <t>Delivery Status</t>
  </si>
  <si>
    <t>ORD0001</t>
  </si>
  <si>
    <t>Karnataka</t>
  </si>
  <si>
    <t>North</t>
  </si>
  <si>
    <t>Electronics</t>
  </si>
  <si>
    <t>Smartphone</t>
  </si>
  <si>
    <t>Debit Card</t>
  </si>
  <si>
    <t>Regular</t>
  </si>
  <si>
    <t>Same-Day</t>
  </si>
  <si>
    <t>Delivered</t>
  </si>
  <si>
    <t>ORD0002</t>
  </si>
  <si>
    <t>Maharashtra</t>
  </si>
  <si>
    <t>West</t>
  </si>
  <si>
    <t>ORD0003</t>
  </si>
  <si>
    <t>Grocery</t>
  </si>
  <si>
    <t>Milk</t>
  </si>
  <si>
    <t>First-Time</t>
  </si>
  <si>
    <t>Express</t>
  </si>
  <si>
    <t>ORD0004</t>
  </si>
  <si>
    <t>Headphones</t>
  </si>
  <si>
    <t>COD</t>
  </si>
  <si>
    <t>Prime</t>
  </si>
  <si>
    <t>ORD0005</t>
  </si>
  <si>
    <t>Gujarat</t>
  </si>
  <si>
    <t>Returned</t>
  </si>
  <si>
    <t>ORD0006</t>
  </si>
  <si>
    <t>East</t>
  </si>
  <si>
    <t>Smartwatch</t>
  </si>
  <si>
    <t>Net Banking</t>
  </si>
  <si>
    <t>ORD0007</t>
  </si>
  <si>
    <t>South</t>
  </si>
  <si>
    <t>Laptop</t>
  </si>
  <si>
    <t>ORD0008</t>
  </si>
  <si>
    <t>UPI</t>
  </si>
  <si>
    <t>ORD0009</t>
  </si>
  <si>
    <t>Tamil Nadu</t>
  </si>
  <si>
    <t>Books</t>
  </si>
  <si>
    <t>Biography</t>
  </si>
  <si>
    <t>ORD0010</t>
  </si>
  <si>
    <t>Delhi</t>
  </si>
  <si>
    <t>Comics</t>
  </si>
  <si>
    <t>Standard</t>
  </si>
  <si>
    <t>ORD0011</t>
  </si>
  <si>
    <t>Novel</t>
  </si>
  <si>
    <t>ORD0012</t>
  </si>
  <si>
    <t>Credit Card</t>
  </si>
  <si>
    <t>In Transit</t>
  </si>
  <si>
    <t>ORD0013</t>
  </si>
  <si>
    <t>Clothing</t>
  </si>
  <si>
    <t>T-shirt</t>
  </si>
  <si>
    <t>ORD0014</t>
  </si>
  <si>
    <t>ORD0015</t>
  </si>
  <si>
    <t>ORD0016</t>
  </si>
  <si>
    <t>Dress</t>
  </si>
  <si>
    <t>ORD0017</t>
  </si>
  <si>
    <t>Oil</t>
  </si>
  <si>
    <t>ORD0018</t>
  </si>
  <si>
    <t>ORD0019</t>
  </si>
  <si>
    <t>ORD0020</t>
  </si>
  <si>
    <t>ORD0021</t>
  </si>
  <si>
    <t>Textbook</t>
  </si>
  <si>
    <t>ORD0022</t>
  </si>
  <si>
    <t>Jeans</t>
  </si>
  <si>
    <t>ORD0023</t>
  </si>
  <si>
    <t>ORD0024</t>
  </si>
  <si>
    <t>ORD0025</t>
  </si>
  <si>
    <t>Rice</t>
  </si>
  <si>
    <t>ORD0026</t>
  </si>
  <si>
    <t>ORD0027</t>
  </si>
  <si>
    <t>ORD0028</t>
  </si>
  <si>
    <t>ORD0029</t>
  </si>
  <si>
    <t>ORD0030</t>
  </si>
  <si>
    <t>ORD0031</t>
  </si>
  <si>
    <t>ORD0032</t>
  </si>
  <si>
    <t>Biscuits</t>
  </si>
  <si>
    <t>Cancelled</t>
  </si>
  <si>
    <t>ORD0033</t>
  </si>
  <si>
    <t>ORD0034</t>
  </si>
  <si>
    <t>ORD0035</t>
  </si>
  <si>
    <t>Jacket</t>
  </si>
  <si>
    <t>ORD0036</t>
  </si>
  <si>
    <t>ORD0037</t>
  </si>
  <si>
    <t>ORD0038</t>
  </si>
  <si>
    <t>ORD0039</t>
  </si>
  <si>
    <t>ORD0040</t>
  </si>
  <si>
    <t>ORD0041</t>
  </si>
  <si>
    <t>Home Decor</t>
  </si>
  <si>
    <t>Sofa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</si>
  <si>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</si>
  <si>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</si>
  <si>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</si>
  <si>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</si>
  <si>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</si>
  <si>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</si>
  <si>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</si>
  <si>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</si>
  <si>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</si>
  <si>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</si>
  <si>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Curtain</t>
  </si>
  <si>
    <t>ORD0052</t>
  </si>
  <si>
    <t>ORD0053</t>
  </si>
  <si>
    <t>ORD0054</t>
  </si>
  <si>
    <t>Table</t>
  </si>
  <si>
    <t>ORD0055</t>
  </si>
  <si>
    <t>ORD0056</t>
  </si>
  <si>
    <t>ORD0057</t>
  </si>
  <si>
    <t>ORD0058</t>
  </si>
  <si>
    <t>Lamp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</si>
  <si>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</si>
  <si>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</si>
  <si>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</si>
  <si>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</si>
  <si>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</si>
  <si>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</si>
  <si>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</si>
  <si>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</si>
  <si>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</si>
  <si>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</si>
  <si>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</si>
  <si>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</si>
  <si>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</si>
  <si>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</si>
  <si>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</si>
  <si>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</si>
  <si>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</si>
  <si>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</si>
  <si>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</si>
  <si>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</si>
  <si>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</si>
  <si>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</si>
  <si>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</si>
  <si>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</si>
  <si>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</si>
  <si>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</si>
  <si>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</si>
  <si>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</si>
  <si>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</si>
  <si>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</si>
  <si>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</si>
  <si>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</si>
  <si>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</si>
  <si>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</si>
  <si>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</si>
  <si>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</si>
  <si>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</si>
  <si>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</si>
  <si>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</si>
  <si>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</si>
  <si>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</si>
  <si>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</si>
  <si>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</si>
  <si>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</si>
  <si>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</si>
  <si>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</si>
  <si>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</si>
  <si>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</si>
  <si>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</si>
  <si>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</si>
  <si>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</si>
  <si>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</si>
  <si>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</si>
  <si>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</si>
  <si>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</si>
  <si>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</si>
  <si>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</si>
  <si>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</si>
  <si>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</si>
  <si>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</si>
  <si>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</si>
  <si>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</si>
  <si>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</si>
  <si>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</si>
  <si>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</si>
  <si>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</si>
  <si>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</si>
  <si>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</si>
  <si>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</si>
  <si>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</si>
  <si>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</si>
  <si>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</si>
  <si>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</si>
  <si>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</si>
  <si>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</si>
  <si>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</si>
  <si>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</si>
  <si>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</si>
  <si>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</si>
  <si>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</si>
  <si>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</si>
  <si>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</si>
  <si>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</si>
  <si>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</si>
  <si>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</si>
  <si>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</si>
  <si>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</si>
  <si>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</si>
  <si>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</si>
  <si>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</si>
  <si>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</si>
  <si>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</si>
  <si>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</si>
  <si>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</si>
  <si>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</si>
  <si>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</si>
  <si>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</si>
  <si>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</si>
  <si>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</si>
  <si>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</si>
  <si>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</si>
  <si>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</si>
  <si>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</si>
  <si>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</si>
  <si>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</si>
  <si>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</si>
  <si>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</si>
  <si>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</si>
  <si>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</si>
  <si>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</si>
  <si>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</si>
  <si>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</si>
  <si>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</si>
  <si>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</si>
  <si>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</si>
  <si>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</si>
  <si>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</si>
  <si>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</si>
  <si>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</si>
  <si>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</si>
  <si>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</si>
  <si>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</si>
  <si>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</si>
  <si>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</si>
  <si>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</si>
  <si>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</si>
  <si>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</si>
  <si>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</si>
  <si>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</si>
  <si>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</si>
  <si>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</si>
  <si>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</si>
  <si>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</si>
  <si>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</si>
  <si>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</si>
  <si>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</si>
  <si>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</si>
  <si>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</si>
  <si>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</si>
  <si>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</si>
  <si>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</si>
  <si>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</si>
  <si>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</si>
  <si>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</si>
  <si>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</si>
  <si>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</si>
  <si>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</si>
  <si>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</si>
  <si>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</si>
  <si>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</si>
  <si>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</si>
  <si>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</si>
  <si>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</si>
  <si>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</si>
  <si>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</si>
  <si>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</si>
  <si>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</si>
  <si>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</si>
  <si>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</si>
  <si>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</si>
  <si>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</si>
  <si>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</si>
  <si>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</si>
  <si>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</si>
  <si>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</si>
  <si>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</si>
  <si>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</si>
  <si>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</si>
  <si>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</si>
  <si>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</si>
  <si>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</si>
  <si>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</si>
  <si>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</si>
  <si>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</si>
  <si>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</si>
  <si>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</si>
  <si>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</si>
  <si>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</si>
  <si>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</si>
  <si>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</si>
  <si>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</si>
  <si>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</si>
  <si>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</si>
  <si>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</si>
  <si>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</si>
  <si>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</si>
  <si>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</si>
  <si>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</si>
  <si>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</si>
  <si>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</si>
  <si>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</si>
  <si>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</si>
  <si>
    <t>ORD0251</t>
  </si>
  <si>
    <t>ORD0252</t>
  </si>
  <si>
    <t>ORD0253</t>
  </si>
  <si>
    <t>ORD0254</t>
  </si>
  <si>
    <t>ORD0255</t>
  </si>
  <si>
    <t>ORD0256</t>
  </si>
  <si>
    <t>ORD0257</t>
  </si>
  <si>
    <t>ORD0258</t>
  </si>
  <si>
    <t>ORD0259</t>
  </si>
  <si>
    <t>ORD0260</t>
  </si>
  <si>
    <t>ORD0261</t>
  </si>
  <si>
    <t>ORD0262</t>
  </si>
  <si>
    <t>ORD0263</t>
  </si>
  <si>
    <t>ORD0264</t>
  </si>
  <si>
    <t>ORD0265</t>
  </si>
  <si>
    <t>ORD0266</t>
  </si>
  <si>
    <t>ORD0267</t>
  </si>
  <si>
    <t>ORD0268</t>
  </si>
  <si>
    <t>ORD0269</t>
  </si>
  <si>
    <t>ORD0270</t>
  </si>
  <si>
    <t>ORD0271</t>
  </si>
  <si>
    <t>ORD0272</t>
  </si>
  <si>
    <t>ORD0273</t>
  </si>
  <si>
    <t>ORD0274</t>
  </si>
  <si>
    <t>ORD0275</t>
  </si>
  <si>
    <t>ORD0276</t>
  </si>
  <si>
    <t>ORD0277</t>
  </si>
  <si>
    <t>ORD0278</t>
  </si>
  <si>
    <t>ORD0279</t>
  </si>
  <si>
    <t>ORD0280</t>
  </si>
  <si>
    <t>ORD0281</t>
  </si>
  <si>
    <t>ORD0282</t>
  </si>
  <si>
    <t>ORD0283</t>
  </si>
  <si>
    <t>ORD0284</t>
  </si>
  <si>
    <t>ORD0285</t>
  </si>
  <si>
    <t>ORD0286</t>
  </si>
  <si>
    <t>ORD0287</t>
  </si>
  <si>
    <t>ORD0288</t>
  </si>
  <si>
    <t>ORD0289</t>
  </si>
  <si>
    <t>ORD0290</t>
  </si>
  <si>
    <t>ORD0291</t>
  </si>
  <si>
    <t>ORD0292</t>
  </si>
  <si>
    <t>ORD0293</t>
  </si>
  <si>
    <t>ORD0294</t>
  </si>
  <si>
    <t>ORD0295</t>
  </si>
  <si>
    <t>ORD0296</t>
  </si>
  <si>
    <t>ORD0297</t>
  </si>
  <si>
    <t>ORD0298</t>
  </si>
  <si>
    <t>ORD0299</t>
  </si>
  <si>
    <t>ORD0300</t>
  </si>
  <si>
    <t>ORD0301</t>
  </si>
  <si>
    <t>ORD0302</t>
  </si>
  <si>
    <t>ORD0303</t>
  </si>
  <si>
    <t>ORD0304</t>
  </si>
  <si>
    <t>ORD0305</t>
  </si>
  <si>
    <t>ORD0306</t>
  </si>
  <si>
    <t>ORD0307</t>
  </si>
  <si>
    <t>ORD0308</t>
  </si>
  <si>
    <t>ORD0309</t>
  </si>
  <si>
    <t>ORD0310</t>
  </si>
  <si>
    <t>ORD0311</t>
  </si>
  <si>
    <t>ORD0312</t>
  </si>
  <si>
    <t>ORD0313</t>
  </si>
  <si>
    <t>ORD0314</t>
  </si>
  <si>
    <t>ORD0315</t>
  </si>
  <si>
    <t>ORD0316</t>
  </si>
  <si>
    <t>ORD0317</t>
  </si>
  <si>
    <t>ORD0318</t>
  </si>
  <si>
    <t>ORD0319</t>
  </si>
  <si>
    <t>ORD0320</t>
  </si>
  <si>
    <t>ORD0321</t>
  </si>
  <si>
    <t>ORD0322</t>
  </si>
  <si>
    <t>ORD0323</t>
  </si>
  <si>
    <t>ORD0324</t>
  </si>
  <si>
    <t>ORD0325</t>
  </si>
  <si>
    <t>ORD0326</t>
  </si>
  <si>
    <t>ORD0327</t>
  </si>
  <si>
    <t>ORD0328</t>
  </si>
  <si>
    <t>ORD0329</t>
  </si>
  <si>
    <t>ORD0330</t>
  </si>
  <si>
    <t>ORD0331</t>
  </si>
  <si>
    <t>ORD0332</t>
  </si>
  <si>
    <t>ORD0333</t>
  </si>
  <si>
    <t>ORD0334</t>
  </si>
  <si>
    <t>ORD0335</t>
  </si>
  <si>
    <t>ORD0336</t>
  </si>
  <si>
    <t>ORD0337</t>
  </si>
  <si>
    <t>ORD0338</t>
  </si>
  <si>
    <t>ORD0339</t>
  </si>
  <si>
    <t>ORD0340</t>
  </si>
  <si>
    <t>ORD0341</t>
  </si>
  <si>
    <t>ORD0342</t>
  </si>
  <si>
    <t>ORD0343</t>
  </si>
  <si>
    <t>ORD0344</t>
  </si>
  <si>
    <t>ORD0345</t>
  </si>
  <si>
    <t>ORD0346</t>
  </si>
  <si>
    <t>ORD0347</t>
  </si>
  <si>
    <t>ORD0348</t>
  </si>
  <si>
    <t>ORD0349</t>
  </si>
  <si>
    <t>ORD0350</t>
  </si>
  <si>
    <t>ORD0351</t>
  </si>
  <si>
    <t>ORD0352</t>
  </si>
  <si>
    <t>ORD0353</t>
  </si>
  <si>
    <t>ORD0354</t>
  </si>
  <si>
    <t>ORD0355</t>
  </si>
  <si>
    <t>ORD0356</t>
  </si>
  <si>
    <t>ORD0357</t>
  </si>
  <si>
    <t>ORD0358</t>
  </si>
  <si>
    <t>ORD0359</t>
  </si>
  <si>
    <t>ORD0360</t>
  </si>
  <si>
    <t>ORD0361</t>
  </si>
  <si>
    <t>ORD0362</t>
  </si>
  <si>
    <t>ORD0363</t>
  </si>
  <si>
    <t>ORD0364</t>
  </si>
  <si>
    <t>ORD0365</t>
  </si>
  <si>
    <t>ORD0366</t>
  </si>
  <si>
    <t>ORD0367</t>
  </si>
  <si>
    <t>ORD0368</t>
  </si>
  <si>
    <t>ORD0369</t>
  </si>
  <si>
    <t>ORD0370</t>
  </si>
  <si>
    <t>ORD0371</t>
  </si>
  <si>
    <t>ORD0372</t>
  </si>
  <si>
    <t>ORD0373</t>
  </si>
  <si>
    <t>ORD0374</t>
  </si>
  <si>
    <t>ORD0375</t>
  </si>
  <si>
    <t>ORD0376</t>
  </si>
  <si>
    <t>ORD0377</t>
  </si>
  <si>
    <t>ORD0378</t>
  </si>
  <si>
    <t>ORD0379</t>
  </si>
  <si>
    <t>ORD0380</t>
  </si>
  <si>
    <t>ORD0381</t>
  </si>
  <si>
    <t>ORD0382</t>
  </si>
  <si>
    <t>ORD0383</t>
  </si>
  <si>
    <t>ORD0384</t>
  </si>
  <si>
    <t>ORD0385</t>
  </si>
  <si>
    <t>ORD0386</t>
  </si>
  <si>
    <t>ORD0387</t>
  </si>
  <si>
    <t>ORD0388</t>
  </si>
  <si>
    <t>ORD0389</t>
  </si>
  <si>
    <t>ORD0390</t>
  </si>
  <si>
    <t>ORD0391</t>
  </si>
  <si>
    <t>ORD0392</t>
  </si>
  <si>
    <t>ORD0393</t>
  </si>
  <si>
    <t>ORD0394</t>
  </si>
  <si>
    <t>ORD0395</t>
  </si>
  <si>
    <t>ORD0396</t>
  </si>
  <si>
    <t>ORD0397</t>
  </si>
  <si>
    <t>ORD0398</t>
  </si>
  <si>
    <t>ORD0399</t>
  </si>
  <si>
    <t>ORD0400</t>
  </si>
  <si>
    <t>ORD0401</t>
  </si>
  <si>
    <t>ORD0402</t>
  </si>
  <si>
    <t>ORD0403</t>
  </si>
  <si>
    <t>ORD0404</t>
  </si>
  <si>
    <t>ORD0405</t>
  </si>
  <si>
    <t>ORD0406</t>
  </si>
  <si>
    <t>ORD0407</t>
  </si>
  <si>
    <t>ORD0408</t>
  </si>
  <si>
    <t>ORD0409</t>
  </si>
  <si>
    <t>ORD0410</t>
  </si>
  <si>
    <t>ORD0411</t>
  </si>
  <si>
    <t>ORD0412</t>
  </si>
  <si>
    <t>ORD0413</t>
  </si>
  <si>
    <t>ORD0414</t>
  </si>
  <si>
    <t>ORD0415</t>
  </si>
  <si>
    <t>ORD0416</t>
  </si>
  <si>
    <t>ORD0417</t>
  </si>
  <si>
    <t>ORD0418</t>
  </si>
  <si>
    <t>ORD0419</t>
  </si>
  <si>
    <t>ORD0420</t>
  </si>
  <si>
    <t>ORD0421</t>
  </si>
  <si>
    <t>ORD0422</t>
  </si>
  <si>
    <t>ORD0423</t>
  </si>
  <si>
    <t>ORD0424</t>
  </si>
  <si>
    <t>ORD0425</t>
  </si>
  <si>
    <t>ORD0426</t>
  </si>
  <si>
    <t>ORD0427</t>
  </si>
  <si>
    <t>ORD0428</t>
  </si>
  <si>
    <t>ORD0429</t>
  </si>
  <si>
    <t>ORD0430</t>
  </si>
  <si>
    <t>ORD0431</t>
  </si>
  <si>
    <t>ORD0432</t>
  </si>
  <si>
    <t>ORD0433</t>
  </si>
  <si>
    <t>ORD0434</t>
  </si>
  <si>
    <t>ORD0435</t>
  </si>
  <si>
    <t>ORD0436</t>
  </si>
  <si>
    <t>ORD0437</t>
  </si>
  <si>
    <t>ORD0438</t>
  </si>
  <si>
    <t>ORD0439</t>
  </si>
  <si>
    <t>ORD0440</t>
  </si>
  <si>
    <t>ORD0441</t>
  </si>
  <si>
    <t>ORD0442</t>
  </si>
  <si>
    <t>ORD0443</t>
  </si>
  <si>
    <t>ORD0444</t>
  </si>
  <si>
    <t>ORD0445</t>
  </si>
  <si>
    <t>ORD0446</t>
  </si>
  <si>
    <t>ORD0447</t>
  </si>
  <si>
    <t>ORD0448</t>
  </si>
  <si>
    <t>ORD0449</t>
  </si>
  <si>
    <t>ORD0450</t>
  </si>
  <si>
    <t>ORD0451</t>
  </si>
  <si>
    <t>ORD0452</t>
  </si>
  <si>
    <t>ORD0453</t>
  </si>
  <si>
    <t>ORD0454</t>
  </si>
  <si>
    <t>ORD0455</t>
  </si>
  <si>
    <t>ORD0456</t>
  </si>
  <si>
    <t>ORD0457</t>
  </si>
  <si>
    <t>ORD0458</t>
  </si>
  <si>
    <t>ORD0459</t>
  </si>
  <si>
    <t>ORD0460</t>
  </si>
  <si>
    <t>ORD0461</t>
  </si>
  <si>
    <t>ORD0462</t>
  </si>
  <si>
    <t>ORD0463</t>
  </si>
  <si>
    <t>ORD0464</t>
  </si>
  <si>
    <t>ORD0465</t>
  </si>
  <si>
    <t>ORD0466</t>
  </si>
  <si>
    <t>ORD0467</t>
  </si>
  <si>
    <t>ORD0468</t>
  </si>
  <si>
    <t>ORD0469</t>
  </si>
  <si>
    <t>ORD0470</t>
  </si>
  <si>
    <t>ORD0471</t>
  </si>
  <si>
    <t>ORD0472</t>
  </si>
  <si>
    <t>ORD0473</t>
  </si>
  <si>
    <t>ORD0474</t>
  </si>
  <si>
    <t>ORD0475</t>
  </si>
  <si>
    <t>ORD0476</t>
  </si>
  <si>
    <t>ORD0477</t>
  </si>
  <si>
    <t>ORD0478</t>
  </si>
  <si>
    <t>ORD0479</t>
  </si>
  <si>
    <t>ORD0480</t>
  </si>
  <si>
    <t>ORD0481</t>
  </si>
  <si>
    <t>ORD0482</t>
  </si>
  <si>
    <t>ORD0483</t>
  </si>
  <si>
    <t>ORD0484</t>
  </si>
  <si>
    <t>ORD0485</t>
  </si>
  <si>
    <t>ORD0486</t>
  </si>
  <si>
    <t>ORD0487</t>
  </si>
  <si>
    <t>ORD0488</t>
  </si>
  <si>
    <t>ORD0489</t>
  </si>
  <si>
    <t>ORD0490</t>
  </si>
  <si>
    <t>ORD0491</t>
  </si>
  <si>
    <t>ORD0492</t>
  </si>
  <si>
    <t>ORD0493</t>
  </si>
  <si>
    <t>ORD0494</t>
  </si>
  <si>
    <t>ORD0495</t>
  </si>
  <si>
    <t>ORD0496</t>
  </si>
  <si>
    <t>ORD0497</t>
  </si>
  <si>
    <t>ORD0498</t>
  </si>
  <si>
    <t>ORD0499</t>
  </si>
  <si>
    <t>ORD0500</t>
  </si>
  <si>
    <t>ORD0501</t>
  </si>
  <si>
    <t>ORD0502</t>
  </si>
  <si>
    <t>ORD0503</t>
  </si>
  <si>
    <t>ORD0504</t>
  </si>
  <si>
    <t>ORD0505</t>
  </si>
  <si>
    <t>ORD0506</t>
  </si>
  <si>
    <t>ORD0507</t>
  </si>
  <si>
    <t>ORD0508</t>
  </si>
  <si>
    <t>ORD0509</t>
  </si>
  <si>
    <t>ORD0510</t>
  </si>
  <si>
    <t>ORD0511</t>
  </si>
  <si>
    <t>ORD0512</t>
  </si>
  <si>
    <t>ORD0513</t>
  </si>
  <si>
    <t>ORD0514</t>
  </si>
  <si>
    <t>ORD0515</t>
  </si>
  <si>
    <t>ORD0516</t>
  </si>
  <si>
    <t>ORD0517</t>
  </si>
  <si>
    <t>ORD0518</t>
  </si>
  <si>
    <t>ORD0519</t>
  </si>
  <si>
    <t>ORD0520</t>
  </si>
  <si>
    <t>ORD0521</t>
  </si>
  <si>
    <t>ORD0522</t>
  </si>
  <si>
    <t>ORD0523</t>
  </si>
  <si>
    <t>ORD0524</t>
  </si>
  <si>
    <t>ORD0525</t>
  </si>
  <si>
    <t>ORD0526</t>
  </si>
  <si>
    <t>ORD0527</t>
  </si>
  <si>
    <t>ORD0528</t>
  </si>
  <si>
    <t>ORD0529</t>
  </si>
  <si>
    <t>ORD0530</t>
  </si>
  <si>
    <t>ORD0531</t>
  </si>
  <si>
    <t>ORD0532</t>
  </si>
  <si>
    <t>ORD0533</t>
  </si>
  <si>
    <t>ORD0534</t>
  </si>
  <si>
    <t>ORD0535</t>
  </si>
  <si>
    <t>ORD0536</t>
  </si>
  <si>
    <t>ORD0537</t>
  </si>
  <si>
    <t>ORD0538</t>
  </si>
  <si>
    <t>ORD0539</t>
  </si>
  <si>
    <t>ORD0540</t>
  </si>
  <si>
    <t>ORD0541</t>
  </si>
  <si>
    <t>ORD0542</t>
  </si>
  <si>
    <t>ORD0543</t>
  </si>
  <si>
    <t>ORD0544</t>
  </si>
  <si>
    <t>ORD0545</t>
  </si>
  <si>
    <t>ORD0546</t>
  </si>
  <si>
    <t>ORD0547</t>
  </si>
  <si>
    <t>ORD0548</t>
  </si>
  <si>
    <t>ORD0549</t>
  </si>
  <si>
    <t>ORD0550</t>
  </si>
  <si>
    <t>ORD0551</t>
  </si>
  <si>
    <t>ORD0552</t>
  </si>
  <si>
    <t>ORD0553</t>
  </si>
  <si>
    <t>ORD0554</t>
  </si>
  <si>
    <t>ORD0555</t>
  </si>
  <si>
    <t>ORD0556</t>
  </si>
  <si>
    <t>ORD0557</t>
  </si>
  <si>
    <t>ORD0558</t>
  </si>
  <si>
    <t>ORD0559</t>
  </si>
  <si>
    <t>ORD0560</t>
  </si>
  <si>
    <t>ORD0561</t>
  </si>
  <si>
    <t>ORD0562</t>
  </si>
  <si>
    <t>ORD0563</t>
  </si>
  <si>
    <t>ORD0564</t>
  </si>
  <si>
    <t>ORD0565</t>
  </si>
  <si>
    <t>ORD0566</t>
  </si>
  <si>
    <t>ORD0567</t>
  </si>
  <si>
    <t>ORD0568</t>
  </si>
  <si>
    <t>ORD0569</t>
  </si>
  <si>
    <t>ORD0570</t>
  </si>
  <si>
    <t>ORD0571</t>
  </si>
  <si>
    <t>ORD0572</t>
  </si>
  <si>
    <t>ORD0573</t>
  </si>
  <si>
    <t>ORD0574</t>
  </si>
  <si>
    <t>ORD0575</t>
  </si>
  <si>
    <t>ORD0576</t>
  </si>
  <si>
    <t>ORD0577</t>
  </si>
  <si>
    <t>ORD0578</t>
  </si>
  <si>
    <t>ORD0579</t>
  </si>
  <si>
    <t>ORD0580</t>
  </si>
  <si>
    <t>ORD0581</t>
  </si>
  <si>
    <t>ORD0582</t>
  </si>
  <si>
    <t>ORD0583</t>
  </si>
  <si>
    <t>ORD0584</t>
  </si>
  <si>
    <t>ORD0585</t>
  </si>
  <si>
    <t>ORD0586</t>
  </si>
  <si>
    <t>ORD0587</t>
  </si>
  <si>
    <t>ORD0588</t>
  </si>
  <si>
    <t>ORD0589</t>
  </si>
  <si>
    <t>ORD0590</t>
  </si>
  <si>
    <t>ORD0591</t>
  </si>
  <si>
    <t>ORD0592</t>
  </si>
  <si>
    <t>ORD0593</t>
  </si>
  <si>
    <t>ORD0594</t>
  </si>
  <si>
    <t>ORD0595</t>
  </si>
  <si>
    <t>ORD0596</t>
  </si>
  <si>
    <t>ORD0597</t>
  </si>
  <si>
    <t>ORD0598</t>
  </si>
  <si>
    <t>ORD0599</t>
  </si>
  <si>
    <t>ORD0600</t>
  </si>
  <si>
    <t>ORD0601</t>
  </si>
  <si>
    <t>ORD0602</t>
  </si>
  <si>
    <t>ORD0603</t>
  </si>
  <si>
    <t>ORD0604</t>
  </si>
  <si>
    <t>ORD0605</t>
  </si>
  <si>
    <t>ORD0606</t>
  </si>
  <si>
    <t>ORD0607</t>
  </si>
  <si>
    <t>ORD0608</t>
  </si>
  <si>
    <t>ORD0609</t>
  </si>
  <si>
    <t>ORD0610</t>
  </si>
  <si>
    <t>ORD0611</t>
  </si>
  <si>
    <t>ORD0612</t>
  </si>
  <si>
    <t>ORD0613</t>
  </si>
  <si>
    <t>ORD0614</t>
  </si>
  <si>
    <t>ORD0615</t>
  </si>
  <si>
    <t>ORD0616</t>
  </si>
  <si>
    <t>ORD0617</t>
  </si>
  <si>
    <t>ORD0618</t>
  </si>
  <si>
    <t>ORD0619</t>
  </si>
  <si>
    <t>ORD0620</t>
  </si>
  <si>
    <t>ORD0621</t>
  </si>
  <si>
    <t>ORD0622</t>
  </si>
  <si>
    <t>ORD0623</t>
  </si>
  <si>
    <t>ORD0624</t>
  </si>
  <si>
    <t>ORD0625</t>
  </si>
  <si>
    <t>ORD0626</t>
  </si>
  <si>
    <t>ORD0627</t>
  </si>
  <si>
    <t>ORD0628</t>
  </si>
  <si>
    <t>ORD0629</t>
  </si>
  <si>
    <t>ORD0630</t>
  </si>
  <si>
    <t>ORD0631</t>
  </si>
  <si>
    <t>ORD0632</t>
  </si>
  <si>
    <t>ORD0633</t>
  </si>
  <si>
    <t>ORD0634</t>
  </si>
  <si>
    <t>ORD0635</t>
  </si>
  <si>
    <t>ORD0636</t>
  </si>
  <si>
    <t>ORD0637</t>
  </si>
  <si>
    <t>ORD0638</t>
  </si>
  <si>
    <t>ORD0639</t>
  </si>
  <si>
    <t>ORD0640</t>
  </si>
  <si>
    <t>ORD0641</t>
  </si>
  <si>
    <t>ORD0642</t>
  </si>
  <si>
    <t>ORD0643</t>
  </si>
  <si>
    <t>ORD0644</t>
  </si>
  <si>
    <t>ORD0645</t>
  </si>
  <si>
    <t>ORD0646</t>
  </si>
  <si>
    <t>ORD0647</t>
  </si>
  <si>
    <t>ORD0648</t>
  </si>
  <si>
    <t>ORD0649</t>
  </si>
  <si>
    <t>ORD0650</t>
  </si>
  <si>
    <t>ORD0651</t>
  </si>
  <si>
    <t>ORD0652</t>
  </si>
  <si>
    <t>ORD0653</t>
  </si>
  <si>
    <t>ORD0654</t>
  </si>
  <si>
    <t>ORD0655</t>
  </si>
  <si>
    <t>ORD0656</t>
  </si>
  <si>
    <t>ORD0657</t>
  </si>
  <si>
    <t>ORD0658</t>
  </si>
  <si>
    <t>ORD0659</t>
  </si>
  <si>
    <t>ORD0660</t>
  </si>
  <si>
    <t>ORD0661</t>
  </si>
  <si>
    <t>ORD0662</t>
  </si>
  <si>
    <t>ORD0663</t>
  </si>
  <si>
    <t>ORD0664</t>
  </si>
  <si>
    <t>ORD0665</t>
  </si>
  <si>
    <t>ORD0666</t>
  </si>
  <si>
    <t>ORD0667</t>
  </si>
  <si>
    <t>ORD0668</t>
  </si>
  <si>
    <t>ORD0669</t>
  </si>
  <si>
    <t>ORD0670</t>
  </si>
  <si>
    <t>ORD0671</t>
  </si>
  <si>
    <t>ORD0672</t>
  </si>
  <si>
    <t>ORD0673</t>
  </si>
  <si>
    <t>ORD0674</t>
  </si>
  <si>
    <t>ORD0675</t>
  </si>
  <si>
    <t>ORD0676</t>
  </si>
  <si>
    <t>ORD0677</t>
  </si>
  <si>
    <t>ORD0678</t>
  </si>
  <si>
    <t>ORD0679</t>
  </si>
  <si>
    <t>ORD0680</t>
  </si>
  <si>
    <t>ORD0681</t>
  </si>
  <si>
    <t>ORD0682</t>
  </si>
  <si>
    <t>ORD0683</t>
  </si>
  <si>
    <t>ORD0684</t>
  </si>
  <si>
    <t>ORD0685</t>
  </si>
  <si>
    <t>ORD0686</t>
  </si>
  <si>
    <t>ORD0687</t>
  </si>
  <si>
    <t>ORD0688</t>
  </si>
  <si>
    <t>ORD0689</t>
  </si>
  <si>
    <t>ORD0690</t>
  </si>
  <si>
    <t>ORD0691</t>
  </si>
  <si>
    <t>ORD0692</t>
  </si>
  <si>
    <t>ORD0693</t>
  </si>
  <si>
    <t>ORD0694</t>
  </si>
  <si>
    <t>ORD0695</t>
  </si>
  <si>
    <t>ORD0696</t>
  </si>
  <si>
    <t>ORD0697</t>
  </si>
  <si>
    <t>ORD0698</t>
  </si>
  <si>
    <t>ORD0699</t>
  </si>
  <si>
    <t>ORD0700</t>
  </si>
  <si>
    <t>ORD0701</t>
  </si>
  <si>
    <t>ORD0702</t>
  </si>
  <si>
    <t>ORD0703</t>
  </si>
  <si>
    <t>ORD0704</t>
  </si>
  <si>
    <t>ORD0705</t>
  </si>
  <si>
    <t>ORD0706</t>
  </si>
  <si>
    <t>ORD0707</t>
  </si>
  <si>
    <t>ORD0708</t>
  </si>
  <si>
    <t>ORD0709</t>
  </si>
  <si>
    <t>ORD0710</t>
  </si>
  <si>
    <t>ORD0711</t>
  </si>
  <si>
    <t>ORD0712</t>
  </si>
  <si>
    <t>ORD0713</t>
  </si>
  <si>
    <t>ORD0714</t>
  </si>
  <si>
    <t>ORD0715</t>
  </si>
  <si>
    <t>ORD0716</t>
  </si>
  <si>
    <t>ORD0717</t>
  </si>
  <si>
    <t>ORD0718</t>
  </si>
  <si>
    <t>ORD0719</t>
  </si>
  <si>
    <t>ORD0720</t>
  </si>
  <si>
    <t>ORD0721</t>
  </si>
  <si>
    <t>ORD0722</t>
  </si>
  <si>
    <t>ORD0723</t>
  </si>
  <si>
    <t>ORD0724</t>
  </si>
  <si>
    <t>ORD0725</t>
  </si>
  <si>
    <t>ORD0726</t>
  </si>
  <si>
    <t>ORD0727</t>
  </si>
  <si>
    <t>ORD0728</t>
  </si>
  <si>
    <t>ORD0729</t>
  </si>
  <si>
    <t>ORD0730</t>
  </si>
  <si>
    <t>ORD0731</t>
  </si>
  <si>
    <t>ORD0732</t>
  </si>
  <si>
    <t>ORD0733</t>
  </si>
  <si>
    <t>ORD0734</t>
  </si>
  <si>
    <t>ORD0735</t>
  </si>
  <si>
    <t>ORD0736</t>
  </si>
  <si>
    <t>ORD0737</t>
  </si>
  <si>
    <t>ORD0738</t>
  </si>
  <si>
    <t>ORD0739</t>
  </si>
  <si>
    <t>ORD0740</t>
  </si>
  <si>
    <t>ORD0741</t>
  </si>
  <si>
    <t>ORD0742</t>
  </si>
  <si>
    <t>ORD0743</t>
  </si>
  <si>
    <t>ORD0744</t>
  </si>
  <si>
    <t>ORD0745</t>
  </si>
  <si>
    <t>ORD0746</t>
  </si>
  <si>
    <t>ORD0747</t>
  </si>
  <si>
    <t>ORD0748</t>
  </si>
  <si>
    <t>ORD0749</t>
  </si>
  <si>
    <t>ORD0750</t>
  </si>
  <si>
    <t>ORD0751</t>
  </si>
  <si>
    <t>ORD0752</t>
  </si>
  <si>
    <t>ORD0753</t>
  </si>
  <si>
    <t>ORD0754</t>
  </si>
  <si>
    <t>ORD0755</t>
  </si>
  <si>
    <t>ORD0756</t>
  </si>
  <si>
    <t>ORD0757</t>
  </si>
  <si>
    <t>ORD0758</t>
  </si>
  <si>
    <t>ORD0759</t>
  </si>
  <si>
    <t>ORD0760</t>
  </si>
  <si>
    <t>ORD0761</t>
  </si>
  <si>
    <t>ORD0762</t>
  </si>
  <si>
    <t>ORD0763</t>
  </si>
  <si>
    <t>ORD0764</t>
  </si>
  <si>
    <t>ORD0765</t>
  </si>
  <si>
    <t>ORD0766</t>
  </si>
  <si>
    <t>ORD0767</t>
  </si>
  <si>
    <t>ORD0768</t>
  </si>
  <si>
    <t>ORD0769</t>
  </si>
  <si>
    <t>ORD0770</t>
  </si>
  <si>
    <t>ORD0771</t>
  </si>
  <si>
    <t>ORD0772</t>
  </si>
  <si>
    <t>ORD0773</t>
  </si>
  <si>
    <t>ORD0774</t>
  </si>
  <si>
    <t>ORD0775</t>
  </si>
  <si>
    <t>ORD0776</t>
  </si>
  <si>
    <t>ORD0777</t>
  </si>
  <si>
    <t>ORD0778</t>
  </si>
  <si>
    <t>ORD0779</t>
  </si>
  <si>
    <t>ORD0780</t>
  </si>
  <si>
    <t>ORD0781</t>
  </si>
  <si>
    <t>ORD0782</t>
  </si>
  <si>
    <t>ORD0783</t>
  </si>
  <si>
    <t>ORD0784</t>
  </si>
  <si>
    <t>ORD0785</t>
  </si>
  <si>
    <t>ORD0786</t>
  </si>
  <si>
    <t>ORD0787</t>
  </si>
  <si>
    <t>ORD0788</t>
  </si>
  <si>
    <t>ORD0789</t>
  </si>
  <si>
    <t>ORD0790</t>
  </si>
  <si>
    <t>ORD0791</t>
  </si>
  <si>
    <t>ORD0792</t>
  </si>
  <si>
    <t>ORD0793</t>
  </si>
  <si>
    <t>ORD0794</t>
  </si>
  <si>
    <t>ORD0795</t>
  </si>
  <si>
    <t>ORD0796</t>
  </si>
  <si>
    <t>ORD0797</t>
  </si>
  <si>
    <t>ORD0798</t>
  </si>
  <si>
    <t>ORD0799</t>
  </si>
  <si>
    <t>ORD0800</t>
  </si>
  <si>
    <t>ORD0801</t>
  </si>
  <si>
    <t>ORD0802</t>
  </si>
  <si>
    <t>ORD0803</t>
  </si>
  <si>
    <t>ORD0804</t>
  </si>
  <si>
    <t>ORD0805</t>
  </si>
  <si>
    <t>ORD0806</t>
  </si>
  <si>
    <t>ORD0807</t>
  </si>
  <si>
    <t>ORD0808</t>
  </si>
  <si>
    <t>ORD0809</t>
  </si>
  <si>
    <t>ORD0810</t>
  </si>
  <si>
    <t>ORD0811</t>
  </si>
  <si>
    <t>ORD0812</t>
  </si>
  <si>
    <t>ORD0813</t>
  </si>
  <si>
    <t>ORD0814</t>
  </si>
  <si>
    <t>ORD0815</t>
  </si>
  <si>
    <t>ORD0816</t>
  </si>
  <si>
    <t>ORD0817</t>
  </si>
  <si>
    <t>ORD0818</t>
  </si>
  <si>
    <t>ORD0819</t>
  </si>
  <si>
    <t>ORD0820</t>
  </si>
  <si>
    <t>ORD0821</t>
  </si>
  <si>
    <t>ORD0822</t>
  </si>
  <si>
    <t>ORD0823</t>
  </si>
  <si>
    <t>ORD0824</t>
  </si>
  <si>
    <t>ORD0825</t>
  </si>
  <si>
    <t>ORD0826</t>
  </si>
  <si>
    <t>ORD0827</t>
  </si>
  <si>
    <t>ORD0828</t>
  </si>
  <si>
    <t>ORD0829</t>
  </si>
  <si>
    <t>ORD0830</t>
  </si>
  <si>
    <t>ORD0831</t>
  </si>
  <si>
    <t>ORD0832</t>
  </si>
  <si>
    <t>ORD0833</t>
  </si>
  <si>
    <t>ORD0834</t>
  </si>
  <si>
    <t>ORD0835</t>
  </si>
  <si>
    <t>ORD0836</t>
  </si>
  <si>
    <t>ORD0837</t>
  </si>
  <si>
    <t>ORD0838</t>
  </si>
  <si>
    <t>ORD0839</t>
  </si>
  <si>
    <t>ORD0840</t>
  </si>
  <si>
    <t>ORD0841</t>
  </si>
  <si>
    <t>ORD0842</t>
  </si>
  <si>
    <t>ORD0843</t>
  </si>
  <si>
    <t>ORD0844</t>
  </si>
  <si>
    <t>ORD0845</t>
  </si>
  <si>
    <t>ORD0846</t>
  </si>
  <si>
    <t>ORD0847</t>
  </si>
  <si>
    <t>ORD0848</t>
  </si>
  <si>
    <t>ORD0849</t>
  </si>
  <si>
    <t>ORD0850</t>
  </si>
  <si>
    <t>ORD0851</t>
  </si>
  <si>
    <t>ORD0852</t>
  </si>
  <si>
    <t>ORD0853</t>
  </si>
  <si>
    <t>ORD0854</t>
  </si>
  <si>
    <t>ORD0855</t>
  </si>
  <si>
    <t>ORD0856</t>
  </si>
  <si>
    <t>ORD0857</t>
  </si>
  <si>
    <t>ORD0858</t>
  </si>
  <si>
    <t>ORD0859</t>
  </si>
  <si>
    <t>ORD0860</t>
  </si>
  <si>
    <t>ORD0861</t>
  </si>
  <si>
    <t>ORD0862</t>
  </si>
  <si>
    <t>ORD0863</t>
  </si>
  <si>
    <t>ORD0864</t>
  </si>
  <si>
    <t>ORD0865</t>
  </si>
  <si>
    <t>ORD0866</t>
  </si>
  <si>
    <t>ORD0867</t>
  </si>
  <si>
    <t>ORD0868</t>
  </si>
  <si>
    <t>ORD0869</t>
  </si>
  <si>
    <t>ORD0870</t>
  </si>
  <si>
    <t>ORD0871</t>
  </si>
  <si>
    <t>ORD0872</t>
  </si>
  <si>
    <t>ORD0873</t>
  </si>
  <si>
    <t>ORD0874</t>
  </si>
  <si>
    <t>ORD0875</t>
  </si>
  <si>
    <t>ORD0876</t>
  </si>
  <si>
    <t>ORD0877</t>
  </si>
  <si>
    <t>ORD0878</t>
  </si>
  <si>
    <t>ORD0879</t>
  </si>
  <si>
    <t>ORD0880</t>
  </si>
  <si>
    <t>ORD0881</t>
  </si>
  <si>
    <t>ORD0882</t>
  </si>
  <si>
    <t>ORD0883</t>
  </si>
  <si>
    <t>ORD0884</t>
  </si>
  <si>
    <t>ORD0885</t>
  </si>
  <si>
    <t>ORD0886</t>
  </si>
  <si>
    <t>ORD0887</t>
  </si>
  <si>
    <t>ORD0888</t>
  </si>
  <si>
    <t>ORD0889</t>
  </si>
  <si>
    <t>ORD0890</t>
  </si>
  <si>
    <t>ORD0891</t>
  </si>
  <si>
    <t>ORD0892</t>
  </si>
  <si>
    <t>ORD0893</t>
  </si>
  <si>
    <t>ORD0894</t>
  </si>
  <si>
    <t>ORD0895</t>
  </si>
  <si>
    <t>ORD0896</t>
  </si>
  <si>
    <t>ORD0897</t>
  </si>
  <si>
    <t>ORD0898</t>
  </si>
  <si>
    <t>ORD0899</t>
  </si>
  <si>
    <t>ORD0900</t>
  </si>
  <si>
    <t>ORD0901</t>
  </si>
  <si>
    <t>ORD0902</t>
  </si>
  <si>
    <t>ORD0903</t>
  </si>
  <si>
    <t>ORD0904</t>
  </si>
  <si>
    <t>ORD0905</t>
  </si>
  <si>
    <t>ORD0906</t>
  </si>
  <si>
    <t>ORD0907</t>
  </si>
  <si>
    <t>ORD0908</t>
  </si>
  <si>
    <t>ORD0909</t>
  </si>
  <si>
    <t>ORD0910</t>
  </si>
  <si>
    <t>ORD0911</t>
  </si>
  <si>
    <t>ORD0912</t>
  </si>
  <si>
    <t>ORD0913</t>
  </si>
  <si>
    <t>ORD0914</t>
  </si>
  <si>
    <t>ORD0915</t>
  </si>
  <si>
    <t>ORD0916</t>
  </si>
  <si>
    <t>ORD0917</t>
  </si>
  <si>
    <t>ORD0918</t>
  </si>
  <si>
    <t>ORD0919</t>
  </si>
  <si>
    <t>ORD0920</t>
  </si>
  <si>
    <t>ORD0921</t>
  </si>
  <si>
    <t>ORD0922</t>
  </si>
  <si>
    <t>ORD0923</t>
  </si>
  <si>
    <t>ORD0924</t>
  </si>
  <si>
    <t>ORD0925</t>
  </si>
  <si>
    <t>ORD0926</t>
  </si>
  <si>
    <t>ORD0927</t>
  </si>
  <si>
    <t>ORD0928</t>
  </si>
  <si>
    <t>ORD0929</t>
  </si>
  <si>
    <t>ORD0930</t>
  </si>
  <si>
    <t>ORD0931</t>
  </si>
  <si>
    <t>ORD0932</t>
  </si>
  <si>
    <t>ORD0933</t>
  </si>
  <si>
    <t>ORD0934</t>
  </si>
  <si>
    <t>ORD0935</t>
  </si>
  <si>
    <t>ORD0936</t>
  </si>
  <si>
    <t>ORD0937</t>
  </si>
  <si>
    <t>ORD0938</t>
  </si>
  <si>
    <t>ORD0939</t>
  </si>
  <si>
    <t>ORD0940</t>
  </si>
  <si>
    <t>ORD0941</t>
  </si>
  <si>
    <t>ORD0942</t>
  </si>
  <si>
    <t>ORD0943</t>
  </si>
  <si>
    <t>ORD0944</t>
  </si>
  <si>
    <t>ORD0945</t>
  </si>
  <si>
    <t>ORD0946</t>
  </si>
  <si>
    <t>ORD0947</t>
  </si>
  <si>
    <t>ORD0948</t>
  </si>
  <si>
    <t>ORD0949</t>
  </si>
  <si>
    <t>ORD0950</t>
  </si>
  <si>
    <t>ORD0951</t>
  </si>
  <si>
    <t>ORD0952</t>
  </si>
  <si>
    <t>ORD0953</t>
  </si>
  <si>
    <t>ORD0954</t>
  </si>
  <si>
    <t>ORD0955</t>
  </si>
  <si>
    <t>ORD0956</t>
  </si>
  <si>
    <t>ORD0957</t>
  </si>
  <si>
    <t>ORD0958</t>
  </si>
  <si>
    <t>ORD0959</t>
  </si>
  <si>
    <t>ORD0960</t>
  </si>
  <si>
    <t>ORD0961</t>
  </si>
  <si>
    <t>ORD0962</t>
  </si>
  <si>
    <t>ORD0963</t>
  </si>
  <si>
    <t>ORD0964</t>
  </si>
  <si>
    <t>ORD0965</t>
  </si>
  <si>
    <t>ORD0966</t>
  </si>
  <si>
    <t>ORD0967</t>
  </si>
  <si>
    <t>ORD0968</t>
  </si>
  <si>
    <t>ORD0969</t>
  </si>
  <si>
    <t>ORD0970</t>
  </si>
  <si>
    <t>ORD0971</t>
  </si>
  <si>
    <t>ORD0972</t>
  </si>
  <si>
    <t>ORD0973</t>
  </si>
  <si>
    <t>ORD0974</t>
  </si>
  <si>
    <t>ORD0975</t>
  </si>
  <si>
    <t>ORD0976</t>
  </si>
  <si>
    <t>ORD0977</t>
  </si>
  <si>
    <t>ORD0978</t>
  </si>
  <si>
    <t>ORD0979</t>
  </si>
  <si>
    <t>ORD0980</t>
  </si>
  <si>
    <t>ORD0981</t>
  </si>
  <si>
    <t>ORD0982</t>
  </si>
  <si>
    <t>ORD0983</t>
  </si>
  <si>
    <t>ORD0984</t>
  </si>
  <si>
    <t>ORD0985</t>
  </si>
  <si>
    <t>ORD0986</t>
  </si>
  <si>
    <t>ORD0987</t>
  </si>
  <si>
    <t>ORD0988</t>
  </si>
  <si>
    <t>ORD0989</t>
  </si>
  <si>
    <t>ORD0990</t>
  </si>
  <si>
    <t>ORD0991</t>
  </si>
  <si>
    <t>ORD0992</t>
  </si>
  <si>
    <t>ORD0993</t>
  </si>
  <si>
    <t>ORD0994</t>
  </si>
  <si>
    <t>ORD0995</t>
  </si>
  <si>
    <t>ORD0996</t>
  </si>
  <si>
    <t>ORD0997</t>
  </si>
  <si>
    <t>ORD0998</t>
  </si>
  <si>
    <t>ORD0999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</si>
  <si>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</si>
  <si>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</si>
  <si>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</si>
  <si>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</si>
  <si>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</si>
  <si>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</si>
  <si>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</si>
  <si>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</si>
  <si>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</si>
  <si>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</si>
  <si>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</si>
  <si>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</si>
  <si>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</si>
  <si>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</si>
  <si>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</si>
  <si>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</si>
  <si>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</si>
  <si>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</si>
  <si>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</si>
  <si>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</si>
  <si>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</si>
  <si>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</si>
  <si>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</si>
  <si>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</si>
  <si>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</si>
  <si>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</si>
  <si>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</si>
  <si>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</si>
  <si>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</si>
  <si>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</si>
  <si>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</si>
  <si>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</si>
  <si>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</si>
  <si>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</si>
  <si>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</si>
  <si>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</si>
  <si>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</si>
  <si>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</si>
  <si>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</si>
  <si>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</si>
  <si>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</si>
  <si>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</si>
  <si>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</si>
  <si>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</si>
  <si>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</si>
  <si>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</si>
  <si>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</si>
  <si>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</si>
  <si>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</si>
  <si>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</si>
  <si>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</si>
  <si>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</si>
  <si>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</si>
  <si>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</si>
  <si>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</si>
  <si>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</si>
  <si>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</si>
  <si>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</si>
  <si>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</si>
  <si>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</si>
  <si>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</si>
  <si>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</si>
  <si>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</si>
  <si>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</si>
  <si>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</si>
  <si>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</si>
  <si>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</si>
  <si>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</si>
  <si>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</si>
  <si>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</si>
  <si>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</si>
  <si>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</si>
  <si>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</si>
  <si>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</si>
  <si>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</si>
  <si>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</si>
  <si>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</si>
  <si>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</si>
  <si>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</si>
  <si>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</si>
  <si>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</si>
  <si>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</si>
  <si>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</si>
  <si>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</si>
  <si>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</si>
  <si>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</si>
  <si>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</si>
  <si>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</si>
  <si>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</si>
  <si>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</si>
  <si>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</si>
  <si>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</si>
  <si>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</si>
  <si>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</si>
  <si>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</si>
  <si>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</si>
  <si>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</si>
  <si>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</si>
  <si>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</si>
  <si>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</si>
  <si>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</si>
  <si>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</si>
  <si>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</si>
  <si>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</si>
  <si>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</si>
  <si>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</si>
  <si>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</si>
  <si>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</si>
  <si>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</si>
  <si>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</si>
  <si>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</si>
  <si>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</si>
  <si>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</si>
  <si>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</si>
  <si>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</si>
  <si>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</si>
  <si>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</si>
  <si>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</si>
  <si>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</si>
  <si>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</si>
  <si>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</si>
  <si>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</si>
  <si>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</si>
  <si>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</si>
  <si>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</si>
  <si>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</si>
  <si>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</si>
  <si>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</si>
  <si>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</si>
  <si>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</si>
  <si>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</si>
  <si>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</si>
  <si>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</si>
  <si>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</si>
  <si>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</si>
  <si>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</si>
  <si>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</si>
  <si>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</si>
  <si>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</si>
  <si>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</si>
  <si>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</si>
  <si>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</si>
  <si>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</si>
  <si>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</si>
  <si>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</si>
  <si>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</si>
  <si>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</si>
  <si>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</si>
  <si>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</si>
  <si>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</si>
  <si>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</si>
  <si>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</si>
  <si>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</si>
  <si>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</si>
  <si>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</si>
  <si>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</si>
  <si>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</si>
  <si>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</si>
  <si>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</si>
  <si>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</si>
  <si>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</si>
  <si>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</si>
  <si>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</si>
  <si>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</si>
  <si>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</si>
  <si>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</si>
  <si>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</si>
  <si>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</si>
  <si>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</si>
  <si>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</si>
  <si>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</si>
  <si>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</si>
  <si>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</si>
  <si>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</si>
  <si>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</si>
  <si>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</si>
  <si>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</si>
  <si>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</si>
  <si>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</si>
  <si>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</si>
  <si>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</si>
  <si>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</si>
  <si>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</si>
  <si>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</si>
  <si>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</si>
  <si>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</si>
  <si>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</si>
  <si>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</si>
  <si>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</si>
  <si>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</si>
  <si>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</si>
  <si>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</si>
  <si>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</si>
  <si>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</si>
  <si>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</si>
  <si>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</si>
  <si>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</si>
  <si>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</si>
  <si>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</si>
  <si>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</si>
  <si>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</si>
  <si>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</si>
  <si>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</si>
  <si>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</si>
  <si>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</si>
  <si>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</si>
  <si>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</si>
  <si>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</si>
  <si>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</si>
  <si>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</si>
  <si>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</si>
  <si>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</si>
  <si>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</si>
  <si>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</si>
  <si>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</si>
  <si>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</si>
  <si>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</si>
  <si>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</si>
  <si>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</si>
  <si>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</si>
  <si>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</si>
  <si>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</si>
  <si>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</si>
  <si>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</si>
  <si>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</si>
  <si>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</si>
  <si>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</si>
  <si>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</si>
  <si>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</si>
  <si>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</si>
  <si>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</si>
  <si>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</si>
  <si>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</si>
  <si>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</si>
  <si>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</si>
  <si>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</si>
  <si>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</si>
  <si>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</si>
  <si>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</si>
  <si>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</si>
  <si>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</si>
  <si>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</si>
  <si>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</si>
  <si>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</si>
  <si>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</si>
  <si>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</si>
  <si>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</si>
  <si>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</si>
  <si>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</si>
  <si>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</si>
  <si>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</si>
  <si>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</si>
  <si>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</si>
  <si>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</si>
  <si>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</si>
  <si>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</si>
  <si>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</si>
  <si>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</si>
  <si>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</si>
  <si>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</si>
  <si>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</si>
  <si>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</si>
  <si>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</si>
  <si>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</si>
  <si>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</si>
  <si>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</si>
  <si>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</si>
  <si>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</si>
  <si>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</si>
  <si>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</si>
  <si>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</si>
  <si>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</si>
  <si>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</si>
  <si>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</si>
  <si>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</si>
  <si>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</si>
  <si>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</si>
  <si>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</si>
  <si>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</si>
  <si>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</si>
  <si>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</si>
  <si>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</si>
  <si>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</si>
  <si>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</si>
  <si>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</si>
  <si>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</si>
  <si>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</si>
  <si>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</si>
  <si>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</si>
  <si>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</si>
  <si>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</si>
  <si>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</si>
  <si>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</si>
  <si>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</si>
  <si>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</si>
  <si>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</si>
  <si>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</si>
  <si>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</si>
  <si>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</si>
  <si>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</si>
  <si>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</si>
  <si>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</si>
  <si>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</si>
  <si>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</si>
  <si>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</si>
  <si>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</si>
  <si>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</si>
  <si>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</si>
  <si>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</si>
  <si>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</si>
  <si>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</si>
  <si>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</si>
  <si>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</si>
  <si>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</si>
  <si>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</si>
  <si>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</si>
  <si>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</si>
  <si>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</si>
  <si>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</si>
  <si>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</si>
  <si>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</si>
  <si>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</si>
  <si>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</si>
  <si>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</si>
  <si>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</si>
  <si>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</si>
  <si>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</si>
  <si>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</si>
  <si>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</si>
  <si>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</si>
  <si>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</si>
  <si>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</si>
  <si>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</si>
  <si>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</si>
  <si>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</si>
  <si>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</si>
  <si>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</si>
  <si>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</si>
  <si>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</si>
  <si>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</si>
  <si>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</si>
  <si>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</si>
  <si>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</si>
  <si>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</si>
  <si>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</si>
  <si>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</si>
  <si>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</si>
  <si>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</si>
  <si>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</si>
  <si>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</si>
  <si>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</si>
  <si>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</si>
  <si>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</si>
  <si>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</si>
  <si>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</si>
  <si>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</si>
  <si>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</si>
  <si>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</si>
  <si>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</si>
  <si>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</si>
  <si>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</si>
  <si>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</si>
  <si>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</si>
  <si>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</si>
  <si>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</si>
  <si>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</si>
  <si>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</si>
  <si>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</si>
  <si>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</si>
  <si>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</si>
  <si>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</si>
  <si>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</si>
  <si>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</si>
  <si>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</si>
  <si>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</si>
  <si>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</si>
  <si>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</si>
  <si>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</si>
  <si>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</si>
  <si>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</si>
  <si>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</si>
  <si>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</si>
  <si>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</si>
  <si>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</si>
  <si>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</si>
  <si>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</si>
  <si>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</si>
  <si>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</si>
  <si>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</si>
  <si>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</si>
  <si>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</si>
  <si>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</si>
  <si>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</si>
  <si>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</si>
  <si>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</si>
  <si>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</si>
  <si>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</si>
  <si>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</si>
  <si>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</si>
  <si>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</si>
  <si>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</si>
  <si>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</si>
  <si>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</si>
  <si>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</si>
  <si>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</si>
  <si>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</si>
  <si>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</si>
  <si>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</si>
  <si>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</si>
  <si>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</si>
  <si>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</si>
  <si>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</si>
  <si>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</si>
  <si>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</si>
  <si>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</si>
  <si>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</si>
  <si>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</si>
  <si>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</si>
  <si>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</si>
  <si>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</si>
  <si>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</si>
  <si>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</si>
  <si>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</si>
  <si>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</si>
  <si>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</si>
  <si>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</si>
  <si>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</si>
  <si>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</si>
  <si>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</si>
  <si>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</si>
  <si>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</si>
  <si>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</si>
  <si>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</si>
  <si>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</si>
  <si>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</si>
  <si>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</si>
  <si>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</si>
  <si>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</si>
  <si>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</si>
  <si>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</si>
  <si>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</si>
  <si>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</si>
  <si>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</si>
  <si>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</si>
  <si>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</si>
  <si>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</si>
  <si>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</si>
  <si>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</si>
  <si>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</si>
  <si>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</si>
  <si>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</si>
  <si>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</si>
  <si>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</si>
  <si>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</si>
  <si>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</si>
  <si>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</si>
  <si>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</si>
  <si>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</si>
  <si>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</si>
  <si>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</si>
  <si>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</si>
  <si>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</si>
  <si>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</si>
  <si>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</si>
  <si>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</si>
  <si>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</si>
  <si>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</si>
  <si>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</si>
  <si>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</si>
  <si>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</si>
  <si>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</si>
  <si>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</si>
  <si>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</si>
  <si>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</si>
  <si>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</si>
  <si>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</si>
  <si>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</si>
  <si>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</si>
  <si>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</si>
  <si>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</si>
  <si>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</si>
  <si>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</si>
  <si>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</si>
  <si>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</si>
  <si>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</si>
  <si>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</si>
  <si>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</si>
  <si>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</si>
  <si>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</si>
  <si>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</si>
  <si>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</si>
  <si>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</si>
  <si>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</si>
  <si>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</si>
  <si>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</si>
  <si>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</si>
  <si>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</si>
  <si>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</si>
  <si>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</si>
  <si>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</si>
  <si>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ORD1500</t>
  </si>
  <si>
    <t>1. What is the total gross revenue and net revenue (after discount) across all orders?</t>
  </si>
  <si>
    <t>ans</t>
  </si>
  <si>
    <t>Gross revenue</t>
  </si>
  <si>
    <t>net revenue</t>
  </si>
  <si>
    <t>2. Which product category contributes the most to overall revenue?</t>
  </si>
  <si>
    <t xml:space="preserve"> </t>
  </si>
  <si>
    <t>3. Identify the top 10 products by revenue. What % of total revenue do they contribute?</t>
  </si>
  <si>
    <t>gross revenue</t>
  </si>
  <si>
    <t>Net revenue</t>
  </si>
  <si>
    <t>total net revenue</t>
  </si>
  <si>
    <t>product total net revenue</t>
  </si>
  <si>
    <t>%of total net revenue</t>
  </si>
  <si>
    <t>4. Which customer segment has the highest average order value (AOV)?</t>
  </si>
  <si>
    <t>customer segments (AOV)</t>
  </si>
  <si>
    <t>5. Calculate the effective discount (%) given per category and identify which category has the highest discounting rate. Fulfillment &amp; Delivery</t>
  </si>
  <si>
    <t>Effective discount(%)</t>
  </si>
  <si>
    <t>Discount amt</t>
  </si>
  <si>
    <t>Row Labels</t>
  </si>
  <si>
    <t>Grand Total</t>
  </si>
  <si>
    <t>Sum of total net revenue</t>
  </si>
  <si>
    <t>Sum of Total Price (?)</t>
  </si>
  <si>
    <t>Sum of total net revenue2</t>
  </si>
  <si>
    <t>Sum of Net revenue</t>
  </si>
  <si>
    <t>Count of Order ID</t>
  </si>
  <si>
    <t>Average of customer segments (AOV)</t>
  </si>
  <si>
    <t>Sum of Discount Rate</t>
  </si>
  <si>
    <t>Sum of Unit Price (?)</t>
  </si>
  <si>
    <t>Sum of Effective discount rate</t>
  </si>
  <si>
    <t>6. What is the overall order fulfillment rate (i.e., % of orders delivered vs. total orders)?</t>
  </si>
  <si>
    <t>full fillment indicator</t>
  </si>
  <si>
    <t>Sum of full fillment indicator</t>
  </si>
  <si>
    <t>Full fillment Rate</t>
  </si>
  <si>
    <t>7. Compare the return and cancellation rates across customer segments — who returns the most?</t>
  </si>
  <si>
    <t>return</t>
  </si>
  <si>
    <t>cancellation</t>
  </si>
  <si>
    <t>Sum of return</t>
  </si>
  <si>
    <t>Sum of cancellation</t>
  </si>
  <si>
    <t>Jan</t>
  </si>
  <si>
    <t>Feb</t>
  </si>
  <si>
    <t>Mar</t>
  </si>
  <si>
    <t>Apr</t>
  </si>
  <si>
    <t>May</t>
  </si>
  <si>
    <t>Jun</t>
  </si>
  <si>
    <t>Jul</t>
  </si>
  <si>
    <t>Return Rate</t>
  </si>
  <si>
    <t>cancellation rates</t>
  </si>
  <si>
    <t>8. Which shipping method has the highest on-time delivery ratio?</t>
  </si>
  <si>
    <t>on-time delivery ration</t>
  </si>
  <si>
    <t>9. Calculate average revenue loss from returned and cancelled orders.</t>
  </si>
  <si>
    <t>Sum of Total Price (?)2</t>
  </si>
  <si>
    <t>Average of Total Price (?)</t>
  </si>
  <si>
    <t>Average loss</t>
  </si>
  <si>
    <t>10. Which product types face higher cancellation/return frequencies — is there a pattern? Trend &amp; Time-Series</t>
  </si>
  <si>
    <t>Column Labels</t>
  </si>
  <si>
    <t>Count of Product</t>
  </si>
  <si>
    <t xml:space="preserve">higher cancellation/return </t>
  </si>
  <si>
    <t>11. Show a monthly trend of total revenue for each product category.</t>
  </si>
  <si>
    <t>13. Plot the month-over-month growth in revenue. Highlight any negative growth months. Customer &amp; Product Behavior</t>
  </si>
  <si>
    <t>Month over Month</t>
  </si>
  <si>
    <t>Higher value</t>
  </si>
  <si>
    <t>15. Which combination of category + region shows the highest average order size (quantity)?</t>
  </si>
  <si>
    <t>Average of Quantity</t>
  </si>
  <si>
    <t>combo max</t>
  </si>
  <si>
    <t>combination wise highest value</t>
  </si>
  <si>
    <t>14. Identify “high-value customers” (total spend &gt; ₹10,000). What % of customers fall in this segment?</t>
  </si>
  <si>
    <t>12. Which day(s) of the week or month tend to generate higher sales?</t>
  </si>
  <si>
    <t>Total True</t>
  </si>
  <si>
    <t>Total %</t>
  </si>
  <si>
    <t>Order Date - Day of the week</t>
  </si>
  <si>
    <t>SUM of net revenue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</si>
  <si>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</si>
  <si>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</si>
  <si>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</si>
  <si>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</si>
  <si>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</si>
  <si>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</si>
  <si>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</si>
  <si>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                                                                    Ecommerce_Case Study</t>
  </si>
  <si>
    <t xml:space="preserve">                                  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</si>
</sst>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48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FF1F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39535E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5" fontId="0" fillId="0" borderId="0" xfId="0" applyNumberFormat="1"/>
    <xf numFmtId="0" fontId="3" fillId="0" borderId="0" xfId="0" applyFont="1"/>
    <xf numFmtId="0" fontId="0" fillId="0" borderId="1" xfId="0" applyBorder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0" fontId="5" fillId="2" borderId="0" xfId="0" applyFont="1" applyFill="1"/>
    <xf numFmtId="0" fontId="5" fillId="3" borderId="0" xfId="0" applyFont="1" applyFill="1"/>
    <xf numFmtId="2" fontId="0" fillId="0" borderId="0" xfId="0" applyNumberFormat="1"/>
    <xf numFmtId="2" fontId="5" fillId="3" borderId="0" xfId="0" applyNumberFormat="1" applyFont="1" applyFill="1"/>
    <xf numFmtId="2" fontId="4" fillId="2" borderId="0" xfId="0" applyNumberFormat="1" applyFont="1" applyFill="1"/>
    <xf numFmtId="0" fontId="0" fillId="0" borderId="0" xfId="0" applyAlignment="1">
      <alignment horizontal="left" indent="1"/>
    </xf>
    <xf numFmtId="2" fontId="5" fillId="2" borderId="0" xfId="0" applyNumberFormat="1" applyFont="1" applyFill="1"/>
    <xf numFmtId="0" fontId="4" fillId="2" borderId="0" xfId="0" applyFont="1" applyFill="1"/>
    <xf numFmtId="0" fontId="4" fillId="2" borderId="1" xfId="0" applyFont="1" applyFill="1" applyBorder="1"/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horizontal="right" wrapText="1"/>
    </xf>
    <xf numFmtId="0" fontId="0" fillId="4" borderId="5" xfId="0" applyFill="1" applyBorder="1" applyAlignment="1">
      <alignment wrapText="1"/>
    </xf>
    <xf numFmtId="0" fontId="0" fillId="5" borderId="6" xfId="0" applyFill="1" applyBorder="1" applyAlignment="1">
      <alignment horizontal="right" wrapText="1"/>
    </xf>
    <xf numFmtId="0" fontId="6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vertical="center"/>
    </xf>
    <xf numFmtId="0" fontId="4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horizontal="righ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7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</c:strLit>
          </c:cat>
          <c:val>
            <c:numLit>
              <c:formatCode>General</c:formatCode>
              <c:ptCount val="7"/>
              <c:pt idx="0">
                <c:v>1540404.4677999993</c:v>
              </c:pt>
              <c:pt idx="1">
                <c:v>1579255.9003999995</c:v>
              </c:pt>
              <c:pt idx="2">
                <c:v>1669195.198099999</c:v>
              </c:pt>
              <c:pt idx="3">
                <c:v>1703105.2595999998</c:v>
              </c:pt>
              <c:pt idx="4">
                <c:v>1731527.2312999999</c:v>
              </c:pt>
              <c:pt idx="5">
                <c:v>1510910.2352999994</c:v>
              </c:pt>
              <c:pt idx="6">
                <c:v>245822.96090000001</c:v>
              </c:pt>
            </c:numLit>
          </c:val>
          <c:extLst>
            <c:ext xmlns:c16="http://schemas.microsoft.com/office/drawing/2014/chart" uri="{C3380CC4-5D6E-409C-BE32-E72D297353CC}">
              <c16:uniqueId val="{00000000-81E8-4822-BB9B-0677165D1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4894480"/>
        <c:axId val="514895200"/>
      </c:barChart>
      <c:catAx>
        <c:axId val="51489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895200"/>
        <c:crosses val="autoZero"/>
        <c:auto val="1"/>
        <c:lblAlgn val="ctr"/>
        <c:lblOffset val="100"/>
        <c:noMultiLvlLbl val="0"/>
      </c:catAx>
      <c:valAx>
        <c:axId val="51489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89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[E-Commerce assessment excel (Recovered).xlsx]que 1 to 13!PivotTable9</c:name>
    <c:fmtId val="4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percentStacked"/>
        <c:varyColors val="0"/>
        <c:ser>
          <c:idx val="0"/>
          <c:order val="0"/>
          <c:tx>
            <c:strRef>
              <c:f>'que 1 to 13'!$B$113:$B$114</c:f>
              <c:strCache>
                <c:ptCount val="1"/>
                <c:pt idx="0">
                  <c:v>Books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'que 1 to 13'!$A$115:$A$122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'que 1 to 13'!$B$115:$B$122</c:f>
              <c:numCache>
                <c:formatCode>General</c:formatCode>
                <c:ptCount val="7"/>
                <c:pt idx="0">
                  <c:v>292785.16580000002</c:v>
                </c:pt>
                <c:pt idx="1">
                  <c:v>320998.04140000005</c:v>
                </c:pt>
                <c:pt idx="2">
                  <c:v>328622.54229999991</c:v>
                </c:pt>
                <c:pt idx="3">
                  <c:v>366265.89150000003</c:v>
                </c:pt>
                <c:pt idx="4">
                  <c:v>320205.07929999998</c:v>
                </c:pt>
                <c:pt idx="5">
                  <c:v>290754.53970000008</c:v>
                </c:pt>
                <c:pt idx="6">
                  <c:v>34384.427100000001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12-4CA5-B2D7-F42413B36BF3}"/>
            </c:ext>
          </c:extLst>
        </c:ser>
        <c:ser>
          <c:idx val="1"/>
          <c:order val="1"/>
          <c:tx>
            <c:strRef>
              <c:f>'que 1 to 13'!$C$113:$C$114</c:f>
              <c:strCache>
                <c:ptCount val="1"/>
                <c:pt idx="0">
                  <c:v>Clothing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'que 1 to 13'!$A$115:$A$122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'que 1 to 13'!$C$115:$C$122</c:f>
              <c:numCache>
                <c:formatCode>General</c:formatCode>
                <c:ptCount val="7"/>
                <c:pt idx="0">
                  <c:v>315402.47280000005</c:v>
                </c:pt>
                <c:pt idx="1">
                  <c:v>254475.38820000002</c:v>
                </c:pt>
                <c:pt idx="2">
                  <c:v>214208.82770000005</c:v>
                </c:pt>
                <c:pt idx="3">
                  <c:v>295296.63659999997</c:v>
                </c:pt>
                <c:pt idx="4">
                  <c:v>388807.3366000001</c:v>
                </c:pt>
                <c:pt idx="5">
                  <c:v>265956.03379999998</c:v>
                </c:pt>
                <c:pt idx="6">
                  <c:v>67868.324299999993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12-4CA5-B2D7-F42413B36BF3}"/>
            </c:ext>
          </c:extLst>
        </c:ser>
        <c:ser>
          <c:idx val="2"/>
          <c:order val="2"/>
          <c:tx>
            <c:strRef>
              <c:f>'que 1 to 13'!$D$113:$D$114</c:f>
              <c:strCache>
                <c:ptCount val="1"/>
                <c:pt idx="0">
                  <c:v>Electronics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'que 1 to 13'!$A$115:$A$122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'que 1 to 13'!$D$115:$D$122</c:f>
              <c:numCache>
                <c:formatCode>General</c:formatCode>
                <c:ptCount val="7"/>
                <c:pt idx="0">
                  <c:v>218833.47639999999</c:v>
                </c:pt>
                <c:pt idx="1">
                  <c:v>407673.98460000003</c:v>
                </c:pt>
                <c:pt idx="2">
                  <c:v>284808.55290000001</c:v>
                </c:pt>
                <c:pt idx="3">
                  <c:v>437403.53000000014</c:v>
                </c:pt>
                <c:pt idx="4">
                  <c:v>348770.55099999998</c:v>
                </c:pt>
                <c:pt idx="5">
                  <c:v>326963.84150000004</c:v>
                </c:pt>
                <c:pt idx="6">
                  <c:v>34358.827000000005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12-4CA5-B2D7-F42413B36BF3}"/>
            </c:ext>
          </c:extLst>
        </c:ser>
        <c:ser>
          <c:idx val="3"/>
          <c:order val="3"/>
          <c:tx>
            <c:strRef>
              <c:f>'que 1 to 13'!$E$113:$E$114</c:f>
              <c:strCache>
                <c:ptCount val="1"/>
                <c:pt idx="0">
                  <c:v>Grocery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'que 1 to 13'!$A$115:$A$122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'que 1 to 13'!$E$115:$E$122</c:f>
              <c:numCache>
                <c:formatCode>General</c:formatCode>
                <c:ptCount val="7"/>
                <c:pt idx="0">
                  <c:v>380665.34640000004</c:v>
                </c:pt>
                <c:pt idx="1">
                  <c:v>220962.39749999996</c:v>
                </c:pt>
                <c:pt idx="2">
                  <c:v>445343.8262999999</c:v>
                </c:pt>
                <c:pt idx="3">
                  <c:v>236798.92009999999</c:v>
                </c:pt>
                <c:pt idx="4">
                  <c:v>328485.87050000002</c:v>
                </c:pt>
                <c:pt idx="5">
                  <c:v>316107.96550000005</c:v>
                </c:pt>
                <c:pt idx="6">
                  <c:v>47411.457699999999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12-4CA5-B2D7-F42413B36BF3}"/>
            </c:ext>
          </c:extLst>
        </c:ser>
        <c:ser>
          <c:idx val="4"/>
          <c:order val="4"/>
          <c:tx>
            <c:strRef>
              <c:f>'que 1 to 13'!$F$113:$F$114</c:f>
              <c:strCache>
                <c:ptCount val="1"/>
                <c:pt idx="0">
                  <c:v>Home Decor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'que 1 to 13'!$A$115:$A$122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'que 1 to 13'!$F$115:$F$122</c:f>
              <c:numCache>
                <c:formatCode>General</c:formatCode>
                <c:ptCount val="7"/>
                <c:pt idx="0">
                  <c:v>332718.00640000001</c:v>
                </c:pt>
                <c:pt idx="1">
                  <c:v>375146.08870000002</c:v>
                </c:pt>
                <c:pt idx="2">
                  <c:v>396211.44890000013</c:v>
                </c:pt>
                <c:pt idx="3">
                  <c:v>367340.28139999992</c:v>
                </c:pt>
                <c:pt idx="4">
                  <c:v>345258.39389999985</c:v>
                </c:pt>
                <c:pt idx="5">
                  <c:v>311127.85479999991</c:v>
                </c:pt>
                <c:pt idx="6">
                  <c:v>61799.924800000008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12-4CA5-B2D7-F42413B36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303936"/>
        <c:axId val="386302856"/>
      </c:lineChart>
      <c:catAx>
        <c:axId val="38630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02856"/>
        <c:crosses val="autoZero"/>
        <c:auto val="1"/>
        <c:lblAlgn val="ctr"/>
        <c:lblOffset val="100"/>
        <c:noMultiLvlLbl val="0"/>
      </c:catAx>
      <c:valAx>
        <c:axId val="386302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0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141</xdr:row>
      <xdr:rowOff>128587</xdr:rowOff>
    </xdr:from>
    <xdr:to>
      <xdr:col>9</xdr:col>
      <xdr:colOff>38100</xdr:colOff>
      <xdr:row>156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AA4256-2D42-DD1E-C508-3C8BA548C4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</xdr:colOff>
      <xdr:row>111</xdr:row>
      <xdr:rowOff>152399</xdr:rowOff>
    </xdr:from>
    <xdr:to>
      <xdr:col>11</xdr:col>
      <xdr:colOff>219075</xdr:colOff>
      <xdr:row>123</xdr:row>
      <xdr:rowOff>147636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1A33FB-9640-6BAC-3476-9162E6D79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CS" refreshedDate="45916.590121412039" createdVersion="8" refreshedVersion="8" minRefreshableVersion="3" recordCount="1500" xr:uid="{C5371E5F-EFFD-417C-81C8-243FC3913E4C}">
  <cacheSource type="worksheet">
    <worksheetSource ref="A1:V1501" sheet="E-Commerce"/>
  </cacheSource>
  <cacheFields count="23">
    <cacheField name="Order ID" numFmtId="0">
      <sharedItems/>
    </cacheField>
    <cacheField name="Order Date" numFmtId="15">
      <sharedItems containsSemiMixedTypes="0" containsNonDate="0" containsDate="1" containsString="0" minDate="2025-01-03T00:00:00" maxDate="2025-07-05T00:00:00"/>
    </cacheField>
    <cacheField name="State" numFmtId="0">
      <sharedItems/>
    </cacheField>
    <cacheField name="Region" numFmtId="0">
      <sharedItems/>
    </cacheField>
    <cacheField name="Category" numFmtId="0">
      <sharedItems count="5">
        <s v="Electronics"/>
        <s v="Grocery"/>
        <s v="Books"/>
        <s v="Clothing"/>
        <s v="Home Decor"/>
      </sharedItems>
    </cacheField>
    <cacheField name="Product" numFmtId="0">
      <sharedItems count="20">
        <s v="Smartphone"/>
        <s v="Milk"/>
        <s v="Headphones"/>
        <s v="Smartwatch"/>
        <s v="Laptop"/>
        <s v="Biography"/>
        <s v="Comics"/>
        <s v="Novel"/>
        <s v="T-shirt"/>
        <s v="Dress"/>
        <s v="Oil"/>
        <s v="Textbook"/>
        <s v="Jeans"/>
        <s v="Rice"/>
        <s v="Biscuits"/>
        <s v="Jacket"/>
        <s v="Sofa"/>
        <s v="Curtain"/>
        <s v="Table"/>
        <s v="Lamp"/>
      </sharedItems>
    </cacheField>
    <cacheField name="Quantity" numFmtId="0">
      <sharedItems containsSemiMixedTypes="0" containsString="0" containsNumber="1" containsInteger="1" minValue="1" maxValue="5"/>
    </cacheField>
    <cacheField name="Unit Price (?)" numFmtId="0">
      <sharedItems containsSemiMixedTypes="0" containsString="0" containsNumber="1" minValue="103.31" maxValue="4997.28"/>
    </cacheField>
    <cacheField name="Discount Rate" numFmtId="0">
      <sharedItems containsSemiMixedTypes="0" containsString="0" containsNumber="1" minValue="0" maxValue="0.25"/>
    </cacheField>
    <cacheField name="Total Price (?)" numFmtId="0">
      <sharedItems containsSemiMixedTypes="0" containsString="0" containsNumber="1" minValue="92.68" maxValue="24951.1"/>
    </cacheField>
    <cacheField name="Payment Type" numFmtId="0">
      <sharedItems/>
    </cacheField>
    <cacheField name="Customer Segment" numFmtId="0">
      <sharedItems count="3">
        <s v="Regular"/>
        <s v="First-Time"/>
        <s v="Prime"/>
      </sharedItems>
    </cacheField>
    <cacheField name="Shipping Method" numFmtId="0">
      <sharedItems/>
    </cacheField>
    <cacheField name="Delivery Status" numFmtId="0">
      <sharedItems/>
    </cacheField>
    <cacheField name="gross revenue" numFmtId="0">
      <sharedItems containsSemiMixedTypes="0" containsString="0" containsNumber="1" minValue="105.32" maxValue="24973.3"/>
    </cacheField>
    <cacheField name="Net revenue" numFmtId="0">
      <sharedItems containsSemiMixedTypes="0" containsString="0" containsNumber="1" minValue="92.681599999999989" maxValue="24951.100000000002"/>
    </cacheField>
    <cacheField name="total net revenue" numFmtId="0">
      <sharedItems containsSemiMixedTypes="0" containsString="0" containsNumber="1" minValue="1802015.0199999986" maxValue="2189601.9989000014"/>
    </cacheField>
    <cacheField name="product total net revenue" numFmtId="0">
      <sharedItems containsString="0" containsBlank="1" containsNumber="1" minValue="480621.8492000004" maxValue="645482.58080000023"/>
    </cacheField>
    <cacheField name="%of total net revenue" numFmtId="0">
      <sharedItems containsString="0" containsBlank="1" containsNumber="1" minValue="23.344611892063636" maxValue="33.033643745100974"/>
    </cacheField>
    <cacheField name="customer segments (AOV)" numFmtId="0">
      <sharedItems containsSemiMixedTypes="0" containsString="0" containsNumber="1" minValue="6400.6183730158691" maxValue="7014.593770491806" count="3">
        <n v="6400.6183730158691"/>
        <n v="7014.593770491806"/>
        <n v="6557.4564173228364"/>
      </sharedItems>
    </cacheField>
    <cacheField name="Discount amt" numFmtId="0">
      <sharedItems containsSemiMixedTypes="0" containsString="0" containsNumber="1" minValue="0" maxValue="5944.5999999999985"/>
    </cacheField>
    <cacheField name="Effective discount(%)" numFmtId="10">
      <sharedItems containsSemiMixedTypes="0" containsString="0" containsNumber="1" minValue="0" maxValue="25.000000000000007"/>
    </cacheField>
    <cacheField name="Effective discount rate" numFmtId="0" formula="'Discount Rate'/'Unit Price (?)'* 10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CS" refreshedDate="45916.985193749999" createdVersion="8" refreshedVersion="8" minRefreshableVersion="3" recordCount="1500" xr:uid="{6E0F57CF-A837-49D6-9100-E54A605B60BB}">
  <cacheSource type="worksheet">
    <worksheetSource ref="A1:W1501" sheet="E-Commerce"/>
  </cacheSource>
  <cacheFields count="25">
    <cacheField name="Order ID" numFmtId="0">
      <sharedItems/>
    </cacheField>
    <cacheField name="Order Date" numFmtId="15">
      <sharedItems containsSemiMixedTypes="0" containsNonDate="0" containsDate="1" containsString="0" minDate="2025-01-03T00:00:00" maxDate="2025-07-05T00:00:00"/>
    </cacheField>
    <cacheField name="State" numFmtId="0">
      <sharedItems/>
    </cacheField>
    <cacheField name="Region" numFmtId="0">
      <sharedItems/>
    </cacheField>
    <cacheField name="Category" numFmtId="0">
      <sharedItems count="5">
        <s v="Electronics"/>
        <s v="Grocery"/>
        <s v="Books"/>
        <s v="Clothing"/>
        <s v="Home Decor"/>
      </sharedItems>
    </cacheField>
    <cacheField name="Product" numFmtId="0">
      <sharedItems/>
    </cacheField>
    <cacheField name="Quantity" numFmtId="0">
      <sharedItems containsSemiMixedTypes="0" containsString="0" containsNumber="1" containsInteger="1" minValue="1" maxValue="5"/>
    </cacheField>
    <cacheField name="Unit Price (?)" numFmtId="0">
      <sharedItems containsSemiMixedTypes="0" containsString="0" containsNumber="1" minValue="103.31" maxValue="4997.28"/>
    </cacheField>
    <cacheField name="Discount Rate" numFmtId="0">
      <sharedItems containsSemiMixedTypes="0" containsString="0" containsNumber="1" minValue="0" maxValue="0.25"/>
    </cacheField>
    <cacheField name="Total Price (?)" numFmtId="0">
      <sharedItems containsSemiMixedTypes="0" containsString="0" containsNumber="1" minValue="92.68" maxValue="24951.1"/>
    </cacheField>
    <cacheField name="Payment Type" numFmtId="0">
      <sharedItems/>
    </cacheField>
    <cacheField name="Customer Segment" numFmtId="0">
      <sharedItems count="3">
        <s v="Regular"/>
        <s v="First-Time"/>
        <s v="Prime"/>
      </sharedItems>
    </cacheField>
    <cacheField name="Shipping Method" numFmtId="0">
      <sharedItems/>
    </cacheField>
    <cacheField name="Delivery Status" numFmtId="0">
      <sharedItems/>
    </cacheField>
    <cacheField name="gross revenue" numFmtId="0">
      <sharedItems containsSemiMixedTypes="0" containsString="0" containsNumber="1" minValue="105.32" maxValue="24973.3"/>
    </cacheField>
    <cacheField name="Net revenue" numFmtId="0">
      <sharedItems containsSemiMixedTypes="0" containsString="0" containsNumber="1" minValue="92.681599999999989" maxValue="24951.100000000002"/>
    </cacheField>
    <cacheField name="total net revenue" numFmtId="0">
      <sharedItems containsSemiMixedTypes="0" containsString="0" containsNumber="1" minValue="1802015.0199999986" maxValue="2189601.9989000014"/>
    </cacheField>
    <cacheField name="product total net revenue" numFmtId="0">
      <sharedItems containsString="0" containsBlank="1" containsNumber="1" minValue="480621.8492000004" maxValue="645482.58080000023"/>
    </cacheField>
    <cacheField name="%of total net revenue" numFmtId="0">
      <sharedItems containsString="0" containsBlank="1" containsNumber="1" minValue="0" maxValue="33.033643745100974"/>
    </cacheField>
    <cacheField name="customer segments (AOV)" numFmtId="0">
      <sharedItems containsSemiMixedTypes="0" containsString="0" containsNumber="1" minValue="6400.6183730158691" maxValue="7014.593770491806"/>
    </cacheField>
    <cacheField name="Discount amt" numFmtId="0">
      <sharedItems containsSemiMixedTypes="0" containsString="0" containsNumber="1" minValue="0" maxValue="5944.5999999999985"/>
    </cacheField>
    <cacheField name="Effective discount(%)" numFmtId="10">
      <sharedItems containsSemiMixedTypes="0" containsString="0" containsNumber="1" minValue="0" maxValue="0.2323105217307134"/>
    </cacheField>
    <cacheField name="full fillment indicator" numFmtId="0">
      <sharedItems containsSemiMixedTypes="0" containsString="0" containsNumber="1" containsInteger="1" minValue="0" maxValue="1"/>
    </cacheField>
    <cacheField name="full fillment rate" numFmtId="0" formula="'full fillment indicator'/'Order ID'" databaseField="0"/>
    <cacheField name="Full fillment indicator rate" numFmtId="0" formula="'full fillment indicator'/'Order ID'*10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CS" refreshedDate="45917.010411342591" createdVersion="8" refreshedVersion="8" minRefreshableVersion="3" recordCount="1500" xr:uid="{32D3748D-060E-4827-B31A-C39750D9CA97}">
  <cacheSource type="worksheet">
    <worksheetSource ref="A1:Y1501" sheet="E-Commerce"/>
  </cacheSource>
  <cacheFields count="31">
    <cacheField name="Order ID" numFmtId="0">
      <sharedItems count="1500">
        <s v="ORD0001"/>
        <s v="ORD0002"/>
        <s v="ORD0003"/>
        <s v="ORD0004"/>
        <s v="ORD0005"/>
        <s v="ORD0006"/>
        <s v="ORD0007"/>
        <s v="ORD0008"/>
        <s v="ORD0009"/>
        <s v="ORD0010"/>
        <s v="ORD0011"/>
        <s v="ORD0012"/>
        <s v="ORD0013"/>
        <s v="ORD0014"/>
        <s v="ORD0015"/>
        <s v="ORD0016"/>
        <s v="ORD0017"/>
        <s v="ORD0018"/>
        <s v="ORD0019"/>
        <s v="ORD0020"/>
        <s v="ORD0021"/>
        <s v="ORD0022"/>
        <s v="ORD0023"/>
        <s v="ORD0024"/>
        <s v="ORD0025"/>
        <s v="ORD0026"/>
        <s v="ORD0027"/>
        <s v="ORD0028"/>
        <s v="ORD0029"/>
        <s v="ORD0030"/>
        <s v="ORD0031"/>
        <s v="ORD0032"/>
        <s v="ORD0033"/>
        <s v="ORD0034"/>
        <s v="ORD0035"/>
        <s v="ORD0036"/>
        <s v="ORD0037"/>
        <s v="ORD0038"/>
        <s v="ORD0039"/>
        <s v="ORD0040"/>
        <s v="ORD0041"/>
        <s v="ORD0042"/>
        <s v="ORD0043"/>
        <s v="ORD0044"/>
        <s v="ORD0045"/>
        <s v="ORD0046"/>
        <s v="ORD0047"/>
        <s v="ORD0048"/>
        <s v="ORD0049"/>
        <s v="ORD0050"/>
        <s v="ORD0051"/>
        <s v="ORD0052"/>
        <s v="ORD0053"/>
        <s v="ORD0054"/>
        <s v="ORD0055"/>
        <s v="ORD0056"/>
        <s v="ORD0057"/>
        <s v="ORD0058"/>
        <s v="ORD0059"/>
        <s v="ORD0060"/>
        <s v="ORD0061"/>
        <s v="ORD0062"/>
        <s v="ORD0063"/>
        <s v="ORD0064"/>
        <s v="ORD0065"/>
        <s v="ORD0066"/>
        <s v="ORD0067"/>
        <s v="ORD0068"/>
        <s v="ORD0069"/>
        <s v="ORD0070"/>
        <s v="ORD0071"/>
        <s v="ORD0072"/>
        <s v="ORD0073"/>
        <s v="ORD0074"/>
        <s v="ORD0075"/>
        <s v="ORD0076"/>
        <s v="ORD0077"/>
        <s v="ORD0078"/>
        <s v="ORD0079"/>
        <s v="ORD0080"/>
        <s v="ORD0081"/>
        <s v="ORD0082"/>
        <s v="ORD0083"/>
        <s v="ORD0084"/>
        <s v="ORD0085"/>
        <s v="ORD0086"/>
        <s v="ORD0087"/>
        <s v="ORD0088"/>
        <s v="ORD0089"/>
        <s v="ORD0090"/>
        <s v="ORD0091"/>
        <s v="ORD0092"/>
        <s v="ORD0093"/>
        <s v="ORD0094"/>
        <s v="ORD0095"/>
        <s v="ORD0096"/>
        <s v="ORD0097"/>
        <s v="ORD0098"/>
        <s v="ORD0099"/>
        <s v="ORD0100"/>
        <s v="ORD0101"/>
        <s v="ORD0102"/>
        <s v="ORD0103"/>
        <s v="ORD0104"/>
        <s v="ORD0105"/>
        <s v="ORD0106"/>
        <s v="ORD0107"/>
        <s v="ORD0108"/>
        <s v="ORD0109"/>
        <s v="ORD0110"/>
        <s v="ORD0111"/>
        <s v="ORD0112"/>
        <s v="ORD0113"/>
        <s v="ORD0114"/>
        <s v="ORD0115"/>
        <s v="ORD0116"/>
        <s v="ORD0117"/>
        <s v="ORD0118"/>
        <s v="ORD0119"/>
        <s v="ORD0120"/>
        <s v="ORD0121"/>
        <s v="ORD0122"/>
        <s v="ORD0123"/>
        <s v="ORD0124"/>
        <s v="ORD0125"/>
        <s v="ORD0126"/>
        <s v="ORD0127"/>
        <s v="ORD0128"/>
        <s v="ORD0129"/>
        <s v="ORD0130"/>
        <s v="ORD0131"/>
        <s v="ORD0132"/>
        <s v="ORD0133"/>
        <s v="ORD0134"/>
        <s v="ORD0135"/>
        <s v="ORD0136"/>
        <s v="ORD0137"/>
        <s v="ORD0138"/>
        <s v="ORD0139"/>
        <s v="ORD0140"/>
        <s v="ORD0141"/>
        <s v="ORD0142"/>
        <s v="ORD0143"/>
        <s v="ORD0144"/>
        <s v="ORD0145"/>
        <s v="ORD0146"/>
        <s v="ORD0147"/>
        <s v="ORD0148"/>
        <s v="ORD0149"/>
        <s v="ORD0150"/>
        <s v="ORD0151"/>
        <s v="ORD0152"/>
        <s v="ORD0153"/>
        <s v="ORD0154"/>
        <s v="ORD0155"/>
        <s v="ORD0156"/>
        <s v="ORD0157"/>
        <s v="ORD0158"/>
        <s v="ORD0159"/>
        <s v="ORD0160"/>
        <s v="ORD0161"/>
        <s v="ORD0162"/>
        <s v="ORD0163"/>
        <s v="ORD0164"/>
        <s v="ORD0165"/>
        <s v="ORD0166"/>
        <s v="ORD0167"/>
        <s v="ORD0168"/>
        <s v="ORD0169"/>
        <s v="ORD0170"/>
        <s v="ORD0171"/>
        <s v="ORD0172"/>
        <s v="ORD0173"/>
        <s v="ORD0174"/>
        <s v="ORD0175"/>
        <s v="ORD0176"/>
        <s v="ORD0177"/>
        <s v="ORD0178"/>
        <s v="ORD0179"/>
        <s v="ORD0180"/>
        <s v="ORD0181"/>
        <s v="ORD0182"/>
        <s v="ORD0183"/>
        <s v="ORD0184"/>
        <s v="ORD0185"/>
        <s v="ORD0186"/>
        <s v="ORD0187"/>
        <s v="ORD0188"/>
        <s v="ORD0189"/>
        <s v="ORD0190"/>
        <s v="ORD0191"/>
        <s v="ORD0192"/>
        <s v="ORD0193"/>
        <s v="ORD0194"/>
        <s v="ORD0195"/>
        <s v="ORD0196"/>
        <s v="ORD0197"/>
        <s v="ORD0198"/>
        <s v="ORD0199"/>
        <s v="ORD0200"/>
        <s v="ORD0201"/>
        <s v="ORD0202"/>
        <s v="ORD0203"/>
        <s v="ORD0204"/>
        <s v="ORD0205"/>
        <s v="ORD0206"/>
        <s v="ORD0207"/>
        <s v="ORD0208"/>
        <s v="ORD0209"/>
        <s v="ORD0210"/>
        <s v="ORD0211"/>
        <s v="ORD0212"/>
        <s v="ORD0213"/>
        <s v="ORD0214"/>
        <s v="ORD0215"/>
        <s v="ORD0216"/>
        <s v="ORD0217"/>
        <s v="ORD0218"/>
        <s v="ORD0219"/>
        <s v="ORD0220"/>
        <s v="ORD0221"/>
        <s v="ORD0222"/>
        <s v="ORD0223"/>
        <s v="ORD0224"/>
        <s v="ORD0225"/>
        <s v="ORD0226"/>
        <s v="ORD0227"/>
        <s v="ORD0228"/>
        <s v="ORD0229"/>
        <s v="ORD0230"/>
        <s v="ORD0231"/>
        <s v="ORD0232"/>
        <s v="ORD0233"/>
        <s v="ORD0234"/>
        <s v="ORD0235"/>
        <s v="ORD0236"/>
        <s v="ORD0237"/>
        <s v="ORD0238"/>
        <s v="ORD0239"/>
        <s v="ORD0240"/>
        <s v="ORD0241"/>
        <s v="ORD0242"/>
        <s v="ORD0243"/>
        <s v="ORD0244"/>
        <s v="ORD0245"/>
        <s v="ORD0246"/>
        <s v="ORD0247"/>
        <s v="ORD0248"/>
        <s v="ORD0249"/>
        <s v="ORD0250"/>
        <s v="ORD0251"/>
        <s v="ORD0252"/>
        <s v="ORD0253"/>
        <s v="ORD0254"/>
        <s v="ORD0255"/>
        <s v="ORD0256"/>
        <s v="ORD0257"/>
        <s v="ORD0258"/>
        <s v="ORD0259"/>
        <s v="ORD0260"/>
        <s v="ORD0261"/>
        <s v="ORD0262"/>
        <s v="ORD0263"/>
        <s v="ORD0264"/>
        <s v="ORD0265"/>
        <s v="ORD0266"/>
        <s v="ORD0267"/>
        <s v="ORD0268"/>
        <s v="ORD0269"/>
        <s v="ORD0270"/>
        <s v="ORD0271"/>
        <s v="ORD0272"/>
        <s v="ORD0273"/>
        <s v="ORD0274"/>
        <s v="ORD0275"/>
        <s v="ORD0276"/>
        <s v="ORD0277"/>
        <s v="ORD0278"/>
        <s v="ORD0279"/>
        <s v="ORD0280"/>
        <s v="ORD0281"/>
        <s v="ORD0282"/>
        <s v="ORD0283"/>
        <s v="ORD0284"/>
        <s v="ORD0285"/>
        <s v="ORD0286"/>
        <s v="ORD0287"/>
        <s v="ORD0288"/>
        <s v="ORD0289"/>
        <s v="ORD0290"/>
        <s v="ORD0291"/>
        <s v="ORD0292"/>
        <s v="ORD0293"/>
        <s v="ORD0294"/>
        <s v="ORD0295"/>
        <s v="ORD0296"/>
        <s v="ORD0297"/>
        <s v="ORD0298"/>
        <s v="ORD0299"/>
        <s v="ORD0300"/>
        <s v="ORD0301"/>
        <s v="ORD0302"/>
        <s v="ORD0303"/>
        <s v="ORD0304"/>
        <s v="ORD0305"/>
        <s v="ORD0306"/>
        <s v="ORD0307"/>
        <s v="ORD0308"/>
        <s v="ORD0309"/>
        <s v="ORD0310"/>
        <s v="ORD0311"/>
        <s v="ORD0312"/>
        <s v="ORD0313"/>
        <s v="ORD0314"/>
        <s v="ORD0315"/>
        <s v="ORD0316"/>
        <s v="ORD0317"/>
        <s v="ORD0318"/>
        <s v="ORD0319"/>
        <s v="ORD0320"/>
        <s v="ORD0321"/>
        <s v="ORD0322"/>
        <s v="ORD0323"/>
        <s v="ORD0324"/>
        <s v="ORD0325"/>
        <s v="ORD0326"/>
        <s v="ORD0327"/>
        <s v="ORD0328"/>
        <s v="ORD0329"/>
        <s v="ORD0330"/>
        <s v="ORD0331"/>
        <s v="ORD0332"/>
        <s v="ORD0333"/>
        <s v="ORD0334"/>
        <s v="ORD0335"/>
        <s v="ORD0336"/>
        <s v="ORD0337"/>
        <s v="ORD0338"/>
        <s v="ORD0339"/>
        <s v="ORD0340"/>
        <s v="ORD0341"/>
        <s v="ORD0342"/>
        <s v="ORD0343"/>
        <s v="ORD0344"/>
        <s v="ORD0345"/>
        <s v="ORD0346"/>
        <s v="ORD0347"/>
        <s v="ORD0348"/>
        <s v="ORD0349"/>
        <s v="ORD0350"/>
        <s v="ORD0351"/>
        <s v="ORD0352"/>
        <s v="ORD0353"/>
        <s v="ORD0354"/>
        <s v="ORD0355"/>
        <s v="ORD0356"/>
        <s v="ORD0357"/>
        <s v="ORD0358"/>
        <s v="ORD0359"/>
        <s v="ORD0360"/>
        <s v="ORD0361"/>
        <s v="ORD0362"/>
        <s v="ORD0363"/>
        <s v="ORD0364"/>
        <s v="ORD0365"/>
        <s v="ORD0366"/>
        <s v="ORD0367"/>
        <s v="ORD0368"/>
        <s v="ORD0369"/>
        <s v="ORD0370"/>
        <s v="ORD0371"/>
        <s v="ORD0372"/>
        <s v="ORD0373"/>
        <s v="ORD0374"/>
        <s v="ORD0375"/>
        <s v="ORD0376"/>
        <s v="ORD0377"/>
        <s v="ORD0378"/>
        <s v="ORD0379"/>
        <s v="ORD0380"/>
        <s v="ORD0381"/>
        <s v="ORD0382"/>
        <s v="ORD0383"/>
        <s v="ORD0384"/>
        <s v="ORD0385"/>
        <s v="ORD0386"/>
        <s v="ORD0387"/>
        <s v="ORD0388"/>
        <s v="ORD0389"/>
        <s v="ORD0390"/>
        <s v="ORD0391"/>
        <s v="ORD0392"/>
        <s v="ORD0393"/>
        <s v="ORD0394"/>
        <s v="ORD0395"/>
        <s v="ORD0396"/>
        <s v="ORD0397"/>
        <s v="ORD0398"/>
        <s v="ORD0399"/>
        <s v="ORD0400"/>
        <s v="ORD0401"/>
        <s v="ORD0402"/>
        <s v="ORD0403"/>
        <s v="ORD0404"/>
        <s v="ORD0405"/>
        <s v="ORD0406"/>
        <s v="ORD0407"/>
        <s v="ORD0408"/>
        <s v="ORD0409"/>
        <s v="ORD0410"/>
        <s v="ORD0411"/>
        <s v="ORD0412"/>
        <s v="ORD0413"/>
        <s v="ORD0414"/>
        <s v="ORD0415"/>
        <s v="ORD0416"/>
        <s v="ORD0417"/>
        <s v="ORD0418"/>
        <s v="ORD0419"/>
        <s v="ORD0420"/>
        <s v="ORD0421"/>
        <s v="ORD0422"/>
        <s v="ORD0423"/>
        <s v="ORD0424"/>
        <s v="ORD0425"/>
        <s v="ORD0426"/>
        <s v="ORD0427"/>
        <s v="ORD0428"/>
        <s v="ORD0429"/>
        <s v="ORD0430"/>
        <s v="ORD0431"/>
        <s v="ORD0432"/>
        <s v="ORD0433"/>
        <s v="ORD0434"/>
        <s v="ORD0435"/>
        <s v="ORD0436"/>
        <s v="ORD0437"/>
        <s v="ORD0438"/>
        <s v="ORD0439"/>
        <s v="ORD0440"/>
        <s v="ORD0441"/>
        <s v="ORD0442"/>
        <s v="ORD0443"/>
        <s v="ORD0444"/>
        <s v="ORD0445"/>
        <s v="ORD0446"/>
        <s v="ORD0447"/>
        <s v="ORD0448"/>
        <s v="ORD0449"/>
        <s v="ORD0450"/>
        <s v="ORD0451"/>
        <s v="ORD0452"/>
        <s v="ORD0453"/>
        <s v="ORD0454"/>
        <s v="ORD0455"/>
        <s v="ORD0456"/>
        <s v="ORD0457"/>
        <s v="ORD0458"/>
        <s v="ORD0459"/>
        <s v="ORD0460"/>
        <s v="ORD0461"/>
        <s v="ORD0462"/>
        <s v="ORD0463"/>
        <s v="ORD0464"/>
        <s v="ORD0465"/>
        <s v="ORD0466"/>
        <s v="ORD0467"/>
        <s v="ORD0468"/>
        <s v="ORD0469"/>
        <s v="ORD0470"/>
        <s v="ORD0471"/>
        <s v="ORD0472"/>
        <s v="ORD0473"/>
        <s v="ORD0474"/>
        <s v="ORD0475"/>
        <s v="ORD0476"/>
        <s v="ORD0477"/>
        <s v="ORD0478"/>
        <s v="ORD0479"/>
        <s v="ORD0480"/>
        <s v="ORD0481"/>
        <s v="ORD0482"/>
        <s v="ORD0483"/>
        <s v="ORD0484"/>
        <s v="ORD0485"/>
        <s v="ORD0486"/>
        <s v="ORD0487"/>
        <s v="ORD0488"/>
        <s v="ORD0489"/>
        <s v="ORD0490"/>
        <s v="ORD0491"/>
        <s v="ORD0492"/>
        <s v="ORD0493"/>
        <s v="ORD0494"/>
        <s v="ORD0495"/>
        <s v="ORD0496"/>
        <s v="ORD0497"/>
        <s v="ORD0498"/>
        <s v="ORD0499"/>
        <s v="ORD0500"/>
        <s v="ORD0501"/>
        <s v="ORD0502"/>
        <s v="ORD0503"/>
        <s v="ORD0504"/>
        <s v="ORD0505"/>
        <s v="ORD0506"/>
        <s v="ORD0507"/>
        <s v="ORD0508"/>
        <s v="ORD0509"/>
        <s v="ORD0510"/>
        <s v="ORD0511"/>
        <s v="ORD0512"/>
        <s v="ORD0513"/>
        <s v="ORD0514"/>
        <s v="ORD0515"/>
        <s v="ORD0516"/>
        <s v="ORD0517"/>
        <s v="ORD0518"/>
        <s v="ORD0519"/>
        <s v="ORD0520"/>
        <s v="ORD0521"/>
        <s v="ORD0522"/>
        <s v="ORD0523"/>
        <s v="ORD0524"/>
        <s v="ORD0525"/>
        <s v="ORD0526"/>
        <s v="ORD0527"/>
        <s v="ORD0528"/>
        <s v="ORD0529"/>
        <s v="ORD0530"/>
        <s v="ORD0531"/>
        <s v="ORD0532"/>
        <s v="ORD0533"/>
        <s v="ORD0534"/>
        <s v="ORD0535"/>
        <s v="ORD0536"/>
        <s v="ORD0537"/>
        <s v="ORD0538"/>
        <s v="ORD0539"/>
        <s v="ORD0540"/>
        <s v="ORD0541"/>
        <s v="ORD0542"/>
        <s v="ORD0543"/>
        <s v="ORD0544"/>
        <s v="ORD0545"/>
        <s v="ORD0546"/>
        <s v="ORD0547"/>
        <s v="ORD0548"/>
        <s v="ORD0549"/>
        <s v="ORD0550"/>
        <s v="ORD0551"/>
        <s v="ORD0552"/>
        <s v="ORD0553"/>
        <s v="ORD0554"/>
        <s v="ORD0555"/>
        <s v="ORD0556"/>
        <s v="ORD0557"/>
        <s v="ORD0558"/>
        <s v="ORD0559"/>
        <s v="ORD0560"/>
        <s v="ORD0561"/>
        <s v="ORD0562"/>
        <s v="ORD0563"/>
        <s v="ORD0564"/>
        <s v="ORD0565"/>
        <s v="ORD0566"/>
        <s v="ORD0567"/>
        <s v="ORD0568"/>
        <s v="ORD0569"/>
        <s v="ORD0570"/>
        <s v="ORD0571"/>
        <s v="ORD0572"/>
        <s v="ORD0573"/>
        <s v="ORD0574"/>
        <s v="ORD0575"/>
        <s v="ORD0576"/>
        <s v="ORD0577"/>
        <s v="ORD0578"/>
        <s v="ORD0579"/>
        <s v="ORD0580"/>
        <s v="ORD0581"/>
        <s v="ORD0582"/>
        <s v="ORD0583"/>
        <s v="ORD0584"/>
        <s v="ORD0585"/>
        <s v="ORD0586"/>
        <s v="ORD0587"/>
        <s v="ORD0588"/>
        <s v="ORD0589"/>
        <s v="ORD0590"/>
        <s v="ORD0591"/>
        <s v="ORD0592"/>
        <s v="ORD0593"/>
        <s v="ORD0594"/>
        <s v="ORD0595"/>
        <s v="ORD0596"/>
        <s v="ORD0597"/>
        <s v="ORD0598"/>
        <s v="ORD0599"/>
        <s v="ORD0600"/>
        <s v="ORD0601"/>
        <s v="ORD0602"/>
        <s v="ORD0603"/>
        <s v="ORD0604"/>
        <s v="ORD0605"/>
        <s v="ORD0606"/>
        <s v="ORD0607"/>
        <s v="ORD0608"/>
        <s v="ORD0609"/>
        <s v="ORD0610"/>
        <s v="ORD0611"/>
        <s v="ORD0612"/>
        <s v="ORD0613"/>
        <s v="ORD0614"/>
        <s v="ORD0615"/>
        <s v="ORD0616"/>
        <s v="ORD0617"/>
        <s v="ORD0618"/>
        <s v="ORD0619"/>
        <s v="ORD0620"/>
        <s v="ORD0621"/>
        <s v="ORD0622"/>
        <s v="ORD0623"/>
        <s v="ORD0624"/>
        <s v="ORD0625"/>
        <s v="ORD0626"/>
        <s v="ORD0627"/>
        <s v="ORD0628"/>
        <s v="ORD0629"/>
        <s v="ORD0630"/>
        <s v="ORD0631"/>
        <s v="ORD0632"/>
        <s v="ORD0633"/>
        <s v="ORD0634"/>
        <s v="ORD0635"/>
        <s v="ORD0636"/>
        <s v="ORD0637"/>
        <s v="ORD0638"/>
        <s v="ORD0639"/>
        <s v="ORD0640"/>
        <s v="ORD0641"/>
        <s v="ORD0642"/>
        <s v="ORD0643"/>
        <s v="ORD0644"/>
        <s v="ORD0645"/>
        <s v="ORD0646"/>
        <s v="ORD0647"/>
        <s v="ORD0648"/>
        <s v="ORD0649"/>
        <s v="ORD0650"/>
        <s v="ORD0651"/>
        <s v="ORD0652"/>
        <s v="ORD0653"/>
        <s v="ORD0654"/>
        <s v="ORD0655"/>
        <s v="ORD0656"/>
        <s v="ORD0657"/>
        <s v="ORD0658"/>
        <s v="ORD0659"/>
        <s v="ORD0660"/>
        <s v="ORD0661"/>
        <s v="ORD0662"/>
        <s v="ORD0663"/>
        <s v="ORD0664"/>
        <s v="ORD0665"/>
        <s v="ORD0666"/>
        <s v="ORD0667"/>
        <s v="ORD0668"/>
        <s v="ORD0669"/>
        <s v="ORD0670"/>
        <s v="ORD0671"/>
        <s v="ORD0672"/>
        <s v="ORD0673"/>
        <s v="ORD0674"/>
        <s v="ORD0675"/>
        <s v="ORD0676"/>
        <s v="ORD0677"/>
        <s v="ORD0678"/>
        <s v="ORD0679"/>
        <s v="ORD0680"/>
        <s v="ORD0681"/>
        <s v="ORD0682"/>
        <s v="ORD0683"/>
        <s v="ORD0684"/>
        <s v="ORD0685"/>
        <s v="ORD0686"/>
        <s v="ORD0687"/>
        <s v="ORD0688"/>
        <s v="ORD0689"/>
        <s v="ORD0690"/>
        <s v="ORD0691"/>
        <s v="ORD0692"/>
        <s v="ORD0693"/>
        <s v="ORD0694"/>
        <s v="ORD0695"/>
        <s v="ORD0696"/>
        <s v="ORD0697"/>
        <s v="ORD0698"/>
        <s v="ORD0699"/>
        <s v="ORD0700"/>
        <s v="ORD0701"/>
        <s v="ORD0702"/>
        <s v="ORD0703"/>
        <s v="ORD0704"/>
        <s v="ORD0705"/>
        <s v="ORD0706"/>
        <s v="ORD0707"/>
        <s v="ORD0708"/>
        <s v="ORD0709"/>
        <s v="ORD0710"/>
        <s v="ORD0711"/>
        <s v="ORD0712"/>
        <s v="ORD0713"/>
        <s v="ORD0714"/>
        <s v="ORD0715"/>
        <s v="ORD0716"/>
        <s v="ORD0717"/>
        <s v="ORD0718"/>
        <s v="ORD0719"/>
        <s v="ORD0720"/>
        <s v="ORD0721"/>
        <s v="ORD0722"/>
        <s v="ORD0723"/>
        <s v="ORD0724"/>
        <s v="ORD0725"/>
        <s v="ORD0726"/>
        <s v="ORD0727"/>
        <s v="ORD0728"/>
        <s v="ORD0729"/>
        <s v="ORD0730"/>
        <s v="ORD0731"/>
        <s v="ORD0732"/>
        <s v="ORD0733"/>
        <s v="ORD0734"/>
        <s v="ORD0735"/>
        <s v="ORD0736"/>
        <s v="ORD0737"/>
        <s v="ORD0738"/>
        <s v="ORD0739"/>
        <s v="ORD0740"/>
        <s v="ORD0741"/>
        <s v="ORD0742"/>
        <s v="ORD0743"/>
        <s v="ORD0744"/>
        <s v="ORD0745"/>
        <s v="ORD0746"/>
        <s v="ORD0747"/>
        <s v="ORD0748"/>
        <s v="ORD0749"/>
        <s v="ORD0750"/>
        <s v="ORD0751"/>
        <s v="ORD0752"/>
        <s v="ORD0753"/>
        <s v="ORD0754"/>
        <s v="ORD0755"/>
        <s v="ORD0756"/>
        <s v="ORD0757"/>
        <s v="ORD0758"/>
        <s v="ORD0759"/>
        <s v="ORD0760"/>
        <s v="ORD0761"/>
        <s v="ORD0762"/>
        <s v="ORD0763"/>
        <s v="ORD0764"/>
        <s v="ORD0765"/>
        <s v="ORD0766"/>
        <s v="ORD0767"/>
        <s v="ORD0768"/>
        <s v="ORD0769"/>
        <s v="ORD0770"/>
        <s v="ORD0771"/>
        <s v="ORD0772"/>
        <s v="ORD0773"/>
        <s v="ORD0774"/>
        <s v="ORD0775"/>
        <s v="ORD0776"/>
        <s v="ORD0777"/>
        <s v="ORD0778"/>
        <s v="ORD0779"/>
        <s v="ORD0780"/>
        <s v="ORD0781"/>
        <s v="ORD0782"/>
        <s v="ORD0783"/>
        <s v="ORD0784"/>
        <s v="ORD0785"/>
        <s v="ORD0786"/>
        <s v="ORD0787"/>
        <s v="ORD0788"/>
        <s v="ORD0789"/>
        <s v="ORD0790"/>
        <s v="ORD0791"/>
        <s v="ORD0792"/>
        <s v="ORD0793"/>
        <s v="ORD0794"/>
        <s v="ORD0795"/>
        <s v="ORD0796"/>
        <s v="ORD0797"/>
        <s v="ORD0798"/>
        <s v="ORD0799"/>
        <s v="ORD0800"/>
        <s v="ORD0801"/>
        <s v="ORD0802"/>
        <s v="ORD0803"/>
        <s v="ORD0804"/>
        <s v="ORD0805"/>
        <s v="ORD0806"/>
        <s v="ORD0807"/>
        <s v="ORD0808"/>
        <s v="ORD0809"/>
        <s v="ORD0810"/>
        <s v="ORD0811"/>
        <s v="ORD0812"/>
        <s v="ORD0813"/>
        <s v="ORD0814"/>
        <s v="ORD0815"/>
        <s v="ORD0816"/>
        <s v="ORD0817"/>
        <s v="ORD0818"/>
        <s v="ORD0819"/>
        <s v="ORD0820"/>
        <s v="ORD0821"/>
        <s v="ORD0822"/>
        <s v="ORD0823"/>
        <s v="ORD0824"/>
        <s v="ORD0825"/>
        <s v="ORD0826"/>
        <s v="ORD0827"/>
        <s v="ORD0828"/>
        <s v="ORD0829"/>
        <s v="ORD0830"/>
        <s v="ORD0831"/>
        <s v="ORD0832"/>
        <s v="ORD0833"/>
        <s v="ORD0834"/>
        <s v="ORD0835"/>
        <s v="ORD0836"/>
        <s v="ORD0837"/>
        <s v="ORD0838"/>
        <s v="ORD0839"/>
        <s v="ORD0840"/>
        <s v="ORD0841"/>
        <s v="ORD0842"/>
        <s v="ORD0843"/>
        <s v="ORD0844"/>
        <s v="ORD0845"/>
        <s v="ORD0846"/>
        <s v="ORD0847"/>
        <s v="ORD0848"/>
        <s v="ORD0849"/>
        <s v="ORD0850"/>
        <s v="ORD0851"/>
        <s v="ORD0852"/>
        <s v="ORD0853"/>
        <s v="ORD0854"/>
        <s v="ORD0855"/>
        <s v="ORD0856"/>
        <s v="ORD0857"/>
        <s v="ORD0858"/>
        <s v="ORD0859"/>
        <s v="ORD0860"/>
        <s v="ORD0861"/>
        <s v="ORD0862"/>
        <s v="ORD0863"/>
        <s v="ORD0864"/>
        <s v="ORD0865"/>
        <s v="ORD0866"/>
        <s v="ORD0867"/>
        <s v="ORD0868"/>
        <s v="ORD0869"/>
        <s v="ORD0870"/>
        <s v="ORD0871"/>
        <s v="ORD0872"/>
        <s v="ORD0873"/>
        <s v="ORD0874"/>
        <s v="ORD0875"/>
        <s v="ORD0876"/>
        <s v="ORD0877"/>
        <s v="ORD0878"/>
        <s v="ORD0879"/>
        <s v="ORD0880"/>
        <s v="ORD0881"/>
        <s v="ORD0882"/>
        <s v="ORD0883"/>
        <s v="ORD0884"/>
        <s v="ORD0885"/>
        <s v="ORD0886"/>
        <s v="ORD0887"/>
        <s v="ORD0888"/>
        <s v="ORD0889"/>
        <s v="ORD0890"/>
        <s v="ORD0891"/>
        <s v="ORD0892"/>
        <s v="ORD0893"/>
        <s v="ORD0894"/>
        <s v="ORD0895"/>
        <s v="ORD0896"/>
        <s v="ORD0897"/>
        <s v="ORD0898"/>
        <s v="ORD0899"/>
        <s v="ORD0900"/>
        <s v="ORD0901"/>
        <s v="ORD0902"/>
        <s v="ORD0903"/>
        <s v="ORD0904"/>
        <s v="ORD0905"/>
        <s v="ORD0906"/>
        <s v="ORD0907"/>
        <s v="ORD0908"/>
        <s v="ORD0909"/>
        <s v="ORD0910"/>
        <s v="ORD0911"/>
        <s v="ORD0912"/>
        <s v="ORD0913"/>
        <s v="ORD0914"/>
        <s v="ORD0915"/>
        <s v="ORD0916"/>
        <s v="ORD0917"/>
        <s v="ORD0918"/>
        <s v="ORD0919"/>
        <s v="ORD0920"/>
        <s v="ORD0921"/>
        <s v="ORD0922"/>
        <s v="ORD0923"/>
        <s v="ORD0924"/>
        <s v="ORD0925"/>
        <s v="ORD0926"/>
        <s v="ORD0927"/>
        <s v="ORD0928"/>
        <s v="ORD0929"/>
        <s v="ORD0930"/>
        <s v="ORD0931"/>
        <s v="ORD0932"/>
        <s v="ORD0933"/>
        <s v="ORD0934"/>
        <s v="ORD0935"/>
        <s v="ORD0936"/>
        <s v="ORD0937"/>
        <s v="ORD0938"/>
        <s v="ORD0939"/>
        <s v="ORD0940"/>
        <s v="ORD0941"/>
        <s v="ORD0942"/>
        <s v="ORD0943"/>
        <s v="ORD0944"/>
        <s v="ORD0945"/>
        <s v="ORD0946"/>
        <s v="ORD0947"/>
        <s v="ORD0948"/>
        <s v="ORD0949"/>
        <s v="ORD0950"/>
        <s v="ORD0951"/>
        <s v="ORD0952"/>
        <s v="ORD0953"/>
        <s v="ORD0954"/>
        <s v="ORD0955"/>
        <s v="ORD0956"/>
        <s v="ORD0957"/>
        <s v="ORD0958"/>
        <s v="ORD0959"/>
        <s v="ORD0960"/>
        <s v="ORD0961"/>
        <s v="ORD0962"/>
        <s v="ORD0963"/>
        <s v="ORD0964"/>
        <s v="ORD0965"/>
        <s v="ORD0966"/>
        <s v="ORD0967"/>
        <s v="ORD0968"/>
        <s v="ORD0969"/>
        <s v="ORD0970"/>
        <s v="ORD0971"/>
        <s v="ORD0972"/>
        <s v="ORD0973"/>
        <s v="ORD0974"/>
        <s v="ORD0975"/>
        <s v="ORD0976"/>
        <s v="ORD0977"/>
        <s v="ORD0978"/>
        <s v="ORD0979"/>
        <s v="ORD0980"/>
        <s v="ORD0981"/>
        <s v="ORD0982"/>
        <s v="ORD0983"/>
        <s v="ORD0984"/>
        <s v="ORD0985"/>
        <s v="ORD0986"/>
        <s v="ORD0987"/>
        <s v="ORD0988"/>
        <s v="ORD0989"/>
        <s v="ORD0990"/>
        <s v="ORD0991"/>
        <s v="ORD0992"/>
        <s v="ORD0993"/>
        <s v="ORD0994"/>
        <s v="ORD0995"/>
        <s v="ORD0996"/>
        <s v="ORD0997"/>
        <s v="ORD0998"/>
        <s v="ORD0999"/>
        <s v="ORD1000"/>
        <s v="ORD1001"/>
        <s v="ORD1002"/>
        <s v="ORD1003"/>
        <s v="ORD1004"/>
        <s v="ORD1005"/>
        <s v="ORD1006"/>
        <s v="ORD1007"/>
        <s v="ORD1008"/>
        <s v="ORD1009"/>
        <s v="ORD1010"/>
        <s v="ORD1011"/>
        <s v="ORD1012"/>
        <s v="ORD1013"/>
        <s v="ORD1014"/>
        <s v="ORD1015"/>
        <s v="ORD1016"/>
        <s v="ORD1017"/>
        <s v="ORD1018"/>
        <s v="ORD1019"/>
        <s v="ORD1020"/>
        <s v="ORD1021"/>
        <s v="ORD1022"/>
        <s v="ORD1023"/>
        <s v="ORD1024"/>
        <s v="ORD1025"/>
        <s v="ORD1026"/>
        <s v="ORD1027"/>
        <s v="ORD1028"/>
        <s v="ORD1029"/>
        <s v="ORD1030"/>
        <s v="ORD1031"/>
        <s v="ORD1032"/>
        <s v="ORD1033"/>
        <s v="ORD1034"/>
        <s v="ORD1035"/>
        <s v="ORD1036"/>
        <s v="ORD1037"/>
        <s v="ORD1038"/>
        <s v="ORD1039"/>
        <s v="ORD1040"/>
        <s v="ORD1041"/>
        <s v="ORD1042"/>
        <s v="ORD1043"/>
        <s v="ORD1044"/>
        <s v="ORD1045"/>
        <s v="ORD1046"/>
        <s v="ORD1047"/>
        <s v="ORD1048"/>
        <s v="ORD1049"/>
        <s v="ORD1050"/>
        <s v="ORD1051"/>
        <s v="ORD1052"/>
        <s v="ORD1053"/>
        <s v="ORD1054"/>
        <s v="ORD1055"/>
        <s v="ORD1056"/>
        <s v="ORD1057"/>
        <s v="ORD1058"/>
        <s v="ORD1059"/>
        <s v="ORD1060"/>
        <s v="ORD1061"/>
        <s v="ORD1062"/>
        <s v="ORD1063"/>
        <s v="ORD1064"/>
        <s v="ORD1065"/>
        <s v="ORD1066"/>
        <s v="ORD1067"/>
        <s v="ORD1068"/>
        <s v="ORD1069"/>
        <s v="ORD1070"/>
        <s v="ORD1071"/>
        <s v="ORD1072"/>
        <s v="ORD1073"/>
        <s v="ORD1074"/>
        <s v="ORD1075"/>
        <s v="ORD1076"/>
        <s v="ORD1077"/>
        <s v="ORD1078"/>
        <s v="ORD1079"/>
        <s v="ORD1080"/>
        <s v="ORD1081"/>
        <s v="ORD1082"/>
        <s v="ORD1083"/>
        <s v="ORD1084"/>
        <s v="ORD1085"/>
        <s v="ORD1086"/>
        <s v="ORD1087"/>
        <s v="ORD1088"/>
        <s v="ORD1089"/>
        <s v="ORD1090"/>
        <s v="ORD1091"/>
        <s v="ORD1092"/>
        <s v="ORD1093"/>
        <s v="ORD1094"/>
        <s v="ORD1095"/>
        <s v="ORD1096"/>
        <s v="ORD1097"/>
        <s v="ORD1098"/>
        <s v="ORD1099"/>
        <s v="ORD1100"/>
        <s v="ORD1101"/>
        <s v="ORD1102"/>
        <s v="ORD1103"/>
        <s v="ORD1104"/>
        <s v="ORD1105"/>
        <s v="ORD1106"/>
        <s v="ORD1107"/>
        <s v="ORD1108"/>
        <s v="ORD1109"/>
        <s v="ORD1110"/>
        <s v="ORD1111"/>
        <s v="ORD1112"/>
        <s v="ORD1113"/>
        <s v="ORD1114"/>
        <s v="ORD1115"/>
        <s v="ORD1116"/>
        <s v="ORD1117"/>
        <s v="ORD1118"/>
        <s v="ORD1119"/>
        <s v="ORD1120"/>
        <s v="ORD1121"/>
        <s v="ORD1122"/>
        <s v="ORD1123"/>
        <s v="ORD1124"/>
        <s v="ORD1125"/>
        <s v="ORD1126"/>
        <s v="ORD1127"/>
        <s v="ORD1128"/>
        <s v="ORD1129"/>
        <s v="ORD1130"/>
        <s v="ORD1131"/>
        <s v="ORD1132"/>
        <s v="ORD1133"/>
        <s v="ORD1134"/>
        <s v="ORD1135"/>
        <s v="ORD1136"/>
        <s v="ORD1137"/>
        <s v="ORD1138"/>
        <s v="ORD1139"/>
        <s v="ORD1140"/>
        <s v="ORD1141"/>
        <s v="ORD1142"/>
        <s v="ORD1143"/>
        <s v="ORD1144"/>
        <s v="ORD1145"/>
        <s v="ORD1146"/>
        <s v="ORD1147"/>
        <s v="ORD1148"/>
        <s v="ORD1149"/>
        <s v="ORD1150"/>
        <s v="ORD1151"/>
        <s v="ORD1152"/>
        <s v="ORD1153"/>
        <s v="ORD1154"/>
        <s v="ORD1155"/>
        <s v="ORD1156"/>
        <s v="ORD1157"/>
        <s v="ORD1158"/>
        <s v="ORD1159"/>
        <s v="ORD1160"/>
        <s v="ORD1161"/>
        <s v="ORD1162"/>
        <s v="ORD1163"/>
        <s v="ORD1164"/>
        <s v="ORD1165"/>
        <s v="ORD1166"/>
        <s v="ORD1167"/>
        <s v="ORD1168"/>
        <s v="ORD1169"/>
        <s v="ORD1170"/>
        <s v="ORD1171"/>
        <s v="ORD1172"/>
        <s v="ORD1173"/>
        <s v="ORD1174"/>
        <s v="ORD1175"/>
        <s v="ORD1176"/>
        <s v="ORD1177"/>
        <s v="ORD1178"/>
        <s v="ORD1179"/>
        <s v="ORD1180"/>
        <s v="ORD1181"/>
        <s v="ORD1182"/>
        <s v="ORD1183"/>
        <s v="ORD1184"/>
        <s v="ORD1185"/>
        <s v="ORD1186"/>
        <s v="ORD1187"/>
        <s v="ORD1188"/>
        <s v="ORD1189"/>
        <s v="ORD1190"/>
        <s v="ORD1191"/>
        <s v="ORD1192"/>
        <s v="ORD1193"/>
        <s v="ORD1194"/>
        <s v="ORD1195"/>
        <s v="ORD1196"/>
        <s v="ORD1197"/>
        <s v="ORD1198"/>
        <s v="ORD1199"/>
        <s v="ORD1200"/>
        <s v="ORD1201"/>
        <s v="ORD1202"/>
        <s v="ORD1203"/>
        <s v="ORD1204"/>
        <s v="ORD1205"/>
        <s v="ORD1206"/>
        <s v="ORD1207"/>
        <s v="ORD1208"/>
        <s v="ORD1209"/>
        <s v="ORD1210"/>
        <s v="ORD1211"/>
        <s v="ORD1212"/>
        <s v="ORD1213"/>
        <s v="ORD1214"/>
        <s v="ORD1215"/>
        <s v="ORD1216"/>
        <s v="ORD1217"/>
        <s v="ORD1218"/>
        <s v="ORD1219"/>
        <s v="ORD1220"/>
        <s v="ORD1221"/>
        <s v="ORD1222"/>
        <s v="ORD1223"/>
        <s v="ORD1224"/>
        <s v="ORD1225"/>
        <s v="ORD1226"/>
        <s v="ORD1227"/>
        <s v="ORD1228"/>
        <s v="ORD1229"/>
        <s v="ORD1230"/>
        <s v="ORD1231"/>
        <s v="ORD1232"/>
        <s v="ORD1233"/>
        <s v="ORD1234"/>
        <s v="ORD1235"/>
        <s v="ORD1236"/>
        <s v="ORD1237"/>
        <s v="ORD1238"/>
        <s v="ORD1239"/>
        <s v="ORD1240"/>
        <s v="ORD1241"/>
        <s v="ORD1242"/>
        <s v="ORD1243"/>
        <s v="ORD1244"/>
        <s v="ORD1245"/>
        <s v="ORD1246"/>
        <s v="ORD1247"/>
        <s v="ORD1248"/>
        <s v="ORD1249"/>
        <s v="ORD1250"/>
        <s v="ORD1251"/>
        <s v="ORD1252"/>
        <s v="ORD1253"/>
        <s v="ORD1254"/>
        <s v="ORD1255"/>
        <s v="ORD1256"/>
        <s v="ORD1257"/>
        <s v="ORD1258"/>
        <s v="ORD1259"/>
        <s v="ORD1260"/>
        <s v="ORD1261"/>
        <s v="ORD1262"/>
        <s v="ORD1263"/>
        <s v="ORD1264"/>
        <s v="ORD1265"/>
        <s v="ORD1266"/>
        <s v="ORD1267"/>
        <s v="ORD1268"/>
        <s v="ORD1269"/>
        <s v="ORD1270"/>
        <s v="ORD1271"/>
        <s v="ORD1272"/>
        <s v="ORD1273"/>
        <s v="ORD1274"/>
        <s v="ORD1275"/>
        <s v="ORD1276"/>
        <s v="ORD1277"/>
        <s v="ORD1278"/>
        <s v="ORD1279"/>
        <s v="ORD1280"/>
        <s v="ORD1281"/>
        <s v="ORD1282"/>
        <s v="ORD1283"/>
        <s v="ORD1284"/>
        <s v="ORD1285"/>
        <s v="ORD1286"/>
        <s v="ORD1287"/>
        <s v="ORD1288"/>
        <s v="ORD1289"/>
        <s v="ORD1290"/>
        <s v="ORD1291"/>
        <s v="ORD1292"/>
        <s v="ORD1293"/>
        <s v="ORD1294"/>
        <s v="ORD1295"/>
        <s v="ORD1296"/>
        <s v="ORD1297"/>
        <s v="ORD1298"/>
        <s v="ORD1299"/>
        <s v="ORD1300"/>
        <s v="ORD1301"/>
        <s v="ORD1302"/>
        <s v="ORD1303"/>
        <s v="ORD1304"/>
        <s v="ORD1305"/>
        <s v="ORD1306"/>
        <s v="ORD1307"/>
        <s v="ORD1308"/>
        <s v="ORD1309"/>
        <s v="ORD1310"/>
        <s v="ORD1311"/>
        <s v="ORD1312"/>
        <s v="ORD1313"/>
        <s v="ORD1314"/>
        <s v="ORD1315"/>
        <s v="ORD1316"/>
        <s v="ORD1317"/>
        <s v="ORD1318"/>
        <s v="ORD1319"/>
        <s v="ORD1320"/>
        <s v="ORD1321"/>
        <s v="ORD1322"/>
        <s v="ORD1323"/>
        <s v="ORD1324"/>
        <s v="ORD1325"/>
        <s v="ORD1326"/>
        <s v="ORD1327"/>
        <s v="ORD1328"/>
        <s v="ORD1329"/>
        <s v="ORD1330"/>
        <s v="ORD1331"/>
        <s v="ORD1332"/>
        <s v="ORD1333"/>
        <s v="ORD1334"/>
        <s v="ORD1335"/>
        <s v="ORD1336"/>
        <s v="ORD1337"/>
        <s v="ORD1338"/>
        <s v="ORD1339"/>
        <s v="ORD1340"/>
        <s v="ORD1341"/>
        <s v="ORD1342"/>
        <s v="ORD1343"/>
        <s v="ORD1344"/>
        <s v="ORD1345"/>
        <s v="ORD1346"/>
        <s v="ORD1347"/>
        <s v="ORD1348"/>
        <s v="ORD1349"/>
        <s v="ORD1350"/>
        <s v="ORD1351"/>
        <s v="ORD1352"/>
        <s v="ORD1353"/>
        <s v="ORD1354"/>
        <s v="ORD1355"/>
        <s v="ORD1356"/>
        <s v="ORD1357"/>
        <s v="ORD1358"/>
        <s v="ORD1359"/>
        <s v="ORD1360"/>
        <s v="ORD1361"/>
        <s v="ORD1362"/>
        <s v="ORD1363"/>
        <s v="ORD1364"/>
        <s v="ORD1365"/>
        <s v="ORD1366"/>
        <s v="ORD1367"/>
        <s v="ORD1368"/>
        <s v="ORD1369"/>
        <s v="ORD1370"/>
        <s v="ORD1371"/>
        <s v="ORD1372"/>
        <s v="ORD1373"/>
        <s v="ORD1374"/>
        <s v="ORD1375"/>
        <s v="ORD1376"/>
        <s v="ORD1377"/>
        <s v="ORD1378"/>
        <s v="ORD1379"/>
        <s v="ORD1380"/>
        <s v="ORD1381"/>
        <s v="ORD1382"/>
        <s v="ORD1383"/>
        <s v="ORD1384"/>
        <s v="ORD1385"/>
        <s v="ORD1386"/>
        <s v="ORD1387"/>
        <s v="ORD1388"/>
        <s v="ORD1389"/>
        <s v="ORD1390"/>
        <s v="ORD1391"/>
        <s v="ORD1392"/>
        <s v="ORD1393"/>
        <s v="ORD1394"/>
        <s v="ORD1395"/>
        <s v="ORD1396"/>
        <s v="ORD1397"/>
        <s v="ORD1398"/>
        <s v="ORD1399"/>
        <s v="ORD1400"/>
        <s v="ORD1401"/>
        <s v="ORD1402"/>
        <s v="ORD1403"/>
        <s v="ORD1404"/>
        <s v="ORD1405"/>
        <s v="ORD1406"/>
        <s v="ORD1407"/>
        <s v="ORD1408"/>
        <s v="ORD1409"/>
        <s v="ORD1410"/>
        <s v="ORD1411"/>
        <s v="ORD1412"/>
        <s v="ORD1413"/>
        <s v="ORD1414"/>
        <s v="ORD1415"/>
        <s v="ORD1416"/>
        <s v="ORD1417"/>
        <s v="ORD1418"/>
        <s v="ORD1419"/>
        <s v="ORD1420"/>
        <s v="ORD1421"/>
        <s v="ORD1422"/>
        <s v="ORD1423"/>
        <s v="ORD1424"/>
        <s v="ORD1425"/>
        <s v="ORD1426"/>
        <s v="ORD1427"/>
        <s v="ORD1428"/>
        <s v="ORD1429"/>
        <s v="ORD1430"/>
        <s v="ORD1431"/>
        <s v="ORD1432"/>
        <s v="ORD1433"/>
        <s v="ORD1434"/>
        <s v="ORD1435"/>
        <s v="ORD1436"/>
        <s v="ORD1437"/>
        <s v="ORD1438"/>
        <s v="ORD1439"/>
        <s v="ORD1440"/>
        <s v="ORD1441"/>
        <s v="ORD1442"/>
        <s v="ORD1443"/>
        <s v="ORD1444"/>
        <s v="ORD1445"/>
        <s v="ORD1446"/>
        <s v="ORD1447"/>
        <s v="ORD1448"/>
        <s v="ORD1449"/>
        <s v="ORD1450"/>
        <s v="ORD1451"/>
        <s v="ORD1452"/>
        <s v="ORD1453"/>
        <s v="ORD1454"/>
        <s v="ORD1455"/>
        <s v="ORD1456"/>
        <s v="ORD1457"/>
        <s v="ORD1458"/>
        <s v="ORD1459"/>
        <s v="ORD1460"/>
        <s v="ORD1461"/>
        <s v="ORD1462"/>
        <s v="ORD1463"/>
        <s v="ORD1464"/>
        <s v="ORD1465"/>
        <s v="ORD1466"/>
        <s v="ORD1467"/>
        <s v="ORD1468"/>
        <s v="ORD1469"/>
        <s v="ORD1470"/>
        <s v="ORD1471"/>
        <s v="ORD1472"/>
        <s v="ORD1473"/>
        <s v="ORD1474"/>
        <s v="ORD1475"/>
        <s v="ORD1476"/>
        <s v="ORD1477"/>
        <s v="ORD1478"/>
        <s v="ORD1479"/>
        <s v="ORD1480"/>
        <s v="ORD1481"/>
        <s v="ORD1482"/>
        <s v="ORD1483"/>
        <s v="ORD1484"/>
        <s v="ORD1485"/>
        <s v="ORD1486"/>
        <s v="ORD1487"/>
        <s v="ORD1488"/>
        <s v="ORD1489"/>
        <s v="ORD1490"/>
        <s v="ORD1491"/>
        <s v="ORD1492"/>
        <s v="ORD1493"/>
        <s v="ORD1494"/>
        <s v="ORD1495"/>
        <s v="ORD1496"/>
        <s v="ORD1497"/>
        <s v="ORD1498"/>
        <s v="ORD1499"/>
        <s v="ORD1500"/>
      </sharedItems>
    </cacheField>
    <cacheField name="Order Date" numFmtId="15">
      <sharedItems containsSemiMixedTypes="0" containsNonDate="0" containsDate="1" containsString="0" minDate="2025-01-03T00:00:00" maxDate="2025-07-05T00:00:00" count="183">
        <d v="2025-05-07T00:00:00"/>
        <d v="2025-01-24T00:00:00"/>
        <d v="2025-01-07T00:00:00"/>
        <d v="2025-05-26T00:00:00"/>
        <d v="2025-02-25T00:00:00"/>
        <d v="2025-02-19T00:00:00"/>
        <d v="2025-02-15T00:00:00"/>
        <d v="2025-01-30T00:00:00"/>
        <d v="2025-01-22T00:00:00"/>
        <d v="2025-05-14T00:00:00"/>
        <d v="2025-06-25T00:00:00"/>
        <d v="2025-04-18T00:00:00"/>
        <d v="2025-01-19T00:00:00"/>
        <d v="2025-04-27T00:00:00"/>
        <d v="2025-03-25T00:00:00"/>
        <d v="2025-01-09T00:00:00"/>
        <d v="2025-01-08T00:00:00"/>
        <d v="2025-01-21T00:00:00"/>
        <d v="2025-02-14T00:00:00"/>
        <d v="2025-02-17T00:00:00"/>
        <d v="2025-04-11T00:00:00"/>
        <d v="2025-04-29T00:00:00"/>
        <d v="2025-04-21T00:00:00"/>
        <d v="2025-02-10T00:00:00"/>
        <d v="2025-05-22T00:00:00"/>
        <d v="2025-05-09T00:00:00"/>
        <d v="2025-05-19T00:00:00"/>
        <d v="2025-03-31T00:00:00"/>
        <d v="2025-02-26T00:00:00"/>
        <d v="2025-06-09T00:00:00"/>
        <d v="2025-06-20T00:00:00"/>
        <d v="2025-01-04T00:00:00"/>
        <d v="2025-05-30T00:00:00"/>
        <d v="2025-06-08T00:00:00"/>
        <d v="2025-02-03T00:00:00"/>
        <d v="2025-05-18T00:00:00"/>
        <d v="2025-03-26T00:00:00"/>
        <d v="2025-03-10T00:00:00"/>
        <d v="2025-02-02T00:00:00"/>
        <d v="2025-02-13T00:00:00"/>
        <d v="2025-05-31T00:00:00"/>
        <d v="2025-03-09T00:00:00"/>
        <d v="2025-03-17T00:00:00"/>
        <d v="2025-03-13T00:00:00"/>
        <d v="2025-06-16T00:00:00"/>
        <d v="2025-04-30T00:00:00"/>
        <d v="2025-02-23T00:00:00"/>
        <d v="2025-01-11T00:00:00"/>
        <d v="2025-05-24T00:00:00"/>
        <d v="2025-04-02T00:00:00"/>
        <d v="2025-04-17T00:00:00"/>
        <d v="2025-01-27T00:00:00"/>
        <d v="2025-07-01T00:00:00"/>
        <d v="2025-01-18T00:00:00"/>
        <d v="2025-04-20T00:00:00"/>
        <d v="2025-02-28T00:00:00"/>
        <d v="2025-06-13T00:00:00"/>
        <d v="2025-05-05T00:00:00"/>
        <d v="2025-05-03T00:00:00"/>
        <d v="2025-06-23T00:00:00"/>
        <d v="2025-06-19T00:00:00"/>
        <d v="2025-03-14T00:00:00"/>
        <d v="2025-04-25T00:00:00"/>
        <d v="2025-02-09T00:00:00"/>
        <d v="2025-01-16T00:00:00"/>
        <d v="2025-05-11T00:00:00"/>
        <d v="2025-02-16T00:00:00"/>
        <d v="2025-06-02T00:00:00"/>
        <d v="2025-06-18T00:00:00"/>
        <d v="2025-04-01T00:00:00"/>
        <d v="2025-05-06T00:00:00"/>
        <d v="2025-03-15T00:00:00"/>
        <d v="2025-03-12T00:00:00"/>
        <d v="2025-02-12T00:00:00"/>
        <d v="2025-05-13T00:00:00"/>
        <d v="2025-07-03T00:00:00"/>
        <d v="2025-05-15T00:00:00"/>
        <d v="2025-05-08T00:00:00"/>
        <d v="2025-05-01T00:00:00"/>
        <d v="2025-02-05T00:00:00"/>
        <d v="2025-04-16T00:00:00"/>
        <d v="2025-02-24T00:00:00"/>
        <d v="2025-05-16T00:00:00"/>
        <d v="2025-03-06T00:00:00"/>
        <d v="2025-06-15T00:00:00"/>
        <d v="2025-06-01T00:00:00"/>
        <d v="2025-01-13T00:00:00"/>
        <d v="2025-06-11T00:00:00"/>
        <d v="2025-03-05T00:00:00"/>
        <d v="2025-03-21T00:00:00"/>
        <d v="2025-01-15T00:00:00"/>
        <d v="2025-06-29T00:00:00"/>
        <d v="2025-04-23T00:00:00"/>
        <d v="2025-06-22T00:00:00"/>
        <d v="2025-05-10T00:00:00"/>
        <d v="2025-04-09T00:00:00"/>
        <d v="2025-03-20T00:00:00"/>
        <d v="2025-05-27T00:00:00"/>
        <d v="2025-04-22T00:00:00"/>
        <d v="2025-05-28T00:00:00"/>
        <d v="2025-04-26T00:00:00"/>
        <d v="2025-03-27T00:00:00"/>
        <d v="2025-06-26T00:00:00"/>
        <d v="2025-01-29T00:00:00"/>
        <d v="2025-04-08T00:00:00"/>
        <d v="2025-01-20T00:00:00"/>
        <d v="2025-05-29T00:00:00"/>
        <d v="2025-01-12T00:00:00"/>
        <d v="2025-02-01T00:00:00"/>
        <d v="2025-05-04T00:00:00"/>
        <d v="2025-06-05T00:00:00"/>
        <d v="2025-04-28T00:00:00"/>
        <d v="2025-03-18T00:00:00"/>
        <d v="2025-04-03T00:00:00"/>
        <d v="2025-04-15T00:00:00"/>
        <d v="2025-02-20T00:00:00"/>
        <d v="2025-01-05T00:00:00"/>
        <d v="2025-01-25T00:00:00"/>
        <d v="2025-03-28T00:00:00"/>
        <d v="2025-01-03T00:00:00"/>
        <d v="2025-05-23T00:00:00"/>
        <d v="2025-04-10T00:00:00"/>
        <d v="2025-02-06T00:00:00"/>
        <d v="2025-01-23T00:00:00"/>
        <d v="2025-06-21T00:00:00"/>
        <d v="2025-03-01T00:00:00"/>
        <d v="2025-03-16T00:00:00"/>
        <d v="2025-06-03T00:00:00"/>
        <d v="2025-06-30T00:00:00"/>
        <d v="2025-04-07T00:00:00"/>
        <d v="2025-01-06T00:00:00"/>
        <d v="2025-07-02T00:00:00"/>
        <d v="2025-03-03T00:00:00"/>
        <d v="2025-02-18T00:00:00"/>
        <d v="2025-01-14T00:00:00"/>
        <d v="2025-05-25T00:00:00"/>
        <d v="2025-06-10T00:00:00"/>
        <d v="2025-04-05T00:00:00"/>
        <d v="2025-04-19T00:00:00"/>
        <d v="2025-02-04T00:00:00"/>
        <d v="2025-02-11T00:00:00"/>
        <d v="2025-05-21T00:00:00"/>
        <d v="2025-03-04T00:00:00"/>
        <d v="2025-03-29T00:00:00"/>
        <d v="2025-04-13T00:00:00"/>
        <d v="2025-01-26T00:00:00"/>
        <d v="2025-05-20T00:00:00"/>
        <d v="2025-06-27T00:00:00"/>
        <d v="2025-03-08T00:00:00"/>
        <d v="2025-04-12T00:00:00"/>
        <d v="2025-05-12T00:00:00"/>
        <d v="2025-01-28T00:00:00"/>
        <d v="2025-04-24T00:00:00"/>
        <d v="2025-04-04T00:00:00"/>
        <d v="2025-06-04T00:00:00"/>
        <d v="2025-03-23T00:00:00"/>
        <d v="2025-02-08T00:00:00"/>
        <d v="2025-03-22T00:00:00"/>
        <d v="2025-06-07T00:00:00"/>
        <d v="2025-02-07T00:00:00"/>
        <d v="2025-01-17T00:00:00"/>
        <d v="2025-03-30T00:00:00"/>
        <d v="2025-06-14T00:00:00"/>
        <d v="2025-04-06T00:00:00"/>
        <d v="2025-03-19T00:00:00"/>
        <d v="2025-02-27T00:00:00"/>
        <d v="2025-06-17T00:00:00"/>
        <d v="2025-07-04T00:00:00"/>
        <d v="2025-06-24T00:00:00"/>
        <d v="2025-01-10T00:00:00"/>
        <d v="2025-04-14T00:00:00"/>
        <d v="2025-02-22T00:00:00"/>
        <d v="2025-03-02T00:00:00"/>
        <d v="2025-03-11T00:00:00"/>
        <d v="2025-06-28T00:00:00"/>
        <d v="2025-05-17T00:00:00"/>
        <d v="2025-01-31T00:00:00"/>
        <d v="2025-06-06T00:00:00"/>
        <d v="2025-03-24T00:00:00"/>
        <d v="2025-03-07T00:00:00"/>
        <d v="2025-02-21T00:00:00"/>
        <d v="2025-05-02T00:00:00"/>
        <d v="2025-06-12T00:00:00"/>
      </sharedItems>
      <fieldGroup par="28"/>
    </cacheField>
    <cacheField name="State" numFmtId="0">
      <sharedItems/>
    </cacheField>
    <cacheField name="Region" numFmtId="0">
      <sharedItems count="4">
        <s v="North"/>
        <s v="West"/>
        <s v="East"/>
        <s v="South"/>
      </sharedItems>
    </cacheField>
    <cacheField name="Category" numFmtId="0">
      <sharedItems count="5">
        <s v="Electronics"/>
        <s v="Grocery"/>
        <s v="Books"/>
        <s v="Clothing"/>
        <s v="Home Decor"/>
      </sharedItems>
    </cacheField>
    <cacheField name="Product" numFmtId="0">
      <sharedItems count="20">
        <s v="Smartphone"/>
        <s v="Milk"/>
        <s v="Headphones"/>
        <s v="Smartwatch"/>
        <s v="Laptop"/>
        <s v="Biography"/>
        <s v="Comics"/>
        <s v="Novel"/>
        <s v="T-shirt"/>
        <s v="Dress"/>
        <s v="Oil"/>
        <s v="Textbook"/>
        <s v="Jeans"/>
        <s v="Rice"/>
        <s v="Biscuits"/>
        <s v="Jacket"/>
        <s v="Sofa"/>
        <s v="Curtain"/>
        <s v="Table"/>
        <s v="Lamp"/>
      </sharedItems>
    </cacheField>
    <cacheField name="Quantity" numFmtId="0">
      <sharedItems containsSemiMixedTypes="0" containsString="0" containsNumber="1" containsInteger="1" minValue="1" maxValue="5"/>
    </cacheField>
    <cacheField name="Unit Price (?)" numFmtId="0">
      <sharedItems containsSemiMixedTypes="0" containsString="0" containsNumber="1" minValue="103.31" maxValue="4997.28"/>
    </cacheField>
    <cacheField name="Discount Rate" numFmtId="0">
      <sharedItems containsSemiMixedTypes="0" containsString="0" containsNumber="1" minValue="0" maxValue="0.25"/>
    </cacheField>
    <cacheField name="Total Price (?)" numFmtId="0">
      <sharedItems containsSemiMixedTypes="0" containsString="0" containsNumber="1" minValue="92.68" maxValue="24951.1"/>
    </cacheField>
    <cacheField name="Payment Type" numFmtId="0">
      <sharedItems/>
    </cacheField>
    <cacheField name="Customer Segment" numFmtId="0">
      <sharedItems count="3">
        <s v="Regular"/>
        <s v="First-Time"/>
        <s v="Prime"/>
      </sharedItems>
    </cacheField>
    <cacheField name="Shipping Method" numFmtId="0">
      <sharedItems count="3">
        <s v="Same-Day"/>
        <s v="Express"/>
        <s v="Standard"/>
      </sharedItems>
    </cacheField>
    <cacheField name="Delivery Status" numFmtId="0">
      <sharedItems count="4">
        <s v="Delivered"/>
        <s v="Returned"/>
        <s v="In Transit"/>
        <s v="Cancelled"/>
      </sharedItems>
    </cacheField>
    <cacheField name="gross revenue" numFmtId="0">
      <sharedItems containsSemiMixedTypes="0" containsString="0" containsNumber="1" minValue="105.32" maxValue="24973.3"/>
    </cacheField>
    <cacheField name="Net revenue" numFmtId="0">
      <sharedItems containsSemiMixedTypes="0" containsString="0" containsNumber="1" minValue="92.681599999999989" maxValue="24951.100000000002"/>
    </cacheField>
    <cacheField name="total net revenue" numFmtId="0">
      <sharedItems containsSemiMixedTypes="0" containsString="0" containsNumber="1" minValue="1802015.0199999986" maxValue="2189601.9989000014" count="5">
        <n v="2058812.7634000003"/>
        <n v="1975775.7839999988"/>
        <n v="1954015.6870999979"/>
        <n v="1802015.0199999986"/>
        <n v="2189601.9989000014"/>
      </sharedItems>
    </cacheField>
    <cacheField name="product total net revenue" numFmtId="0">
      <sharedItems containsString="0" containsBlank="1" containsNumber="1" minValue="480621.8492000004" maxValue="645482.58080000023"/>
    </cacheField>
    <cacheField name="%of total net revenue" numFmtId="0">
      <sharedItems containsString="0" containsBlank="1" containsNumber="1" minValue="0" maxValue="33.033643745100974"/>
    </cacheField>
    <cacheField name="customer segments (AOV)" numFmtId="0">
      <sharedItems containsSemiMixedTypes="0" containsString="0" containsNumber="1" minValue="6400.6183730158691" maxValue="7014.593770491806"/>
    </cacheField>
    <cacheField name="Discount amt" numFmtId="0">
      <sharedItems containsSemiMixedTypes="0" containsString="0" containsNumber="1" minValue="0" maxValue="5944.5999999999985"/>
    </cacheField>
    <cacheField name="Effective discount(%)" numFmtId="10">
      <sharedItems containsSemiMixedTypes="0" containsString="0" containsNumber="1" minValue="0" maxValue="0.2323105217307134"/>
    </cacheField>
    <cacheField name="full fillment indicator" numFmtId="0">
      <sharedItems containsSemiMixedTypes="0" containsString="0" containsNumber="1" containsInteger="1" minValue="0" maxValue="1"/>
    </cacheField>
    <cacheField name="return" numFmtId="0">
      <sharedItems containsSemiMixedTypes="0" containsString="0" containsNumber="1" containsInteger="1" minValue="0" maxValue="1"/>
    </cacheField>
    <cacheField name="cancellation" numFmtId="0">
      <sharedItems containsSemiMixedTypes="0" containsString="0" containsNumber="1" containsInteger="1" minValue="0" maxValue="1"/>
    </cacheField>
    <cacheField name="Return Rate" numFmtId="0" formula="return/'Order ID'*100" databaseField="0"/>
    <cacheField name="ontime deliverd ration" numFmtId="0" formula="'full fillment indicator'/'Order ID'" databaseField="0"/>
    <cacheField name="Days (Order Date)" numFmtId="0" databaseField="0">
      <fieldGroup base="1">
        <rangePr groupBy="days" startDate="2025-01-03T00:00:00" endDate="2025-07-05T00:00:00"/>
        <groupItems count="368">
          <s v="&lt;1/3/2025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7/5/2025"/>
        </groupItems>
      </fieldGroup>
    </cacheField>
    <cacheField name="Months (Order Date)" numFmtId="0" databaseField="0">
      <fieldGroup base="1">
        <rangePr groupBy="months" startDate="2025-01-03T00:00:00" endDate="2025-07-05T00:00:00"/>
        <groupItems count="14">
          <s v="&lt;1/3/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5/2025"/>
        </groupItems>
      </fieldGroup>
    </cacheField>
    <cacheField name="Month over Month" numFmtId="0" formula="'Net revenue'/'Net revenue'" databaseField="0"/>
    <cacheField name="Higher value" numFmtId="0" formula="'Net revenue'&gt;1000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0">
  <r>
    <s v="ORD0001"/>
    <d v="2025-05-07T00:00:00"/>
    <s v="Karnataka"/>
    <s v="North"/>
    <x v="0"/>
    <x v="0"/>
    <n v="2"/>
    <n v="3708.71"/>
    <n v="0.17"/>
    <n v="6156.46"/>
    <s v="Debit Card"/>
    <x v="0"/>
    <s v="Same-Day"/>
    <s v="Delivered"/>
    <n v="7417.42"/>
    <n v="6156.4585999999999"/>
    <n v="2058812.7634000003"/>
    <n v="480621.8492000004"/>
    <n v="23.344611892063636"/>
    <x v="0"/>
    <n v="1260.9614000000001"/>
    <n v="17"/>
  </r>
  <r>
    <s v="ORD0002"/>
    <d v="2025-01-24T00:00:00"/>
    <s v="Maharashtra"/>
    <s v="West"/>
    <x v="0"/>
    <x v="0"/>
    <n v="5"/>
    <n v="3049.89"/>
    <n v="0.14000000000000001"/>
    <n v="13114.53"/>
    <s v="Debit Card"/>
    <x v="0"/>
    <s v="Same-Day"/>
    <s v="Delivered"/>
    <n v="15249.449999999999"/>
    <n v="13114.526999999998"/>
    <n v="2058812.7634000003"/>
    <n v="480621.8492000004"/>
    <n v="23.344611892063636"/>
    <x v="0"/>
    <n v="2134.9230000000007"/>
    <n v="14.000000000000004"/>
  </r>
  <r>
    <s v="ORD0003"/>
    <d v="2025-01-07T00:00:00"/>
    <s v="Maharashtra"/>
    <s v="North"/>
    <x v="1"/>
    <x v="1"/>
    <n v="4"/>
    <n v="1767.23"/>
    <n v="0.04"/>
    <n v="6786.16"/>
    <s v="Debit Card"/>
    <x v="1"/>
    <s v="Express"/>
    <s v="Delivered"/>
    <n v="7068.92"/>
    <n v="6786.1632"/>
    <n v="1975775.7839999988"/>
    <n v="519384.58510000008"/>
    <n v="26.287627842492089"/>
    <x v="1"/>
    <n v="282.75680000000011"/>
    <n v="4.0000000000000018"/>
  </r>
  <r>
    <s v="ORD0004"/>
    <d v="2025-05-26T00:00:00"/>
    <s v="Karnataka"/>
    <s v="North"/>
    <x v="0"/>
    <x v="2"/>
    <n v="1"/>
    <n v="3675.69"/>
    <n v="0.13"/>
    <n v="3197.85"/>
    <s v="COD"/>
    <x v="2"/>
    <s v="Express"/>
    <s v="Delivered"/>
    <n v="3675.69"/>
    <n v="3197.8503000000001"/>
    <n v="2058812.7634000003"/>
    <n v="602699.50729999982"/>
    <n v="29.27412914930056"/>
    <x v="2"/>
    <n v="477.83969999999999"/>
    <n v="13"/>
  </r>
  <r>
    <s v="ORD0005"/>
    <d v="2025-02-25T00:00:00"/>
    <s v="Gujarat"/>
    <s v="North"/>
    <x v="1"/>
    <x v="1"/>
    <n v="1"/>
    <n v="324.54000000000002"/>
    <n v="0.06"/>
    <n v="305.07"/>
    <s v="Debit Card"/>
    <x v="1"/>
    <s v="Express"/>
    <s v="Returned"/>
    <n v="324.54000000000002"/>
    <n v="305.06760000000003"/>
    <n v="1975775.7839999988"/>
    <n v="519384.58510000008"/>
    <n v="26.287627842492089"/>
    <x v="1"/>
    <n v="19.472399999999993"/>
    <n v="5.9999999999999973"/>
  </r>
  <r>
    <s v="ORD0006"/>
    <d v="2025-02-19T00:00:00"/>
    <s v="Karnataka"/>
    <s v="East"/>
    <x v="0"/>
    <x v="3"/>
    <n v="3"/>
    <n v="897.01"/>
    <n v="0.09"/>
    <n v="2448.84"/>
    <s v="Net Banking"/>
    <x v="1"/>
    <s v="Same-Day"/>
    <s v="Delivered"/>
    <n v="2691.0299999999997"/>
    <n v="2448.8372999999997"/>
    <n v="2058812.7634000003"/>
    <n v="485699.06720000017"/>
    <n v="23.591220913061495"/>
    <x v="1"/>
    <n v="242.19270000000006"/>
    <n v="9.0000000000000018"/>
  </r>
  <r>
    <s v="ORD0007"/>
    <d v="2025-02-15T00:00:00"/>
    <s v="Gujarat"/>
    <s v="South"/>
    <x v="0"/>
    <x v="4"/>
    <n v="4"/>
    <n v="1959.33"/>
    <n v="0.25"/>
    <n v="5877.99"/>
    <s v="Debit Card"/>
    <x v="0"/>
    <s v="Same-Day"/>
    <s v="Delivered"/>
    <n v="7837.32"/>
    <n v="5877.99"/>
    <n v="2058812.7634000003"/>
    <n v="489792.33969999984"/>
    <n v="23.790038045574306"/>
    <x v="0"/>
    <n v="1959.33"/>
    <n v="25"/>
  </r>
  <r>
    <s v="ORD0008"/>
    <d v="2025-01-30T00:00:00"/>
    <s v="Maharashtra"/>
    <s v="East"/>
    <x v="0"/>
    <x v="4"/>
    <n v="3"/>
    <n v="424.32"/>
    <n v="0.23"/>
    <n v="980.18"/>
    <s v="UPI"/>
    <x v="2"/>
    <s v="Same-Day"/>
    <s v="Delivered"/>
    <n v="1272.96"/>
    <n v="980.17920000000004"/>
    <n v="2058812.7634000003"/>
    <n v="489792.33969999984"/>
    <n v="23.790038045574306"/>
    <x v="2"/>
    <n v="292.7808"/>
    <n v="23"/>
  </r>
  <r>
    <s v="ORD0009"/>
    <d v="2025-05-26T00:00:00"/>
    <s v="Tamil Nadu"/>
    <s v="West"/>
    <x v="2"/>
    <x v="5"/>
    <n v="2"/>
    <n v="1308.47"/>
    <n v="0.14000000000000001"/>
    <n v="2250.5700000000002"/>
    <s v="Debit Card"/>
    <x v="2"/>
    <s v="Express"/>
    <s v="Returned"/>
    <n v="2616.94"/>
    <n v="2250.5684000000001"/>
    <n v="1954015.6870999979"/>
    <n v="645482.58080000023"/>
    <n v="33.033643745100974"/>
    <x v="2"/>
    <n v="366.37159999999994"/>
    <n v="13.999999999999998"/>
  </r>
  <r>
    <s v="ORD0010"/>
    <d v="2025-01-22T00:00:00"/>
    <s v="Delhi"/>
    <s v="South"/>
    <x v="2"/>
    <x v="6"/>
    <n v="4"/>
    <n v="545.46"/>
    <n v="0.01"/>
    <n v="2160.02"/>
    <s v="Debit Card"/>
    <x v="1"/>
    <s v="Standard"/>
    <s v="Delivered"/>
    <n v="2181.84"/>
    <n v="2160.0216"/>
    <n v="1954015.6870999979"/>
    <m/>
    <m/>
    <x v="1"/>
    <n v="21.818400000000111"/>
    <n v="1.0000000000000051"/>
  </r>
  <r>
    <s v="ORD0011"/>
    <d v="2025-05-14T00:00:00"/>
    <s v="Tamil Nadu"/>
    <s v="North"/>
    <x v="2"/>
    <x v="7"/>
    <n v="4"/>
    <n v="2692.66"/>
    <n v="0.24"/>
    <n v="8185.69"/>
    <s v="Net Banking"/>
    <x v="1"/>
    <s v="Standard"/>
    <s v="Delivered"/>
    <n v="10770.64"/>
    <n v="8185.6863999999996"/>
    <n v="1954015.6870999979"/>
    <m/>
    <m/>
    <x v="1"/>
    <n v="2584.9535999999998"/>
    <n v="24"/>
  </r>
  <r>
    <s v="ORD0012"/>
    <d v="2025-05-26T00:00:00"/>
    <s v="Karnataka"/>
    <s v="East"/>
    <x v="1"/>
    <x v="1"/>
    <n v="4"/>
    <n v="874.97"/>
    <n v="0"/>
    <n v="3499.88"/>
    <s v="Credit Card"/>
    <x v="2"/>
    <s v="Same-Day"/>
    <s v="In Transit"/>
    <n v="3499.88"/>
    <n v="3499.88"/>
    <n v="1975775.7839999988"/>
    <m/>
    <m/>
    <x v="2"/>
    <n v="0"/>
    <n v="0"/>
  </r>
  <r>
    <s v="ORD0013"/>
    <d v="2025-06-25T00:00:00"/>
    <s v="Karnataka"/>
    <s v="North"/>
    <x v="3"/>
    <x v="8"/>
    <n v="2"/>
    <n v="848.91"/>
    <n v="0.19"/>
    <n v="1375.23"/>
    <s v="COD"/>
    <x v="1"/>
    <s v="Same-Day"/>
    <s v="Delivered"/>
    <n v="1697.82"/>
    <n v="1375.2342000000001"/>
    <n v="1802015.0199999986"/>
    <m/>
    <m/>
    <x v="1"/>
    <n v="322.58579999999984"/>
    <n v="18.999999999999993"/>
  </r>
  <r>
    <s v="ORD0014"/>
    <d v="2025-04-18T00:00:00"/>
    <s v="Maharashtra"/>
    <s v="North"/>
    <x v="2"/>
    <x v="7"/>
    <n v="2"/>
    <n v="383.83"/>
    <n v="0.22"/>
    <n v="598.77"/>
    <s v="UPI"/>
    <x v="2"/>
    <s v="Standard"/>
    <s v="Delivered"/>
    <n v="767.66"/>
    <n v="598.77480000000003"/>
    <n v="1954015.6870999979"/>
    <m/>
    <m/>
    <x v="2"/>
    <n v="168.88519999999994"/>
    <n v="21.999999999999993"/>
  </r>
  <r>
    <s v="ORD0015"/>
    <d v="2025-01-19T00:00:00"/>
    <s v="Delhi"/>
    <s v="South"/>
    <x v="0"/>
    <x v="4"/>
    <n v="2"/>
    <n v="1398.78"/>
    <n v="0.22"/>
    <n v="2182.1"/>
    <s v="Net Banking"/>
    <x v="1"/>
    <s v="Express"/>
    <s v="Returned"/>
    <n v="2797.56"/>
    <n v="2182.0968000000003"/>
    <n v="2058812.7634000003"/>
    <m/>
    <m/>
    <x v="1"/>
    <n v="615.46319999999969"/>
    <n v="21.999999999999989"/>
  </r>
  <r>
    <s v="ORD0016"/>
    <d v="2025-04-27T00:00:00"/>
    <s v="Tamil Nadu"/>
    <s v="East"/>
    <x v="3"/>
    <x v="9"/>
    <n v="5"/>
    <n v="2312.2800000000002"/>
    <n v="0.06"/>
    <n v="10867.72"/>
    <s v="UPI"/>
    <x v="2"/>
    <s v="Standard"/>
    <s v="Delivered"/>
    <n v="11561.400000000001"/>
    <n v="10867.716"/>
    <n v="1802015.0199999986"/>
    <m/>
    <m/>
    <x v="2"/>
    <n v="693.68400000000111"/>
    <n v="6.0000000000000089"/>
  </r>
  <r>
    <s v="ORD0017"/>
    <d v="2025-03-25T00:00:00"/>
    <s v="Gujarat"/>
    <s v="North"/>
    <x v="1"/>
    <x v="10"/>
    <n v="1"/>
    <n v="3568.42"/>
    <n v="0.01"/>
    <n v="3532.74"/>
    <s v="Debit Card"/>
    <x v="0"/>
    <s v="Standard"/>
    <s v="Returned"/>
    <n v="3568.42"/>
    <n v="3532.7357999999999"/>
    <n v="1975775.7839999988"/>
    <m/>
    <m/>
    <x v="0"/>
    <n v="35.684200000000146"/>
    <n v="1.000000000000004"/>
  </r>
  <r>
    <s v="ORD0018"/>
    <d v="2025-01-09T00:00:00"/>
    <s v="Karnataka"/>
    <s v="West"/>
    <x v="0"/>
    <x v="4"/>
    <n v="5"/>
    <n v="748.33"/>
    <n v="0.23"/>
    <n v="2881.07"/>
    <s v="Net Banking"/>
    <x v="0"/>
    <s v="Same-Day"/>
    <s v="Delivered"/>
    <n v="3741.65"/>
    <n v="2881.0705000000003"/>
    <n v="2058812.7634000003"/>
    <m/>
    <m/>
    <x v="0"/>
    <n v="860.57949999999983"/>
    <n v="22.999999999999996"/>
  </r>
  <r>
    <s v="ORD0019"/>
    <d v="2025-01-08T00:00:00"/>
    <s v="Delhi"/>
    <s v="North"/>
    <x v="2"/>
    <x v="5"/>
    <n v="4"/>
    <n v="1836.06"/>
    <n v="0.1"/>
    <n v="6609.82"/>
    <s v="Credit Card"/>
    <x v="0"/>
    <s v="Same-Day"/>
    <s v="Delivered"/>
    <n v="7344.24"/>
    <n v="6609.8159999999998"/>
    <n v="1954015.6870999979"/>
    <m/>
    <m/>
    <x v="0"/>
    <n v="734.42399999999998"/>
    <n v="10"/>
  </r>
  <r>
    <s v="ORD0020"/>
    <d v="2025-01-21T00:00:00"/>
    <s v="Tamil Nadu"/>
    <s v="West"/>
    <x v="0"/>
    <x v="0"/>
    <n v="2"/>
    <n v="1038.79"/>
    <n v="0.13"/>
    <n v="1807.49"/>
    <s v="UPI"/>
    <x v="0"/>
    <s v="Standard"/>
    <s v="Delivered"/>
    <n v="2077.58"/>
    <n v="1807.4946"/>
    <n v="2058812.7634000003"/>
    <m/>
    <m/>
    <x v="0"/>
    <n v="270.08539999999994"/>
    <n v="12.999999999999998"/>
  </r>
  <r>
    <s v="ORD0021"/>
    <d v="2025-02-14T00:00:00"/>
    <s v="Maharashtra"/>
    <s v="North"/>
    <x v="2"/>
    <x v="11"/>
    <n v="1"/>
    <n v="347.88"/>
    <n v="0.25"/>
    <n v="260.91000000000003"/>
    <s v="Net Banking"/>
    <x v="1"/>
    <s v="Standard"/>
    <s v="Returned"/>
    <n v="347.88"/>
    <n v="260.90999999999997"/>
    <n v="1954015.6870999979"/>
    <m/>
    <m/>
    <x v="1"/>
    <n v="86.970000000000027"/>
    <n v="25.000000000000007"/>
  </r>
  <r>
    <s v="ORD0022"/>
    <d v="2025-02-17T00:00:00"/>
    <s v="Tamil Nadu"/>
    <s v="West"/>
    <x v="3"/>
    <x v="12"/>
    <n v="2"/>
    <n v="4336.79"/>
    <n v="0.23"/>
    <n v="6678.66"/>
    <s v="Net Banking"/>
    <x v="2"/>
    <s v="Standard"/>
    <s v="Delivered"/>
    <n v="8673.58"/>
    <n v="6678.6566000000003"/>
    <n v="1802015.0199999986"/>
    <m/>
    <m/>
    <x v="2"/>
    <n v="1994.9233999999997"/>
    <n v="22.999999999999996"/>
  </r>
  <r>
    <s v="ORD0023"/>
    <d v="2025-04-11T00:00:00"/>
    <s v="Tamil Nadu"/>
    <s v="East"/>
    <x v="2"/>
    <x v="6"/>
    <n v="5"/>
    <n v="3343.17"/>
    <n v="0.12"/>
    <n v="14709.95"/>
    <s v="UPI"/>
    <x v="2"/>
    <s v="Standard"/>
    <s v="Delivered"/>
    <n v="16715.849999999999"/>
    <n v="14709.947999999999"/>
    <n v="1954015.6870999979"/>
    <m/>
    <m/>
    <x v="2"/>
    <n v="2005.902"/>
    <n v="12.000000000000002"/>
  </r>
  <r>
    <s v="ORD0024"/>
    <d v="2025-04-29T00:00:00"/>
    <s v="Karnataka"/>
    <s v="South"/>
    <x v="0"/>
    <x v="0"/>
    <n v="5"/>
    <n v="2436.2600000000002"/>
    <n v="0.23"/>
    <n v="9379.6"/>
    <s v="Credit Card"/>
    <x v="0"/>
    <s v="Same-Day"/>
    <s v="Delivered"/>
    <n v="12181.300000000001"/>
    <n v="9379.6010000000006"/>
    <n v="2058812.7634000003"/>
    <m/>
    <m/>
    <x v="0"/>
    <n v="2801.6990000000005"/>
    <n v="23"/>
  </r>
  <r>
    <s v="ORD0025"/>
    <d v="2025-01-08T00:00:00"/>
    <s v="Delhi"/>
    <s v="South"/>
    <x v="1"/>
    <x v="13"/>
    <n v="1"/>
    <n v="3408.54"/>
    <n v="0.06"/>
    <n v="3204.03"/>
    <s v="Credit Card"/>
    <x v="1"/>
    <s v="Standard"/>
    <s v="Delivered"/>
    <n v="3408.54"/>
    <n v="3204.0275999999999"/>
    <n v="1975775.7839999988"/>
    <m/>
    <m/>
    <x v="1"/>
    <n v="204.51240000000007"/>
    <n v="6.0000000000000018"/>
  </r>
  <r>
    <s v="ORD0026"/>
    <d v="2025-04-21T00:00:00"/>
    <s v="Tamil Nadu"/>
    <s v="East"/>
    <x v="0"/>
    <x v="0"/>
    <n v="5"/>
    <n v="1650.21"/>
    <n v="7.0000000000000007E-2"/>
    <n v="7673.48"/>
    <s v="COD"/>
    <x v="1"/>
    <s v="Same-Day"/>
    <s v="Delivered"/>
    <n v="8251.0499999999993"/>
    <n v="7673.4764999999989"/>
    <n v="2058812.7634000003"/>
    <m/>
    <m/>
    <x v="1"/>
    <n v="577.57350000000042"/>
    <n v="7.0000000000000062"/>
  </r>
  <r>
    <s v="ORD0027"/>
    <d v="2025-02-10T00:00:00"/>
    <s v="Karnataka"/>
    <s v="North"/>
    <x v="2"/>
    <x v="11"/>
    <n v="1"/>
    <n v="145.65"/>
    <n v="0.16"/>
    <n v="122.35"/>
    <s v="Net Banking"/>
    <x v="2"/>
    <s v="Same-Day"/>
    <s v="Delivered"/>
    <n v="145.65"/>
    <n v="122.346"/>
    <n v="1954015.6870999979"/>
    <m/>
    <m/>
    <x v="2"/>
    <n v="23.304000000000002"/>
    <n v="16"/>
  </r>
  <r>
    <s v="ORD0028"/>
    <d v="2025-05-22T00:00:00"/>
    <s v="Delhi"/>
    <s v="East"/>
    <x v="3"/>
    <x v="9"/>
    <n v="2"/>
    <n v="1910.68"/>
    <n v="0.04"/>
    <n v="3668.51"/>
    <s v="UPI"/>
    <x v="0"/>
    <s v="Same-Day"/>
    <s v="Delivered"/>
    <n v="3821.36"/>
    <n v="3668.5056"/>
    <n v="1802015.0199999986"/>
    <m/>
    <m/>
    <x v="0"/>
    <n v="152.85440000000017"/>
    <n v="4.0000000000000044"/>
  </r>
  <r>
    <s v="ORD0029"/>
    <d v="2025-05-09T00:00:00"/>
    <s v="Gujarat"/>
    <s v="North"/>
    <x v="1"/>
    <x v="13"/>
    <n v="1"/>
    <n v="4700.76"/>
    <n v="0.03"/>
    <n v="4559.74"/>
    <s v="UPI"/>
    <x v="1"/>
    <s v="Standard"/>
    <s v="Delivered"/>
    <n v="4700.76"/>
    <n v="4559.7372000000005"/>
    <n v="1975775.7839999988"/>
    <m/>
    <m/>
    <x v="1"/>
    <n v="141.02279999999973"/>
    <n v="2.9999999999999942"/>
  </r>
  <r>
    <s v="ORD0030"/>
    <d v="2025-05-19T00:00:00"/>
    <s v="Karnataka"/>
    <s v="West"/>
    <x v="3"/>
    <x v="9"/>
    <n v="3"/>
    <n v="1097.6300000000001"/>
    <n v="0.16"/>
    <n v="2766.03"/>
    <s v="COD"/>
    <x v="0"/>
    <s v="Express"/>
    <s v="Delivered"/>
    <n v="3292.8900000000003"/>
    <n v="2766.0276000000003"/>
    <n v="1802015.0199999986"/>
    <m/>
    <m/>
    <x v="0"/>
    <n v="526.86239999999998"/>
    <n v="15.999999999999998"/>
  </r>
  <r>
    <s v="ORD0031"/>
    <d v="2025-04-18T00:00:00"/>
    <s v="Tamil Nadu"/>
    <s v="South"/>
    <x v="0"/>
    <x v="0"/>
    <n v="1"/>
    <n v="1734.43"/>
    <n v="0.03"/>
    <n v="1682.4"/>
    <s v="UPI"/>
    <x v="0"/>
    <s v="Express"/>
    <s v="Delivered"/>
    <n v="1734.43"/>
    <n v="1682.3970999999999"/>
    <n v="2058812.7634000003"/>
    <m/>
    <m/>
    <x v="0"/>
    <n v="52.032900000000154"/>
    <n v="3.0000000000000089"/>
  </r>
  <r>
    <s v="ORD0032"/>
    <d v="2025-03-25T00:00:00"/>
    <s v="Gujarat"/>
    <s v="North"/>
    <x v="1"/>
    <x v="14"/>
    <n v="1"/>
    <n v="4730.75"/>
    <n v="0.17"/>
    <n v="3926.52"/>
    <s v="Credit Card"/>
    <x v="0"/>
    <s v="Standard"/>
    <s v="Cancelled"/>
    <n v="4730.75"/>
    <n v="3926.5225"/>
    <n v="1975775.7839999988"/>
    <m/>
    <m/>
    <x v="0"/>
    <n v="804.22749999999996"/>
    <n v="17"/>
  </r>
  <r>
    <s v="ORD0033"/>
    <d v="2025-02-14T00:00:00"/>
    <s v="Tamil Nadu"/>
    <s v="East"/>
    <x v="1"/>
    <x v="10"/>
    <n v="3"/>
    <n v="1886.79"/>
    <n v="0.23"/>
    <n v="4358.4799999999996"/>
    <s v="Debit Card"/>
    <x v="0"/>
    <s v="Standard"/>
    <s v="Delivered"/>
    <n v="5660.37"/>
    <n v="4358.4849000000004"/>
    <n v="1975775.7839999988"/>
    <m/>
    <m/>
    <x v="0"/>
    <n v="1301.8850999999995"/>
    <n v="22.999999999999993"/>
  </r>
  <r>
    <s v="ORD0034"/>
    <d v="2025-03-31T00:00:00"/>
    <s v="Karnataka"/>
    <s v="South"/>
    <x v="3"/>
    <x v="8"/>
    <n v="5"/>
    <n v="3772.44"/>
    <n v="0.23"/>
    <n v="14523.89"/>
    <s v="COD"/>
    <x v="2"/>
    <s v="Standard"/>
    <s v="In Transit"/>
    <n v="18862.2"/>
    <n v="14523.894"/>
    <n v="1802015.0199999986"/>
    <m/>
    <m/>
    <x v="2"/>
    <n v="4338.3060000000005"/>
    <n v="23"/>
  </r>
  <r>
    <s v="ORD0035"/>
    <d v="2025-04-27T00:00:00"/>
    <s v="Maharashtra"/>
    <s v="South"/>
    <x v="3"/>
    <x v="15"/>
    <n v="3"/>
    <n v="3933.69"/>
    <n v="0.1"/>
    <n v="10620.96"/>
    <s v="Debit Card"/>
    <x v="1"/>
    <s v="Same-Day"/>
    <s v="Delivered"/>
    <n v="11801.07"/>
    <n v="10620.963"/>
    <n v="1802015.0199999986"/>
    <m/>
    <m/>
    <x v="1"/>
    <n v="1180.107"/>
    <n v="10"/>
  </r>
  <r>
    <s v="ORD0036"/>
    <d v="2025-02-26T00:00:00"/>
    <s v="Maharashtra"/>
    <s v="South"/>
    <x v="0"/>
    <x v="3"/>
    <n v="2"/>
    <n v="4101.2700000000004"/>
    <n v="0.12"/>
    <n v="7218.24"/>
    <s v="Net Banking"/>
    <x v="0"/>
    <s v="Express"/>
    <s v="Delivered"/>
    <n v="8202.5400000000009"/>
    <n v="7218.235200000001"/>
    <n v="2058812.7634000003"/>
    <m/>
    <m/>
    <x v="0"/>
    <n v="984.30479999999989"/>
    <n v="11.999999999999996"/>
  </r>
  <r>
    <s v="ORD0037"/>
    <d v="2025-06-09T00:00:00"/>
    <s v="Karnataka"/>
    <s v="East"/>
    <x v="3"/>
    <x v="15"/>
    <n v="3"/>
    <n v="1820.62"/>
    <n v="0.13"/>
    <n v="4751.82"/>
    <s v="UPI"/>
    <x v="0"/>
    <s v="Same-Day"/>
    <s v="Returned"/>
    <n v="5461.86"/>
    <n v="4751.8181999999997"/>
    <n v="1802015.0199999986"/>
    <m/>
    <m/>
    <x v="0"/>
    <n v="710.04179999999997"/>
    <n v="13"/>
  </r>
  <r>
    <s v="ORD0038"/>
    <d v="2025-06-20T00:00:00"/>
    <s v="Delhi"/>
    <s v="East"/>
    <x v="0"/>
    <x v="2"/>
    <n v="1"/>
    <n v="631.16999999999996"/>
    <n v="0.11"/>
    <n v="561.74"/>
    <s v="COD"/>
    <x v="2"/>
    <s v="Same-Day"/>
    <s v="Delivered"/>
    <n v="631.16999999999996"/>
    <n v="561.74130000000002"/>
    <n v="2058812.7634000003"/>
    <m/>
    <m/>
    <x v="2"/>
    <n v="69.428699999999935"/>
    <n v="10.999999999999991"/>
  </r>
  <r>
    <s v="ORD0039"/>
    <d v="2025-01-04T00:00:00"/>
    <s v="Tamil Nadu"/>
    <s v="South"/>
    <x v="1"/>
    <x v="13"/>
    <n v="3"/>
    <n v="317.49"/>
    <n v="0.11"/>
    <n v="847.7"/>
    <s v="COD"/>
    <x v="0"/>
    <s v="Same-Day"/>
    <s v="Delivered"/>
    <n v="952.47"/>
    <n v="847.69830000000002"/>
    <n v="1975775.7839999988"/>
    <m/>
    <m/>
    <x v="0"/>
    <n v="104.77170000000001"/>
    <n v="11"/>
  </r>
  <r>
    <s v="ORD0040"/>
    <d v="2025-05-30T00:00:00"/>
    <s v="Gujarat"/>
    <s v="West"/>
    <x v="0"/>
    <x v="2"/>
    <n v="1"/>
    <n v="3626.8"/>
    <n v="0.08"/>
    <n v="3336.66"/>
    <s v="UPI"/>
    <x v="1"/>
    <s v="Express"/>
    <s v="Delivered"/>
    <n v="3626.8"/>
    <n v="3336.6560000000004"/>
    <n v="2058812.7634000003"/>
    <m/>
    <m/>
    <x v="1"/>
    <n v="290.14399999999978"/>
    <n v="7.9999999999999929"/>
  </r>
  <r>
    <s v="ORD0041"/>
    <d v="2025-06-08T00:00:00"/>
    <s v="Delhi"/>
    <s v="East"/>
    <x v="4"/>
    <x v="16"/>
    <n v="4"/>
    <n v="3418.86"/>
    <n v="0.23"/>
    <n v="10530.09"/>
    <s v="Net Banking"/>
    <x v="1"/>
    <s v="Same-Day"/>
    <s v="Delivered"/>
    <n v="13675.44"/>
    <n v="10530.088800000001"/>
    <n v="2189601.9989000014"/>
    <m/>
    <m/>
    <x v="1"/>
    <n v="3145.3511999999992"/>
    <n v="22.999999999999993"/>
  </r>
  <r>
    <s v="ORD0042"/>
    <d v="2025-02-03T00:00:00"/>
    <s v="Karnataka"/>
    <s v="West"/>
    <x v="0"/>
    <x v="2"/>
    <n v="5"/>
    <n v="3072.64"/>
    <n v="0.08"/>
    <n v="14134.14"/>
    <s v="Debit Card"/>
    <x v="2"/>
    <s v="Express"/>
    <s v="Delivered"/>
    <n v="15363.199999999999"/>
    <n v="14134.144"/>
    <n v="2058812.7634000003"/>
    <m/>
    <m/>
    <x v="2"/>
    <n v="1229.0559999999987"/>
    <n v="7.999999999999992"/>
  </r>
  <r>
    <s v="ORD0043"/>
    <d v="2025-05-18T00:00:00"/>
    <s v="Delhi"/>
    <s v="South"/>
    <x v="1"/>
    <x v="14"/>
    <n v="5"/>
    <n v="3352.88"/>
    <n v="0.15"/>
    <n v="14249.74"/>
    <s v="Credit Card"/>
    <x v="2"/>
    <s v="Standard"/>
    <s v="Delivered"/>
    <n v="16764.400000000001"/>
    <n v="14249.740000000002"/>
    <n v="1975775.7839999988"/>
    <m/>
    <m/>
    <x v="2"/>
    <n v="2514.66"/>
    <n v="14.999999999999996"/>
  </r>
  <r>
    <s v="ORD0044"/>
    <d v="2025-03-26T00:00:00"/>
    <s v="Delhi"/>
    <s v="West"/>
    <x v="3"/>
    <x v="12"/>
    <n v="2"/>
    <n v="4921.29"/>
    <n v="0.15"/>
    <n v="8366.19"/>
    <s v="Credit Card"/>
    <x v="0"/>
    <s v="Standard"/>
    <s v="Delivered"/>
    <n v="9842.58"/>
    <n v="8366.1929999999993"/>
    <n v="1802015.0199999986"/>
    <m/>
    <m/>
    <x v="0"/>
    <n v="1476.3870000000006"/>
    <n v="15.000000000000007"/>
  </r>
  <r>
    <s v="ORD0045"/>
    <d v="2025-03-10T00:00:00"/>
    <s v="Tamil Nadu"/>
    <s v="West"/>
    <x v="1"/>
    <x v="10"/>
    <n v="2"/>
    <n v="823.1"/>
    <n v="0.17"/>
    <n v="1366.35"/>
    <s v="Net Banking"/>
    <x v="2"/>
    <s v="Standard"/>
    <s v="Delivered"/>
    <n v="1646.2"/>
    <n v="1366.346"/>
    <n v="1975775.7839999988"/>
    <m/>
    <m/>
    <x v="2"/>
    <n v="279.85400000000004"/>
    <n v="17"/>
  </r>
  <r>
    <s v="ORD0046"/>
    <d v="2025-02-25T00:00:00"/>
    <s v="Maharashtra"/>
    <s v="East"/>
    <x v="1"/>
    <x v="14"/>
    <n v="1"/>
    <n v="2336.66"/>
    <n v="0.2"/>
    <n v="1869.33"/>
    <s v="COD"/>
    <x v="0"/>
    <s v="Same-Day"/>
    <s v="In Transit"/>
    <n v="2336.66"/>
    <n v="1869.328"/>
    <n v="1975775.7839999988"/>
    <m/>
    <m/>
    <x v="0"/>
    <n v="467.33199999999988"/>
    <n v="19.999999999999996"/>
  </r>
  <r>
    <s v="ORD0047"/>
    <d v="2025-02-02T00:00:00"/>
    <s v="Gujarat"/>
    <s v="East"/>
    <x v="2"/>
    <x v="5"/>
    <n v="4"/>
    <n v="2305.34"/>
    <n v="0.19"/>
    <n v="7469.3"/>
    <s v="Net Banking"/>
    <x v="0"/>
    <s v="Same-Day"/>
    <s v="Cancelled"/>
    <n v="9221.36"/>
    <n v="7469.3016000000007"/>
    <n v="1954015.6870999979"/>
    <m/>
    <m/>
    <x v="0"/>
    <n v="1752.0583999999999"/>
    <n v="18.999999999999996"/>
  </r>
  <r>
    <s v="ORD0048"/>
    <d v="2025-02-13T00:00:00"/>
    <s v="Delhi"/>
    <s v="East"/>
    <x v="1"/>
    <x v="14"/>
    <n v="1"/>
    <n v="3596.37"/>
    <n v="0.06"/>
    <n v="3380.59"/>
    <s v="UPI"/>
    <x v="2"/>
    <s v="Express"/>
    <s v="Returned"/>
    <n v="3596.37"/>
    <n v="3380.5877999999998"/>
    <n v="1975775.7839999988"/>
    <m/>
    <m/>
    <x v="2"/>
    <n v="215.7822000000001"/>
    <n v="6.0000000000000036"/>
  </r>
  <r>
    <s v="ORD0049"/>
    <d v="2025-05-31T00:00:00"/>
    <s v="Delhi"/>
    <s v="East"/>
    <x v="0"/>
    <x v="4"/>
    <n v="2"/>
    <n v="3561.45"/>
    <n v="0.02"/>
    <n v="6980.44"/>
    <s v="Debit Card"/>
    <x v="2"/>
    <s v="Express"/>
    <s v="Delivered"/>
    <n v="7122.9"/>
    <n v="6980.4419999999991"/>
    <n v="2058812.7634000003"/>
    <m/>
    <m/>
    <x v="2"/>
    <n v="142.45800000000054"/>
    <n v="2.0000000000000075"/>
  </r>
  <r>
    <s v="ORD0050"/>
    <d v="2025-03-09T00:00:00"/>
    <s v="Delhi"/>
    <s v="West"/>
    <x v="2"/>
    <x v="7"/>
    <n v="5"/>
    <n v="4735.7"/>
    <n v="0"/>
    <n v="23678.5"/>
    <s v="Net Banking"/>
    <x v="2"/>
    <s v="Same-Day"/>
    <s v="Delivered"/>
    <n v="23678.5"/>
    <n v="23678.5"/>
    <n v="1954015.6870999979"/>
    <m/>
    <m/>
    <x v="2"/>
    <n v="0"/>
    <n v="0"/>
  </r>
  <r>
    <s v="ORD0051"/>
    <d v="2025-01-22T00:00:00"/>
    <s v="Tamil Nadu"/>
    <s v="South"/>
    <x v="4"/>
    <x v="17"/>
    <n v="5"/>
    <n v="4019.35"/>
    <n v="0.22"/>
    <n v="15675.47"/>
    <s v="Net Banking"/>
    <x v="1"/>
    <s v="Express"/>
    <s v="Delivered"/>
    <n v="20096.75"/>
    <n v="15675.465"/>
    <n v="2189601.9989000014"/>
    <m/>
    <m/>
    <x v="1"/>
    <n v="4421.2849999999999"/>
    <n v="22"/>
  </r>
  <r>
    <s v="ORD0052"/>
    <d v="2025-01-21T00:00:00"/>
    <s v="Tamil Nadu"/>
    <s v="North"/>
    <x v="2"/>
    <x v="7"/>
    <n v="4"/>
    <n v="3648.49"/>
    <n v="0.21"/>
    <n v="11529.23"/>
    <s v="UPI"/>
    <x v="1"/>
    <s v="Standard"/>
    <s v="Returned"/>
    <n v="14593.96"/>
    <n v="11529.2284"/>
    <n v="1954015.6870999979"/>
    <m/>
    <m/>
    <x v="1"/>
    <n v="3064.7315999999992"/>
    <n v="20.999999999999996"/>
  </r>
  <r>
    <s v="ORD0053"/>
    <d v="2025-03-17T00:00:00"/>
    <s v="Maharashtra"/>
    <s v="South"/>
    <x v="1"/>
    <x v="13"/>
    <n v="4"/>
    <n v="990.47"/>
    <n v="7.0000000000000007E-2"/>
    <n v="3684.55"/>
    <s v="Net Banking"/>
    <x v="0"/>
    <s v="Express"/>
    <s v="Delivered"/>
    <n v="3961.88"/>
    <n v="3684.5483999999997"/>
    <n v="1975775.7839999988"/>
    <m/>
    <m/>
    <x v="0"/>
    <n v="277.33160000000044"/>
    <n v="7.0000000000000107"/>
  </r>
  <r>
    <s v="ORD0054"/>
    <d v="2025-01-21T00:00:00"/>
    <s v="Karnataka"/>
    <s v="East"/>
    <x v="4"/>
    <x v="18"/>
    <n v="1"/>
    <n v="2404.5"/>
    <n v="0.19"/>
    <n v="1947.65"/>
    <s v="Net Banking"/>
    <x v="2"/>
    <s v="Standard"/>
    <s v="Delivered"/>
    <n v="2404.5"/>
    <n v="1947.6450000000002"/>
    <n v="2189601.9989000014"/>
    <m/>
    <m/>
    <x v="2"/>
    <n v="456.85499999999979"/>
    <n v="18.999999999999993"/>
  </r>
  <r>
    <s v="ORD0055"/>
    <d v="2025-03-13T00:00:00"/>
    <s v="Maharashtra"/>
    <s v="North"/>
    <x v="0"/>
    <x v="0"/>
    <n v="1"/>
    <n v="3144.54"/>
    <n v="0.06"/>
    <n v="2955.87"/>
    <s v="Debit Card"/>
    <x v="0"/>
    <s v="Express"/>
    <s v="Delivered"/>
    <n v="3144.54"/>
    <n v="2955.8675999999996"/>
    <n v="2058812.7634000003"/>
    <m/>
    <m/>
    <x v="0"/>
    <n v="188.67240000000038"/>
    <n v="6.0000000000000124"/>
  </r>
  <r>
    <s v="ORD0056"/>
    <d v="2025-06-16T00:00:00"/>
    <s v="Karnataka"/>
    <s v="South"/>
    <x v="3"/>
    <x v="15"/>
    <n v="5"/>
    <n v="3075.51"/>
    <n v="0.19"/>
    <n v="12455.82"/>
    <s v="UPI"/>
    <x v="0"/>
    <s v="Standard"/>
    <s v="In Transit"/>
    <n v="15377.550000000001"/>
    <n v="12455.815500000002"/>
    <n v="1802015.0199999986"/>
    <m/>
    <m/>
    <x v="0"/>
    <n v="2921.7344999999987"/>
    <n v="18.999999999999989"/>
  </r>
  <r>
    <s v="ORD0057"/>
    <d v="2025-03-10T00:00:00"/>
    <s v="Karnataka"/>
    <s v="South"/>
    <x v="0"/>
    <x v="0"/>
    <n v="4"/>
    <n v="2043.61"/>
    <n v="0.18"/>
    <n v="6703.04"/>
    <s v="COD"/>
    <x v="1"/>
    <s v="Standard"/>
    <s v="Delivered"/>
    <n v="8174.44"/>
    <n v="6703.0407999999998"/>
    <n v="2058812.7634000003"/>
    <m/>
    <m/>
    <x v="1"/>
    <n v="1471.3991999999998"/>
    <n v="18"/>
  </r>
  <r>
    <s v="ORD0058"/>
    <d v="2025-04-30T00:00:00"/>
    <s v="Gujarat"/>
    <s v="East"/>
    <x v="4"/>
    <x v="19"/>
    <n v="5"/>
    <n v="2199.0500000000002"/>
    <n v="0.09"/>
    <n v="10005.68"/>
    <s v="Credit Card"/>
    <x v="2"/>
    <s v="Same-Day"/>
    <s v="Delivered"/>
    <n v="10995.25"/>
    <n v="10005.6775"/>
    <n v="2189601.9989000014"/>
    <m/>
    <m/>
    <x v="2"/>
    <n v="989.57250000000022"/>
    <n v="9.0000000000000018"/>
  </r>
  <r>
    <s v="ORD0059"/>
    <d v="2025-02-23T00:00:00"/>
    <s v="Maharashtra"/>
    <s v="East"/>
    <x v="2"/>
    <x v="5"/>
    <n v="4"/>
    <n v="3565.81"/>
    <n v="0.11"/>
    <n v="12694.28"/>
    <s v="Net Banking"/>
    <x v="2"/>
    <s v="Same-Day"/>
    <s v="Delivered"/>
    <n v="14263.24"/>
    <n v="12694.283600000001"/>
    <n v="1954015.6870999979"/>
    <m/>
    <m/>
    <x v="2"/>
    <n v="1568.9563999999991"/>
    <n v="10.999999999999995"/>
  </r>
  <r>
    <s v="ORD0060"/>
    <d v="2025-06-08T00:00:00"/>
    <s v="Tamil Nadu"/>
    <s v="East"/>
    <x v="1"/>
    <x v="14"/>
    <n v="5"/>
    <n v="1415.14"/>
    <n v="0.21"/>
    <n v="5589.8"/>
    <s v="Net Banking"/>
    <x v="1"/>
    <s v="Standard"/>
    <s v="Returned"/>
    <n v="7075.7000000000007"/>
    <n v="5589.8030000000008"/>
    <n v="1975775.7839999988"/>
    <m/>
    <m/>
    <x v="1"/>
    <n v="1485.8969999999999"/>
    <n v="20.999999999999996"/>
  </r>
  <r>
    <s v="ORD0061"/>
    <d v="2025-01-11T00:00:00"/>
    <s v="Gujarat"/>
    <s v="South"/>
    <x v="3"/>
    <x v="15"/>
    <n v="4"/>
    <n v="1748.34"/>
    <n v="0.12"/>
    <n v="6154.16"/>
    <s v="COD"/>
    <x v="1"/>
    <s v="Express"/>
    <s v="Delivered"/>
    <n v="6993.36"/>
    <n v="6154.1567999999997"/>
    <n v="1802015.0199999986"/>
    <m/>
    <m/>
    <x v="1"/>
    <n v="839.20319999999992"/>
    <n v="12"/>
  </r>
  <r>
    <s v="ORD0062"/>
    <d v="2025-05-24T00:00:00"/>
    <s v="Karnataka"/>
    <s v="North"/>
    <x v="4"/>
    <x v="17"/>
    <n v="3"/>
    <n v="2823.38"/>
    <n v="0.13"/>
    <n v="7369.02"/>
    <s v="UPI"/>
    <x v="1"/>
    <s v="Standard"/>
    <s v="Delivered"/>
    <n v="8470.14"/>
    <n v="7369.0217999999995"/>
    <n v="2189601.9989000014"/>
    <m/>
    <m/>
    <x v="1"/>
    <n v="1101.1181999999999"/>
    <n v="13"/>
  </r>
  <r>
    <s v="ORD0063"/>
    <d v="2025-04-02T00:00:00"/>
    <s v="Gujarat"/>
    <s v="North"/>
    <x v="2"/>
    <x v="5"/>
    <n v="4"/>
    <n v="3264.92"/>
    <n v="0.12"/>
    <n v="11492.52"/>
    <s v="Debit Card"/>
    <x v="1"/>
    <s v="Standard"/>
    <s v="Delivered"/>
    <n v="13059.68"/>
    <n v="11492.518400000001"/>
    <n v="1954015.6870999979"/>
    <m/>
    <m/>
    <x v="1"/>
    <n v="1567.1615999999995"/>
    <n v="11.999999999999995"/>
  </r>
  <r>
    <s v="ORD0064"/>
    <d v="2025-04-17T00:00:00"/>
    <s v="Karnataka"/>
    <s v="East"/>
    <x v="2"/>
    <x v="11"/>
    <n v="4"/>
    <n v="2812.02"/>
    <n v="0.09"/>
    <n v="10235.75"/>
    <s v="COD"/>
    <x v="2"/>
    <s v="Same-Day"/>
    <s v="Delivered"/>
    <n v="11248.08"/>
    <n v="10235.7528"/>
    <n v="1954015.6870999979"/>
    <m/>
    <m/>
    <x v="2"/>
    <n v="1012.3271999999997"/>
    <n v="8.9999999999999964"/>
  </r>
  <r>
    <s v="ORD0065"/>
    <d v="2025-01-27T00:00:00"/>
    <s v="Karnataka"/>
    <s v="South"/>
    <x v="2"/>
    <x v="6"/>
    <n v="1"/>
    <n v="3634.29"/>
    <n v="0.08"/>
    <n v="3343.55"/>
    <s v="UPI"/>
    <x v="0"/>
    <s v="Same-Day"/>
    <s v="Delivered"/>
    <n v="3634.29"/>
    <n v="3343.5468000000001"/>
    <n v="1954015.6870999979"/>
    <m/>
    <m/>
    <x v="0"/>
    <n v="290.74319999999989"/>
    <n v="7.9999999999999973"/>
  </r>
  <r>
    <s v="ORD0066"/>
    <d v="2025-07-01T00:00:00"/>
    <s v="Gujarat"/>
    <s v="South"/>
    <x v="2"/>
    <x v="6"/>
    <n v="3"/>
    <n v="4904.5"/>
    <n v="0.21"/>
    <n v="11623.67"/>
    <s v="COD"/>
    <x v="1"/>
    <s v="Express"/>
    <s v="Delivered"/>
    <n v="14713.5"/>
    <n v="11623.665000000001"/>
    <n v="1954015.6870999979"/>
    <m/>
    <m/>
    <x v="1"/>
    <n v="3089.8349999999991"/>
    <n v="20.999999999999993"/>
  </r>
  <r>
    <s v="ORD0067"/>
    <d v="2025-03-17T00:00:00"/>
    <s v="Gujarat"/>
    <s v="South"/>
    <x v="4"/>
    <x v="19"/>
    <n v="1"/>
    <n v="4874.05"/>
    <n v="0.14000000000000001"/>
    <n v="4191.68"/>
    <s v="Debit Card"/>
    <x v="2"/>
    <s v="Same-Day"/>
    <s v="Delivered"/>
    <n v="4874.05"/>
    <n v="4191.683"/>
    <n v="2189601.9989000014"/>
    <m/>
    <m/>
    <x v="2"/>
    <n v="682.36700000000019"/>
    <n v="14.000000000000004"/>
  </r>
  <r>
    <s v="ORD0068"/>
    <d v="2025-01-18T00:00:00"/>
    <s v="Maharashtra"/>
    <s v="East"/>
    <x v="2"/>
    <x v="7"/>
    <n v="4"/>
    <n v="2445.6999999999998"/>
    <n v="0.09"/>
    <n v="8902.35"/>
    <s v="COD"/>
    <x v="2"/>
    <s v="Standard"/>
    <s v="Returned"/>
    <n v="9782.7999999999993"/>
    <n v="8902.348"/>
    <n v="1954015.6870999979"/>
    <m/>
    <m/>
    <x v="2"/>
    <n v="880.45199999999932"/>
    <n v="8.9999999999999947"/>
  </r>
  <r>
    <s v="ORD0069"/>
    <d v="2025-04-20T00:00:00"/>
    <s v="Maharashtra"/>
    <s v="South"/>
    <x v="2"/>
    <x v="7"/>
    <n v="1"/>
    <n v="2927.4"/>
    <n v="0.17"/>
    <n v="2429.7399999999998"/>
    <s v="Net Banking"/>
    <x v="2"/>
    <s v="Standard"/>
    <s v="Cancelled"/>
    <n v="2927.4"/>
    <n v="2429.7419999999997"/>
    <n v="1954015.6870999979"/>
    <m/>
    <m/>
    <x v="2"/>
    <n v="497.65800000000036"/>
    <n v="17.000000000000011"/>
  </r>
  <r>
    <s v="ORD0070"/>
    <d v="2025-02-28T00:00:00"/>
    <s v="Delhi"/>
    <s v="West"/>
    <x v="4"/>
    <x v="19"/>
    <n v="4"/>
    <n v="3070.96"/>
    <n v="0.2"/>
    <n v="9827.07"/>
    <s v="Credit Card"/>
    <x v="1"/>
    <s v="Standard"/>
    <s v="Delivered"/>
    <n v="12283.84"/>
    <n v="9827.0720000000001"/>
    <n v="2189601.9989000014"/>
    <m/>
    <m/>
    <x v="1"/>
    <n v="2456.768"/>
    <n v="20"/>
  </r>
  <r>
    <s v="ORD0071"/>
    <d v="2025-06-13T00:00:00"/>
    <s v="Gujarat"/>
    <s v="North"/>
    <x v="2"/>
    <x v="6"/>
    <n v="5"/>
    <n v="3143.03"/>
    <n v="0.15"/>
    <n v="13357.88"/>
    <s v="Net Banking"/>
    <x v="2"/>
    <s v="Same-Day"/>
    <s v="Returned"/>
    <n v="15715.150000000001"/>
    <n v="13357.877500000001"/>
    <n v="1954015.6870999979"/>
    <m/>
    <m/>
    <x v="2"/>
    <n v="2357.2725000000009"/>
    <n v="15.000000000000005"/>
  </r>
  <r>
    <s v="ORD0072"/>
    <d v="2025-05-05T00:00:00"/>
    <s v="Karnataka"/>
    <s v="West"/>
    <x v="3"/>
    <x v="12"/>
    <n v="2"/>
    <n v="951.69"/>
    <n v="0.02"/>
    <n v="1865.31"/>
    <s v="Credit Card"/>
    <x v="0"/>
    <s v="Standard"/>
    <s v="Delivered"/>
    <n v="1903.38"/>
    <n v="1865.3124"/>
    <n v="1802015.0199999986"/>
    <m/>
    <m/>
    <x v="0"/>
    <n v="38.067600000000084"/>
    <n v="2.000000000000004"/>
  </r>
  <r>
    <s v="ORD0073"/>
    <d v="2025-05-03T00:00:00"/>
    <s v="Karnataka"/>
    <s v="North"/>
    <x v="1"/>
    <x v="14"/>
    <n v="3"/>
    <n v="3564.08"/>
    <n v="0.18"/>
    <n v="8767.64"/>
    <s v="Credit Card"/>
    <x v="0"/>
    <s v="Express"/>
    <s v="Delivered"/>
    <n v="10692.24"/>
    <n v="8767.6368000000002"/>
    <n v="1975775.7839999988"/>
    <m/>
    <m/>
    <x v="0"/>
    <n v="1924.6031999999996"/>
    <n v="17.999999999999996"/>
  </r>
  <r>
    <s v="ORD0074"/>
    <d v="2025-06-23T00:00:00"/>
    <s v="Tamil Nadu"/>
    <s v="North"/>
    <x v="4"/>
    <x v="16"/>
    <n v="2"/>
    <n v="3273.41"/>
    <n v="0.23"/>
    <n v="5041.05"/>
    <s v="Credit Card"/>
    <x v="1"/>
    <s v="Standard"/>
    <s v="Delivered"/>
    <n v="6546.82"/>
    <n v="5041.0514000000003"/>
    <n v="2189601.9989000014"/>
    <m/>
    <m/>
    <x v="1"/>
    <n v="1505.7685999999994"/>
    <n v="22.999999999999993"/>
  </r>
  <r>
    <s v="ORD0075"/>
    <d v="2025-06-19T00:00:00"/>
    <s v="Tamil Nadu"/>
    <s v="West"/>
    <x v="4"/>
    <x v="17"/>
    <n v="3"/>
    <n v="3528.7"/>
    <n v="0.24"/>
    <n v="8045.44"/>
    <s v="Credit Card"/>
    <x v="2"/>
    <s v="Same-Day"/>
    <s v="Delivered"/>
    <n v="10586.099999999999"/>
    <n v="8045.4359999999988"/>
    <n v="2189601.9989000014"/>
    <m/>
    <m/>
    <x v="2"/>
    <n v="2540.6639999999998"/>
    <n v="24.000000000000004"/>
  </r>
  <r>
    <s v="ORD0076"/>
    <d v="2025-03-14T00:00:00"/>
    <s v="Tamil Nadu"/>
    <s v="North"/>
    <x v="1"/>
    <x v="13"/>
    <n v="3"/>
    <n v="226.74"/>
    <n v="0.06"/>
    <n v="639.41"/>
    <s v="UPI"/>
    <x v="1"/>
    <s v="Same-Day"/>
    <s v="In Transit"/>
    <n v="680.22"/>
    <n v="639.40679999999998"/>
    <n v="1975775.7839999988"/>
    <m/>
    <m/>
    <x v="1"/>
    <n v="40.813200000000052"/>
    <n v="6.0000000000000071"/>
  </r>
  <r>
    <s v="ORD0077"/>
    <d v="2025-04-25T00:00:00"/>
    <s v="Delhi"/>
    <s v="West"/>
    <x v="4"/>
    <x v="19"/>
    <n v="4"/>
    <n v="4588.76"/>
    <n v="0.05"/>
    <n v="17437.29"/>
    <s v="Net Banking"/>
    <x v="1"/>
    <s v="Same-Day"/>
    <s v="Delivered"/>
    <n v="18355.04"/>
    <n v="17437.288"/>
    <n v="2189601.9989000014"/>
    <m/>
    <m/>
    <x v="1"/>
    <n v="917.75200000000041"/>
    <n v="5.0000000000000018"/>
  </r>
  <r>
    <s v="ORD0078"/>
    <d v="2025-02-09T00:00:00"/>
    <s v="Tamil Nadu"/>
    <s v="East"/>
    <x v="2"/>
    <x v="7"/>
    <n v="3"/>
    <n v="1673.19"/>
    <n v="0.03"/>
    <n v="4868.9799999999996"/>
    <s v="UPI"/>
    <x v="2"/>
    <s v="Standard"/>
    <s v="Delivered"/>
    <n v="5019.57"/>
    <n v="4868.9829"/>
    <n v="1954015.6870999979"/>
    <m/>
    <m/>
    <x v="2"/>
    <n v="150.58709999999974"/>
    <n v="2.9999999999999951"/>
  </r>
  <r>
    <s v="ORD0079"/>
    <d v="2025-05-19T00:00:00"/>
    <s v="Tamil Nadu"/>
    <s v="West"/>
    <x v="2"/>
    <x v="6"/>
    <n v="4"/>
    <n v="531.49"/>
    <n v="0.06"/>
    <n v="1998.4"/>
    <s v="COD"/>
    <x v="0"/>
    <s v="Standard"/>
    <s v="Returned"/>
    <n v="2125.96"/>
    <n v="1998.4023999999999"/>
    <n v="1954015.6870999979"/>
    <m/>
    <m/>
    <x v="0"/>
    <n v="127.55760000000009"/>
    <n v="6.0000000000000036"/>
  </r>
  <r>
    <s v="ORD0080"/>
    <d v="2025-01-16T00:00:00"/>
    <s v="Tamil Nadu"/>
    <s v="West"/>
    <x v="0"/>
    <x v="3"/>
    <n v="5"/>
    <n v="1872.72"/>
    <n v="0.19"/>
    <n v="7584.52"/>
    <s v="Credit Card"/>
    <x v="0"/>
    <s v="Same-Day"/>
    <s v="Cancelled"/>
    <n v="9363.6"/>
    <n v="7584.5160000000005"/>
    <n v="2058812.7634000003"/>
    <m/>
    <m/>
    <x v="0"/>
    <n v="1779.0839999999998"/>
    <n v="18.999999999999996"/>
  </r>
  <r>
    <s v="ORD0081"/>
    <d v="2025-01-11T00:00:00"/>
    <s v="Gujarat"/>
    <s v="South"/>
    <x v="3"/>
    <x v="9"/>
    <n v="4"/>
    <n v="4416.1499999999996"/>
    <n v="0.12"/>
    <n v="15544.85"/>
    <s v="Debit Card"/>
    <x v="2"/>
    <s v="Standard"/>
    <s v="Delivered"/>
    <n v="17664.599999999999"/>
    <n v="15544.847999999998"/>
    <n v="1802015.0199999986"/>
    <m/>
    <m/>
    <x v="2"/>
    <n v="2119.7520000000004"/>
    <n v="12.000000000000004"/>
  </r>
  <r>
    <s v="ORD0082"/>
    <d v="2025-05-11T00:00:00"/>
    <s v="Gujarat"/>
    <s v="North"/>
    <x v="4"/>
    <x v="19"/>
    <n v="2"/>
    <n v="4962.0600000000004"/>
    <n v="0.23"/>
    <n v="7641.57"/>
    <s v="Net Banking"/>
    <x v="0"/>
    <s v="Express"/>
    <s v="Delivered"/>
    <n v="9924.1200000000008"/>
    <n v="7641.5724000000009"/>
    <n v="2189601.9989000014"/>
    <m/>
    <m/>
    <x v="0"/>
    <n v="2282.5475999999999"/>
    <n v="23"/>
  </r>
  <r>
    <s v="ORD0083"/>
    <d v="2025-02-16T00:00:00"/>
    <s v="Karnataka"/>
    <s v="South"/>
    <x v="3"/>
    <x v="15"/>
    <n v="3"/>
    <n v="2135.9"/>
    <n v="0.12"/>
    <n v="5638.78"/>
    <s v="COD"/>
    <x v="1"/>
    <s v="Express"/>
    <s v="Delivered"/>
    <n v="6407.7000000000007"/>
    <n v="5638.7760000000007"/>
    <n v="1802015.0199999986"/>
    <m/>
    <m/>
    <x v="1"/>
    <n v="768.92399999999998"/>
    <n v="11.999999999999998"/>
  </r>
  <r>
    <s v="ORD0084"/>
    <d v="2025-06-02T00:00:00"/>
    <s v="Delhi"/>
    <s v="East"/>
    <x v="3"/>
    <x v="15"/>
    <n v="2"/>
    <n v="4333.7299999999996"/>
    <n v="7.0000000000000007E-2"/>
    <n v="8060.74"/>
    <s v="COD"/>
    <x v="1"/>
    <s v="Express"/>
    <s v="Returned"/>
    <n v="8667.4599999999991"/>
    <n v="8060.737799999999"/>
    <n v="1802015.0199999986"/>
    <m/>
    <m/>
    <x v="1"/>
    <n v="606.72220000000016"/>
    <n v="7.0000000000000018"/>
  </r>
  <r>
    <s v="ORD0085"/>
    <d v="2025-02-28T00:00:00"/>
    <s v="Maharashtra"/>
    <s v="West"/>
    <x v="1"/>
    <x v="1"/>
    <n v="3"/>
    <n v="4203.63"/>
    <n v="0.14000000000000001"/>
    <n v="10845.37"/>
    <s v="UPI"/>
    <x v="1"/>
    <s v="Same-Day"/>
    <s v="Returned"/>
    <n v="12610.89"/>
    <n v="10845.365399999999"/>
    <n v="1975775.7839999988"/>
    <m/>
    <m/>
    <x v="1"/>
    <n v="1765.5246000000006"/>
    <n v="14.000000000000007"/>
  </r>
  <r>
    <s v="ORD0086"/>
    <d v="2025-01-18T00:00:00"/>
    <s v="Karnataka"/>
    <s v="South"/>
    <x v="2"/>
    <x v="5"/>
    <n v="5"/>
    <n v="1948.33"/>
    <n v="0.23"/>
    <n v="7501.07"/>
    <s v="UPI"/>
    <x v="1"/>
    <s v="Standard"/>
    <s v="Delivered"/>
    <n v="9741.65"/>
    <n v="7501.0704999999998"/>
    <n v="1954015.6870999979"/>
    <m/>
    <m/>
    <x v="1"/>
    <n v="2240.5794999999998"/>
    <n v="23"/>
  </r>
  <r>
    <s v="ORD0087"/>
    <d v="2025-06-18T00:00:00"/>
    <s v="Maharashtra"/>
    <s v="South"/>
    <x v="3"/>
    <x v="15"/>
    <n v="4"/>
    <n v="3555.62"/>
    <n v="0.2"/>
    <n v="11377.98"/>
    <s v="UPI"/>
    <x v="1"/>
    <s v="Express"/>
    <s v="Delivered"/>
    <n v="14222.48"/>
    <n v="11377.984"/>
    <n v="1802015.0199999986"/>
    <m/>
    <m/>
    <x v="1"/>
    <n v="2844.4959999999992"/>
    <n v="19.999999999999996"/>
  </r>
  <r>
    <s v="ORD0088"/>
    <d v="2025-02-17T00:00:00"/>
    <s v="Gujarat"/>
    <s v="West"/>
    <x v="0"/>
    <x v="4"/>
    <n v="1"/>
    <n v="4383.53"/>
    <n v="0.11"/>
    <n v="3901.34"/>
    <s v="COD"/>
    <x v="2"/>
    <s v="Same-Day"/>
    <s v="Delivered"/>
    <n v="4383.53"/>
    <n v="3901.3416999999999"/>
    <n v="2058812.7634000003"/>
    <m/>
    <m/>
    <x v="2"/>
    <n v="482.1882999999998"/>
    <n v="10.999999999999996"/>
  </r>
  <r>
    <s v="ORD0089"/>
    <d v="2025-06-20T00:00:00"/>
    <s v="Delhi"/>
    <s v="North"/>
    <x v="3"/>
    <x v="15"/>
    <n v="3"/>
    <n v="1758.95"/>
    <n v="0.17"/>
    <n v="4379.79"/>
    <s v="Credit Card"/>
    <x v="2"/>
    <s v="Same-Day"/>
    <s v="Returned"/>
    <n v="5276.85"/>
    <n v="4379.7855"/>
    <n v="1802015.0199999986"/>
    <m/>
    <m/>
    <x v="2"/>
    <n v="897.06450000000041"/>
    <n v="17.000000000000007"/>
  </r>
  <r>
    <s v="ORD0090"/>
    <d v="2025-01-22T00:00:00"/>
    <s v="Karnataka"/>
    <s v="East"/>
    <x v="1"/>
    <x v="14"/>
    <n v="1"/>
    <n v="3125.55"/>
    <n v="0.06"/>
    <n v="2938.02"/>
    <s v="Net Banking"/>
    <x v="1"/>
    <s v="Same-Day"/>
    <s v="In Transit"/>
    <n v="3125.55"/>
    <n v="2938.0169999999998"/>
    <n v="1975775.7839999988"/>
    <m/>
    <m/>
    <x v="1"/>
    <n v="187.53300000000036"/>
    <n v="6.0000000000000107"/>
  </r>
  <r>
    <s v="ORD0091"/>
    <d v="2025-03-17T00:00:00"/>
    <s v="Maharashtra"/>
    <s v="East"/>
    <x v="0"/>
    <x v="3"/>
    <n v="2"/>
    <n v="3500.61"/>
    <n v="0.23"/>
    <n v="5390.94"/>
    <s v="Credit Card"/>
    <x v="2"/>
    <s v="Standard"/>
    <s v="Cancelled"/>
    <n v="7001.22"/>
    <n v="5390.9394000000002"/>
    <n v="2058812.7634000003"/>
    <m/>
    <m/>
    <x v="2"/>
    <n v="1610.2806"/>
    <n v="23"/>
  </r>
  <r>
    <s v="ORD0092"/>
    <d v="2025-02-25T00:00:00"/>
    <s v="Karnataka"/>
    <s v="South"/>
    <x v="4"/>
    <x v="17"/>
    <n v="2"/>
    <n v="2702.71"/>
    <n v="0.14000000000000001"/>
    <n v="4648.66"/>
    <s v="Net Banking"/>
    <x v="0"/>
    <s v="Standard"/>
    <s v="Delivered"/>
    <n v="5405.42"/>
    <n v="4648.6611999999996"/>
    <n v="2189601.9989000014"/>
    <m/>
    <m/>
    <x v="0"/>
    <n v="756.75880000000052"/>
    <n v="14.000000000000009"/>
  </r>
  <r>
    <s v="ORD0093"/>
    <d v="2025-04-01T00:00:00"/>
    <s v="Gujarat"/>
    <s v="West"/>
    <x v="1"/>
    <x v="14"/>
    <n v="5"/>
    <n v="801.28"/>
    <n v="0.12"/>
    <n v="3525.63"/>
    <s v="Debit Card"/>
    <x v="2"/>
    <s v="Express"/>
    <s v="Delivered"/>
    <n v="4006.3999999999996"/>
    <n v="3525.6319999999996"/>
    <n v="1975775.7839999988"/>
    <m/>
    <m/>
    <x v="2"/>
    <n v="480.76800000000003"/>
    <n v="12.000000000000002"/>
  </r>
  <r>
    <s v="ORD0094"/>
    <d v="2025-05-06T00:00:00"/>
    <s v="Karnataka"/>
    <s v="East"/>
    <x v="0"/>
    <x v="3"/>
    <n v="1"/>
    <n v="2264.48"/>
    <n v="0.09"/>
    <n v="2060.6799999999998"/>
    <s v="COD"/>
    <x v="0"/>
    <s v="Same-Day"/>
    <s v="Delivered"/>
    <n v="2264.48"/>
    <n v="2060.6768000000002"/>
    <n v="2058812.7634000003"/>
    <m/>
    <m/>
    <x v="0"/>
    <n v="203.80319999999983"/>
    <n v="8.9999999999999929"/>
  </r>
  <r>
    <s v="ORD0095"/>
    <d v="2025-06-13T00:00:00"/>
    <s v="Tamil Nadu"/>
    <s v="East"/>
    <x v="2"/>
    <x v="6"/>
    <n v="4"/>
    <n v="4281.34"/>
    <n v="0.03"/>
    <n v="16611.599999999999"/>
    <s v="UPI"/>
    <x v="0"/>
    <s v="Express"/>
    <s v="Delivered"/>
    <n v="17125.36"/>
    <n v="16611.599200000001"/>
    <n v="1954015.6870999979"/>
    <m/>
    <m/>
    <x v="0"/>
    <n v="513.76080000000002"/>
    <n v="3"/>
  </r>
  <r>
    <s v="ORD0096"/>
    <d v="2025-03-14T00:00:00"/>
    <s v="Tamil Nadu"/>
    <s v="West"/>
    <x v="4"/>
    <x v="19"/>
    <n v="5"/>
    <n v="4338.83"/>
    <n v="0.19"/>
    <n v="17572.259999999998"/>
    <s v="UPI"/>
    <x v="0"/>
    <s v="Standard"/>
    <s v="Cancelled"/>
    <n v="21694.15"/>
    <n v="17572.261500000001"/>
    <n v="2189601.9989000014"/>
    <m/>
    <m/>
    <x v="0"/>
    <n v="4121.8885000000009"/>
    <n v="19.000000000000004"/>
  </r>
  <r>
    <s v="ORD0097"/>
    <d v="2025-02-03T00:00:00"/>
    <s v="Gujarat"/>
    <s v="South"/>
    <x v="4"/>
    <x v="16"/>
    <n v="2"/>
    <n v="3142.37"/>
    <n v="0.17"/>
    <n v="5216.33"/>
    <s v="UPI"/>
    <x v="0"/>
    <s v="Same-Day"/>
    <s v="Delivered"/>
    <n v="6284.74"/>
    <n v="5216.3341999999993"/>
    <n v="2189601.9989000014"/>
    <m/>
    <m/>
    <x v="0"/>
    <n v="1068.4058000000005"/>
    <n v="17.000000000000007"/>
  </r>
  <r>
    <s v="ORD0098"/>
    <d v="2025-03-15T00:00:00"/>
    <s v="Tamil Nadu"/>
    <s v="East"/>
    <x v="0"/>
    <x v="2"/>
    <n v="3"/>
    <n v="3688.56"/>
    <n v="0.02"/>
    <n v="10844.37"/>
    <s v="Credit Card"/>
    <x v="1"/>
    <s v="Express"/>
    <s v="Delivered"/>
    <n v="11065.68"/>
    <n v="10844.366400000001"/>
    <n v="2058812.7634000003"/>
    <m/>
    <m/>
    <x v="1"/>
    <n v="221.3135999999995"/>
    <n v="1.9999999999999956"/>
  </r>
  <r>
    <s v="ORD0099"/>
    <d v="2025-03-12T00:00:00"/>
    <s v="Delhi"/>
    <s v="East"/>
    <x v="3"/>
    <x v="12"/>
    <n v="5"/>
    <n v="2558.79"/>
    <n v="7.0000000000000007E-2"/>
    <n v="11898.37"/>
    <s v="COD"/>
    <x v="2"/>
    <s v="Standard"/>
    <s v="Returned"/>
    <n v="12793.95"/>
    <n v="11898.3735"/>
    <n v="1802015.0199999986"/>
    <m/>
    <m/>
    <x v="2"/>
    <n v="895.57650000000103"/>
    <n v="7.000000000000008"/>
  </r>
  <r>
    <s v="ORD0100"/>
    <d v="2025-02-12T00:00:00"/>
    <s v="Karnataka"/>
    <s v="West"/>
    <x v="2"/>
    <x v="6"/>
    <n v="1"/>
    <n v="789.71"/>
    <n v="0.24"/>
    <n v="600.17999999999995"/>
    <s v="Credit Card"/>
    <x v="2"/>
    <s v="Same-Day"/>
    <s v="In Transit"/>
    <n v="789.71"/>
    <n v="600.17960000000005"/>
    <n v="1954015.6870999979"/>
    <m/>
    <m/>
    <x v="2"/>
    <n v="189.53039999999999"/>
    <n v="23.999999999999996"/>
  </r>
  <r>
    <s v="ORD0101"/>
    <d v="2025-05-13T00:00:00"/>
    <s v="Maharashtra"/>
    <s v="East"/>
    <x v="1"/>
    <x v="1"/>
    <n v="3"/>
    <n v="2729.2"/>
    <n v="0.11"/>
    <n v="7286.96"/>
    <s v="Net Banking"/>
    <x v="0"/>
    <s v="Same-Day"/>
    <s v="Delivered"/>
    <n v="8187.5999999999995"/>
    <n v="7286.9639999999999"/>
    <n v="1975775.7839999988"/>
    <m/>
    <m/>
    <x v="0"/>
    <n v="900.63599999999951"/>
    <n v="10.999999999999995"/>
  </r>
  <r>
    <s v="ORD0102"/>
    <d v="2025-02-23T00:00:00"/>
    <s v="Delhi"/>
    <s v="South"/>
    <x v="4"/>
    <x v="19"/>
    <n v="5"/>
    <n v="4432.75"/>
    <n v="0.14000000000000001"/>
    <n v="19060.830000000002"/>
    <s v="Net Banking"/>
    <x v="0"/>
    <s v="Same-Day"/>
    <s v="Delivered"/>
    <n v="22163.75"/>
    <n v="19060.825000000001"/>
    <n v="2189601.9989000014"/>
    <m/>
    <m/>
    <x v="0"/>
    <n v="3102.9249999999993"/>
    <n v="13.999999999999996"/>
  </r>
  <r>
    <s v="ORD0103"/>
    <d v="2025-05-19T00:00:00"/>
    <s v="Tamil Nadu"/>
    <s v="North"/>
    <x v="2"/>
    <x v="6"/>
    <n v="1"/>
    <n v="4736.68"/>
    <n v="0.08"/>
    <n v="4357.75"/>
    <s v="Credit Card"/>
    <x v="0"/>
    <s v="Express"/>
    <s v="Delivered"/>
    <n v="4736.68"/>
    <n v="4357.7456000000002"/>
    <n v="1954015.6870999979"/>
    <m/>
    <m/>
    <x v="0"/>
    <n v="378.9344000000001"/>
    <n v="8.0000000000000018"/>
  </r>
  <r>
    <s v="ORD0104"/>
    <d v="2025-07-03T00:00:00"/>
    <s v="Tamil Nadu"/>
    <s v="West"/>
    <x v="1"/>
    <x v="10"/>
    <n v="5"/>
    <n v="2153.7199999999998"/>
    <n v="0.19"/>
    <n v="8722.57"/>
    <s v="Net Banking"/>
    <x v="2"/>
    <s v="Standard"/>
    <s v="Delivered"/>
    <n v="10768.599999999999"/>
    <n v="8722.5659999999989"/>
    <n v="1975775.7839999988"/>
    <m/>
    <m/>
    <x v="2"/>
    <n v="2046.0339999999997"/>
    <n v="19"/>
  </r>
  <r>
    <s v="ORD0105"/>
    <d v="2025-05-15T00:00:00"/>
    <s v="Karnataka"/>
    <s v="East"/>
    <x v="2"/>
    <x v="5"/>
    <n v="3"/>
    <n v="1164.6199999999999"/>
    <n v="0.11"/>
    <n v="3109.54"/>
    <s v="Credit Card"/>
    <x v="1"/>
    <s v="Standard"/>
    <s v="Delivered"/>
    <n v="3493.8599999999997"/>
    <n v="3109.5353999999998"/>
    <n v="1954015.6870999979"/>
    <m/>
    <m/>
    <x v="1"/>
    <n v="384.32459999999992"/>
    <n v="10.999999999999998"/>
  </r>
  <r>
    <s v="ORD0106"/>
    <d v="2025-05-08T00:00:00"/>
    <s v="Maharashtra"/>
    <s v="North"/>
    <x v="4"/>
    <x v="17"/>
    <n v="2"/>
    <n v="4844.21"/>
    <n v="0.24"/>
    <n v="7363.2"/>
    <s v="Net Banking"/>
    <x v="2"/>
    <s v="Express"/>
    <s v="Delivered"/>
    <n v="9688.42"/>
    <n v="7363.1992"/>
    <n v="2189601.9989000014"/>
    <m/>
    <m/>
    <x v="2"/>
    <n v="2325.2208000000001"/>
    <n v="24"/>
  </r>
  <r>
    <s v="ORD0107"/>
    <d v="2025-01-16T00:00:00"/>
    <s v="Maharashtra"/>
    <s v="South"/>
    <x v="1"/>
    <x v="13"/>
    <n v="2"/>
    <n v="3956.19"/>
    <n v="0.05"/>
    <n v="7516.76"/>
    <s v="UPI"/>
    <x v="0"/>
    <s v="Same-Day"/>
    <s v="Delivered"/>
    <n v="7912.38"/>
    <n v="7516.7609999999995"/>
    <n v="1975775.7839999988"/>
    <m/>
    <m/>
    <x v="0"/>
    <n v="395.6190000000006"/>
    <n v="5.0000000000000071"/>
  </r>
  <r>
    <s v="ORD0108"/>
    <d v="2025-05-01T00:00:00"/>
    <s v="Delhi"/>
    <s v="East"/>
    <x v="3"/>
    <x v="9"/>
    <n v="3"/>
    <n v="4306.1899999999996"/>
    <n v="0.04"/>
    <n v="12401.83"/>
    <s v="COD"/>
    <x v="0"/>
    <s v="Standard"/>
    <s v="Cancelled"/>
    <n v="12918.57"/>
    <n v="12401.8272"/>
    <n v="1802015.0199999986"/>
    <m/>
    <m/>
    <x v="0"/>
    <n v="516.74279999999999"/>
    <n v="4"/>
  </r>
  <r>
    <s v="ORD0109"/>
    <d v="2025-05-06T00:00:00"/>
    <s v="Delhi"/>
    <s v="North"/>
    <x v="0"/>
    <x v="0"/>
    <n v="2"/>
    <n v="2985.38"/>
    <n v="0"/>
    <n v="5970.76"/>
    <s v="Credit Card"/>
    <x v="2"/>
    <s v="Express"/>
    <s v="Delivered"/>
    <n v="5970.76"/>
    <n v="5970.76"/>
    <n v="2058812.7634000003"/>
    <m/>
    <m/>
    <x v="2"/>
    <n v="0"/>
    <n v="0"/>
  </r>
  <r>
    <s v="ORD0110"/>
    <d v="2025-02-05T00:00:00"/>
    <s v="Maharashtra"/>
    <s v="South"/>
    <x v="2"/>
    <x v="7"/>
    <n v="3"/>
    <n v="2614.87"/>
    <n v="0.03"/>
    <n v="7609.27"/>
    <s v="Net Banking"/>
    <x v="2"/>
    <s v="Same-Day"/>
    <s v="Returned"/>
    <n v="7844.61"/>
    <n v="7609.2716999999993"/>
    <n v="1954015.6870999979"/>
    <m/>
    <m/>
    <x v="2"/>
    <n v="235.33830000000034"/>
    <n v="3.0000000000000044"/>
  </r>
  <r>
    <s v="ORD0111"/>
    <d v="2025-04-16T00:00:00"/>
    <s v="Tamil Nadu"/>
    <s v="West"/>
    <x v="0"/>
    <x v="2"/>
    <n v="4"/>
    <n v="4251.76"/>
    <n v="0.11"/>
    <n v="15136.27"/>
    <s v="Credit Card"/>
    <x v="0"/>
    <s v="Standard"/>
    <s v="Delivered"/>
    <n v="17007.04"/>
    <n v="15136.265600000001"/>
    <n v="2058812.7634000003"/>
    <m/>
    <m/>
    <x v="0"/>
    <n v="1870.7744000000002"/>
    <n v="11.000000000000002"/>
  </r>
  <r>
    <s v="ORD0112"/>
    <d v="2025-05-24T00:00:00"/>
    <s v="Maharashtra"/>
    <s v="East"/>
    <x v="2"/>
    <x v="7"/>
    <n v="2"/>
    <n v="421.84"/>
    <n v="7.0000000000000007E-2"/>
    <n v="784.62"/>
    <s v="UPI"/>
    <x v="1"/>
    <s v="Same-Day"/>
    <s v="Delivered"/>
    <n v="843.68"/>
    <n v="784.62239999999986"/>
    <n v="1954015.6870999979"/>
    <m/>
    <m/>
    <x v="1"/>
    <n v="59.057600000000093"/>
    <n v="7.0000000000000115"/>
  </r>
  <r>
    <s v="ORD0113"/>
    <d v="2025-02-19T00:00:00"/>
    <s v="Tamil Nadu"/>
    <s v="South"/>
    <x v="1"/>
    <x v="1"/>
    <n v="4"/>
    <n v="585.97"/>
    <n v="0.18"/>
    <n v="1921.98"/>
    <s v="COD"/>
    <x v="1"/>
    <s v="Same-Day"/>
    <s v="Delivered"/>
    <n v="2343.88"/>
    <n v="1921.9816000000003"/>
    <n v="1975775.7839999988"/>
    <m/>
    <m/>
    <x v="1"/>
    <n v="421.89839999999981"/>
    <n v="17.999999999999989"/>
  </r>
  <r>
    <s v="ORD0114"/>
    <d v="2025-02-03T00:00:00"/>
    <s v="Karnataka"/>
    <s v="East"/>
    <x v="3"/>
    <x v="15"/>
    <n v="4"/>
    <n v="3675.1"/>
    <n v="0.08"/>
    <n v="13524.37"/>
    <s v="Net Banking"/>
    <x v="2"/>
    <s v="Express"/>
    <s v="Delivered"/>
    <n v="14700.4"/>
    <n v="13524.368"/>
    <n v="1802015.0199999986"/>
    <m/>
    <m/>
    <x v="2"/>
    <n v="1176.0319999999992"/>
    <n v="7.9999999999999947"/>
  </r>
  <r>
    <s v="ORD0115"/>
    <d v="2025-04-02T00:00:00"/>
    <s v="Maharashtra"/>
    <s v="South"/>
    <x v="3"/>
    <x v="15"/>
    <n v="1"/>
    <n v="2216.19"/>
    <n v="0.19"/>
    <n v="1795.11"/>
    <s v="Credit Card"/>
    <x v="0"/>
    <s v="Express"/>
    <s v="Delivered"/>
    <n v="2216.19"/>
    <n v="1795.1139000000001"/>
    <n v="1802015.0199999986"/>
    <m/>
    <m/>
    <x v="0"/>
    <n v="421.0761"/>
    <n v="19"/>
  </r>
  <r>
    <s v="ORD0116"/>
    <d v="2025-03-17T00:00:00"/>
    <s v="Maharashtra"/>
    <s v="East"/>
    <x v="1"/>
    <x v="1"/>
    <n v="4"/>
    <n v="4353.6499999999996"/>
    <n v="0.18"/>
    <n v="14279.97"/>
    <s v="Net Banking"/>
    <x v="2"/>
    <s v="Express"/>
    <s v="Delivered"/>
    <n v="17414.599999999999"/>
    <n v="14279.972"/>
    <n v="1975775.7839999988"/>
    <m/>
    <m/>
    <x v="2"/>
    <n v="3134.6279999999988"/>
    <n v="17.999999999999993"/>
  </r>
  <r>
    <s v="ORD0117"/>
    <d v="2025-02-24T00:00:00"/>
    <s v="Delhi"/>
    <s v="East"/>
    <x v="1"/>
    <x v="10"/>
    <n v="1"/>
    <n v="1815.56"/>
    <n v="0.14000000000000001"/>
    <n v="1561.38"/>
    <s v="Net Banking"/>
    <x v="0"/>
    <s v="Standard"/>
    <s v="Delivered"/>
    <n v="1815.56"/>
    <n v="1561.3815999999999"/>
    <n v="1975775.7839999988"/>
    <m/>
    <m/>
    <x v="0"/>
    <n v="254.17840000000001"/>
    <n v="14.000000000000002"/>
  </r>
  <r>
    <s v="ORD0118"/>
    <d v="2025-07-01T00:00:00"/>
    <s v="Gujarat"/>
    <s v="East"/>
    <x v="2"/>
    <x v="7"/>
    <n v="2"/>
    <n v="1439.02"/>
    <n v="0.19"/>
    <n v="2331.21"/>
    <s v="UPI"/>
    <x v="0"/>
    <s v="Express"/>
    <s v="Delivered"/>
    <n v="2878.04"/>
    <n v="2331.2124000000003"/>
    <n v="1954015.6870999979"/>
    <m/>
    <m/>
    <x v="0"/>
    <n v="546.82759999999962"/>
    <n v="18.999999999999986"/>
  </r>
  <r>
    <s v="ORD0119"/>
    <d v="2025-05-07T00:00:00"/>
    <s v="Maharashtra"/>
    <s v="West"/>
    <x v="3"/>
    <x v="15"/>
    <n v="1"/>
    <n v="549.61"/>
    <n v="0.13"/>
    <n v="478.16"/>
    <s v="Debit Card"/>
    <x v="1"/>
    <s v="Express"/>
    <s v="Delivered"/>
    <n v="549.61"/>
    <n v="478.16070000000002"/>
    <n v="1802015.0199999986"/>
    <m/>
    <m/>
    <x v="1"/>
    <n v="71.449299999999994"/>
    <n v="12.999999999999998"/>
  </r>
  <r>
    <s v="ORD0120"/>
    <d v="2025-05-16T00:00:00"/>
    <s v="Karnataka"/>
    <s v="North"/>
    <x v="3"/>
    <x v="9"/>
    <n v="5"/>
    <n v="516.29"/>
    <n v="0.01"/>
    <n v="2555.64"/>
    <s v="UPI"/>
    <x v="1"/>
    <s v="Standard"/>
    <s v="Delivered"/>
    <n v="2581.4499999999998"/>
    <n v="2555.6354999999999"/>
    <n v="1802015.0199999986"/>
    <m/>
    <m/>
    <x v="1"/>
    <n v="25.814499999999953"/>
    <n v="0.99999999999999833"/>
  </r>
  <r>
    <s v="ORD0121"/>
    <d v="2025-04-21T00:00:00"/>
    <s v="Tamil Nadu"/>
    <s v="North"/>
    <x v="4"/>
    <x v="18"/>
    <n v="4"/>
    <n v="2129.5"/>
    <n v="0.05"/>
    <n v="8092.1"/>
    <s v="Net Banking"/>
    <x v="1"/>
    <s v="Same-Day"/>
    <s v="Delivered"/>
    <n v="8518"/>
    <n v="8092.0999999999995"/>
    <n v="2189601.9989000014"/>
    <m/>
    <m/>
    <x v="1"/>
    <n v="425.90000000000055"/>
    <n v="5.0000000000000062"/>
  </r>
  <r>
    <s v="ORD0122"/>
    <d v="2025-02-14T00:00:00"/>
    <s v="Gujarat"/>
    <s v="North"/>
    <x v="0"/>
    <x v="2"/>
    <n v="3"/>
    <n v="322.55"/>
    <n v="0.1"/>
    <n v="870.89"/>
    <s v="Net Banking"/>
    <x v="1"/>
    <s v="Same-Day"/>
    <s v="Delivered"/>
    <n v="967.65000000000009"/>
    <n v="870.8850000000001"/>
    <n v="2058812.7634000003"/>
    <m/>
    <m/>
    <x v="1"/>
    <n v="96.764999999999986"/>
    <n v="9.9999999999999982"/>
  </r>
  <r>
    <s v="ORD0123"/>
    <d v="2025-05-15T00:00:00"/>
    <s v="Delhi"/>
    <s v="South"/>
    <x v="4"/>
    <x v="16"/>
    <n v="3"/>
    <n v="687.92"/>
    <n v="0.12"/>
    <n v="1816.11"/>
    <s v="UPI"/>
    <x v="2"/>
    <s v="Express"/>
    <s v="Delivered"/>
    <n v="2063.7599999999998"/>
    <n v="1816.1087999999997"/>
    <n v="2189601.9989000014"/>
    <m/>
    <m/>
    <x v="2"/>
    <n v="247.65120000000002"/>
    <n v="12.000000000000002"/>
  </r>
  <r>
    <s v="ORD0124"/>
    <d v="2025-03-06T00:00:00"/>
    <s v="Gujarat"/>
    <s v="West"/>
    <x v="1"/>
    <x v="10"/>
    <n v="3"/>
    <n v="453.17"/>
    <n v="0.22"/>
    <n v="1060.42"/>
    <s v="COD"/>
    <x v="1"/>
    <s v="Standard"/>
    <s v="Delivered"/>
    <n v="1359.51"/>
    <n v="1060.4177999999999"/>
    <n v="1975775.7839999988"/>
    <m/>
    <m/>
    <x v="1"/>
    <n v="299.09220000000005"/>
    <n v="22.000000000000004"/>
  </r>
  <r>
    <s v="ORD0125"/>
    <d v="2025-06-15T00:00:00"/>
    <s v="Gujarat"/>
    <s v="West"/>
    <x v="0"/>
    <x v="2"/>
    <n v="4"/>
    <n v="3576.54"/>
    <n v="0.1"/>
    <n v="12875.54"/>
    <s v="Net Banking"/>
    <x v="1"/>
    <s v="Standard"/>
    <s v="Delivered"/>
    <n v="14306.16"/>
    <n v="12875.544"/>
    <n v="2058812.7634000003"/>
    <m/>
    <m/>
    <x v="1"/>
    <n v="1430.616"/>
    <n v="10"/>
  </r>
  <r>
    <s v="ORD0126"/>
    <d v="2025-06-01T00:00:00"/>
    <s v="Gujarat"/>
    <s v="West"/>
    <x v="4"/>
    <x v="16"/>
    <n v="3"/>
    <n v="531.84"/>
    <n v="0.21"/>
    <n v="1260.46"/>
    <s v="Net Banking"/>
    <x v="1"/>
    <s v="Standard"/>
    <s v="Delivered"/>
    <n v="1595.52"/>
    <n v="1260.4608000000001"/>
    <n v="2189601.9989000014"/>
    <m/>
    <m/>
    <x v="1"/>
    <n v="335.05919999999992"/>
    <n v="20.999999999999996"/>
  </r>
  <r>
    <s v="ORD0127"/>
    <d v="2025-06-02T00:00:00"/>
    <s v="Tamil Nadu"/>
    <s v="North"/>
    <x v="1"/>
    <x v="13"/>
    <n v="3"/>
    <n v="1185.7"/>
    <n v="0.19"/>
    <n v="2881.25"/>
    <s v="UPI"/>
    <x v="1"/>
    <s v="Standard"/>
    <s v="Delivered"/>
    <n v="3557.1000000000004"/>
    <n v="2881.2510000000007"/>
    <n v="1975775.7839999988"/>
    <m/>
    <m/>
    <x v="1"/>
    <n v="675.84899999999971"/>
    <n v="18.999999999999989"/>
  </r>
  <r>
    <s v="ORD0128"/>
    <d v="2025-01-13T00:00:00"/>
    <s v="Karnataka"/>
    <s v="South"/>
    <x v="3"/>
    <x v="9"/>
    <n v="1"/>
    <n v="817.58"/>
    <n v="0.05"/>
    <n v="776.7"/>
    <s v="Debit Card"/>
    <x v="0"/>
    <s v="Same-Day"/>
    <s v="Cancelled"/>
    <n v="817.58"/>
    <n v="776.70100000000002"/>
    <n v="1802015.0199999986"/>
    <m/>
    <m/>
    <x v="0"/>
    <n v="40.879000000000019"/>
    <n v="5.0000000000000027"/>
  </r>
  <r>
    <s v="ORD0129"/>
    <d v="2025-02-16T00:00:00"/>
    <s v="Tamil Nadu"/>
    <s v="East"/>
    <x v="0"/>
    <x v="4"/>
    <n v="5"/>
    <n v="2299.64"/>
    <n v="0.23"/>
    <n v="8853.61"/>
    <s v="Net Banking"/>
    <x v="1"/>
    <s v="Same-Day"/>
    <s v="Returned"/>
    <n v="11498.199999999999"/>
    <n v="8853.6139999999996"/>
    <n v="2058812.7634000003"/>
    <m/>
    <m/>
    <x v="1"/>
    <n v="2644.5859999999993"/>
    <n v="22.999999999999996"/>
  </r>
  <r>
    <s v="ORD0130"/>
    <d v="2025-06-11T00:00:00"/>
    <s v="Tamil Nadu"/>
    <s v="North"/>
    <x v="4"/>
    <x v="16"/>
    <n v="4"/>
    <n v="3193.79"/>
    <n v="0.2"/>
    <n v="10220.129999999999"/>
    <s v="Credit Card"/>
    <x v="2"/>
    <s v="Same-Day"/>
    <s v="Delivered"/>
    <n v="12775.16"/>
    <n v="10220.128000000001"/>
    <n v="2189601.9989000014"/>
    <m/>
    <m/>
    <x v="2"/>
    <n v="2555.0319999999992"/>
    <n v="19.999999999999996"/>
  </r>
  <r>
    <s v="ORD0131"/>
    <d v="2025-01-09T00:00:00"/>
    <s v="Tamil Nadu"/>
    <s v="North"/>
    <x v="0"/>
    <x v="2"/>
    <n v="1"/>
    <n v="1906.81"/>
    <n v="7.0000000000000007E-2"/>
    <n v="1773.33"/>
    <s v="Net Banking"/>
    <x v="0"/>
    <s v="Same-Day"/>
    <s v="Delivered"/>
    <n v="1906.81"/>
    <n v="1773.3332999999998"/>
    <n v="2058812.7634000003"/>
    <m/>
    <m/>
    <x v="0"/>
    <n v="133.47670000000016"/>
    <n v="7.0000000000000089"/>
  </r>
  <r>
    <s v="ORD0132"/>
    <d v="2025-06-08T00:00:00"/>
    <s v="Tamil Nadu"/>
    <s v="South"/>
    <x v="1"/>
    <x v="14"/>
    <n v="1"/>
    <n v="2303.6999999999998"/>
    <n v="0.2"/>
    <n v="1842.96"/>
    <s v="COD"/>
    <x v="1"/>
    <s v="Same-Day"/>
    <s v="Delivered"/>
    <n v="2303.6999999999998"/>
    <n v="1842.96"/>
    <n v="1975775.7839999988"/>
    <m/>
    <m/>
    <x v="1"/>
    <n v="460.73999999999978"/>
    <n v="19.999999999999993"/>
  </r>
  <r>
    <s v="ORD0133"/>
    <d v="2025-03-05T00:00:00"/>
    <s v="Maharashtra"/>
    <s v="South"/>
    <x v="2"/>
    <x v="11"/>
    <n v="3"/>
    <n v="4913.6899999999996"/>
    <n v="0.02"/>
    <n v="14446.25"/>
    <s v="Net Banking"/>
    <x v="0"/>
    <s v="Same-Day"/>
    <s v="Delivered"/>
    <n v="14741.07"/>
    <n v="14446.248599999999"/>
    <n v="1954015.6870999979"/>
    <m/>
    <m/>
    <x v="0"/>
    <n v="294.82140000000072"/>
    <n v="2.0000000000000049"/>
  </r>
  <r>
    <s v="ORD0134"/>
    <d v="2025-03-21T00:00:00"/>
    <s v="Gujarat"/>
    <s v="West"/>
    <x v="2"/>
    <x v="5"/>
    <n v="2"/>
    <n v="1883.1"/>
    <n v="0.23"/>
    <n v="2899.97"/>
    <s v="COD"/>
    <x v="1"/>
    <s v="Express"/>
    <s v="Cancelled"/>
    <n v="3766.2"/>
    <n v="2899.9739999999997"/>
    <n v="1954015.6870999979"/>
    <m/>
    <m/>
    <x v="1"/>
    <n v="866.22600000000011"/>
    <n v="23.000000000000004"/>
  </r>
  <r>
    <s v="ORD0135"/>
    <d v="2025-02-23T00:00:00"/>
    <s v="Karnataka"/>
    <s v="South"/>
    <x v="1"/>
    <x v="13"/>
    <n v="1"/>
    <n v="2834.02"/>
    <n v="0.1"/>
    <n v="2550.62"/>
    <s v="Credit Card"/>
    <x v="2"/>
    <s v="Express"/>
    <s v="Delivered"/>
    <n v="2834.02"/>
    <n v="2550.6179999999999"/>
    <n v="1975775.7839999988"/>
    <m/>
    <m/>
    <x v="2"/>
    <n v="283.40200000000004"/>
    <n v="10.000000000000002"/>
  </r>
  <r>
    <s v="ORD0136"/>
    <d v="2025-01-15T00:00:00"/>
    <s v="Karnataka"/>
    <s v="East"/>
    <x v="1"/>
    <x v="10"/>
    <n v="4"/>
    <n v="731.86"/>
    <n v="0.18"/>
    <n v="2400.5"/>
    <s v="UPI"/>
    <x v="1"/>
    <s v="Standard"/>
    <s v="Delivered"/>
    <n v="2927.44"/>
    <n v="2400.5008000000003"/>
    <n v="1975775.7839999988"/>
    <m/>
    <m/>
    <x v="1"/>
    <n v="526.9391999999998"/>
    <n v="17.999999999999993"/>
  </r>
  <r>
    <s v="ORD0137"/>
    <d v="2025-02-12T00:00:00"/>
    <s v="Gujarat"/>
    <s v="South"/>
    <x v="4"/>
    <x v="16"/>
    <n v="4"/>
    <n v="2591.59"/>
    <n v="0"/>
    <n v="10366.36"/>
    <s v="Credit Card"/>
    <x v="1"/>
    <s v="Express"/>
    <s v="In Transit"/>
    <n v="10366.36"/>
    <n v="10366.36"/>
    <n v="2189601.9989000014"/>
    <m/>
    <m/>
    <x v="1"/>
    <n v="0"/>
    <n v="0"/>
  </r>
  <r>
    <s v="ORD0138"/>
    <d v="2025-06-29T00:00:00"/>
    <s v="Delhi"/>
    <s v="North"/>
    <x v="4"/>
    <x v="18"/>
    <n v="2"/>
    <n v="478.11"/>
    <n v="0.21"/>
    <n v="755.41"/>
    <s v="Debit Card"/>
    <x v="0"/>
    <s v="Standard"/>
    <s v="Delivered"/>
    <n v="956.22"/>
    <n v="755.41380000000004"/>
    <n v="2189601.9989000014"/>
    <m/>
    <m/>
    <x v="0"/>
    <n v="200.80619999999999"/>
    <n v="21"/>
  </r>
  <r>
    <s v="ORD0139"/>
    <d v="2025-04-23T00:00:00"/>
    <s v="Gujarat"/>
    <s v="South"/>
    <x v="1"/>
    <x v="10"/>
    <n v="2"/>
    <n v="986.15"/>
    <n v="0.17"/>
    <n v="1637.01"/>
    <s v="Net Banking"/>
    <x v="0"/>
    <s v="Same-Day"/>
    <s v="Delivered"/>
    <n v="1972.3"/>
    <n v="1637.0089999999998"/>
    <n v="1975775.7839999988"/>
    <m/>
    <m/>
    <x v="0"/>
    <n v="335.29100000000017"/>
    <n v="17.000000000000011"/>
  </r>
  <r>
    <s v="ORD0140"/>
    <d v="2025-06-22T00:00:00"/>
    <s v="Karnataka"/>
    <s v="South"/>
    <x v="0"/>
    <x v="3"/>
    <n v="5"/>
    <n v="1496.15"/>
    <n v="0.19"/>
    <n v="6059.41"/>
    <s v="Debit Card"/>
    <x v="2"/>
    <s v="Express"/>
    <s v="Delivered"/>
    <n v="7480.75"/>
    <n v="6059.4075000000003"/>
    <n v="2058812.7634000003"/>
    <m/>
    <m/>
    <x v="2"/>
    <n v="1421.3424999999997"/>
    <n v="18.999999999999996"/>
  </r>
  <r>
    <s v="ORD0141"/>
    <d v="2025-05-22T00:00:00"/>
    <s v="Delhi"/>
    <s v="West"/>
    <x v="4"/>
    <x v="18"/>
    <n v="5"/>
    <n v="4923.75"/>
    <n v="0.12"/>
    <n v="21664.5"/>
    <s v="UPI"/>
    <x v="1"/>
    <s v="Express"/>
    <s v="Delivered"/>
    <n v="24618.75"/>
    <n v="21664.5"/>
    <n v="2189601.9989000014"/>
    <m/>
    <m/>
    <x v="1"/>
    <n v="2954.25"/>
    <n v="12"/>
  </r>
  <r>
    <s v="ORD0142"/>
    <d v="2025-03-05T00:00:00"/>
    <s v="Delhi"/>
    <s v="North"/>
    <x v="2"/>
    <x v="11"/>
    <n v="3"/>
    <n v="355.68"/>
    <n v="0.12"/>
    <n v="939"/>
    <s v="COD"/>
    <x v="0"/>
    <s v="Express"/>
    <s v="Delivered"/>
    <n v="1067.04"/>
    <n v="938.99519999999995"/>
    <n v="1954015.6870999979"/>
    <m/>
    <m/>
    <x v="0"/>
    <n v="128.04480000000001"/>
    <n v="12.000000000000002"/>
  </r>
  <r>
    <s v="ORD0143"/>
    <d v="2025-02-13T00:00:00"/>
    <s v="Karnataka"/>
    <s v="North"/>
    <x v="1"/>
    <x v="13"/>
    <n v="3"/>
    <n v="2301.66"/>
    <n v="0.13"/>
    <n v="6007.33"/>
    <s v="Credit Card"/>
    <x v="0"/>
    <s v="Express"/>
    <s v="Returned"/>
    <n v="6904.98"/>
    <n v="6007.3325999999997"/>
    <n v="1975775.7839999988"/>
    <m/>
    <m/>
    <x v="0"/>
    <n v="897.64739999999983"/>
    <n v="12.999999999999998"/>
  </r>
  <r>
    <s v="ORD0144"/>
    <d v="2025-05-10T00:00:00"/>
    <s v="Karnataka"/>
    <s v="North"/>
    <x v="3"/>
    <x v="15"/>
    <n v="1"/>
    <n v="2042.62"/>
    <n v="0.09"/>
    <n v="1858.78"/>
    <s v="Credit Card"/>
    <x v="2"/>
    <s v="Express"/>
    <s v="Delivered"/>
    <n v="2042.62"/>
    <n v="1858.7842000000001"/>
    <n v="1802015.0199999986"/>
    <m/>
    <m/>
    <x v="2"/>
    <n v="183.83579999999984"/>
    <n v="8.9999999999999929"/>
  </r>
  <r>
    <s v="ORD0145"/>
    <d v="2025-04-09T00:00:00"/>
    <s v="Maharashtra"/>
    <s v="South"/>
    <x v="0"/>
    <x v="2"/>
    <n v="2"/>
    <n v="287.69"/>
    <n v="0.23"/>
    <n v="443.04"/>
    <s v="UPI"/>
    <x v="0"/>
    <s v="Express"/>
    <s v="Cancelled"/>
    <n v="575.38"/>
    <n v="443.04259999999999"/>
    <n v="2058812.7634000003"/>
    <m/>
    <m/>
    <x v="0"/>
    <n v="132.3374"/>
    <n v="23"/>
  </r>
  <r>
    <s v="ORD0146"/>
    <d v="2025-03-20T00:00:00"/>
    <s v="Gujarat"/>
    <s v="West"/>
    <x v="2"/>
    <x v="5"/>
    <n v="1"/>
    <n v="1354.03"/>
    <n v="0.21"/>
    <n v="1069.68"/>
    <s v="Credit Card"/>
    <x v="0"/>
    <s v="Same-Day"/>
    <s v="Delivered"/>
    <n v="1354.03"/>
    <n v="1069.6837"/>
    <n v="1954015.6870999979"/>
    <m/>
    <m/>
    <x v="0"/>
    <n v="284.34629999999993"/>
    <n v="20.999999999999996"/>
  </r>
  <r>
    <s v="ORD0147"/>
    <d v="2025-06-23T00:00:00"/>
    <s v="Karnataka"/>
    <s v="North"/>
    <x v="4"/>
    <x v="16"/>
    <n v="2"/>
    <n v="2157.15"/>
    <n v="0.2"/>
    <n v="3451.44"/>
    <s v="Credit Card"/>
    <x v="0"/>
    <s v="Express"/>
    <s v="Delivered"/>
    <n v="4314.3"/>
    <n v="3451.4400000000005"/>
    <n v="2189601.9989000014"/>
    <m/>
    <m/>
    <x v="0"/>
    <n v="862.85999999999967"/>
    <n v="19.999999999999993"/>
  </r>
  <r>
    <s v="ORD0148"/>
    <d v="2025-06-29T00:00:00"/>
    <s v="Gujarat"/>
    <s v="South"/>
    <x v="2"/>
    <x v="7"/>
    <n v="2"/>
    <n v="1527.23"/>
    <n v="0"/>
    <n v="3054.46"/>
    <s v="COD"/>
    <x v="0"/>
    <s v="Express"/>
    <s v="Delivered"/>
    <n v="3054.46"/>
    <n v="3054.46"/>
    <n v="1954015.6870999979"/>
    <m/>
    <m/>
    <x v="0"/>
    <n v="0"/>
    <n v="0"/>
  </r>
  <r>
    <s v="ORD0149"/>
    <d v="2025-05-07T00:00:00"/>
    <s v="Gujarat"/>
    <s v="North"/>
    <x v="3"/>
    <x v="8"/>
    <n v="5"/>
    <n v="2766"/>
    <n v="0.2"/>
    <n v="11064"/>
    <s v="UPI"/>
    <x v="0"/>
    <s v="Same-Day"/>
    <s v="Delivered"/>
    <n v="13830"/>
    <n v="11064"/>
    <n v="1802015.0199999986"/>
    <m/>
    <m/>
    <x v="0"/>
    <n v="2766"/>
    <n v="20"/>
  </r>
  <r>
    <s v="ORD0150"/>
    <d v="2025-04-02T00:00:00"/>
    <s v="Tamil Nadu"/>
    <s v="North"/>
    <x v="2"/>
    <x v="7"/>
    <n v="1"/>
    <n v="1849.76"/>
    <n v="0.02"/>
    <n v="1812.76"/>
    <s v="UPI"/>
    <x v="2"/>
    <s v="Standard"/>
    <s v="Cancelled"/>
    <n v="1849.76"/>
    <n v="1812.7647999999999"/>
    <n v="1954015.6870999979"/>
    <m/>
    <m/>
    <x v="2"/>
    <n v="36.995200000000068"/>
    <n v="2.000000000000004"/>
  </r>
  <r>
    <s v="ORD0151"/>
    <d v="2025-01-30T00:00:00"/>
    <s v="Maharashtra"/>
    <s v="West"/>
    <x v="4"/>
    <x v="16"/>
    <n v="3"/>
    <n v="4086.19"/>
    <n v="0.04"/>
    <n v="11768.23"/>
    <s v="UPI"/>
    <x v="1"/>
    <s v="Same-Day"/>
    <s v="In Transit"/>
    <n v="12258.57"/>
    <n v="11768.227199999999"/>
    <n v="2189601.9989000014"/>
    <m/>
    <m/>
    <x v="1"/>
    <n v="490.34280000000035"/>
    <n v="4.0000000000000027"/>
  </r>
  <r>
    <s v="ORD0152"/>
    <d v="2025-02-23T00:00:00"/>
    <s v="Delhi"/>
    <s v="North"/>
    <x v="2"/>
    <x v="11"/>
    <n v="4"/>
    <n v="281.22000000000003"/>
    <n v="0.05"/>
    <n v="1068.6400000000001"/>
    <s v="Credit Card"/>
    <x v="1"/>
    <s v="Standard"/>
    <s v="Delivered"/>
    <n v="1124.8800000000001"/>
    <n v="1068.636"/>
    <n v="1954015.6870999979"/>
    <m/>
    <m/>
    <x v="1"/>
    <n v="56.244000000000142"/>
    <n v="5.0000000000000124"/>
  </r>
  <r>
    <s v="ORD0153"/>
    <d v="2025-01-30T00:00:00"/>
    <s v="Gujarat"/>
    <s v="North"/>
    <x v="4"/>
    <x v="18"/>
    <n v="1"/>
    <n v="3791.13"/>
    <n v="0.05"/>
    <n v="3601.57"/>
    <s v="Net Banking"/>
    <x v="2"/>
    <s v="Express"/>
    <s v="Returned"/>
    <n v="3791.13"/>
    <n v="3601.5735"/>
    <n v="2189601.9989000014"/>
    <m/>
    <m/>
    <x v="2"/>
    <n v="189.55650000000014"/>
    <n v="5.0000000000000036"/>
  </r>
  <r>
    <s v="ORD0154"/>
    <d v="2025-02-19T00:00:00"/>
    <s v="Maharashtra"/>
    <s v="East"/>
    <x v="4"/>
    <x v="17"/>
    <n v="4"/>
    <n v="3742.21"/>
    <n v="0.22"/>
    <n v="11675.7"/>
    <s v="UPI"/>
    <x v="2"/>
    <s v="Express"/>
    <s v="In Transit"/>
    <n v="14968.84"/>
    <n v="11675.6952"/>
    <n v="2189601.9989000014"/>
    <m/>
    <m/>
    <x v="2"/>
    <n v="3293.1448"/>
    <n v="22"/>
  </r>
  <r>
    <s v="ORD0155"/>
    <d v="2025-05-27T00:00:00"/>
    <s v="Karnataka"/>
    <s v="South"/>
    <x v="2"/>
    <x v="5"/>
    <n v="1"/>
    <n v="3662.7"/>
    <n v="0.02"/>
    <n v="3589.45"/>
    <s v="COD"/>
    <x v="2"/>
    <s v="Same-Day"/>
    <s v="Delivered"/>
    <n v="3662.7"/>
    <n v="3589.4459999999999"/>
    <n v="1954015.6870999979"/>
    <m/>
    <m/>
    <x v="2"/>
    <n v="73.253999999999905"/>
    <n v="1.9999999999999976"/>
  </r>
  <r>
    <s v="ORD0156"/>
    <d v="2025-04-22T00:00:00"/>
    <s v="Maharashtra"/>
    <s v="South"/>
    <x v="4"/>
    <x v="19"/>
    <n v="3"/>
    <n v="1601.83"/>
    <n v="0.15"/>
    <n v="4084.67"/>
    <s v="UPI"/>
    <x v="1"/>
    <s v="Express"/>
    <s v="Delivered"/>
    <n v="4805.49"/>
    <n v="4084.6664999999998"/>
    <n v="2189601.9989000014"/>
    <m/>
    <m/>
    <x v="1"/>
    <n v="720.82349999999997"/>
    <n v="15"/>
  </r>
  <r>
    <s v="ORD0157"/>
    <d v="2025-04-17T00:00:00"/>
    <s v="Maharashtra"/>
    <s v="North"/>
    <x v="4"/>
    <x v="18"/>
    <n v="4"/>
    <n v="1445.32"/>
    <n v="0.25"/>
    <n v="4335.96"/>
    <s v="UPI"/>
    <x v="1"/>
    <s v="Standard"/>
    <s v="Delivered"/>
    <n v="5781.28"/>
    <n v="4335.96"/>
    <n v="2189601.9989000014"/>
    <m/>
    <m/>
    <x v="1"/>
    <n v="1445.3199999999997"/>
    <n v="24.999999999999996"/>
  </r>
  <r>
    <s v="ORD0158"/>
    <d v="2025-02-23T00:00:00"/>
    <s v="Gujarat"/>
    <s v="North"/>
    <x v="2"/>
    <x v="6"/>
    <n v="2"/>
    <n v="4258.4799999999996"/>
    <n v="0.17"/>
    <n v="7069.08"/>
    <s v="Debit Card"/>
    <x v="0"/>
    <s v="Express"/>
    <s v="Delivered"/>
    <n v="8516.9599999999991"/>
    <n v="7069.0767999999989"/>
    <n v="1954015.6870999979"/>
    <m/>
    <m/>
    <x v="0"/>
    <n v="1447.8832000000002"/>
    <n v="17.000000000000004"/>
  </r>
  <r>
    <s v="ORD0159"/>
    <d v="2025-05-28T00:00:00"/>
    <s v="Karnataka"/>
    <s v="East"/>
    <x v="3"/>
    <x v="9"/>
    <n v="1"/>
    <n v="3064.96"/>
    <n v="0.17"/>
    <n v="2543.92"/>
    <s v="Net Banking"/>
    <x v="1"/>
    <s v="Express"/>
    <s v="Delivered"/>
    <n v="3064.96"/>
    <n v="2543.9168"/>
    <n v="1802015.0199999986"/>
    <m/>
    <m/>
    <x v="1"/>
    <n v="521.04320000000007"/>
    <n v="17"/>
  </r>
  <r>
    <s v="ORD0160"/>
    <d v="2025-04-26T00:00:00"/>
    <s v="Gujarat"/>
    <s v="North"/>
    <x v="0"/>
    <x v="4"/>
    <n v="3"/>
    <n v="3282.85"/>
    <n v="0.06"/>
    <n v="9257.64"/>
    <s v="UPI"/>
    <x v="2"/>
    <s v="Standard"/>
    <s v="Delivered"/>
    <n v="9848.5499999999993"/>
    <n v="9257.6369999999988"/>
    <n v="2058812.7634000003"/>
    <m/>
    <m/>
    <x v="2"/>
    <n v="590.91300000000047"/>
    <n v="6.0000000000000053"/>
  </r>
  <r>
    <s v="ORD0161"/>
    <d v="2025-03-27T00:00:00"/>
    <s v="Gujarat"/>
    <s v="East"/>
    <x v="2"/>
    <x v="5"/>
    <n v="3"/>
    <n v="3549.79"/>
    <n v="0.05"/>
    <n v="10116.9"/>
    <s v="Credit Card"/>
    <x v="2"/>
    <s v="Same-Day"/>
    <s v="Delivered"/>
    <n v="10649.369999999999"/>
    <n v="10116.901499999998"/>
    <n v="1954015.6870999979"/>
    <m/>
    <m/>
    <x v="2"/>
    <n v="532.46850000000086"/>
    <n v="5.0000000000000089"/>
  </r>
  <r>
    <s v="ORD0162"/>
    <d v="2025-06-26T00:00:00"/>
    <s v="Maharashtra"/>
    <s v="East"/>
    <x v="2"/>
    <x v="11"/>
    <n v="4"/>
    <n v="946.02"/>
    <n v="0.18"/>
    <n v="3102.95"/>
    <s v="Debit Card"/>
    <x v="0"/>
    <s v="Standard"/>
    <s v="Delivered"/>
    <n v="3784.08"/>
    <n v="3102.9456"/>
    <n v="1954015.6870999979"/>
    <m/>
    <m/>
    <x v="0"/>
    <n v="681.13439999999991"/>
    <n v="18"/>
  </r>
  <r>
    <s v="ORD0163"/>
    <d v="2025-04-26T00:00:00"/>
    <s v="Karnataka"/>
    <s v="South"/>
    <x v="0"/>
    <x v="2"/>
    <n v="2"/>
    <n v="3989.11"/>
    <n v="0.13"/>
    <n v="6941.05"/>
    <s v="Debit Card"/>
    <x v="1"/>
    <s v="Standard"/>
    <s v="Cancelled"/>
    <n v="7978.22"/>
    <n v="6941.0514000000003"/>
    <n v="2058812.7634000003"/>
    <m/>
    <m/>
    <x v="1"/>
    <n v="1037.1686"/>
    <n v="13"/>
  </r>
  <r>
    <s v="ORD0164"/>
    <d v="2025-03-21T00:00:00"/>
    <s v="Maharashtra"/>
    <s v="South"/>
    <x v="3"/>
    <x v="15"/>
    <n v="5"/>
    <n v="1907.66"/>
    <n v="0.2"/>
    <n v="7630.64"/>
    <s v="UPI"/>
    <x v="1"/>
    <s v="Same-Day"/>
    <s v="Delivered"/>
    <n v="9538.3000000000011"/>
    <n v="7630.6400000000012"/>
    <n v="1802015.0199999986"/>
    <m/>
    <m/>
    <x v="1"/>
    <n v="1907.6599999999999"/>
    <n v="19.999999999999996"/>
  </r>
  <r>
    <s v="ORD0165"/>
    <d v="2025-03-14T00:00:00"/>
    <s v="Karnataka"/>
    <s v="North"/>
    <x v="0"/>
    <x v="0"/>
    <n v="4"/>
    <n v="2675.91"/>
    <n v="0.19"/>
    <n v="8669.9500000000007"/>
    <s v="Net Banking"/>
    <x v="1"/>
    <s v="Same-Day"/>
    <s v="Delivered"/>
    <n v="10703.64"/>
    <n v="8669.9483999999993"/>
    <n v="2058812.7634000003"/>
    <m/>
    <m/>
    <x v="1"/>
    <n v="2033.6916000000001"/>
    <n v="19.000000000000004"/>
  </r>
  <r>
    <s v="ORD0166"/>
    <d v="2025-02-14T00:00:00"/>
    <s v="Tamil Nadu"/>
    <s v="South"/>
    <x v="4"/>
    <x v="19"/>
    <n v="5"/>
    <n v="1788.12"/>
    <n v="0.22"/>
    <n v="6973.67"/>
    <s v="Net Banking"/>
    <x v="1"/>
    <s v="Same-Day"/>
    <s v="Cancelled"/>
    <n v="8940.5999999999985"/>
    <n v="6973.6679999999988"/>
    <n v="2189601.9989000014"/>
    <m/>
    <m/>
    <x v="1"/>
    <n v="1966.9319999999998"/>
    <n v="22"/>
  </r>
  <r>
    <s v="ORD0167"/>
    <d v="2025-01-29T00:00:00"/>
    <s v="Gujarat"/>
    <s v="South"/>
    <x v="3"/>
    <x v="15"/>
    <n v="5"/>
    <n v="849.78"/>
    <n v="0.04"/>
    <n v="4078.94"/>
    <s v="Credit Card"/>
    <x v="0"/>
    <s v="Express"/>
    <s v="Delivered"/>
    <n v="4248.8999999999996"/>
    <n v="4078.9439999999995"/>
    <n v="1802015.0199999986"/>
    <m/>
    <m/>
    <x v="0"/>
    <n v="169.95600000000013"/>
    <n v="4.0000000000000036"/>
  </r>
  <r>
    <s v="ORD0168"/>
    <d v="2025-04-11T00:00:00"/>
    <s v="Maharashtra"/>
    <s v="North"/>
    <x v="1"/>
    <x v="1"/>
    <n v="5"/>
    <n v="1444.81"/>
    <n v="0.16"/>
    <n v="6068.2"/>
    <s v="UPI"/>
    <x v="0"/>
    <s v="Same-Day"/>
    <s v="Delivered"/>
    <n v="7224.0499999999993"/>
    <n v="6068.2019999999993"/>
    <n v="1975775.7839999988"/>
    <m/>
    <m/>
    <x v="0"/>
    <n v="1155.848"/>
    <n v="16"/>
  </r>
  <r>
    <s v="ORD0169"/>
    <d v="2025-04-08T00:00:00"/>
    <s v="Delhi"/>
    <s v="North"/>
    <x v="3"/>
    <x v="12"/>
    <n v="5"/>
    <n v="1754.34"/>
    <n v="0.23"/>
    <n v="6754.21"/>
    <s v="COD"/>
    <x v="1"/>
    <s v="Standard"/>
    <s v="Delivered"/>
    <n v="8771.6999999999989"/>
    <n v="6754.2089999999989"/>
    <n v="1802015.0199999986"/>
    <m/>
    <m/>
    <x v="1"/>
    <n v="2017.491"/>
    <n v="23.000000000000004"/>
  </r>
  <r>
    <s v="ORD0170"/>
    <d v="2025-01-20T00:00:00"/>
    <s v="Delhi"/>
    <s v="East"/>
    <x v="1"/>
    <x v="1"/>
    <n v="5"/>
    <n v="3231.06"/>
    <n v="0.12"/>
    <n v="14216.66"/>
    <s v="COD"/>
    <x v="2"/>
    <s v="Same-Day"/>
    <s v="Delivered"/>
    <n v="16155.3"/>
    <n v="14216.663999999999"/>
    <n v="1975775.7839999988"/>
    <m/>
    <m/>
    <x v="2"/>
    <n v="1938.6360000000004"/>
    <n v="12.000000000000004"/>
  </r>
  <r>
    <s v="ORD0171"/>
    <d v="2025-05-29T00:00:00"/>
    <s v="Delhi"/>
    <s v="West"/>
    <x v="4"/>
    <x v="18"/>
    <n v="4"/>
    <n v="457.57"/>
    <n v="0.01"/>
    <n v="1811.98"/>
    <s v="Net Banking"/>
    <x v="2"/>
    <s v="Express"/>
    <s v="Delivered"/>
    <n v="1830.28"/>
    <n v="1811.9772"/>
    <n v="2189601.9989000014"/>
    <m/>
    <m/>
    <x v="2"/>
    <n v="18.302799999999934"/>
    <n v="0.99999999999999634"/>
  </r>
  <r>
    <s v="ORD0172"/>
    <d v="2025-01-12T00:00:00"/>
    <s v="Gujarat"/>
    <s v="South"/>
    <x v="3"/>
    <x v="9"/>
    <n v="3"/>
    <n v="3697.58"/>
    <n v="0.22"/>
    <n v="8652.34"/>
    <s v="Debit Card"/>
    <x v="2"/>
    <s v="Express"/>
    <s v="Cancelled"/>
    <n v="11092.74"/>
    <n v="8652.3371999999999"/>
    <n v="1802015.0199999986"/>
    <m/>
    <m/>
    <x v="2"/>
    <n v="2440.4027999999998"/>
    <n v="22"/>
  </r>
  <r>
    <s v="ORD0173"/>
    <d v="2025-06-19T00:00:00"/>
    <s v="Karnataka"/>
    <s v="North"/>
    <x v="1"/>
    <x v="13"/>
    <n v="1"/>
    <n v="1410.61"/>
    <n v="0.06"/>
    <n v="1325.97"/>
    <s v="Debit Card"/>
    <x v="2"/>
    <s v="Standard"/>
    <s v="Delivered"/>
    <n v="1410.61"/>
    <n v="1325.9733999999999"/>
    <n v="1975775.7839999988"/>
    <m/>
    <m/>
    <x v="2"/>
    <n v="84.636600000000044"/>
    <n v="6.0000000000000036"/>
  </r>
  <r>
    <s v="ORD0174"/>
    <d v="2025-01-24T00:00:00"/>
    <s v="Delhi"/>
    <s v="West"/>
    <x v="2"/>
    <x v="5"/>
    <n v="5"/>
    <n v="3633.53"/>
    <n v="0.05"/>
    <n v="17259.27"/>
    <s v="Debit Card"/>
    <x v="2"/>
    <s v="Standard"/>
    <s v="In Transit"/>
    <n v="18167.650000000001"/>
    <n v="17259.267500000002"/>
    <n v="1954015.6870999979"/>
    <m/>
    <m/>
    <x v="2"/>
    <n v="908.38249999999971"/>
    <n v="4.9999999999999982"/>
  </r>
  <r>
    <s v="ORD0175"/>
    <d v="2025-02-01T00:00:00"/>
    <s v="Karnataka"/>
    <s v="South"/>
    <x v="2"/>
    <x v="5"/>
    <n v="1"/>
    <n v="4731.6400000000003"/>
    <n v="0.13"/>
    <n v="4116.53"/>
    <s v="Net Banking"/>
    <x v="0"/>
    <s v="Standard"/>
    <s v="Delivered"/>
    <n v="4731.6400000000003"/>
    <n v="4116.5268000000005"/>
    <n v="1954015.6870999979"/>
    <m/>
    <m/>
    <x v="0"/>
    <n v="615.11319999999978"/>
    <n v="12.999999999999995"/>
  </r>
  <r>
    <s v="ORD0176"/>
    <d v="2025-05-04T00:00:00"/>
    <s v="Karnataka"/>
    <s v="West"/>
    <x v="0"/>
    <x v="0"/>
    <n v="4"/>
    <n v="1500.17"/>
    <n v="0"/>
    <n v="6000.68"/>
    <s v="Net Banking"/>
    <x v="1"/>
    <s v="Standard"/>
    <s v="Delivered"/>
    <n v="6000.68"/>
    <n v="6000.68"/>
    <n v="2058812.7634000003"/>
    <m/>
    <m/>
    <x v="1"/>
    <n v="0"/>
    <n v="0"/>
  </r>
  <r>
    <s v="ORD0177"/>
    <d v="2025-02-03T00:00:00"/>
    <s v="Tamil Nadu"/>
    <s v="East"/>
    <x v="4"/>
    <x v="17"/>
    <n v="4"/>
    <n v="350.67"/>
    <n v="0.14000000000000001"/>
    <n v="1206.3"/>
    <s v="UPI"/>
    <x v="0"/>
    <s v="Express"/>
    <s v="Delivered"/>
    <n v="1402.68"/>
    <n v="1206.3048000000001"/>
    <n v="2189601.9989000014"/>
    <m/>
    <m/>
    <x v="0"/>
    <n v="196.37519999999995"/>
    <n v="13.999999999999996"/>
  </r>
  <r>
    <s v="ORD0178"/>
    <d v="2025-06-05T00:00:00"/>
    <s v="Gujarat"/>
    <s v="East"/>
    <x v="1"/>
    <x v="14"/>
    <n v="5"/>
    <n v="682.17"/>
    <n v="0.24"/>
    <n v="2592.25"/>
    <s v="UPI"/>
    <x v="1"/>
    <s v="Express"/>
    <s v="Cancelled"/>
    <n v="3410.85"/>
    <n v="2592.2460000000001"/>
    <n v="1975775.7839999988"/>
    <m/>
    <m/>
    <x v="1"/>
    <n v="818.60399999999981"/>
    <n v="23.999999999999996"/>
  </r>
  <r>
    <s v="ORD0179"/>
    <d v="2025-05-15T00:00:00"/>
    <s v="Delhi"/>
    <s v="South"/>
    <x v="4"/>
    <x v="17"/>
    <n v="5"/>
    <n v="2066.8000000000002"/>
    <n v="0.01"/>
    <n v="10230.66"/>
    <s v="Debit Card"/>
    <x v="1"/>
    <s v="Standard"/>
    <s v="Delivered"/>
    <n v="10334"/>
    <n v="10230.66"/>
    <n v="2189601.9989000014"/>
    <m/>
    <m/>
    <x v="1"/>
    <n v="103.34000000000015"/>
    <n v="1.0000000000000013"/>
  </r>
  <r>
    <s v="ORD0180"/>
    <d v="2025-03-25T00:00:00"/>
    <s v="Delhi"/>
    <s v="West"/>
    <x v="2"/>
    <x v="5"/>
    <n v="2"/>
    <n v="1707.03"/>
    <n v="0.15"/>
    <n v="2901.95"/>
    <s v="COD"/>
    <x v="1"/>
    <s v="Standard"/>
    <s v="In Transit"/>
    <n v="3414.06"/>
    <n v="2901.951"/>
    <n v="1954015.6870999979"/>
    <m/>
    <m/>
    <x v="1"/>
    <n v="512.10899999999992"/>
    <n v="14.999999999999996"/>
  </r>
  <r>
    <s v="ORD0181"/>
    <d v="2025-04-28T00:00:00"/>
    <s v="Gujarat"/>
    <s v="East"/>
    <x v="4"/>
    <x v="17"/>
    <n v="4"/>
    <n v="3572.83"/>
    <n v="7.0000000000000007E-2"/>
    <n v="13290.93"/>
    <s v="COD"/>
    <x v="1"/>
    <s v="Standard"/>
    <s v="Delivered"/>
    <n v="14291.32"/>
    <n v="13290.927599999999"/>
    <n v="2189601.9989000014"/>
    <m/>
    <m/>
    <x v="1"/>
    <n v="1000.3924000000006"/>
    <n v="7.0000000000000044"/>
  </r>
  <r>
    <s v="ORD0182"/>
    <d v="2025-01-15T00:00:00"/>
    <s v="Gujarat"/>
    <s v="South"/>
    <x v="0"/>
    <x v="3"/>
    <n v="1"/>
    <n v="3024.86"/>
    <n v="7.0000000000000007E-2"/>
    <n v="2813.12"/>
    <s v="UPI"/>
    <x v="1"/>
    <s v="Same-Day"/>
    <s v="Delivered"/>
    <n v="3024.86"/>
    <n v="2813.1197999999999"/>
    <n v="2058812.7634000003"/>
    <m/>
    <m/>
    <x v="1"/>
    <n v="211.74020000000019"/>
    <n v="7.0000000000000062"/>
  </r>
  <r>
    <s v="ORD0183"/>
    <d v="2025-03-18T00:00:00"/>
    <s v="Delhi"/>
    <s v="South"/>
    <x v="1"/>
    <x v="14"/>
    <n v="5"/>
    <n v="3895.57"/>
    <n v="0.1"/>
    <n v="17530.07"/>
    <s v="COD"/>
    <x v="1"/>
    <s v="Same-Day"/>
    <s v="Delivered"/>
    <n v="19477.850000000002"/>
    <n v="17530.065000000002"/>
    <n v="1975775.7839999988"/>
    <m/>
    <m/>
    <x v="1"/>
    <n v="1947.7849999999999"/>
    <n v="9.9999999999999982"/>
  </r>
  <r>
    <s v="ORD0184"/>
    <d v="2025-03-18T00:00:00"/>
    <s v="Maharashtra"/>
    <s v="West"/>
    <x v="0"/>
    <x v="4"/>
    <n v="4"/>
    <n v="842.01"/>
    <n v="0.17"/>
    <n v="2795.47"/>
    <s v="Net Banking"/>
    <x v="2"/>
    <s v="Express"/>
    <s v="Returned"/>
    <n v="3368.04"/>
    <n v="2795.4731999999999"/>
    <n v="2058812.7634000003"/>
    <m/>
    <m/>
    <x v="2"/>
    <n v="572.56680000000006"/>
    <n v="17"/>
  </r>
  <r>
    <s v="ORD0185"/>
    <d v="2025-04-28T00:00:00"/>
    <s v="Gujarat"/>
    <s v="East"/>
    <x v="0"/>
    <x v="4"/>
    <n v="3"/>
    <n v="4990.8"/>
    <n v="0.12"/>
    <n v="13175.71"/>
    <s v="Debit Card"/>
    <x v="1"/>
    <s v="Express"/>
    <s v="In Transit"/>
    <n v="14972.400000000001"/>
    <n v="13175.712000000001"/>
    <n v="2058812.7634000003"/>
    <m/>
    <m/>
    <x v="1"/>
    <n v="1796.6880000000001"/>
    <n v="12"/>
  </r>
  <r>
    <s v="ORD0186"/>
    <d v="2025-04-03T00:00:00"/>
    <s v="Gujarat"/>
    <s v="East"/>
    <x v="2"/>
    <x v="6"/>
    <n v="3"/>
    <n v="3089.38"/>
    <n v="0.05"/>
    <n v="8804.73"/>
    <s v="UPI"/>
    <x v="1"/>
    <s v="Standard"/>
    <s v="Delivered"/>
    <n v="9268.14"/>
    <n v="8804.7329999999984"/>
    <n v="1954015.6870999979"/>
    <m/>
    <m/>
    <x v="1"/>
    <n v="463.40700000000106"/>
    <n v="5.0000000000000124"/>
  </r>
  <r>
    <s v="ORD0187"/>
    <d v="2025-04-15T00:00:00"/>
    <s v="Karnataka"/>
    <s v="East"/>
    <x v="3"/>
    <x v="9"/>
    <n v="4"/>
    <n v="1653.5"/>
    <n v="0.09"/>
    <n v="6018.74"/>
    <s v="Debit Card"/>
    <x v="1"/>
    <s v="Same-Day"/>
    <s v="Delivered"/>
    <n v="6614"/>
    <n v="6018.74"/>
    <n v="1802015.0199999986"/>
    <m/>
    <m/>
    <x v="1"/>
    <n v="595.26000000000022"/>
    <n v="9.0000000000000036"/>
  </r>
  <r>
    <s v="ORD0188"/>
    <d v="2025-02-20T00:00:00"/>
    <s v="Tamil Nadu"/>
    <s v="East"/>
    <x v="1"/>
    <x v="14"/>
    <n v="3"/>
    <n v="306.13"/>
    <n v="0.24"/>
    <n v="697.98"/>
    <s v="UPI"/>
    <x v="0"/>
    <s v="Standard"/>
    <s v="Returned"/>
    <n v="918.39"/>
    <n v="697.97640000000001"/>
    <n v="1975775.7839999988"/>
    <m/>
    <m/>
    <x v="0"/>
    <n v="220.41359999999997"/>
    <n v="23.999999999999996"/>
  </r>
  <r>
    <s v="ORD0189"/>
    <d v="2025-04-20T00:00:00"/>
    <s v="Delhi"/>
    <s v="North"/>
    <x v="4"/>
    <x v="18"/>
    <n v="3"/>
    <n v="4671.82"/>
    <n v="0.17"/>
    <n v="11632.83"/>
    <s v="Debit Card"/>
    <x v="1"/>
    <s v="Standard"/>
    <s v="Delivered"/>
    <n v="14015.46"/>
    <n v="11632.831799999998"/>
    <n v="2189601.9989000014"/>
    <m/>
    <m/>
    <x v="1"/>
    <n v="2382.628200000001"/>
    <n v="17.000000000000011"/>
  </r>
  <r>
    <s v="ORD0190"/>
    <d v="2025-06-19T00:00:00"/>
    <s v="Delhi"/>
    <s v="West"/>
    <x v="1"/>
    <x v="10"/>
    <n v="5"/>
    <n v="1205.79"/>
    <n v="0.06"/>
    <n v="5667.21"/>
    <s v="Credit Card"/>
    <x v="1"/>
    <s v="Standard"/>
    <s v="Delivered"/>
    <n v="6028.95"/>
    <n v="5667.2129999999997"/>
    <n v="1975775.7839999988"/>
    <m/>
    <m/>
    <x v="1"/>
    <n v="361.73700000000008"/>
    <n v="6.0000000000000009"/>
  </r>
  <r>
    <s v="ORD0191"/>
    <d v="2025-01-05T00:00:00"/>
    <s v="Delhi"/>
    <s v="West"/>
    <x v="2"/>
    <x v="7"/>
    <n v="2"/>
    <n v="2093.85"/>
    <n v="0.23"/>
    <n v="3224.53"/>
    <s v="Credit Card"/>
    <x v="1"/>
    <s v="Express"/>
    <s v="Delivered"/>
    <n v="4187.7"/>
    <n v="3224.529"/>
    <n v="1954015.6870999979"/>
    <m/>
    <m/>
    <x v="1"/>
    <n v="963.17099999999982"/>
    <n v="22.999999999999996"/>
  </r>
  <r>
    <s v="ORD0192"/>
    <d v="2025-05-15T00:00:00"/>
    <s v="Karnataka"/>
    <s v="South"/>
    <x v="4"/>
    <x v="17"/>
    <n v="5"/>
    <n v="1237.8800000000001"/>
    <n v="0.18"/>
    <n v="5075.3100000000004"/>
    <s v="Credit Card"/>
    <x v="0"/>
    <s v="Standard"/>
    <s v="Delivered"/>
    <n v="6189.4000000000005"/>
    <n v="5075.3080000000009"/>
    <n v="2189601.9989000014"/>
    <m/>
    <m/>
    <x v="0"/>
    <n v="1114.0919999999996"/>
    <n v="17.999999999999993"/>
  </r>
  <r>
    <s v="ORD0193"/>
    <d v="2025-05-22T00:00:00"/>
    <s v="Tamil Nadu"/>
    <s v="North"/>
    <x v="3"/>
    <x v="8"/>
    <n v="3"/>
    <n v="4396.04"/>
    <n v="0"/>
    <n v="13188.12"/>
    <s v="Net Banking"/>
    <x v="0"/>
    <s v="Same-Day"/>
    <s v="Returned"/>
    <n v="13188.119999999999"/>
    <n v="13188.119999999999"/>
    <n v="1802015.0199999986"/>
    <m/>
    <m/>
    <x v="0"/>
    <n v="0"/>
    <n v="0"/>
  </r>
  <r>
    <s v="ORD0194"/>
    <d v="2025-01-25T00:00:00"/>
    <s v="Tamil Nadu"/>
    <s v="West"/>
    <x v="4"/>
    <x v="17"/>
    <n v="4"/>
    <n v="4457.37"/>
    <n v="0.03"/>
    <n v="17294.599999999999"/>
    <s v="COD"/>
    <x v="1"/>
    <s v="Same-Day"/>
    <s v="Delivered"/>
    <n v="17829.48"/>
    <n v="17294.595600000001"/>
    <n v="2189601.9989000014"/>
    <m/>
    <m/>
    <x v="1"/>
    <n v="534.884399999999"/>
    <n v="2.9999999999999942"/>
  </r>
  <r>
    <s v="ORD0195"/>
    <d v="2025-05-15T00:00:00"/>
    <s v="Delhi"/>
    <s v="East"/>
    <x v="0"/>
    <x v="2"/>
    <n v="3"/>
    <n v="3621.13"/>
    <n v="0"/>
    <n v="10863.39"/>
    <s v="Net Banking"/>
    <x v="1"/>
    <s v="Express"/>
    <s v="Delivered"/>
    <n v="10863.39"/>
    <n v="10863.39"/>
    <n v="2058812.7634000003"/>
    <m/>
    <m/>
    <x v="1"/>
    <n v="0"/>
    <n v="0"/>
  </r>
  <r>
    <s v="ORD0196"/>
    <d v="2025-06-23T00:00:00"/>
    <s v="Gujarat"/>
    <s v="South"/>
    <x v="3"/>
    <x v="12"/>
    <n v="5"/>
    <n v="1706.84"/>
    <n v="0.1"/>
    <n v="7680.78"/>
    <s v="Net Banking"/>
    <x v="2"/>
    <s v="Standard"/>
    <s v="In Transit"/>
    <n v="8534.1999999999989"/>
    <n v="7680.7799999999988"/>
    <n v="1802015.0199999986"/>
    <m/>
    <m/>
    <x v="2"/>
    <n v="853.42000000000007"/>
    <n v="10.000000000000002"/>
  </r>
  <r>
    <s v="ORD0197"/>
    <d v="2025-04-17T00:00:00"/>
    <s v="Delhi"/>
    <s v="East"/>
    <x v="2"/>
    <x v="6"/>
    <n v="4"/>
    <n v="1254.05"/>
    <n v="0.19"/>
    <n v="4063.12"/>
    <s v="Credit Card"/>
    <x v="2"/>
    <s v="Express"/>
    <s v="Delivered"/>
    <n v="5016.2"/>
    <n v="4063.1220000000003"/>
    <n v="1954015.6870999979"/>
    <m/>
    <m/>
    <x v="2"/>
    <n v="953.07799999999952"/>
    <n v="18.999999999999993"/>
  </r>
  <r>
    <s v="ORD0198"/>
    <d v="2025-05-28T00:00:00"/>
    <s v="Karnataka"/>
    <s v="South"/>
    <x v="1"/>
    <x v="13"/>
    <n v="2"/>
    <n v="404.41"/>
    <n v="0.03"/>
    <n v="784.56"/>
    <s v="UPI"/>
    <x v="1"/>
    <s v="Express"/>
    <s v="Delivered"/>
    <n v="808.82"/>
    <n v="784.55540000000008"/>
    <n v="1975775.7839999988"/>
    <m/>
    <m/>
    <x v="1"/>
    <n v="24.264599999999973"/>
    <n v="2.9999999999999964"/>
  </r>
  <r>
    <s v="ORD0199"/>
    <d v="2025-02-23T00:00:00"/>
    <s v="Maharashtra"/>
    <s v="South"/>
    <x v="1"/>
    <x v="1"/>
    <n v="5"/>
    <n v="1182.1600000000001"/>
    <n v="0.24"/>
    <n v="4492.21"/>
    <s v="UPI"/>
    <x v="2"/>
    <s v="Express"/>
    <s v="Delivered"/>
    <n v="5910.8"/>
    <n v="4492.2080000000005"/>
    <n v="1975775.7839999988"/>
    <m/>
    <m/>
    <x v="2"/>
    <n v="1418.5919999999996"/>
    <n v="23.999999999999993"/>
  </r>
  <r>
    <s v="ORD0200"/>
    <d v="2025-06-01T00:00:00"/>
    <s v="Tamil Nadu"/>
    <s v="North"/>
    <x v="1"/>
    <x v="1"/>
    <n v="5"/>
    <n v="4029.78"/>
    <n v="0.21"/>
    <n v="15917.63"/>
    <s v="COD"/>
    <x v="2"/>
    <s v="Standard"/>
    <s v="Delivered"/>
    <n v="20148.900000000001"/>
    <n v="15917.631000000001"/>
    <n v="1975775.7839999988"/>
    <m/>
    <m/>
    <x v="2"/>
    <n v="4231.2690000000002"/>
    <n v="21"/>
  </r>
  <r>
    <s v="ORD0201"/>
    <d v="2025-05-07T00:00:00"/>
    <s v="Maharashtra"/>
    <s v="South"/>
    <x v="1"/>
    <x v="1"/>
    <n v="1"/>
    <n v="4160.99"/>
    <n v="0.23"/>
    <n v="3203.96"/>
    <s v="COD"/>
    <x v="0"/>
    <s v="Standard"/>
    <s v="Delivered"/>
    <n v="4160.99"/>
    <n v="3203.9622999999997"/>
    <n v="1975775.7839999988"/>
    <m/>
    <m/>
    <x v="0"/>
    <n v="957.0277000000001"/>
    <n v="23.000000000000004"/>
  </r>
  <r>
    <s v="ORD0202"/>
    <d v="2025-03-10T00:00:00"/>
    <s v="Maharashtra"/>
    <s v="North"/>
    <x v="1"/>
    <x v="14"/>
    <n v="5"/>
    <n v="2495.2600000000002"/>
    <n v="0.22"/>
    <n v="9731.51"/>
    <s v="Debit Card"/>
    <x v="1"/>
    <s v="Express"/>
    <s v="Delivered"/>
    <n v="12476.300000000001"/>
    <n v="9731.514000000001"/>
    <n v="1975775.7839999988"/>
    <m/>
    <m/>
    <x v="1"/>
    <n v="2744.7860000000001"/>
    <n v="21.999999999999996"/>
  </r>
  <r>
    <s v="ORD0203"/>
    <d v="2025-01-24T00:00:00"/>
    <s v="Tamil Nadu"/>
    <s v="North"/>
    <x v="1"/>
    <x v="14"/>
    <n v="5"/>
    <n v="2365.65"/>
    <n v="0.2"/>
    <n v="9462.6"/>
    <s v="COD"/>
    <x v="0"/>
    <s v="Same-Day"/>
    <s v="Delivered"/>
    <n v="11828.25"/>
    <n v="9462.6"/>
    <n v="1975775.7839999988"/>
    <m/>
    <m/>
    <x v="0"/>
    <n v="2365.6499999999996"/>
    <n v="19.999999999999996"/>
  </r>
  <r>
    <s v="ORD0204"/>
    <d v="2025-02-28T00:00:00"/>
    <s v="Gujarat"/>
    <s v="North"/>
    <x v="0"/>
    <x v="4"/>
    <n v="4"/>
    <n v="1788.19"/>
    <n v="0.02"/>
    <n v="7009.7"/>
    <s v="Credit Card"/>
    <x v="0"/>
    <s v="Standard"/>
    <s v="In Transit"/>
    <n v="7152.76"/>
    <n v="7009.7048000000004"/>
    <n v="2058812.7634000003"/>
    <m/>
    <m/>
    <x v="0"/>
    <n v="143.05519999999979"/>
    <n v="1.9999999999999969"/>
  </r>
  <r>
    <s v="ORD0205"/>
    <d v="2025-03-28T00:00:00"/>
    <s v="Karnataka"/>
    <s v="West"/>
    <x v="2"/>
    <x v="7"/>
    <n v="2"/>
    <n v="3852.56"/>
    <n v="0.24"/>
    <n v="5855.89"/>
    <s v="Net Banking"/>
    <x v="0"/>
    <s v="Same-Day"/>
    <s v="Delivered"/>
    <n v="7705.12"/>
    <n v="5855.8912"/>
    <n v="1954015.6870999979"/>
    <m/>
    <m/>
    <x v="0"/>
    <n v="1849.2287999999999"/>
    <n v="24"/>
  </r>
  <r>
    <s v="ORD0206"/>
    <d v="2025-02-02T00:00:00"/>
    <s v="Tamil Nadu"/>
    <s v="South"/>
    <x v="2"/>
    <x v="5"/>
    <n v="5"/>
    <n v="751.65"/>
    <n v="0.22"/>
    <n v="2931.43"/>
    <s v="Net Banking"/>
    <x v="0"/>
    <s v="Standard"/>
    <s v="In Transit"/>
    <n v="3758.25"/>
    <n v="2931.4349999999999"/>
    <n v="1954015.6870999979"/>
    <m/>
    <m/>
    <x v="0"/>
    <n v="826.81500000000005"/>
    <n v="22"/>
  </r>
  <r>
    <s v="ORD0207"/>
    <d v="2025-04-01T00:00:00"/>
    <s v="Delhi"/>
    <s v="West"/>
    <x v="2"/>
    <x v="11"/>
    <n v="3"/>
    <n v="2368.7199999999998"/>
    <n v="0.18"/>
    <n v="5827.05"/>
    <s v="Credit Card"/>
    <x v="0"/>
    <s v="Express"/>
    <s v="Cancelled"/>
    <n v="7106.16"/>
    <n v="5827.0511999999999"/>
    <n v="1954015.6870999979"/>
    <m/>
    <m/>
    <x v="0"/>
    <n v="1279.1088"/>
    <n v="18"/>
  </r>
  <r>
    <s v="ORD0208"/>
    <d v="2025-01-03T00:00:00"/>
    <s v="Karnataka"/>
    <s v="North"/>
    <x v="3"/>
    <x v="15"/>
    <n v="2"/>
    <n v="4693.3100000000004"/>
    <n v="0.18"/>
    <n v="7697.03"/>
    <s v="Debit Card"/>
    <x v="2"/>
    <s v="Standard"/>
    <s v="Cancelled"/>
    <n v="9386.6200000000008"/>
    <n v="7697.0284000000011"/>
    <n v="1802015.0199999986"/>
    <m/>
    <m/>
    <x v="2"/>
    <n v="1689.5915999999997"/>
    <n v="17.999999999999996"/>
  </r>
  <r>
    <s v="ORD0209"/>
    <d v="2025-05-23T00:00:00"/>
    <s v="Delhi"/>
    <s v="North"/>
    <x v="2"/>
    <x v="7"/>
    <n v="1"/>
    <n v="3010.33"/>
    <n v="0.11"/>
    <n v="2679.19"/>
    <s v="Debit Card"/>
    <x v="0"/>
    <s v="Same-Day"/>
    <s v="Delivered"/>
    <n v="3010.33"/>
    <n v="2679.1936999999998"/>
    <n v="1954015.6870999979"/>
    <m/>
    <m/>
    <x v="0"/>
    <n v="331.13630000000012"/>
    <n v="11.000000000000004"/>
  </r>
  <r>
    <s v="ORD0210"/>
    <d v="2025-06-22T00:00:00"/>
    <s v="Tamil Nadu"/>
    <s v="East"/>
    <x v="0"/>
    <x v="3"/>
    <n v="2"/>
    <n v="3796.49"/>
    <n v="0.19"/>
    <n v="6150.31"/>
    <s v="Debit Card"/>
    <x v="1"/>
    <s v="Standard"/>
    <s v="Delivered"/>
    <n v="7592.98"/>
    <n v="6150.3137999999999"/>
    <n v="2058812.7634000003"/>
    <m/>
    <m/>
    <x v="1"/>
    <n v="1442.6661999999997"/>
    <n v="18.999999999999996"/>
  </r>
  <r>
    <s v="ORD0211"/>
    <d v="2025-05-22T00:00:00"/>
    <s v="Gujarat"/>
    <s v="South"/>
    <x v="1"/>
    <x v="1"/>
    <n v="3"/>
    <n v="1260.83"/>
    <n v="0.22"/>
    <n v="2950.34"/>
    <s v="COD"/>
    <x v="1"/>
    <s v="Same-Day"/>
    <s v="Delivered"/>
    <n v="3782.49"/>
    <n v="2950.3422"/>
    <n v="1975775.7839999988"/>
    <m/>
    <m/>
    <x v="1"/>
    <n v="832.14779999999973"/>
    <n v="21.999999999999993"/>
  </r>
  <r>
    <s v="ORD0212"/>
    <d v="2025-02-23T00:00:00"/>
    <s v="Gujarat"/>
    <s v="North"/>
    <x v="4"/>
    <x v="19"/>
    <n v="2"/>
    <n v="3167.37"/>
    <n v="0.11"/>
    <n v="5637.92"/>
    <s v="COD"/>
    <x v="1"/>
    <s v="Express"/>
    <s v="In Transit"/>
    <n v="6334.74"/>
    <n v="5637.9186"/>
    <n v="2189601.9989000014"/>
    <m/>
    <m/>
    <x v="1"/>
    <n v="696.82139999999981"/>
    <n v="10.999999999999996"/>
  </r>
  <r>
    <s v="ORD0213"/>
    <d v="2025-04-10T00:00:00"/>
    <s v="Tamil Nadu"/>
    <s v="South"/>
    <x v="2"/>
    <x v="6"/>
    <n v="3"/>
    <n v="1944.65"/>
    <n v="0.19"/>
    <n v="4725.5"/>
    <s v="Net Banking"/>
    <x v="0"/>
    <s v="Express"/>
    <s v="Cancelled"/>
    <n v="5833.9500000000007"/>
    <n v="4725.4995000000008"/>
    <n v="1954015.6870999979"/>
    <m/>
    <m/>
    <x v="0"/>
    <n v="1108.4504999999999"/>
    <n v="18.999999999999996"/>
  </r>
  <r>
    <s v="ORD0214"/>
    <d v="2025-05-30T00:00:00"/>
    <s v="Tamil Nadu"/>
    <s v="West"/>
    <x v="4"/>
    <x v="16"/>
    <n v="4"/>
    <n v="4842.1499999999996"/>
    <n v="0.14000000000000001"/>
    <n v="16657"/>
    <s v="Credit Card"/>
    <x v="1"/>
    <s v="Standard"/>
    <s v="Delivered"/>
    <n v="19368.599999999999"/>
    <n v="16656.995999999999"/>
    <n v="2189601.9989000014"/>
    <m/>
    <m/>
    <x v="1"/>
    <n v="2711.6039999999994"/>
    <n v="13.999999999999998"/>
  </r>
  <r>
    <s v="ORD0215"/>
    <d v="2025-02-06T00:00:00"/>
    <s v="Maharashtra"/>
    <s v="East"/>
    <x v="3"/>
    <x v="9"/>
    <n v="1"/>
    <n v="2724.61"/>
    <n v="0.21"/>
    <n v="2152.44"/>
    <s v="Net Banking"/>
    <x v="2"/>
    <s v="Standard"/>
    <s v="Delivered"/>
    <n v="2724.61"/>
    <n v="2152.4419000000003"/>
    <n v="1802015.0199999986"/>
    <m/>
    <m/>
    <x v="2"/>
    <n v="572.16809999999987"/>
    <n v="20.999999999999993"/>
  </r>
  <r>
    <s v="ORD0216"/>
    <d v="2025-04-11T00:00:00"/>
    <s v="Maharashtra"/>
    <s v="East"/>
    <x v="1"/>
    <x v="13"/>
    <n v="5"/>
    <n v="1163.3800000000001"/>
    <n v="0.05"/>
    <n v="5526.06"/>
    <s v="Debit Card"/>
    <x v="1"/>
    <s v="Express"/>
    <s v="In Transit"/>
    <n v="5816.9000000000005"/>
    <n v="5526.0550000000003"/>
    <n v="1975775.7839999988"/>
    <m/>
    <m/>
    <x v="1"/>
    <n v="290.84500000000025"/>
    <n v="5.0000000000000036"/>
  </r>
  <r>
    <s v="ORD0217"/>
    <d v="2025-06-29T00:00:00"/>
    <s v="Delhi"/>
    <s v="South"/>
    <x v="0"/>
    <x v="4"/>
    <n v="4"/>
    <n v="4580.76"/>
    <n v="0.17"/>
    <n v="15208.12"/>
    <s v="Credit Card"/>
    <x v="1"/>
    <s v="Same-Day"/>
    <s v="Delivered"/>
    <n v="18323.04"/>
    <n v="15208.1232"/>
    <n v="2058812.7634000003"/>
    <m/>
    <m/>
    <x v="1"/>
    <n v="3114.9168000000009"/>
    <n v="17.000000000000004"/>
  </r>
  <r>
    <s v="ORD0218"/>
    <d v="2025-01-23T00:00:00"/>
    <s v="Karnataka"/>
    <s v="West"/>
    <x v="3"/>
    <x v="9"/>
    <n v="5"/>
    <n v="3278.73"/>
    <n v="0.08"/>
    <n v="15082.16"/>
    <s v="Net Banking"/>
    <x v="2"/>
    <s v="Express"/>
    <s v="Delivered"/>
    <n v="16393.650000000001"/>
    <n v="15082.158000000001"/>
    <n v="1802015.0199999986"/>
    <m/>
    <m/>
    <x v="2"/>
    <n v="1311.4920000000002"/>
    <n v="8"/>
  </r>
  <r>
    <s v="ORD0219"/>
    <d v="2025-06-21T00:00:00"/>
    <s v="Delhi"/>
    <s v="South"/>
    <x v="2"/>
    <x v="6"/>
    <n v="4"/>
    <n v="324.01"/>
    <n v="0.22"/>
    <n v="1010.91"/>
    <s v="UPI"/>
    <x v="2"/>
    <s v="Same-Day"/>
    <s v="Delivered"/>
    <n v="1296.04"/>
    <n v="1010.9112"/>
    <n v="1954015.6870999979"/>
    <m/>
    <m/>
    <x v="2"/>
    <n v="285.12879999999996"/>
    <n v="21.999999999999996"/>
  </r>
  <r>
    <s v="ORD0220"/>
    <d v="2025-05-04T00:00:00"/>
    <s v="Karnataka"/>
    <s v="West"/>
    <x v="1"/>
    <x v="14"/>
    <n v="3"/>
    <n v="1227.0899999999999"/>
    <n v="0.14000000000000001"/>
    <n v="3165.89"/>
    <s v="Debit Card"/>
    <x v="0"/>
    <s v="Standard"/>
    <s v="Delivered"/>
    <n v="3681.2699999999995"/>
    <n v="3165.8921999999993"/>
    <n v="1975775.7839999988"/>
    <m/>
    <m/>
    <x v="0"/>
    <n v="515.37780000000021"/>
    <n v="14.000000000000007"/>
  </r>
  <r>
    <s v="ORD0221"/>
    <d v="2025-03-01T00:00:00"/>
    <s v="Tamil Nadu"/>
    <s v="West"/>
    <x v="4"/>
    <x v="17"/>
    <n v="2"/>
    <n v="3690.58"/>
    <n v="0.09"/>
    <n v="6716.86"/>
    <s v="Net Banking"/>
    <x v="2"/>
    <s v="Standard"/>
    <s v="Delivered"/>
    <n v="7381.16"/>
    <n v="6716.8555999999999"/>
    <n v="2189601.9989000014"/>
    <m/>
    <m/>
    <x v="2"/>
    <n v="664.30439999999999"/>
    <n v="9"/>
  </r>
  <r>
    <s v="ORD0222"/>
    <d v="2025-06-15T00:00:00"/>
    <s v="Gujarat"/>
    <s v="South"/>
    <x v="1"/>
    <x v="13"/>
    <n v="1"/>
    <n v="3845.26"/>
    <n v="0.1"/>
    <n v="3460.73"/>
    <s v="Credit Card"/>
    <x v="0"/>
    <s v="Same-Day"/>
    <s v="Delivered"/>
    <n v="3845.26"/>
    <n v="3460.7340000000004"/>
    <n v="1975775.7839999988"/>
    <m/>
    <m/>
    <x v="0"/>
    <n v="384.52599999999984"/>
    <n v="9.9999999999999947"/>
  </r>
  <r>
    <s v="ORD0223"/>
    <d v="2025-05-07T00:00:00"/>
    <s v="Delhi"/>
    <s v="West"/>
    <x v="3"/>
    <x v="8"/>
    <n v="3"/>
    <n v="396.21"/>
    <n v="0.16"/>
    <n v="998.45"/>
    <s v="COD"/>
    <x v="2"/>
    <s v="Same-Day"/>
    <s v="Delivered"/>
    <n v="1188.6299999999999"/>
    <n v="998.44919999999991"/>
    <n v="1802015.0199999986"/>
    <m/>
    <m/>
    <x v="2"/>
    <n v="190.18079999999998"/>
    <n v="16"/>
  </r>
  <r>
    <s v="ORD0224"/>
    <d v="2025-04-11T00:00:00"/>
    <s v="Gujarat"/>
    <s v="East"/>
    <x v="0"/>
    <x v="0"/>
    <n v="1"/>
    <n v="181.96"/>
    <n v="0.18"/>
    <n v="149.21"/>
    <s v="COD"/>
    <x v="2"/>
    <s v="Same-Day"/>
    <s v="Delivered"/>
    <n v="181.96"/>
    <n v="149.20720000000003"/>
    <n v="2058812.7634000003"/>
    <m/>
    <m/>
    <x v="2"/>
    <n v="32.752799999999979"/>
    <n v="17.999999999999989"/>
  </r>
  <r>
    <s v="ORD0225"/>
    <d v="2025-05-01T00:00:00"/>
    <s v="Maharashtra"/>
    <s v="East"/>
    <x v="2"/>
    <x v="11"/>
    <n v="2"/>
    <n v="1280.75"/>
    <n v="0.15"/>
    <n v="2177.2800000000002"/>
    <s v="Credit Card"/>
    <x v="1"/>
    <s v="Express"/>
    <s v="Delivered"/>
    <n v="2561.5"/>
    <n v="2177.2750000000001"/>
    <n v="1954015.6870999979"/>
    <m/>
    <m/>
    <x v="1"/>
    <n v="384.22499999999991"/>
    <n v="14.999999999999996"/>
  </r>
  <r>
    <s v="ORD0226"/>
    <d v="2025-02-10T00:00:00"/>
    <s v="Karnataka"/>
    <s v="North"/>
    <x v="2"/>
    <x v="7"/>
    <n v="5"/>
    <n v="1291.72"/>
    <n v="0.17"/>
    <n v="5360.64"/>
    <s v="Net Banking"/>
    <x v="2"/>
    <s v="Express"/>
    <s v="Delivered"/>
    <n v="6458.6"/>
    <n v="5360.6379999999999"/>
    <n v="1954015.6870999979"/>
    <m/>
    <m/>
    <x v="2"/>
    <n v="1097.9620000000004"/>
    <n v="17.000000000000007"/>
  </r>
  <r>
    <s v="ORD0227"/>
    <d v="2025-02-01T00:00:00"/>
    <s v="Tamil Nadu"/>
    <s v="South"/>
    <x v="0"/>
    <x v="0"/>
    <n v="5"/>
    <n v="2432.42"/>
    <n v="0.16"/>
    <n v="10216.16"/>
    <s v="Net Banking"/>
    <x v="2"/>
    <s v="Same-Day"/>
    <s v="Delivered"/>
    <n v="12162.1"/>
    <n v="10216.164000000001"/>
    <n v="2058812.7634000003"/>
    <m/>
    <m/>
    <x v="2"/>
    <n v="1945.9359999999997"/>
    <n v="15.999999999999998"/>
  </r>
  <r>
    <s v="ORD0228"/>
    <d v="2025-03-16T00:00:00"/>
    <s v="Gujarat"/>
    <s v="West"/>
    <x v="2"/>
    <x v="6"/>
    <n v="1"/>
    <n v="1225.8599999999999"/>
    <n v="0.23"/>
    <n v="943.91"/>
    <s v="Credit Card"/>
    <x v="1"/>
    <s v="Same-Day"/>
    <s v="Delivered"/>
    <n v="1225.8599999999999"/>
    <n v="943.91219999999998"/>
    <n v="1954015.6870999979"/>
    <m/>
    <m/>
    <x v="1"/>
    <n v="281.94779999999992"/>
    <n v="22.999999999999996"/>
  </r>
  <r>
    <s v="ORD0229"/>
    <d v="2025-05-31T00:00:00"/>
    <s v="Gujarat"/>
    <s v="South"/>
    <x v="0"/>
    <x v="2"/>
    <n v="1"/>
    <n v="978.84"/>
    <n v="0.21"/>
    <n v="773.28"/>
    <s v="COD"/>
    <x v="1"/>
    <s v="Standard"/>
    <s v="Delivered"/>
    <n v="978.84"/>
    <n v="773.28360000000009"/>
    <n v="2058812.7634000003"/>
    <m/>
    <m/>
    <x v="1"/>
    <n v="205.55639999999994"/>
    <n v="20.999999999999993"/>
  </r>
  <r>
    <s v="ORD0230"/>
    <d v="2025-02-03T00:00:00"/>
    <s v="Karnataka"/>
    <s v="East"/>
    <x v="2"/>
    <x v="7"/>
    <n v="2"/>
    <n v="2876.81"/>
    <n v="0.21"/>
    <n v="4545.3599999999997"/>
    <s v="Debit Card"/>
    <x v="1"/>
    <s v="Same-Day"/>
    <s v="Delivered"/>
    <n v="5753.62"/>
    <n v="4545.3598000000002"/>
    <n v="1954015.6870999979"/>
    <m/>
    <m/>
    <x v="1"/>
    <n v="1208.2601999999997"/>
    <n v="20.999999999999996"/>
  </r>
  <r>
    <s v="ORD0231"/>
    <d v="2025-04-17T00:00:00"/>
    <s v="Gujarat"/>
    <s v="West"/>
    <x v="3"/>
    <x v="8"/>
    <n v="1"/>
    <n v="2241.73"/>
    <n v="0.21"/>
    <n v="1770.97"/>
    <s v="UPI"/>
    <x v="0"/>
    <s v="Express"/>
    <s v="In Transit"/>
    <n v="2241.73"/>
    <n v="1770.9667000000002"/>
    <n v="1802015.0199999986"/>
    <m/>
    <m/>
    <x v="0"/>
    <n v="470.76329999999984"/>
    <n v="20.999999999999993"/>
  </r>
  <r>
    <s v="ORD0232"/>
    <d v="2025-06-03T00:00:00"/>
    <s v="Karnataka"/>
    <s v="South"/>
    <x v="4"/>
    <x v="19"/>
    <n v="2"/>
    <n v="1843.47"/>
    <n v="0.24"/>
    <n v="2802.07"/>
    <s v="Net Banking"/>
    <x v="2"/>
    <s v="Express"/>
    <s v="Delivered"/>
    <n v="3686.94"/>
    <n v="2802.0744"/>
    <n v="2189601.9989000014"/>
    <m/>
    <m/>
    <x v="2"/>
    <n v="884.86560000000009"/>
    <n v="24.000000000000004"/>
  </r>
  <r>
    <s v="ORD0233"/>
    <d v="2025-07-01T00:00:00"/>
    <s v="Gujarat"/>
    <s v="South"/>
    <x v="2"/>
    <x v="7"/>
    <n v="1"/>
    <n v="501.99"/>
    <n v="0.04"/>
    <n v="481.91"/>
    <s v="UPI"/>
    <x v="0"/>
    <s v="Same-Day"/>
    <s v="Delivered"/>
    <n v="501.99"/>
    <n v="481.91039999999998"/>
    <n v="1954015.6870999979"/>
    <m/>
    <m/>
    <x v="0"/>
    <n v="20.079600000000028"/>
    <n v="4.0000000000000053"/>
  </r>
  <r>
    <s v="ORD0234"/>
    <d v="2025-04-15T00:00:00"/>
    <s v="Maharashtra"/>
    <s v="South"/>
    <x v="4"/>
    <x v="17"/>
    <n v="3"/>
    <n v="2279.21"/>
    <n v="0.19"/>
    <n v="5538.48"/>
    <s v="Credit Card"/>
    <x v="0"/>
    <s v="Standard"/>
    <s v="Delivered"/>
    <n v="6837.63"/>
    <n v="5538.4803000000002"/>
    <n v="2189601.9989000014"/>
    <m/>
    <m/>
    <x v="0"/>
    <n v="1299.1496999999999"/>
    <n v="18.999999999999996"/>
  </r>
  <r>
    <s v="ORD0235"/>
    <d v="2025-06-30T00:00:00"/>
    <s v="Gujarat"/>
    <s v="North"/>
    <x v="2"/>
    <x v="5"/>
    <n v="4"/>
    <n v="606.14"/>
    <n v="0.02"/>
    <n v="2376.0700000000002"/>
    <s v="COD"/>
    <x v="1"/>
    <s v="Same-Day"/>
    <s v="Delivered"/>
    <n v="2424.56"/>
    <n v="2376.0688"/>
    <n v="1954015.6870999979"/>
    <m/>
    <m/>
    <x v="1"/>
    <n v="48.491199999999935"/>
    <n v="1.9999999999999973"/>
  </r>
  <r>
    <s v="ORD0236"/>
    <d v="2025-01-03T00:00:00"/>
    <s v="Maharashtra"/>
    <s v="South"/>
    <x v="4"/>
    <x v="18"/>
    <n v="4"/>
    <n v="3917.93"/>
    <n v="0.18"/>
    <n v="12850.81"/>
    <s v="UPI"/>
    <x v="2"/>
    <s v="Same-Day"/>
    <s v="Delivered"/>
    <n v="15671.72"/>
    <n v="12850.8104"/>
    <n v="2189601.9989000014"/>
    <m/>
    <m/>
    <x v="2"/>
    <n v="2820.909599999999"/>
    <n v="17.999999999999993"/>
  </r>
  <r>
    <s v="ORD0237"/>
    <d v="2025-04-29T00:00:00"/>
    <s v="Delhi"/>
    <s v="West"/>
    <x v="3"/>
    <x v="15"/>
    <n v="3"/>
    <n v="1415.19"/>
    <n v="0.04"/>
    <n v="4075.75"/>
    <s v="Debit Card"/>
    <x v="2"/>
    <s v="Standard"/>
    <s v="Delivered"/>
    <n v="4245.57"/>
    <n v="4075.7471999999998"/>
    <n v="1802015.0199999986"/>
    <m/>
    <m/>
    <x v="2"/>
    <n v="169.82279999999992"/>
    <n v="3.9999999999999982"/>
  </r>
  <r>
    <s v="ORD0238"/>
    <d v="2025-03-06T00:00:00"/>
    <s v="Maharashtra"/>
    <s v="South"/>
    <x v="4"/>
    <x v="18"/>
    <n v="2"/>
    <n v="3632.41"/>
    <n v="0.12"/>
    <n v="6393.04"/>
    <s v="UPI"/>
    <x v="2"/>
    <s v="Same-Day"/>
    <s v="Delivered"/>
    <n v="7264.82"/>
    <n v="6393.0415999999996"/>
    <n v="2189601.9989000014"/>
    <m/>
    <m/>
    <x v="2"/>
    <n v="871.77840000000015"/>
    <n v="12.000000000000002"/>
  </r>
  <r>
    <s v="ORD0239"/>
    <d v="2025-04-07T00:00:00"/>
    <s v="Maharashtra"/>
    <s v="East"/>
    <x v="3"/>
    <x v="9"/>
    <n v="5"/>
    <n v="1961.46"/>
    <n v="0.22"/>
    <n v="7649.69"/>
    <s v="Net Banking"/>
    <x v="2"/>
    <s v="Express"/>
    <s v="Delivered"/>
    <n v="9807.2999999999993"/>
    <n v="7649.6939999999995"/>
    <n v="1802015.0199999986"/>
    <m/>
    <m/>
    <x v="2"/>
    <n v="2157.6059999999998"/>
    <n v="22"/>
  </r>
  <r>
    <s v="ORD0240"/>
    <d v="2025-01-06T00:00:00"/>
    <s v="Karnataka"/>
    <s v="East"/>
    <x v="1"/>
    <x v="10"/>
    <n v="2"/>
    <n v="2447.15"/>
    <n v="0.04"/>
    <n v="4698.53"/>
    <s v="UPI"/>
    <x v="1"/>
    <s v="Express"/>
    <s v="Delivered"/>
    <n v="4894.3"/>
    <n v="4698.5280000000002"/>
    <n v="1975775.7839999988"/>
    <m/>
    <m/>
    <x v="1"/>
    <n v="195.77199999999993"/>
    <n v="3.9999999999999987"/>
  </r>
  <r>
    <s v="ORD0241"/>
    <d v="2025-01-24T00:00:00"/>
    <s v="Karnataka"/>
    <s v="South"/>
    <x v="2"/>
    <x v="11"/>
    <n v="4"/>
    <n v="1888.58"/>
    <n v="0.23"/>
    <n v="5816.83"/>
    <s v="Net Banking"/>
    <x v="2"/>
    <s v="Standard"/>
    <s v="Delivered"/>
    <n v="7554.32"/>
    <n v="5816.8263999999999"/>
    <n v="1954015.6870999979"/>
    <m/>
    <m/>
    <x v="2"/>
    <n v="1737.4935999999998"/>
    <n v="23"/>
  </r>
  <r>
    <s v="ORD0242"/>
    <d v="2025-07-02T00:00:00"/>
    <s v="Tamil Nadu"/>
    <s v="West"/>
    <x v="1"/>
    <x v="13"/>
    <n v="3"/>
    <n v="4173.28"/>
    <n v="0.02"/>
    <n v="12269.44"/>
    <s v="Debit Card"/>
    <x v="2"/>
    <s v="Express"/>
    <s v="Delivered"/>
    <n v="12519.84"/>
    <n v="12269.4432"/>
    <n v="1975775.7839999988"/>
    <m/>
    <m/>
    <x v="2"/>
    <n v="250.39680000000044"/>
    <n v="2.0000000000000036"/>
  </r>
  <r>
    <s v="ORD0243"/>
    <d v="2025-03-14T00:00:00"/>
    <s v="Karnataka"/>
    <s v="West"/>
    <x v="4"/>
    <x v="16"/>
    <n v="4"/>
    <n v="3966.48"/>
    <n v="0.02"/>
    <n v="15548.6"/>
    <s v="Debit Card"/>
    <x v="1"/>
    <s v="Same-Day"/>
    <s v="Delivered"/>
    <n v="15865.92"/>
    <n v="15548.6016"/>
    <n v="2189601.9989000014"/>
    <m/>
    <m/>
    <x v="1"/>
    <n v="317.31840000000011"/>
    <n v="2.0000000000000009"/>
  </r>
  <r>
    <s v="ORD0244"/>
    <d v="2025-06-22T00:00:00"/>
    <s v="Gujarat"/>
    <s v="South"/>
    <x v="1"/>
    <x v="14"/>
    <n v="5"/>
    <n v="3009.72"/>
    <n v="0.23"/>
    <n v="11587.42"/>
    <s v="Credit Card"/>
    <x v="2"/>
    <s v="Standard"/>
    <s v="Delivered"/>
    <n v="15048.599999999999"/>
    <n v="11587.421999999999"/>
    <n v="1975775.7839999988"/>
    <m/>
    <m/>
    <x v="2"/>
    <n v="3461.1779999999999"/>
    <n v="23"/>
  </r>
  <r>
    <s v="ORD0245"/>
    <d v="2025-06-13T00:00:00"/>
    <s v="Gujarat"/>
    <s v="North"/>
    <x v="4"/>
    <x v="16"/>
    <n v="4"/>
    <n v="4837.37"/>
    <n v="0.08"/>
    <n v="17801.52"/>
    <s v="Credit Card"/>
    <x v="1"/>
    <s v="Express"/>
    <s v="Delivered"/>
    <n v="19349.48"/>
    <n v="17801.5216"/>
    <n v="2189601.9989000014"/>
    <m/>
    <m/>
    <x v="1"/>
    <n v="1547.9583999999995"/>
    <n v="7.9999999999999973"/>
  </r>
  <r>
    <s v="ORD0246"/>
    <d v="2025-06-08T00:00:00"/>
    <s v="Gujarat"/>
    <s v="West"/>
    <x v="4"/>
    <x v="16"/>
    <n v="5"/>
    <n v="3469.56"/>
    <n v="0.06"/>
    <n v="16306.93"/>
    <s v="COD"/>
    <x v="1"/>
    <s v="Express"/>
    <s v="Delivered"/>
    <n v="17347.8"/>
    <n v="16306.931999999999"/>
    <n v="2189601.9989000014"/>
    <m/>
    <m/>
    <x v="1"/>
    <n v="1040.8680000000004"/>
    <n v="6.0000000000000027"/>
  </r>
  <r>
    <s v="ORD0247"/>
    <d v="2025-03-03T00:00:00"/>
    <s v="Karnataka"/>
    <s v="North"/>
    <x v="1"/>
    <x v="10"/>
    <n v="1"/>
    <n v="1547.62"/>
    <n v="0.23"/>
    <n v="1191.67"/>
    <s v="Credit Card"/>
    <x v="2"/>
    <s v="Standard"/>
    <s v="Cancelled"/>
    <n v="1547.62"/>
    <n v="1191.6674"/>
    <n v="1975775.7839999988"/>
    <m/>
    <m/>
    <x v="2"/>
    <n v="355.95259999999985"/>
    <n v="22.999999999999993"/>
  </r>
  <r>
    <s v="ORD0248"/>
    <d v="2025-02-18T00:00:00"/>
    <s v="Karnataka"/>
    <s v="West"/>
    <x v="3"/>
    <x v="9"/>
    <n v="2"/>
    <n v="2653.46"/>
    <n v="0.09"/>
    <n v="4829.3"/>
    <s v="UPI"/>
    <x v="2"/>
    <s v="Standard"/>
    <s v="Delivered"/>
    <n v="5306.92"/>
    <n v="4829.2972"/>
    <n v="1802015.0199999986"/>
    <m/>
    <m/>
    <x v="2"/>
    <n v="477.6228000000001"/>
    <n v="9.0000000000000018"/>
  </r>
  <r>
    <s v="ORD0249"/>
    <d v="2025-01-14T00:00:00"/>
    <s v="Maharashtra"/>
    <s v="South"/>
    <x v="2"/>
    <x v="6"/>
    <n v="1"/>
    <n v="210.67"/>
    <n v="0.09"/>
    <n v="191.71"/>
    <s v="UPI"/>
    <x v="0"/>
    <s v="Standard"/>
    <s v="Returned"/>
    <n v="210.67"/>
    <n v="191.7097"/>
    <n v="1954015.6870999979"/>
    <m/>
    <m/>
    <x v="0"/>
    <n v="18.960299999999989"/>
    <n v="8.9999999999999947"/>
  </r>
  <r>
    <s v="ORD0250"/>
    <d v="2025-02-18T00:00:00"/>
    <s v="Gujarat"/>
    <s v="South"/>
    <x v="3"/>
    <x v="12"/>
    <n v="5"/>
    <n v="2189.21"/>
    <n v="0.12"/>
    <n v="9632.52"/>
    <s v="Debit Card"/>
    <x v="2"/>
    <s v="Express"/>
    <s v="Delivered"/>
    <n v="10946.05"/>
    <n v="9632.5239999999994"/>
    <n v="1802015.0199999986"/>
    <m/>
    <m/>
    <x v="2"/>
    <n v="1313.5259999999998"/>
    <n v="12"/>
  </r>
  <r>
    <s v="ORD0251"/>
    <d v="2025-06-22T00:00:00"/>
    <s v="Maharashtra"/>
    <s v="South"/>
    <x v="2"/>
    <x v="5"/>
    <n v="4"/>
    <n v="3001.8"/>
    <n v="0.1"/>
    <n v="10806.48"/>
    <s v="COD"/>
    <x v="0"/>
    <s v="Same-Day"/>
    <s v="Delivered"/>
    <n v="12007.2"/>
    <n v="10806.480000000001"/>
    <n v="1954015.6870999979"/>
    <m/>
    <m/>
    <x v="0"/>
    <n v="1200.7199999999993"/>
    <n v="9.9999999999999929"/>
  </r>
  <r>
    <s v="ORD0252"/>
    <d v="2025-04-23T00:00:00"/>
    <s v="Gujarat"/>
    <s v="West"/>
    <x v="0"/>
    <x v="0"/>
    <n v="3"/>
    <n v="1065.6600000000001"/>
    <n v="0.03"/>
    <n v="3101.07"/>
    <s v="Debit Card"/>
    <x v="2"/>
    <s v="Same-Day"/>
    <s v="Delivered"/>
    <n v="3196.9800000000005"/>
    <n v="3101.0706000000005"/>
    <n v="2058812.7634000003"/>
    <m/>
    <m/>
    <x v="2"/>
    <n v="95.909400000000005"/>
    <n v="3"/>
  </r>
  <r>
    <s v="ORD0253"/>
    <d v="2025-01-18T00:00:00"/>
    <s v="Gujarat"/>
    <s v="South"/>
    <x v="4"/>
    <x v="18"/>
    <n v="1"/>
    <n v="1804.83"/>
    <n v="0.21"/>
    <n v="1425.82"/>
    <s v="Net Banking"/>
    <x v="1"/>
    <s v="Same-Day"/>
    <s v="Cancelled"/>
    <n v="1804.83"/>
    <n v="1425.8157000000001"/>
    <n v="2189601.9989000014"/>
    <m/>
    <m/>
    <x v="1"/>
    <n v="379.01429999999982"/>
    <n v="20.999999999999989"/>
  </r>
  <r>
    <s v="ORD0254"/>
    <d v="2025-01-19T00:00:00"/>
    <s v="Delhi"/>
    <s v="South"/>
    <x v="4"/>
    <x v="19"/>
    <n v="2"/>
    <n v="1596.36"/>
    <n v="0.05"/>
    <n v="3033.08"/>
    <s v="UPI"/>
    <x v="0"/>
    <s v="Same-Day"/>
    <s v="Delivered"/>
    <n v="3192.72"/>
    <n v="3033.0839999999998"/>
    <n v="2189601.9989000014"/>
    <m/>
    <m/>
    <x v="0"/>
    <n v="159.63599999999997"/>
    <n v="5"/>
  </r>
  <r>
    <s v="ORD0255"/>
    <d v="2025-05-25T00:00:00"/>
    <s v="Gujarat"/>
    <s v="South"/>
    <x v="2"/>
    <x v="11"/>
    <n v="2"/>
    <n v="2484.6799999999998"/>
    <n v="0.13"/>
    <n v="4323.34"/>
    <s v="Net Banking"/>
    <x v="2"/>
    <s v="Same-Day"/>
    <s v="Delivered"/>
    <n v="4969.3599999999997"/>
    <n v="4323.3431999999993"/>
    <n v="1954015.6870999979"/>
    <m/>
    <m/>
    <x v="2"/>
    <n v="646.01680000000033"/>
    <n v="13.000000000000009"/>
  </r>
  <r>
    <s v="ORD0256"/>
    <d v="2025-04-07T00:00:00"/>
    <s v="Delhi"/>
    <s v="West"/>
    <x v="2"/>
    <x v="6"/>
    <n v="4"/>
    <n v="3135.11"/>
    <n v="0.22"/>
    <n v="9781.5400000000009"/>
    <s v="Debit Card"/>
    <x v="2"/>
    <s v="Standard"/>
    <s v="Delivered"/>
    <n v="12540.44"/>
    <n v="9781.5432000000001"/>
    <n v="1954015.6870999979"/>
    <m/>
    <m/>
    <x v="2"/>
    <n v="2758.8968000000004"/>
    <n v="22.000000000000004"/>
  </r>
  <r>
    <s v="ORD0257"/>
    <d v="2025-06-10T00:00:00"/>
    <s v="Tamil Nadu"/>
    <s v="South"/>
    <x v="2"/>
    <x v="5"/>
    <n v="4"/>
    <n v="2494.63"/>
    <n v="0.02"/>
    <n v="9778.9500000000007"/>
    <s v="Net Banking"/>
    <x v="2"/>
    <s v="Standard"/>
    <s v="Delivered"/>
    <n v="9978.52"/>
    <n v="9778.9495999999999"/>
    <n v="1954015.6870999979"/>
    <m/>
    <m/>
    <x v="2"/>
    <n v="199.57040000000052"/>
    <n v="2.0000000000000053"/>
  </r>
  <r>
    <s v="ORD0258"/>
    <d v="2025-01-16T00:00:00"/>
    <s v="Gujarat"/>
    <s v="North"/>
    <x v="4"/>
    <x v="16"/>
    <n v="4"/>
    <n v="2871.69"/>
    <n v="0.19"/>
    <n v="9304.2800000000007"/>
    <s v="UPI"/>
    <x v="0"/>
    <s v="Express"/>
    <s v="Delivered"/>
    <n v="11486.76"/>
    <n v="9304.2756000000008"/>
    <n v="2189601.9989000014"/>
    <m/>
    <m/>
    <x v="0"/>
    <n v="2182.4843999999994"/>
    <n v="18.999999999999993"/>
  </r>
  <r>
    <s v="ORD0259"/>
    <d v="2025-05-30T00:00:00"/>
    <s v="Gujarat"/>
    <s v="South"/>
    <x v="4"/>
    <x v="17"/>
    <n v="4"/>
    <n v="2777.13"/>
    <n v="0.25"/>
    <n v="8331.39"/>
    <s v="Credit Card"/>
    <x v="1"/>
    <s v="Standard"/>
    <s v="Delivered"/>
    <n v="11108.52"/>
    <n v="8331.39"/>
    <n v="2189601.9989000014"/>
    <m/>
    <m/>
    <x v="1"/>
    <n v="2777.130000000001"/>
    <n v="25.000000000000007"/>
  </r>
  <r>
    <s v="ORD0260"/>
    <d v="2025-04-16T00:00:00"/>
    <s v="Karnataka"/>
    <s v="South"/>
    <x v="0"/>
    <x v="3"/>
    <n v="4"/>
    <n v="4339.92"/>
    <n v="0.03"/>
    <n v="16838.89"/>
    <s v="UPI"/>
    <x v="0"/>
    <s v="Standard"/>
    <s v="Cancelled"/>
    <n v="17359.68"/>
    <n v="16838.889599999999"/>
    <n v="2058812.7634000003"/>
    <m/>
    <m/>
    <x v="0"/>
    <n v="520.79040000000168"/>
    <n v="3.0000000000000098"/>
  </r>
  <r>
    <s v="ORD0261"/>
    <d v="2025-05-31T00:00:00"/>
    <s v="Gujarat"/>
    <s v="North"/>
    <x v="1"/>
    <x v="1"/>
    <n v="5"/>
    <n v="782.25"/>
    <n v="0.05"/>
    <n v="3715.69"/>
    <s v="Net Banking"/>
    <x v="0"/>
    <s v="Standard"/>
    <s v="Delivered"/>
    <n v="3911.25"/>
    <n v="3715.6875"/>
    <n v="1975775.7839999988"/>
    <m/>
    <m/>
    <x v="0"/>
    <n v="195.5625"/>
    <n v="5"/>
  </r>
  <r>
    <s v="ORD0262"/>
    <d v="2025-01-27T00:00:00"/>
    <s v="Gujarat"/>
    <s v="East"/>
    <x v="1"/>
    <x v="1"/>
    <n v="3"/>
    <n v="4897.1000000000004"/>
    <n v="7.0000000000000007E-2"/>
    <n v="13662.91"/>
    <s v="COD"/>
    <x v="0"/>
    <s v="Same-Day"/>
    <s v="In Transit"/>
    <n v="14691.300000000001"/>
    <n v="13662.909"/>
    <n v="1975775.7839999988"/>
    <m/>
    <m/>
    <x v="0"/>
    <n v="1028.3910000000014"/>
    <n v="7.0000000000000089"/>
  </r>
  <r>
    <s v="ORD0263"/>
    <d v="2025-01-27T00:00:00"/>
    <s v="Delhi"/>
    <s v="South"/>
    <x v="1"/>
    <x v="13"/>
    <n v="3"/>
    <n v="4348.53"/>
    <n v="0.03"/>
    <n v="12654.22"/>
    <s v="Net Banking"/>
    <x v="0"/>
    <s v="Standard"/>
    <s v="Delivered"/>
    <n v="13045.59"/>
    <n v="12654.222299999999"/>
    <n v="1975775.7839999988"/>
    <m/>
    <m/>
    <x v="0"/>
    <n v="391.3677000000007"/>
    <n v="3.0000000000000053"/>
  </r>
  <r>
    <s v="ORD0264"/>
    <d v="2025-05-11T00:00:00"/>
    <s v="Tamil Nadu"/>
    <s v="West"/>
    <x v="4"/>
    <x v="16"/>
    <n v="5"/>
    <n v="3198.77"/>
    <n v="0.16"/>
    <n v="13434.83"/>
    <s v="Net Banking"/>
    <x v="0"/>
    <s v="Express"/>
    <s v="Delivered"/>
    <n v="15993.85"/>
    <n v="13434.833999999999"/>
    <n v="2189601.9989000014"/>
    <m/>
    <m/>
    <x v="0"/>
    <n v="2559.0160000000014"/>
    <n v="16.000000000000007"/>
  </r>
  <r>
    <s v="ORD0265"/>
    <d v="2025-04-05T00:00:00"/>
    <s v="Gujarat"/>
    <s v="North"/>
    <x v="0"/>
    <x v="3"/>
    <n v="3"/>
    <n v="2328.0100000000002"/>
    <n v="0.12"/>
    <n v="6145.95"/>
    <s v="UPI"/>
    <x v="1"/>
    <s v="Same-Day"/>
    <s v="Returned"/>
    <n v="6984.0300000000007"/>
    <n v="6145.9464000000007"/>
    <n v="2058812.7634000003"/>
    <m/>
    <m/>
    <x v="1"/>
    <n v="838.08359999999993"/>
    <n v="11.999999999999998"/>
  </r>
  <r>
    <s v="ORD0266"/>
    <d v="2025-04-19T00:00:00"/>
    <s v="Karnataka"/>
    <s v="West"/>
    <x v="0"/>
    <x v="3"/>
    <n v="4"/>
    <n v="1167.3699999999999"/>
    <n v="0.11"/>
    <n v="4155.84"/>
    <s v="Credit Card"/>
    <x v="1"/>
    <s v="Standard"/>
    <s v="Delivered"/>
    <n v="4669.4799999999996"/>
    <n v="4155.8371999999999"/>
    <n v="2058812.7634000003"/>
    <m/>
    <m/>
    <x v="1"/>
    <n v="513.64279999999962"/>
    <n v="10.999999999999993"/>
  </r>
  <r>
    <s v="ORD0267"/>
    <d v="2025-02-04T00:00:00"/>
    <s v="Gujarat"/>
    <s v="North"/>
    <x v="4"/>
    <x v="17"/>
    <n v="5"/>
    <n v="4276.87"/>
    <n v="0.2"/>
    <n v="17107.48"/>
    <s v="COD"/>
    <x v="0"/>
    <s v="Same-Day"/>
    <s v="Delivered"/>
    <n v="21384.35"/>
    <n v="17107.48"/>
    <n v="2189601.9989000014"/>
    <m/>
    <m/>
    <x v="0"/>
    <n v="4276.869999999999"/>
    <n v="19.999999999999996"/>
  </r>
  <r>
    <s v="ORD0268"/>
    <d v="2025-02-23T00:00:00"/>
    <s v="Maharashtra"/>
    <s v="South"/>
    <x v="2"/>
    <x v="7"/>
    <n v="4"/>
    <n v="103.31"/>
    <n v="0.24"/>
    <n v="314.06"/>
    <s v="Debit Card"/>
    <x v="2"/>
    <s v="Standard"/>
    <s v="Returned"/>
    <n v="413.24"/>
    <n v="314.06240000000003"/>
    <n v="1954015.6870999979"/>
    <m/>
    <m/>
    <x v="2"/>
    <n v="99.177599999999984"/>
    <n v="23.999999999999996"/>
  </r>
  <r>
    <s v="ORD0269"/>
    <d v="2025-04-15T00:00:00"/>
    <s v="Karnataka"/>
    <s v="South"/>
    <x v="4"/>
    <x v="16"/>
    <n v="3"/>
    <n v="1326.91"/>
    <n v="0.09"/>
    <n v="3622.46"/>
    <s v="Credit Card"/>
    <x v="1"/>
    <s v="Same-Day"/>
    <s v="Delivered"/>
    <n v="3980.7300000000005"/>
    <n v="3622.4643000000005"/>
    <n v="2189601.9989000014"/>
    <m/>
    <m/>
    <x v="1"/>
    <n v="358.26569999999992"/>
    <n v="8.9999999999999964"/>
  </r>
  <r>
    <s v="ORD0270"/>
    <d v="2025-06-21T00:00:00"/>
    <s v="Tamil Nadu"/>
    <s v="South"/>
    <x v="4"/>
    <x v="16"/>
    <n v="1"/>
    <n v="105.32"/>
    <n v="0.12"/>
    <n v="92.68"/>
    <s v="Credit Card"/>
    <x v="1"/>
    <s v="Standard"/>
    <s v="Delivered"/>
    <n v="105.32"/>
    <n v="92.681599999999989"/>
    <n v="2189601.9989000014"/>
    <m/>
    <m/>
    <x v="1"/>
    <n v="12.638400000000004"/>
    <n v="12.000000000000005"/>
  </r>
  <r>
    <s v="ORD0271"/>
    <d v="2025-04-30T00:00:00"/>
    <s v="Maharashtra"/>
    <s v="West"/>
    <x v="2"/>
    <x v="7"/>
    <n v="4"/>
    <n v="3500.75"/>
    <n v="0.12"/>
    <n v="12322.64"/>
    <s v="UPI"/>
    <x v="0"/>
    <s v="Standard"/>
    <s v="Delivered"/>
    <n v="14003"/>
    <n v="12322.64"/>
    <n v="1954015.6870999979"/>
    <m/>
    <m/>
    <x v="0"/>
    <n v="1680.3600000000006"/>
    <n v="12.000000000000004"/>
  </r>
  <r>
    <s v="ORD0272"/>
    <d v="2025-03-26T00:00:00"/>
    <s v="Karnataka"/>
    <s v="South"/>
    <x v="0"/>
    <x v="0"/>
    <n v="2"/>
    <n v="1975.33"/>
    <n v="0.2"/>
    <n v="3160.53"/>
    <s v="UPI"/>
    <x v="2"/>
    <s v="Standard"/>
    <s v="Delivered"/>
    <n v="3950.66"/>
    <n v="3160.5280000000002"/>
    <n v="2058812.7634000003"/>
    <m/>
    <m/>
    <x v="2"/>
    <n v="790.13199999999961"/>
    <n v="19.999999999999989"/>
  </r>
  <r>
    <s v="ORD0273"/>
    <d v="2025-02-13T00:00:00"/>
    <s v="Gujarat"/>
    <s v="West"/>
    <x v="1"/>
    <x v="13"/>
    <n v="3"/>
    <n v="3639.92"/>
    <n v="0.16"/>
    <n v="9172.6"/>
    <s v="Debit Card"/>
    <x v="2"/>
    <s v="Standard"/>
    <s v="Delivered"/>
    <n v="10919.76"/>
    <n v="9172.5983999999989"/>
    <n v="1975775.7839999988"/>
    <m/>
    <m/>
    <x v="2"/>
    <n v="1747.1616000000013"/>
    <n v="16.000000000000011"/>
  </r>
  <r>
    <s v="ORD0274"/>
    <d v="2025-07-02T00:00:00"/>
    <s v="Maharashtra"/>
    <s v="East"/>
    <x v="2"/>
    <x v="11"/>
    <n v="1"/>
    <n v="2988.91"/>
    <n v="0.1"/>
    <n v="2690.02"/>
    <s v="Credit Card"/>
    <x v="0"/>
    <s v="Express"/>
    <s v="Cancelled"/>
    <n v="2988.91"/>
    <n v="2690.0189999999998"/>
    <n v="1954015.6870999979"/>
    <m/>
    <m/>
    <x v="0"/>
    <n v="298.89100000000008"/>
    <n v="10.000000000000004"/>
  </r>
  <r>
    <s v="ORD0275"/>
    <d v="2025-04-17T00:00:00"/>
    <s v="Maharashtra"/>
    <s v="North"/>
    <x v="3"/>
    <x v="9"/>
    <n v="5"/>
    <n v="3040.04"/>
    <n v="0.15"/>
    <n v="12920.17"/>
    <s v="Debit Card"/>
    <x v="1"/>
    <s v="Same-Day"/>
    <s v="Cancelled"/>
    <n v="15200.2"/>
    <n v="12920.17"/>
    <n v="1802015.0199999986"/>
    <m/>
    <m/>
    <x v="1"/>
    <n v="2280.0300000000007"/>
    <n v="15.000000000000002"/>
  </r>
  <r>
    <s v="ORD0276"/>
    <d v="2025-05-29T00:00:00"/>
    <s v="Gujarat"/>
    <s v="South"/>
    <x v="4"/>
    <x v="16"/>
    <n v="2"/>
    <n v="3764.43"/>
    <n v="7.0000000000000007E-2"/>
    <n v="7001.84"/>
    <s v="COD"/>
    <x v="1"/>
    <s v="Standard"/>
    <s v="Delivered"/>
    <n v="7528.86"/>
    <n v="7001.8397999999988"/>
    <n v="2189601.9989000014"/>
    <m/>
    <m/>
    <x v="1"/>
    <n v="527.02020000000084"/>
    <n v="7.0000000000000115"/>
  </r>
  <r>
    <s v="ORD0277"/>
    <d v="2025-05-24T00:00:00"/>
    <s v="Tamil Nadu"/>
    <s v="East"/>
    <x v="0"/>
    <x v="4"/>
    <n v="5"/>
    <n v="4454.75"/>
    <n v="0"/>
    <n v="22273.75"/>
    <s v="COD"/>
    <x v="0"/>
    <s v="Express"/>
    <s v="Delivered"/>
    <n v="22273.75"/>
    <n v="22273.75"/>
    <n v="2058812.7634000003"/>
    <m/>
    <m/>
    <x v="0"/>
    <n v="0"/>
    <n v="0"/>
  </r>
  <r>
    <s v="ORD0278"/>
    <d v="2025-05-16T00:00:00"/>
    <s v="Karnataka"/>
    <s v="North"/>
    <x v="1"/>
    <x v="14"/>
    <n v="2"/>
    <n v="3837.36"/>
    <n v="0.24"/>
    <n v="5832.79"/>
    <s v="COD"/>
    <x v="1"/>
    <s v="Standard"/>
    <s v="Delivered"/>
    <n v="7674.72"/>
    <n v="5832.7872000000007"/>
    <n v="1975775.7839999988"/>
    <m/>
    <m/>
    <x v="1"/>
    <n v="1841.9327999999996"/>
    <n v="23.999999999999993"/>
  </r>
  <r>
    <s v="ORD0279"/>
    <d v="2025-02-11T00:00:00"/>
    <s v="Delhi"/>
    <s v="West"/>
    <x v="0"/>
    <x v="2"/>
    <n v="4"/>
    <n v="2582.39"/>
    <n v="0.16"/>
    <n v="8676.83"/>
    <s v="Credit Card"/>
    <x v="0"/>
    <s v="Same-Day"/>
    <s v="Delivered"/>
    <n v="10329.56"/>
    <n v="8676.8303999999989"/>
    <n v="2058812.7634000003"/>
    <m/>
    <m/>
    <x v="0"/>
    <n v="1652.7296000000006"/>
    <n v="16.000000000000007"/>
  </r>
  <r>
    <s v="ORD0280"/>
    <d v="2025-05-21T00:00:00"/>
    <s v="Gujarat"/>
    <s v="South"/>
    <x v="2"/>
    <x v="7"/>
    <n v="2"/>
    <n v="1459.59"/>
    <n v="0.08"/>
    <n v="2685.65"/>
    <s v="COD"/>
    <x v="1"/>
    <s v="Same-Day"/>
    <s v="In Transit"/>
    <n v="2919.18"/>
    <n v="2685.6455999999998"/>
    <n v="1954015.6870999979"/>
    <m/>
    <m/>
    <x v="1"/>
    <n v="233.53440000000001"/>
    <n v="8"/>
  </r>
  <r>
    <s v="ORD0281"/>
    <d v="2025-03-04T00:00:00"/>
    <s v="Tamil Nadu"/>
    <s v="North"/>
    <x v="3"/>
    <x v="9"/>
    <n v="1"/>
    <n v="1619.83"/>
    <n v="0.11"/>
    <n v="1441.65"/>
    <s v="COD"/>
    <x v="1"/>
    <s v="Standard"/>
    <s v="Delivered"/>
    <n v="1619.83"/>
    <n v="1441.6487"/>
    <n v="1802015.0199999986"/>
    <m/>
    <m/>
    <x v="1"/>
    <n v="178.18129999999996"/>
    <n v="10.999999999999998"/>
  </r>
  <r>
    <s v="ORD0282"/>
    <d v="2025-03-21T00:00:00"/>
    <s v="Tamil Nadu"/>
    <s v="South"/>
    <x v="2"/>
    <x v="7"/>
    <n v="1"/>
    <n v="1615.52"/>
    <n v="0.19"/>
    <n v="1308.57"/>
    <s v="COD"/>
    <x v="1"/>
    <s v="Same-Day"/>
    <s v="Delivered"/>
    <n v="1615.52"/>
    <n v="1308.5712000000001"/>
    <n v="1954015.6870999979"/>
    <m/>
    <m/>
    <x v="1"/>
    <n v="306.94879999999989"/>
    <n v="18.999999999999993"/>
  </r>
  <r>
    <s v="ORD0283"/>
    <d v="2025-05-13T00:00:00"/>
    <s v="Delhi"/>
    <s v="South"/>
    <x v="3"/>
    <x v="8"/>
    <n v="5"/>
    <n v="2634.39"/>
    <n v="0.21"/>
    <n v="10405.84"/>
    <s v="Net Banking"/>
    <x v="2"/>
    <s v="Express"/>
    <s v="Delivered"/>
    <n v="13171.949999999999"/>
    <n v="10405.8405"/>
    <n v="1802015.0199999986"/>
    <m/>
    <m/>
    <x v="2"/>
    <n v="2766.1094999999987"/>
    <n v="20.999999999999989"/>
  </r>
  <r>
    <s v="ORD0284"/>
    <d v="2025-05-09T00:00:00"/>
    <s v="Maharashtra"/>
    <s v="North"/>
    <x v="4"/>
    <x v="19"/>
    <n v="3"/>
    <n v="2666.89"/>
    <n v="7.0000000000000007E-2"/>
    <n v="7440.62"/>
    <s v="UPI"/>
    <x v="2"/>
    <s v="Same-Day"/>
    <s v="Delivered"/>
    <n v="8000.67"/>
    <n v="7440.6230999999998"/>
    <n v="2189601.9989000014"/>
    <m/>
    <m/>
    <x v="2"/>
    <n v="560.04690000000028"/>
    <n v="7.0000000000000036"/>
  </r>
  <r>
    <s v="ORD0285"/>
    <d v="2025-03-16T00:00:00"/>
    <s v="Maharashtra"/>
    <s v="North"/>
    <x v="1"/>
    <x v="1"/>
    <n v="2"/>
    <n v="1901.67"/>
    <n v="0.06"/>
    <n v="3575.14"/>
    <s v="Net Banking"/>
    <x v="1"/>
    <s v="Standard"/>
    <s v="Delivered"/>
    <n v="3803.34"/>
    <n v="3575.1396"/>
    <n v="1975775.7839999988"/>
    <m/>
    <m/>
    <x v="1"/>
    <n v="228.20040000000017"/>
    <n v="6.0000000000000044"/>
  </r>
  <r>
    <s v="ORD0286"/>
    <d v="2025-03-29T00:00:00"/>
    <s v="Maharashtra"/>
    <s v="South"/>
    <x v="1"/>
    <x v="13"/>
    <n v="1"/>
    <n v="2411.65"/>
    <n v="0.1"/>
    <n v="2170.4899999999998"/>
    <s v="Credit Card"/>
    <x v="0"/>
    <s v="Standard"/>
    <s v="Returned"/>
    <n v="2411.65"/>
    <n v="2170.4850000000001"/>
    <n v="1975775.7839999988"/>
    <m/>
    <m/>
    <x v="0"/>
    <n v="241.16499999999996"/>
    <n v="9.9999999999999982"/>
  </r>
  <r>
    <s v="ORD0287"/>
    <d v="2025-06-26T00:00:00"/>
    <s v="Delhi"/>
    <s v="East"/>
    <x v="0"/>
    <x v="3"/>
    <n v="4"/>
    <n v="4587.6899999999996"/>
    <n v="0.08"/>
    <n v="16882.7"/>
    <s v="UPI"/>
    <x v="0"/>
    <s v="Standard"/>
    <s v="Delivered"/>
    <n v="18350.759999999998"/>
    <n v="16882.699199999999"/>
    <n v="2058812.7634000003"/>
    <m/>
    <m/>
    <x v="0"/>
    <n v="1468.0607999999993"/>
    <n v="7.9999999999999973"/>
  </r>
  <r>
    <s v="ORD0288"/>
    <d v="2025-04-13T00:00:00"/>
    <s v="Delhi"/>
    <s v="East"/>
    <x v="0"/>
    <x v="4"/>
    <n v="4"/>
    <n v="437.74"/>
    <n v="0.12"/>
    <n v="1540.84"/>
    <s v="COD"/>
    <x v="0"/>
    <s v="Express"/>
    <s v="Delivered"/>
    <n v="1750.96"/>
    <n v="1540.8448000000001"/>
    <n v="2058812.7634000003"/>
    <m/>
    <m/>
    <x v="0"/>
    <n v="210.11519999999996"/>
    <n v="11.999999999999996"/>
  </r>
  <r>
    <s v="ORD0289"/>
    <d v="2025-03-31T00:00:00"/>
    <s v="Maharashtra"/>
    <s v="South"/>
    <x v="1"/>
    <x v="14"/>
    <n v="3"/>
    <n v="2862.65"/>
    <n v="0.08"/>
    <n v="7900.91"/>
    <s v="UPI"/>
    <x v="0"/>
    <s v="Same-Day"/>
    <s v="Delivered"/>
    <n v="8587.9500000000007"/>
    <n v="7900.9140000000007"/>
    <n v="1975775.7839999988"/>
    <m/>
    <m/>
    <x v="0"/>
    <n v="687.03600000000006"/>
    <n v="8"/>
  </r>
  <r>
    <s v="ORD0290"/>
    <d v="2025-01-26T00:00:00"/>
    <s v="Delhi"/>
    <s v="East"/>
    <x v="1"/>
    <x v="14"/>
    <n v="2"/>
    <n v="131.25"/>
    <n v="0.1"/>
    <n v="236.25"/>
    <s v="COD"/>
    <x v="0"/>
    <s v="Standard"/>
    <s v="Delivered"/>
    <n v="262.5"/>
    <n v="236.25"/>
    <n v="1975775.7839999988"/>
    <m/>
    <m/>
    <x v="0"/>
    <n v="26.25"/>
    <n v="10"/>
  </r>
  <r>
    <s v="ORD0291"/>
    <d v="2025-02-20T00:00:00"/>
    <s v="Maharashtra"/>
    <s v="West"/>
    <x v="0"/>
    <x v="2"/>
    <n v="3"/>
    <n v="609.35"/>
    <n v="0.13"/>
    <n v="1590.4"/>
    <s v="Net Banking"/>
    <x v="1"/>
    <s v="Standard"/>
    <s v="Delivered"/>
    <n v="1828.0500000000002"/>
    <n v="1590.4035000000001"/>
    <n v="2058812.7634000003"/>
    <m/>
    <m/>
    <x v="1"/>
    <n v="237.64650000000006"/>
    <n v="13.000000000000004"/>
  </r>
  <r>
    <s v="ORD0292"/>
    <d v="2025-02-15T00:00:00"/>
    <s v="Karnataka"/>
    <s v="East"/>
    <x v="0"/>
    <x v="4"/>
    <n v="2"/>
    <n v="4496.71"/>
    <n v="0.13"/>
    <n v="7824.28"/>
    <s v="Credit Card"/>
    <x v="0"/>
    <s v="Same-Day"/>
    <s v="Delivered"/>
    <n v="8993.42"/>
    <n v="7824.2754000000004"/>
    <n v="2058812.7634000003"/>
    <m/>
    <m/>
    <x v="0"/>
    <n v="1169.1445999999996"/>
    <n v="12.999999999999995"/>
  </r>
  <r>
    <s v="ORD0293"/>
    <d v="2025-01-15T00:00:00"/>
    <s v="Gujarat"/>
    <s v="South"/>
    <x v="0"/>
    <x v="0"/>
    <n v="4"/>
    <n v="466.67"/>
    <n v="0.14000000000000001"/>
    <n v="1605.34"/>
    <s v="Debit Card"/>
    <x v="1"/>
    <s v="Express"/>
    <s v="Delivered"/>
    <n v="1866.68"/>
    <n v="1605.3448000000001"/>
    <n v="2058812.7634000003"/>
    <m/>
    <m/>
    <x v="1"/>
    <n v="261.33519999999999"/>
    <n v="13.999999999999998"/>
  </r>
  <r>
    <s v="ORD0294"/>
    <d v="2025-03-09T00:00:00"/>
    <s v="Tamil Nadu"/>
    <s v="South"/>
    <x v="4"/>
    <x v="17"/>
    <n v="4"/>
    <n v="1432.58"/>
    <n v="0.02"/>
    <n v="5615.71"/>
    <s v="UPI"/>
    <x v="2"/>
    <s v="Standard"/>
    <s v="Cancelled"/>
    <n v="5730.32"/>
    <n v="5615.7136"/>
    <n v="2189601.9989000014"/>
    <m/>
    <m/>
    <x v="2"/>
    <n v="114.60639999999967"/>
    <n v="1.9999999999999942"/>
  </r>
  <r>
    <s v="ORD0295"/>
    <d v="2025-01-07T00:00:00"/>
    <s v="Delhi"/>
    <s v="East"/>
    <x v="1"/>
    <x v="13"/>
    <n v="4"/>
    <n v="2383.67"/>
    <n v="0.1"/>
    <n v="8581.2099999999991"/>
    <s v="Credit Card"/>
    <x v="0"/>
    <s v="Same-Day"/>
    <s v="In Transit"/>
    <n v="9534.68"/>
    <n v="8581.2120000000014"/>
    <n v="1975775.7839999988"/>
    <m/>
    <m/>
    <x v="0"/>
    <n v="953.46799999999894"/>
    <n v="9.9999999999999876"/>
  </r>
  <r>
    <s v="ORD0296"/>
    <d v="2025-04-27T00:00:00"/>
    <s v="Karnataka"/>
    <s v="North"/>
    <x v="3"/>
    <x v="15"/>
    <n v="1"/>
    <n v="543.05999999999995"/>
    <n v="0.2"/>
    <n v="434.45"/>
    <s v="Net Banking"/>
    <x v="2"/>
    <s v="Express"/>
    <s v="Delivered"/>
    <n v="543.05999999999995"/>
    <n v="434.44799999999998"/>
    <n v="1802015.0199999986"/>
    <m/>
    <m/>
    <x v="2"/>
    <n v="108.61199999999997"/>
    <n v="19.999999999999996"/>
  </r>
  <r>
    <s v="ORD0297"/>
    <d v="2025-04-20T00:00:00"/>
    <s v="Maharashtra"/>
    <s v="South"/>
    <x v="4"/>
    <x v="16"/>
    <n v="4"/>
    <n v="2615.9499999999998"/>
    <n v="0.17"/>
    <n v="8684.9500000000007"/>
    <s v="Debit Card"/>
    <x v="2"/>
    <s v="Express"/>
    <s v="Delivered"/>
    <n v="10463.799999999999"/>
    <n v="8684.9539999999997"/>
    <n v="2189601.9989000014"/>
    <m/>
    <m/>
    <x v="2"/>
    <n v="1778.8459999999995"/>
    <n v="16.999999999999996"/>
  </r>
  <r>
    <s v="ORD0298"/>
    <d v="2025-02-16T00:00:00"/>
    <s v="Gujarat"/>
    <s v="North"/>
    <x v="2"/>
    <x v="5"/>
    <n v="1"/>
    <n v="2364.0100000000002"/>
    <n v="0.2"/>
    <n v="1891.21"/>
    <s v="COD"/>
    <x v="0"/>
    <s v="Standard"/>
    <s v="Delivered"/>
    <n v="2364.0100000000002"/>
    <n v="1891.2080000000003"/>
    <n v="1954015.6870999979"/>
    <m/>
    <m/>
    <x v="0"/>
    <n v="472.80199999999991"/>
    <n v="19.999999999999996"/>
  </r>
  <r>
    <s v="ORD0299"/>
    <d v="2025-04-27T00:00:00"/>
    <s v="Delhi"/>
    <s v="North"/>
    <x v="3"/>
    <x v="12"/>
    <n v="1"/>
    <n v="2953.39"/>
    <n v="0.06"/>
    <n v="2776.19"/>
    <s v="Net Banking"/>
    <x v="2"/>
    <s v="Standard"/>
    <s v="In Transit"/>
    <n v="2953.39"/>
    <n v="2776.1865999999995"/>
    <n v="1802015.0199999986"/>
    <m/>
    <m/>
    <x v="2"/>
    <n v="177.20340000000033"/>
    <n v="6.0000000000000115"/>
  </r>
  <r>
    <s v="ORD0300"/>
    <d v="2025-02-14T00:00:00"/>
    <s v="Delhi"/>
    <s v="West"/>
    <x v="3"/>
    <x v="15"/>
    <n v="1"/>
    <n v="309.20999999999998"/>
    <n v="0.12"/>
    <n v="272.10000000000002"/>
    <s v="Credit Card"/>
    <x v="2"/>
    <s v="Standard"/>
    <s v="Cancelled"/>
    <n v="309.20999999999998"/>
    <n v="272.10480000000001"/>
    <n v="1802015.0199999986"/>
    <m/>
    <m/>
    <x v="2"/>
    <n v="37.105199999999968"/>
    <n v="11.999999999999989"/>
  </r>
  <r>
    <s v="ORD0301"/>
    <d v="2025-01-04T00:00:00"/>
    <s v="Maharashtra"/>
    <s v="East"/>
    <x v="2"/>
    <x v="5"/>
    <n v="4"/>
    <n v="946.76"/>
    <n v="0.05"/>
    <n v="3597.69"/>
    <s v="Net Banking"/>
    <x v="1"/>
    <s v="Standard"/>
    <s v="Delivered"/>
    <n v="3787.04"/>
    <n v="3597.6879999999996"/>
    <n v="1954015.6870999979"/>
    <m/>
    <m/>
    <x v="1"/>
    <n v="189.35200000000032"/>
    <n v="5.0000000000000089"/>
  </r>
  <r>
    <s v="ORD0302"/>
    <d v="2025-01-16T00:00:00"/>
    <s v="Gujarat"/>
    <s v="West"/>
    <x v="3"/>
    <x v="8"/>
    <n v="2"/>
    <n v="3271.66"/>
    <n v="0.12"/>
    <n v="5758.12"/>
    <s v="COD"/>
    <x v="1"/>
    <s v="Same-Day"/>
    <s v="Delivered"/>
    <n v="6543.32"/>
    <n v="5758.1215999999995"/>
    <n v="1802015.0199999986"/>
    <m/>
    <m/>
    <x v="1"/>
    <n v="785.19840000000022"/>
    <n v="12.000000000000004"/>
  </r>
  <r>
    <s v="ORD0303"/>
    <d v="2025-05-20T00:00:00"/>
    <s v="Delhi"/>
    <s v="North"/>
    <x v="4"/>
    <x v="18"/>
    <n v="5"/>
    <n v="1320.82"/>
    <n v="0.25"/>
    <n v="4953.07"/>
    <s v="Net Banking"/>
    <x v="0"/>
    <s v="Same-Day"/>
    <s v="In Transit"/>
    <n v="6604.0999999999995"/>
    <n v="4953.0749999999998"/>
    <n v="2189601.9989000014"/>
    <m/>
    <m/>
    <x v="0"/>
    <n v="1651.0249999999996"/>
    <n v="24.999999999999996"/>
  </r>
  <r>
    <s v="ORD0304"/>
    <d v="2025-05-05T00:00:00"/>
    <s v="Gujarat"/>
    <s v="North"/>
    <x v="4"/>
    <x v="18"/>
    <n v="5"/>
    <n v="2561.73"/>
    <n v="0.1"/>
    <n v="11527.78"/>
    <s v="Net Banking"/>
    <x v="2"/>
    <s v="Standard"/>
    <s v="Delivered"/>
    <n v="12808.65"/>
    <n v="11527.785"/>
    <n v="2189601.9989000014"/>
    <m/>
    <m/>
    <x v="2"/>
    <n v="1280.8649999999998"/>
    <n v="10"/>
  </r>
  <r>
    <s v="ORD0305"/>
    <d v="2025-01-14T00:00:00"/>
    <s v="Karnataka"/>
    <s v="South"/>
    <x v="3"/>
    <x v="8"/>
    <n v="5"/>
    <n v="1851.42"/>
    <n v="0.15"/>
    <n v="7868.53"/>
    <s v="Credit Card"/>
    <x v="2"/>
    <s v="Standard"/>
    <s v="Delivered"/>
    <n v="9257.1"/>
    <n v="7868.5349999999999"/>
    <n v="1802015.0199999986"/>
    <m/>
    <m/>
    <x v="2"/>
    <n v="1388.5650000000005"/>
    <n v="15.000000000000005"/>
  </r>
  <r>
    <s v="ORD0306"/>
    <d v="2025-02-16T00:00:00"/>
    <s v="Gujarat"/>
    <s v="South"/>
    <x v="3"/>
    <x v="9"/>
    <n v="5"/>
    <n v="4247.87"/>
    <n v="0.2"/>
    <n v="16991.48"/>
    <s v="Credit Card"/>
    <x v="0"/>
    <s v="Express"/>
    <s v="Delivered"/>
    <n v="21239.35"/>
    <n v="16991.48"/>
    <n v="1802015.0199999986"/>
    <m/>
    <m/>
    <x v="0"/>
    <n v="4247.869999999999"/>
    <n v="19.999999999999996"/>
  </r>
  <r>
    <s v="ORD0307"/>
    <d v="2025-01-16T00:00:00"/>
    <s v="Karnataka"/>
    <s v="South"/>
    <x v="1"/>
    <x v="1"/>
    <n v="3"/>
    <n v="4743.04"/>
    <n v="0.14000000000000001"/>
    <n v="12237.04"/>
    <s v="COD"/>
    <x v="0"/>
    <s v="Same-Day"/>
    <s v="Cancelled"/>
    <n v="14229.119999999999"/>
    <n v="12237.043199999998"/>
    <n v="1975775.7839999988"/>
    <m/>
    <m/>
    <x v="0"/>
    <n v="1992.0768000000007"/>
    <n v="14.000000000000007"/>
  </r>
  <r>
    <s v="ORD0308"/>
    <d v="2025-06-27T00:00:00"/>
    <s v="Delhi"/>
    <s v="West"/>
    <x v="2"/>
    <x v="6"/>
    <n v="1"/>
    <n v="375.22"/>
    <n v="0.15"/>
    <n v="318.94"/>
    <s v="Net Banking"/>
    <x v="0"/>
    <s v="Standard"/>
    <s v="Delivered"/>
    <n v="375.22"/>
    <n v="318.93700000000001"/>
    <n v="1954015.6870999979"/>
    <m/>
    <m/>
    <x v="0"/>
    <n v="56.283000000000015"/>
    <n v="15.000000000000002"/>
  </r>
  <r>
    <s v="ORD0309"/>
    <d v="2025-01-09T00:00:00"/>
    <s v="Delhi"/>
    <s v="North"/>
    <x v="1"/>
    <x v="10"/>
    <n v="2"/>
    <n v="4602.03"/>
    <n v="0.21"/>
    <n v="7271.21"/>
    <s v="UPI"/>
    <x v="1"/>
    <s v="Express"/>
    <s v="Delivered"/>
    <n v="9204.06"/>
    <n v="7271.2074000000002"/>
    <n v="1975775.7839999988"/>
    <m/>
    <m/>
    <x v="1"/>
    <n v="1932.8525999999993"/>
    <n v="20.999999999999993"/>
  </r>
  <r>
    <s v="ORD0310"/>
    <d v="2025-06-18T00:00:00"/>
    <s v="Maharashtra"/>
    <s v="North"/>
    <x v="1"/>
    <x v="10"/>
    <n v="1"/>
    <n v="1930.59"/>
    <n v="0.24"/>
    <n v="1467.25"/>
    <s v="COD"/>
    <x v="2"/>
    <s v="Express"/>
    <s v="Delivered"/>
    <n v="1930.59"/>
    <n v="1467.2483999999999"/>
    <n v="1975775.7839999988"/>
    <m/>
    <m/>
    <x v="2"/>
    <n v="463.34159999999997"/>
    <n v="24"/>
  </r>
  <r>
    <s v="ORD0311"/>
    <d v="2025-03-08T00:00:00"/>
    <s v="Delhi"/>
    <s v="East"/>
    <x v="4"/>
    <x v="16"/>
    <n v="4"/>
    <n v="3280.98"/>
    <n v="0.04"/>
    <n v="12598.96"/>
    <s v="Net Banking"/>
    <x v="1"/>
    <s v="Same-Day"/>
    <s v="Delivered"/>
    <n v="13123.92"/>
    <n v="12598.9632"/>
    <n v="2189601.9989000014"/>
    <m/>
    <m/>
    <x v="1"/>
    <n v="524.95679999999993"/>
    <n v="3.9999999999999996"/>
  </r>
  <r>
    <s v="ORD0312"/>
    <d v="2025-01-16T00:00:00"/>
    <s v="Tamil Nadu"/>
    <s v="West"/>
    <x v="1"/>
    <x v="10"/>
    <n v="3"/>
    <n v="724.01"/>
    <n v="0.18"/>
    <n v="1781.06"/>
    <s v="UPI"/>
    <x v="1"/>
    <s v="Same-Day"/>
    <s v="Returned"/>
    <n v="2172.0299999999997"/>
    <n v="1781.0645999999999"/>
    <n v="1975775.7839999988"/>
    <m/>
    <m/>
    <x v="1"/>
    <n v="390.96539999999982"/>
    <n v="17.999999999999993"/>
  </r>
  <r>
    <s v="ORD0313"/>
    <d v="2025-04-12T00:00:00"/>
    <s v="Delhi"/>
    <s v="South"/>
    <x v="1"/>
    <x v="13"/>
    <n v="5"/>
    <n v="1182.3900000000001"/>
    <n v="0.14000000000000001"/>
    <n v="5084.28"/>
    <s v="COD"/>
    <x v="2"/>
    <s v="Express"/>
    <s v="Delivered"/>
    <n v="5911.9500000000007"/>
    <n v="5084.277000000001"/>
    <n v="1975775.7839999988"/>
    <m/>
    <m/>
    <x v="2"/>
    <n v="827.67299999999977"/>
    <n v="13.999999999999996"/>
  </r>
  <r>
    <s v="ORD0314"/>
    <d v="2025-02-18T00:00:00"/>
    <s v="Karnataka"/>
    <s v="East"/>
    <x v="0"/>
    <x v="4"/>
    <n v="1"/>
    <n v="4126.1400000000003"/>
    <n v="0.17"/>
    <n v="3424.7"/>
    <s v="UPI"/>
    <x v="0"/>
    <s v="Same-Day"/>
    <s v="Delivered"/>
    <n v="4126.1400000000003"/>
    <n v="3424.6962000000003"/>
    <n v="2058812.7634000003"/>
    <m/>
    <m/>
    <x v="0"/>
    <n v="701.44380000000001"/>
    <n v="17"/>
  </r>
  <r>
    <s v="ORD0315"/>
    <d v="2025-02-26T00:00:00"/>
    <s v="Delhi"/>
    <s v="West"/>
    <x v="4"/>
    <x v="16"/>
    <n v="3"/>
    <n v="3956.4"/>
    <n v="0.18"/>
    <n v="9732.74"/>
    <s v="Credit Card"/>
    <x v="2"/>
    <s v="Standard"/>
    <s v="Delivered"/>
    <n v="11869.2"/>
    <n v="9732.7440000000006"/>
    <n v="2189601.9989000014"/>
    <m/>
    <m/>
    <x v="2"/>
    <n v="2136.4560000000001"/>
    <n v="18"/>
  </r>
  <r>
    <s v="ORD0316"/>
    <d v="2025-05-12T00:00:00"/>
    <s v="Tamil Nadu"/>
    <s v="South"/>
    <x v="2"/>
    <x v="11"/>
    <n v="3"/>
    <n v="2775.52"/>
    <n v="0.03"/>
    <n v="8076.76"/>
    <s v="Net Banking"/>
    <x v="2"/>
    <s v="Express"/>
    <s v="Delivered"/>
    <n v="8326.56"/>
    <n v="8076.7631999999994"/>
    <n v="1954015.6870999979"/>
    <m/>
    <m/>
    <x v="2"/>
    <n v="249.79680000000008"/>
    <n v="3.0000000000000009"/>
  </r>
  <r>
    <s v="ORD0317"/>
    <d v="2025-04-07T00:00:00"/>
    <s v="Karnataka"/>
    <s v="West"/>
    <x v="0"/>
    <x v="0"/>
    <n v="3"/>
    <n v="4763.1400000000003"/>
    <n v="0.02"/>
    <n v="14003.63"/>
    <s v="Credit Card"/>
    <x v="2"/>
    <s v="Standard"/>
    <s v="Delivered"/>
    <n v="14289.420000000002"/>
    <n v="14003.631600000002"/>
    <n v="2058812.7634000003"/>
    <m/>
    <m/>
    <x v="2"/>
    <n v="285.78839999999946"/>
    <n v="1.9999999999999958"/>
  </r>
  <r>
    <s v="ORD0318"/>
    <d v="2025-02-13T00:00:00"/>
    <s v="Karnataka"/>
    <s v="South"/>
    <x v="0"/>
    <x v="0"/>
    <n v="4"/>
    <n v="3552.07"/>
    <n v="0.11"/>
    <n v="12645.37"/>
    <s v="COD"/>
    <x v="1"/>
    <s v="Same-Day"/>
    <s v="Delivered"/>
    <n v="14208.28"/>
    <n v="12645.369200000001"/>
    <n v="2058812.7634000003"/>
    <m/>
    <m/>
    <x v="1"/>
    <n v="1562.9107999999997"/>
    <n v="10.999999999999996"/>
  </r>
  <r>
    <s v="ORD0319"/>
    <d v="2025-04-17T00:00:00"/>
    <s v="Maharashtra"/>
    <s v="East"/>
    <x v="2"/>
    <x v="11"/>
    <n v="2"/>
    <n v="4874.55"/>
    <n v="0.1"/>
    <n v="8774.19"/>
    <s v="Credit Card"/>
    <x v="2"/>
    <s v="Same-Day"/>
    <s v="Delivered"/>
    <n v="9749.1"/>
    <n v="8774.19"/>
    <n v="1954015.6870999979"/>
    <m/>
    <m/>
    <x v="2"/>
    <n v="974.90999999999985"/>
    <n v="9.9999999999999982"/>
  </r>
  <r>
    <s v="ORD0320"/>
    <d v="2025-01-28T00:00:00"/>
    <s v="Maharashtra"/>
    <s v="East"/>
    <x v="4"/>
    <x v="16"/>
    <n v="5"/>
    <n v="2793.35"/>
    <n v="0.12"/>
    <n v="12290.74"/>
    <s v="Credit Card"/>
    <x v="2"/>
    <s v="Standard"/>
    <s v="Delivered"/>
    <n v="13966.75"/>
    <n v="12290.74"/>
    <n v="2189601.9989000014"/>
    <m/>
    <m/>
    <x v="2"/>
    <n v="1676.0100000000002"/>
    <n v="12.000000000000002"/>
  </r>
  <r>
    <s v="ORD0321"/>
    <d v="2025-05-23T00:00:00"/>
    <s v="Gujarat"/>
    <s v="North"/>
    <x v="0"/>
    <x v="2"/>
    <n v="1"/>
    <n v="226.1"/>
    <n v="0.04"/>
    <n v="217.06"/>
    <s v="Net Banking"/>
    <x v="0"/>
    <s v="Express"/>
    <s v="Delivered"/>
    <n v="226.1"/>
    <n v="217.05599999999998"/>
    <n v="2058812.7634000003"/>
    <m/>
    <m/>
    <x v="0"/>
    <n v="9.0440000000000111"/>
    <n v="4.0000000000000053"/>
  </r>
  <r>
    <s v="ORD0322"/>
    <d v="2025-07-03T00:00:00"/>
    <s v="Tamil Nadu"/>
    <s v="East"/>
    <x v="0"/>
    <x v="2"/>
    <n v="3"/>
    <n v="546.57000000000005"/>
    <n v="0.14000000000000001"/>
    <n v="1410.15"/>
    <s v="Net Banking"/>
    <x v="2"/>
    <s v="Standard"/>
    <s v="Returned"/>
    <n v="1639.71"/>
    <n v="1410.1505999999999"/>
    <n v="2058812.7634000003"/>
    <m/>
    <m/>
    <x v="2"/>
    <n v="229.5594000000001"/>
    <n v="14.000000000000007"/>
  </r>
  <r>
    <s v="ORD0323"/>
    <d v="2025-06-23T00:00:00"/>
    <s v="Tamil Nadu"/>
    <s v="North"/>
    <x v="4"/>
    <x v="16"/>
    <n v="4"/>
    <n v="2378.7800000000002"/>
    <n v="0.06"/>
    <n v="8944.2099999999991"/>
    <s v="Credit Card"/>
    <x v="2"/>
    <s v="Express"/>
    <s v="Delivered"/>
    <n v="9515.1200000000008"/>
    <n v="8944.2128000000012"/>
    <n v="2189601.9989000014"/>
    <m/>
    <m/>
    <x v="2"/>
    <n v="570.90719999999965"/>
    <n v="5.9999999999999956"/>
  </r>
  <r>
    <s v="ORD0324"/>
    <d v="2025-04-23T00:00:00"/>
    <s v="Karnataka"/>
    <s v="West"/>
    <x v="0"/>
    <x v="0"/>
    <n v="5"/>
    <n v="1214.81"/>
    <n v="0.02"/>
    <n v="5952.57"/>
    <s v="COD"/>
    <x v="2"/>
    <s v="Express"/>
    <s v="In Transit"/>
    <n v="6074.0499999999993"/>
    <n v="5952.5689999999995"/>
    <n v="2058812.7634000003"/>
    <m/>
    <m/>
    <x v="2"/>
    <n v="121.48099999999977"/>
    <n v="1.9999999999999967"/>
  </r>
  <r>
    <s v="ORD0325"/>
    <d v="2025-04-24T00:00:00"/>
    <s v="Tamil Nadu"/>
    <s v="South"/>
    <x v="2"/>
    <x v="11"/>
    <n v="4"/>
    <n v="4523.6099999999997"/>
    <n v="0.18"/>
    <n v="14837.44"/>
    <s v="UPI"/>
    <x v="0"/>
    <s v="Same-Day"/>
    <s v="Delivered"/>
    <n v="18094.439999999999"/>
    <n v="14837.4408"/>
    <n v="1954015.6870999979"/>
    <m/>
    <m/>
    <x v="0"/>
    <n v="3256.9991999999984"/>
    <n v="17.999999999999989"/>
  </r>
  <r>
    <s v="ORD0326"/>
    <d v="2025-04-04T00:00:00"/>
    <s v="Delhi"/>
    <s v="West"/>
    <x v="2"/>
    <x v="11"/>
    <n v="2"/>
    <n v="309.11"/>
    <n v="0.02"/>
    <n v="605.86"/>
    <s v="Debit Card"/>
    <x v="0"/>
    <s v="Same-Day"/>
    <s v="Delivered"/>
    <n v="618.22"/>
    <n v="605.85559999999998"/>
    <n v="1954015.6870999979"/>
    <m/>
    <m/>
    <x v="0"/>
    <n v="12.364400000000046"/>
    <n v="2.0000000000000071"/>
  </r>
  <r>
    <s v="ORD0327"/>
    <d v="2025-02-19T00:00:00"/>
    <s v="Karnataka"/>
    <s v="West"/>
    <x v="3"/>
    <x v="9"/>
    <n v="4"/>
    <n v="2826.18"/>
    <n v="0.14000000000000001"/>
    <n v="9722.06"/>
    <s v="Credit Card"/>
    <x v="0"/>
    <s v="Express"/>
    <s v="Returned"/>
    <n v="11304.72"/>
    <n v="9722.0591999999997"/>
    <n v="1802015.0199999986"/>
    <m/>
    <m/>
    <x v="0"/>
    <n v="1582.6607999999997"/>
    <n v="13.999999999999998"/>
  </r>
  <r>
    <s v="ORD0328"/>
    <d v="2025-06-04T00:00:00"/>
    <s v="Maharashtra"/>
    <s v="North"/>
    <x v="0"/>
    <x v="3"/>
    <n v="2"/>
    <n v="2876.31"/>
    <n v="0.15"/>
    <n v="4889.7299999999996"/>
    <s v="Net Banking"/>
    <x v="0"/>
    <s v="Standard"/>
    <s v="Delivered"/>
    <n v="5752.62"/>
    <n v="4889.7269999999999"/>
    <n v="2058812.7634000003"/>
    <m/>
    <m/>
    <x v="0"/>
    <n v="862.89300000000003"/>
    <n v="15"/>
  </r>
  <r>
    <s v="ORD0329"/>
    <d v="2025-04-04T00:00:00"/>
    <s v="Gujarat"/>
    <s v="West"/>
    <x v="0"/>
    <x v="2"/>
    <n v="3"/>
    <n v="1976.91"/>
    <n v="0.12"/>
    <n v="5219.04"/>
    <s v="UPI"/>
    <x v="2"/>
    <s v="Same-Day"/>
    <s v="Delivered"/>
    <n v="5930.7300000000005"/>
    <n v="5219.0424000000003"/>
    <n v="2058812.7634000003"/>
    <m/>
    <m/>
    <x v="2"/>
    <n v="711.6876000000002"/>
    <n v="12.000000000000002"/>
  </r>
  <r>
    <s v="ORD0330"/>
    <d v="2025-06-08T00:00:00"/>
    <s v="Delhi"/>
    <s v="South"/>
    <x v="4"/>
    <x v="18"/>
    <n v="4"/>
    <n v="290.02999999999997"/>
    <n v="0.22"/>
    <n v="904.89"/>
    <s v="COD"/>
    <x v="1"/>
    <s v="Express"/>
    <s v="Delivered"/>
    <n v="1160.1199999999999"/>
    <n v="904.89359999999999"/>
    <n v="2189601.9989000014"/>
    <m/>
    <m/>
    <x v="1"/>
    <n v="255.2263999999999"/>
    <n v="21.999999999999993"/>
  </r>
  <r>
    <s v="ORD0331"/>
    <d v="2025-03-23T00:00:00"/>
    <s v="Karnataka"/>
    <s v="North"/>
    <x v="2"/>
    <x v="6"/>
    <n v="3"/>
    <n v="1623.65"/>
    <n v="0.21"/>
    <n v="3848.05"/>
    <s v="Credit Card"/>
    <x v="2"/>
    <s v="Same-Day"/>
    <s v="In Transit"/>
    <n v="4870.9500000000007"/>
    <n v="3848.0505000000007"/>
    <n v="1954015.6870999979"/>
    <m/>
    <m/>
    <x v="2"/>
    <n v="1022.8995"/>
    <n v="20.999999999999996"/>
  </r>
  <r>
    <s v="ORD0332"/>
    <d v="2025-02-08T00:00:00"/>
    <s v="Karnataka"/>
    <s v="South"/>
    <x v="3"/>
    <x v="12"/>
    <n v="3"/>
    <n v="3671.12"/>
    <n v="0.15"/>
    <n v="9361.36"/>
    <s v="Net Banking"/>
    <x v="2"/>
    <s v="Standard"/>
    <s v="Delivered"/>
    <n v="11013.36"/>
    <n v="9361.3559999999998"/>
    <n v="1802015.0199999986"/>
    <m/>
    <m/>
    <x v="2"/>
    <n v="1652.0040000000008"/>
    <n v="15.000000000000007"/>
  </r>
  <r>
    <s v="ORD0333"/>
    <d v="2025-01-21T00:00:00"/>
    <s v="Gujarat"/>
    <s v="West"/>
    <x v="2"/>
    <x v="5"/>
    <n v="5"/>
    <n v="3978.3"/>
    <n v="0.02"/>
    <n v="19493.669999999998"/>
    <s v="UPI"/>
    <x v="0"/>
    <s v="Same-Day"/>
    <s v="Delivered"/>
    <n v="19891.5"/>
    <n v="19493.669999999998"/>
    <n v="1954015.6870999979"/>
    <m/>
    <m/>
    <x v="0"/>
    <n v="397.83000000000175"/>
    <n v="2.0000000000000089"/>
  </r>
  <r>
    <s v="ORD0334"/>
    <d v="2025-01-21T00:00:00"/>
    <s v="Delhi"/>
    <s v="South"/>
    <x v="1"/>
    <x v="13"/>
    <n v="1"/>
    <n v="1322.5"/>
    <n v="0.11"/>
    <n v="1177.03"/>
    <s v="Debit Card"/>
    <x v="0"/>
    <s v="Express"/>
    <s v="Delivered"/>
    <n v="1322.5"/>
    <n v="1177.0250000000001"/>
    <n v="1975775.7839999988"/>
    <m/>
    <m/>
    <x v="0"/>
    <n v="145.47499999999991"/>
    <n v="10.999999999999993"/>
  </r>
  <r>
    <s v="ORD0335"/>
    <d v="2025-05-10T00:00:00"/>
    <s v="Maharashtra"/>
    <s v="East"/>
    <x v="2"/>
    <x v="5"/>
    <n v="3"/>
    <n v="2495.06"/>
    <n v="0.11"/>
    <n v="6661.81"/>
    <s v="Credit Card"/>
    <x v="0"/>
    <s v="Express"/>
    <s v="Delivered"/>
    <n v="7485.18"/>
    <n v="6661.8102000000008"/>
    <n v="1954015.6870999979"/>
    <m/>
    <m/>
    <x v="0"/>
    <n v="823.36979999999949"/>
    <n v="10.999999999999993"/>
  </r>
  <r>
    <s v="ORD0336"/>
    <d v="2025-03-27T00:00:00"/>
    <s v="Karnataka"/>
    <s v="South"/>
    <x v="4"/>
    <x v="19"/>
    <n v="1"/>
    <n v="898.25"/>
    <n v="0.14000000000000001"/>
    <n v="772.5"/>
    <s v="Credit Card"/>
    <x v="2"/>
    <s v="Standard"/>
    <s v="Delivered"/>
    <n v="898.25"/>
    <n v="772.495"/>
    <n v="2189601.9989000014"/>
    <m/>
    <m/>
    <x v="2"/>
    <n v="125.755"/>
    <n v="13.999999999999998"/>
  </r>
  <r>
    <s v="ORD0337"/>
    <d v="2025-03-12T00:00:00"/>
    <s v="Tamil Nadu"/>
    <s v="North"/>
    <x v="3"/>
    <x v="9"/>
    <n v="1"/>
    <n v="2423.08"/>
    <n v="0.03"/>
    <n v="2350.39"/>
    <s v="COD"/>
    <x v="0"/>
    <s v="Standard"/>
    <s v="Delivered"/>
    <n v="2423.08"/>
    <n v="2350.3876"/>
    <n v="1802015.0199999986"/>
    <m/>
    <m/>
    <x v="0"/>
    <n v="72.692399999999907"/>
    <n v="2.9999999999999964"/>
  </r>
  <r>
    <s v="ORD0338"/>
    <d v="2025-03-26T00:00:00"/>
    <s v="Karnataka"/>
    <s v="West"/>
    <x v="1"/>
    <x v="1"/>
    <n v="3"/>
    <n v="2349.09"/>
    <n v="0.05"/>
    <n v="6694.91"/>
    <s v="Net Banking"/>
    <x v="2"/>
    <s v="Express"/>
    <s v="Delivered"/>
    <n v="7047.27"/>
    <n v="6694.9065000000001"/>
    <n v="1975775.7839999988"/>
    <m/>
    <m/>
    <x v="2"/>
    <n v="352.36350000000039"/>
    <n v="5.0000000000000053"/>
  </r>
  <r>
    <s v="ORD0339"/>
    <d v="2025-03-23T00:00:00"/>
    <s v="Gujarat"/>
    <s v="East"/>
    <x v="0"/>
    <x v="2"/>
    <n v="3"/>
    <n v="1562.53"/>
    <n v="0.03"/>
    <n v="4546.96"/>
    <s v="COD"/>
    <x v="1"/>
    <s v="Standard"/>
    <s v="In Transit"/>
    <n v="4687.59"/>
    <n v="4546.9623000000001"/>
    <n v="2058812.7634000003"/>
    <m/>
    <m/>
    <x v="1"/>
    <n v="140.6277"/>
    <n v="3"/>
  </r>
  <r>
    <s v="ORD0340"/>
    <d v="2025-04-03T00:00:00"/>
    <s v="Karnataka"/>
    <s v="West"/>
    <x v="4"/>
    <x v="17"/>
    <n v="2"/>
    <n v="2634.74"/>
    <n v="0.06"/>
    <n v="4953.3100000000004"/>
    <s v="UPI"/>
    <x v="0"/>
    <s v="Standard"/>
    <s v="Delivered"/>
    <n v="5269.48"/>
    <n v="4953.3111999999992"/>
    <n v="2189601.9989000014"/>
    <m/>
    <m/>
    <x v="0"/>
    <n v="316.16880000000037"/>
    <n v="6.0000000000000071"/>
  </r>
  <r>
    <s v="ORD0341"/>
    <d v="2025-06-19T00:00:00"/>
    <s v="Tamil Nadu"/>
    <s v="South"/>
    <x v="3"/>
    <x v="8"/>
    <n v="4"/>
    <n v="2082.5300000000002"/>
    <n v="0.18"/>
    <n v="6830.7"/>
    <s v="UPI"/>
    <x v="2"/>
    <s v="Same-Day"/>
    <s v="Delivered"/>
    <n v="8330.1200000000008"/>
    <n v="6830.6984000000011"/>
    <n v="1802015.0199999986"/>
    <m/>
    <m/>
    <x v="2"/>
    <n v="1499.4215999999997"/>
    <n v="17.999999999999993"/>
  </r>
  <r>
    <s v="ORD0342"/>
    <d v="2025-05-24T00:00:00"/>
    <s v="Karnataka"/>
    <s v="East"/>
    <x v="3"/>
    <x v="15"/>
    <n v="2"/>
    <n v="4219.13"/>
    <n v="0.22"/>
    <n v="6581.84"/>
    <s v="COD"/>
    <x v="2"/>
    <s v="Standard"/>
    <s v="Delivered"/>
    <n v="8438.26"/>
    <n v="6581.8428000000004"/>
    <n v="1802015.0199999986"/>
    <m/>
    <m/>
    <x v="2"/>
    <n v="1856.4171999999999"/>
    <n v="21.999999999999996"/>
  </r>
  <r>
    <s v="ORD0343"/>
    <d v="2025-01-13T00:00:00"/>
    <s v="Gujarat"/>
    <s v="East"/>
    <x v="3"/>
    <x v="9"/>
    <n v="3"/>
    <n v="3306.73"/>
    <n v="0.06"/>
    <n v="9324.98"/>
    <s v="Debit Card"/>
    <x v="1"/>
    <s v="Standard"/>
    <s v="Delivered"/>
    <n v="9920.19"/>
    <n v="9324.9786000000004"/>
    <n v="1802015.0199999986"/>
    <m/>
    <m/>
    <x v="1"/>
    <n v="595.21140000000014"/>
    <n v="6.0000000000000009"/>
  </r>
  <r>
    <s v="ORD0344"/>
    <d v="2025-05-13T00:00:00"/>
    <s v="Karnataka"/>
    <s v="North"/>
    <x v="4"/>
    <x v="17"/>
    <n v="4"/>
    <n v="4270.95"/>
    <n v="0.12"/>
    <n v="15033.74"/>
    <s v="COD"/>
    <x v="2"/>
    <s v="Same-Day"/>
    <s v="Delivered"/>
    <n v="17083.8"/>
    <n v="15033.743999999999"/>
    <n v="2189601.9989000014"/>
    <m/>
    <m/>
    <x v="2"/>
    <n v="2050.0560000000005"/>
    <n v="12.000000000000004"/>
  </r>
  <r>
    <s v="ORD0345"/>
    <d v="2025-05-09T00:00:00"/>
    <s v="Tamil Nadu"/>
    <s v="South"/>
    <x v="3"/>
    <x v="8"/>
    <n v="4"/>
    <n v="364.9"/>
    <n v="0.21"/>
    <n v="1153.08"/>
    <s v="COD"/>
    <x v="2"/>
    <s v="Standard"/>
    <s v="Delivered"/>
    <n v="1459.6"/>
    <n v="1153.0840000000001"/>
    <n v="1802015.0199999986"/>
    <m/>
    <m/>
    <x v="2"/>
    <n v="306.51599999999985"/>
    <n v="20.999999999999989"/>
  </r>
  <r>
    <s v="ORD0346"/>
    <d v="2025-05-08T00:00:00"/>
    <s v="Delhi"/>
    <s v="South"/>
    <x v="1"/>
    <x v="14"/>
    <n v="2"/>
    <n v="3916.81"/>
    <n v="0.12"/>
    <n v="6893.59"/>
    <s v="UPI"/>
    <x v="1"/>
    <s v="Same-Day"/>
    <s v="Delivered"/>
    <n v="7833.62"/>
    <n v="6893.5856000000003"/>
    <n v="1975775.7839999988"/>
    <m/>
    <m/>
    <x v="1"/>
    <n v="940.03439999999955"/>
    <n v="11.999999999999995"/>
  </r>
  <r>
    <s v="ORD0347"/>
    <d v="2025-01-22T00:00:00"/>
    <s v="Tamil Nadu"/>
    <s v="South"/>
    <x v="0"/>
    <x v="0"/>
    <n v="2"/>
    <n v="2923.77"/>
    <n v="0.04"/>
    <n v="5613.64"/>
    <s v="UPI"/>
    <x v="0"/>
    <s v="Standard"/>
    <s v="Delivered"/>
    <n v="5847.54"/>
    <n v="5613.6383999999998"/>
    <n v="2058812.7634000003"/>
    <m/>
    <m/>
    <x v="0"/>
    <n v="233.90160000000014"/>
    <n v="4.0000000000000018"/>
  </r>
  <r>
    <s v="ORD0348"/>
    <d v="2025-01-14T00:00:00"/>
    <s v="Tamil Nadu"/>
    <s v="North"/>
    <x v="2"/>
    <x v="5"/>
    <n v="1"/>
    <n v="284.85000000000002"/>
    <n v="0.05"/>
    <n v="270.61"/>
    <s v="Net Banking"/>
    <x v="2"/>
    <s v="Express"/>
    <s v="Returned"/>
    <n v="284.85000000000002"/>
    <n v="270.60750000000002"/>
    <n v="1954015.6870999979"/>
    <m/>
    <m/>
    <x v="2"/>
    <n v="14.242500000000007"/>
    <n v="5.0000000000000018"/>
  </r>
  <r>
    <s v="ORD0349"/>
    <d v="2025-03-22T00:00:00"/>
    <s v="Maharashtra"/>
    <s v="South"/>
    <x v="1"/>
    <x v="10"/>
    <n v="2"/>
    <n v="1208.7"/>
    <n v="0.22"/>
    <n v="1885.57"/>
    <s v="Credit Card"/>
    <x v="1"/>
    <s v="Express"/>
    <s v="Delivered"/>
    <n v="2417.4"/>
    <n v="1885.5720000000001"/>
    <n v="1975775.7839999988"/>
    <m/>
    <m/>
    <x v="1"/>
    <n v="531.82799999999997"/>
    <n v="21.999999999999996"/>
  </r>
  <r>
    <s v="ORD0350"/>
    <d v="2025-05-24T00:00:00"/>
    <s v="Delhi"/>
    <s v="East"/>
    <x v="1"/>
    <x v="1"/>
    <n v="3"/>
    <n v="4747.47"/>
    <n v="0.11"/>
    <n v="12675.74"/>
    <s v="Credit Card"/>
    <x v="0"/>
    <s v="Same-Day"/>
    <s v="Delivered"/>
    <n v="14242.41"/>
    <n v="12675.7449"/>
    <n v="1975775.7839999988"/>
    <m/>
    <m/>
    <x v="0"/>
    <n v="1566.6651000000002"/>
    <n v="11.000000000000002"/>
  </r>
  <r>
    <s v="ORD0351"/>
    <d v="2025-03-09T00:00:00"/>
    <s v="Tamil Nadu"/>
    <s v="North"/>
    <x v="3"/>
    <x v="9"/>
    <n v="2"/>
    <n v="4745.6099999999997"/>
    <n v="0.23"/>
    <n v="7308.24"/>
    <s v="UPI"/>
    <x v="0"/>
    <s v="Express"/>
    <s v="Delivered"/>
    <n v="9491.2199999999993"/>
    <n v="7308.2393999999995"/>
    <n v="1802015.0199999986"/>
    <m/>
    <m/>
    <x v="0"/>
    <n v="2182.9805999999999"/>
    <n v="23"/>
  </r>
  <r>
    <s v="ORD0352"/>
    <d v="2025-06-07T00:00:00"/>
    <s v="Maharashtra"/>
    <s v="West"/>
    <x v="3"/>
    <x v="12"/>
    <n v="2"/>
    <n v="703.49"/>
    <n v="0.18"/>
    <n v="1153.72"/>
    <s v="COD"/>
    <x v="1"/>
    <s v="Standard"/>
    <s v="Returned"/>
    <n v="1406.98"/>
    <n v="1153.7236"/>
    <n v="1802015.0199999986"/>
    <m/>
    <m/>
    <x v="1"/>
    <n v="253.25639999999999"/>
    <n v="18"/>
  </r>
  <r>
    <s v="ORD0353"/>
    <d v="2025-06-19T00:00:00"/>
    <s v="Gujarat"/>
    <s v="North"/>
    <x v="4"/>
    <x v="19"/>
    <n v="1"/>
    <n v="3302.48"/>
    <n v="0"/>
    <n v="3302.48"/>
    <s v="Credit Card"/>
    <x v="1"/>
    <s v="Same-Day"/>
    <s v="Delivered"/>
    <n v="3302.48"/>
    <n v="3302.48"/>
    <n v="2189601.9989000014"/>
    <m/>
    <m/>
    <x v="1"/>
    <n v="0"/>
    <n v="0"/>
  </r>
  <r>
    <s v="ORD0354"/>
    <d v="2025-01-24T00:00:00"/>
    <s v="Gujarat"/>
    <s v="East"/>
    <x v="2"/>
    <x v="7"/>
    <n v="2"/>
    <n v="1106.93"/>
    <n v="0.17"/>
    <n v="1837.5"/>
    <s v="UPI"/>
    <x v="2"/>
    <s v="Standard"/>
    <s v="Delivered"/>
    <n v="2213.86"/>
    <n v="1837.5038"/>
    <n v="1954015.6870999979"/>
    <m/>
    <m/>
    <x v="2"/>
    <n v="376.35620000000017"/>
    <n v="17.000000000000007"/>
  </r>
  <r>
    <s v="ORD0355"/>
    <d v="2025-02-20T00:00:00"/>
    <s v="Gujarat"/>
    <s v="North"/>
    <x v="0"/>
    <x v="2"/>
    <n v="2"/>
    <n v="2152.25"/>
    <n v="0.22"/>
    <n v="3357.51"/>
    <s v="COD"/>
    <x v="1"/>
    <s v="Same-Day"/>
    <s v="Delivered"/>
    <n v="4304.5"/>
    <n v="3357.51"/>
    <n v="2058812.7634000003"/>
    <m/>
    <m/>
    <x v="1"/>
    <n v="946.98999999999978"/>
    <n v="21.999999999999993"/>
  </r>
  <r>
    <s v="ORD0356"/>
    <d v="2025-02-09T00:00:00"/>
    <s v="Delhi"/>
    <s v="West"/>
    <x v="0"/>
    <x v="3"/>
    <n v="3"/>
    <n v="4174.34"/>
    <n v="0.24"/>
    <n v="9517.5"/>
    <s v="COD"/>
    <x v="0"/>
    <s v="Express"/>
    <s v="Delivered"/>
    <n v="12523.02"/>
    <n v="9517.4952000000012"/>
    <n v="2058812.7634000003"/>
    <m/>
    <m/>
    <x v="0"/>
    <n v="3005.5247999999992"/>
    <n v="23.999999999999993"/>
  </r>
  <r>
    <s v="ORD0357"/>
    <d v="2025-02-08T00:00:00"/>
    <s v="Delhi"/>
    <s v="West"/>
    <x v="0"/>
    <x v="3"/>
    <n v="2"/>
    <n v="113.42"/>
    <n v="0.17"/>
    <n v="188.28"/>
    <s v="Net Banking"/>
    <x v="2"/>
    <s v="Standard"/>
    <s v="Delivered"/>
    <n v="226.84"/>
    <n v="188.27719999999999"/>
    <n v="2058812.7634000003"/>
    <m/>
    <m/>
    <x v="2"/>
    <n v="38.56280000000001"/>
    <n v="17.000000000000004"/>
  </r>
  <r>
    <s v="ORD0358"/>
    <d v="2025-04-17T00:00:00"/>
    <s v="Maharashtra"/>
    <s v="West"/>
    <x v="0"/>
    <x v="0"/>
    <n v="2"/>
    <n v="2338.08"/>
    <n v="0.24"/>
    <n v="3553.88"/>
    <s v="UPI"/>
    <x v="1"/>
    <s v="Express"/>
    <s v="Delivered"/>
    <n v="4676.16"/>
    <n v="3553.8815999999997"/>
    <n v="2058812.7634000003"/>
    <m/>
    <m/>
    <x v="1"/>
    <n v="1122.2784000000001"/>
    <n v="24.000000000000004"/>
  </r>
  <r>
    <s v="ORD0359"/>
    <d v="2025-03-31T00:00:00"/>
    <s v="Karnataka"/>
    <s v="North"/>
    <x v="3"/>
    <x v="8"/>
    <n v="3"/>
    <n v="2187.38"/>
    <n v="0.03"/>
    <n v="6365.28"/>
    <s v="UPI"/>
    <x v="1"/>
    <s v="Standard"/>
    <s v="Returned"/>
    <n v="6562.14"/>
    <n v="6365.2758000000003"/>
    <n v="1802015.0199999986"/>
    <m/>
    <m/>
    <x v="1"/>
    <n v="196.86419999999998"/>
    <n v="2.9999999999999996"/>
  </r>
  <r>
    <s v="ORD0360"/>
    <d v="2025-01-30T00:00:00"/>
    <s v="Karnataka"/>
    <s v="South"/>
    <x v="3"/>
    <x v="9"/>
    <n v="3"/>
    <n v="4404.53"/>
    <n v="0.02"/>
    <n v="12949.32"/>
    <s v="Net Banking"/>
    <x v="1"/>
    <s v="Express"/>
    <s v="Delivered"/>
    <n v="13213.59"/>
    <n v="12949.3182"/>
    <n v="1802015.0199999986"/>
    <m/>
    <m/>
    <x v="1"/>
    <n v="264.27180000000044"/>
    <n v="2.0000000000000031"/>
  </r>
  <r>
    <s v="ORD0361"/>
    <d v="2025-03-25T00:00:00"/>
    <s v="Karnataka"/>
    <s v="North"/>
    <x v="2"/>
    <x v="5"/>
    <n v="4"/>
    <n v="4019.51"/>
    <n v="0.16"/>
    <n v="13505.55"/>
    <s v="Net Banking"/>
    <x v="1"/>
    <s v="Standard"/>
    <s v="Delivered"/>
    <n v="16078.04"/>
    <n v="13505.553600000001"/>
    <n v="1954015.6870999979"/>
    <m/>
    <m/>
    <x v="1"/>
    <n v="2572.4863999999998"/>
    <n v="15.999999999999998"/>
  </r>
  <r>
    <s v="ORD0362"/>
    <d v="2025-02-07T00:00:00"/>
    <s v="Maharashtra"/>
    <s v="West"/>
    <x v="0"/>
    <x v="4"/>
    <n v="4"/>
    <n v="4031.1"/>
    <n v="0.17"/>
    <n v="13383.25"/>
    <s v="Net Banking"/>
    <x v="1"/>
    <s v="Standard"/>
    <s v="Cancelled"/>
    <n v="16124.4"/>
    <n v="13383.251999999999"/>
    <n v="2058812.7634000003"/>
    <m/>
    <m/>
    <x v="1"/>
    <n v="2741.148000000001"/>
    <n v="17.000000000000007"/>
  </r>
  <r>
    <s v="ORD0363"/>
    <d v="2025-02-26T00:00:00"/>
    <s v="Delhi"/>
    <s v="East"/>
    <x v="1"/>
    <x v="13"/>
    <n v="1"/>
    <n v="4449.21"/>
    <n v="0.11"/>
    <n v="3959.8"/>
    <s v="Net Banking"/>
    <x v="2"/>
    <s v="Standard"/>
    <s v="Delivered"/>
    <n v="4449.21"/>
    <n v="3959.7969000000003"/>
    <n v="1975775.7839999988"/>
    <m/>
    <m/>
    <x v="2"/>
    <n v="489.41309999999976"/>
    <n v="10.999999999999995"/>
  </r>
  <r>
    <s v="ORD0364"/>
    <d v="2025-04-02T00:00:00"/>
    <s v="Karnataka"/>
    <s v="West"/>
    <x v="0"/>
    <x v="4"/>
    <n v="5"/>
    <n v="566.69000000000005"/>
    <n v="0.17"/>
    <n v="2351.7600000000002"/>
    <s v="COD"/>
    <x v="1"/>
    <s v="Standard"/>
    <s v="Delivered"/>
    <n v="2833.4500000000003"/>
    <n v="2351.7635"/>
    <n v="2058812.7634000003"/>
    <m/>
    <m/>
    <x v="1"/>
    <n v="481.68650000000025"/>
    <n v="17.000000000000007"/>
  </r>
  <r>
    <s v="ORD0365"/>
    <d v="2025-02-20T00:00:00"/>
    <s v="Gujarat"/>
    <s v="West"/>
    <x v="2"/>
    <x v="11"/>
    <n v="1"/>
    <n v="3252.65"/>
    <n v="0.04"/>
    <n v="3122.54"/>
    <s v="COD"/>
    <x v="0"/>
    <s v="Express"/>
    <s v="Returned"/>
    <n v="3252.65"/>
    <n v="3122.5439999999999"/>
    <n v="1954015.6870999979"/>
    <m/>
    <m/>
    <x v="0"/>
    <n v="130.10600000000022"/>
    <n v="4.0000000000000071"/>
  </r>
  <r>
    <s v="ORD0366"/>
    <d v="2025-06-21T00:00:00"/>
    <s v="Karnataka"/>
    <s v="West"/>
    <x v="0"/>
    <x v="3"/>
    <n v="3"/>
    <n v="346.72"/>
    <n v="0.06"/>
    <n v="977.75"/>
    <s v="Debit Card"/>
    <x v="2"/>
    <s v="Same-Day"/>
    <s v="Delivered"/>
    <n v="1040.1600000000001"/>
    <n v="977.75040000000001"/>
    <n v="2058812.7634000003"/>
    <m/>
    <m/>
    <x v="2"/>
    <n v="62.409600000000069"/>
    <n v="6.0000000000000062"/>
  </r>
  <r>
    <s v="ORD0367"/>
    <d v="2025-07-01T00:00:00"/>
    <s v="Tamil Nadu"/>
    <s v="North"/>
    <x v="3"/>
    <x v="8"/>
    <n v="4"/>
    <n v="531.29999999999995"/>
    <n v="0.12"/>
    <n v="1870.18"/>
    <s v="Net Banking"/>
    <x v="1"/>
    <s v="Express"/>
    <s v="In Transit"/>
    <n v="2125.1999999999998"/>
    <n v="1870.1759999999999"/>
    <n v="1802015.0199999986"/>
    <m/>
    <m/>
    <x v="1"/>
    <n v="255.02399999999989"/>
    <n v="11.999999999999995"/>
  </r>
  <r>
    <s v="ORD0368"/>
    <d v="2025-01-17T00:00:00"/>
    <s v="Tamil Nadu"/>
    <s v="East"/>
    <x v="0"/>
    <x v="0"/>
    <n v="5"/>
    <n v="2790.58"/>
    <n v="0.21"/>
    <n v="11022.79"/>
    <s v="Net Banking"/>
    <x v="0"/>
    <s v="Same-Day"/>
    <s v="Returned"/>
    <n v="13952.9"/>
    <n v="11022.791000000001"/>
    <n v="2058812.7634000003"/>
    <m/>
    <m/>
    <x v="0"/>
    <n v="2930.1089999999986"/>
    <n v="20.999999999999989"/>
  </r>
  <r>
    <s v="ORD0369"/>
    <d v="2025-03-30T00:00:00"/>
    <s v="Tamil Nadu"/>
    <s v="West"/>
    <x v="1"/>
    <x v="10"/>
    <n v="1"/>
    <n v="4101.28"/>
    <n v="0.21"/>
    <n v="3240.01"/>
    <s v="UPI"/>
    <x v="2"/>
    <s v="Express"/>
    <s v="Delivered"/>
    <n v="4101.28"/>
    <n v="3240.0111999999999"/>
    <n v="1975775.7839999988"/>
    <m/>
    <m/>
    <x v="2"/>
    <n v="861.26879999999983"/>
    <n v="20.999999999999996"/>
  </r>
  <r>
    <s v="ORD0370"/>
    <d v="2025-06-08T00:00:00"/>
    <s v="Maharashtra"/>
    <s v="East"/>
    <x v="4"/>
    <x v="18"/>
    <n v="2"/>
    <n v="110.77"/>
    <n v="0.09"/>
    <n v="201.6"/>
    <s v="Credit Card"/>
    <x v="1"/>
    <s v="Same-Day"/>
    <s v="Delivered"/>
    <n v="221.54"/>
    <n v="201.60140000000001"/>
    <n v="2189601.9989000014"/>
    <m/>
    <m/>
    <x v="1"/>
    <n v="19.93859999999998"/>
    <n v="8.9999999999999911"/>
  </r>
  <r>
    <s v="ORD0371"/>
    <d v="2025-06-19T00:00:00"/>
    <s v="Maharashtra"/>
    <s v="North"/>
    <x v="4"/>
    <x v="19"/>
    <n v="2"/>
    <n v="4127.01"/>
    <n v="0.19"/>
    <n v="6685.76"/>
    <s v="Debit Card"/>
    <x v="2"/>
    <s v="Express"/>
    <s v="Delivered"/>
    <n v="8254.02"/>
    <n v="6685.7562000000007"/>
    <n v="2189601.9989000014"/>
    <m/>
    <m/>
    <x v="2"/>
    <n v="1568.2637999999997"/>
    <n v="18.999999999999993"/>
  </r>
  <r>
    <s v="ORD0372"/>
    <d v="2025-06-18T00:00:00"/>
    <s v="Maharashtra"/>
    <s v="North"/>
    <x v="3"/>
    <x v="12"/>
    <n v="4"/>
    <n v="4140.32"/>
    <n v="0.05"/>
    <n v="15733.22"/>
    <s v="Net Banking"/>
    <x v="0"/>
    <s v="Express"/>
    <s v="Cancelled"/>
    <n v="16561.28"/>
    <n v="15733.215999999999"/>
    <n v="1802015.0199999986"/>
    <m/>
    <m/>
    <x v="0"/>
    <n v="828.06400000000031"/>
    <n v="5.0000000000000027"/>
  </r>
  <r>
    <s v="ORD0373"/>
    <d v="2025-04-19T00:00:00"/>
    <s v="Tamil Nadu"/>
    <s v="North"/>
    <x v="0"/>
    <x v="0"/>
    <n v="5"/>
    <n v="4785.33"/>
    <n v="0.03"/>
    <n v="23208.85"/>
    <s v="Net Banking"/>
    <x v="1"/>
    <s v="Express"/>
    <s v="Delivered"/>
    <n v="23926.65"/>
    <n v="23208.8505"/>
    <n v="2058812.7634000003"/>
    <m/>
    <m/>
    <x v="1"/>
    <n v="717.79950000000099"/>
    <n v="3.000000000000004"/>
  </r>
  <r>
    <s v="ORD0374"/>
    <d v="2025-01-22T00:00:00"/>
    <s v="Gujarat"/>
    <s v="North"/>
    <x v="0"/>
    <x v="3"/>
    <n v="2"/>
    <n v="3489.91"/>
    <n v="0.04"/>
    <n v="6700.63"/>
    <s v="Net Banking"/>
    <x v="1"/>
    <s v="Standard"/>
    <s v="Delivered"/>
    <n v="6979.82"/>
    <n v="6700.6271999999999"/>
    <n v="2058812.7634000003"/>
    <m/>
    <m/>
    <x v="1"/>
    <n v="279.19279999999981"/>
    <n v="3.9999999999999973"/>
  </r>
  <r>
    <s v="ORD0375"/>
    <d v="2025-01-12T00:00:00"/>
    <s v="Gujarat"/>
    <s v="West"/>
    <x v="1"/>
    <x v="1"/>
    <n v="5"/>
    <n v="4587.96"/>
    <n v="0.19"/>
    <n v="18581.240000000002"/>
    <s v="Net Banking"/>
    <x v="2"/>
    <s v="Express"/>
    <s v="In Transit"/>
    <n v="22939.8"/>
    <n v="18581.238000000001"/>
    <n v="1975775.7839999988"/>
    <m/>
    <m/>
    <x v="2"/>
    <n v="4358.5619999999981"/>
    <n v="18.999999999999993"/>
  </r>
  <r>
    <s v="ORD0376"/>
    <d v="2025-05-09T00:00:00"/>
    <s v="Delhi"/>
    <s v="East"/>
    <x v="4"/>
    <x v="18"/>
    <n v="5"/>
    <n v="3530.07"/>
    <n v="0.19"/>
    <n v="14296.78"/>
    <s v="Debit Card"/>
    <x v="2"/>
    <s v="Express"/>
    <s v="Delivered"/>
    <n v="17650.350000000002"/>
    <n v="14296.783500000003"/>
    <n v="2189601.9989000014"/>
    <m/>
    <m/>
    <x v="2"/>
    <n v="3353.566499999999"/>
    <n v="18.999999999999993"/>
  </r>
  <r>
    <s v="ORD0377"/>
    <d v="2025-04-17T00:00:00"/>
    <s v="Delhi"/>
    <s v="South"/>
    <x v="1"/>
    <x v="10"/>
    <n v="3"/>
    <n v="3464.4"/>
    <n v="0.23"/>
    <n v="8002.76"/>
    <s v="Debit Card"/>
    <x v="1"/>
    <s v="Standard"/>
    <s v="Delivered"/>
    <n v="10393.200000000001"/>
    <n v="8002.764000000001"/>
    <n v="1975775.7839999988"/>
    <m/>
    <m/>
    <x v="1"/>
    <n v="2390.4359999999997"/>
    <n v="22.999999999999996"/>
  </r>
  <r>
    <s v="ORD0378"/>
    <d v="2025-06-14T00:00:00"/>
    <s v="Karnataka"/>
    <s v="East"/>
    <x v="4"/>
    <x v="19"/>
    <n v="5"/>
    <n v="2896.13"/>
    <n v="0.17"/>
    <n v="12018.94"/>
    <s v="COD"/>
    <x v="2"/>
    <s v="Express"/>
    <s v="Returned"/>
    <n v="14480.650000000001"/>
    <n v="12018.9395"/>
    <n v="2189601.9989000014"/>
    <m/>
    <m/>
    <x v="2"/>
    <n v="2461.710500000001"/>
    <n v="17.000000000000007"/>
  </r>
  <r>
    <s v="ORD0379"/>
    <d v="2025-01-05T00:00:00"/>
    <s v="Gujarat"/>
    <s v="East"/>
    <x v="2"/>
    <x v="7"/>
    <n v="4"/>
    <n v="812.1"/>
    <n v="0.17"/>
    <n v="2696.17"/>
    <s v="Credit Card"/>
    <x v="0"/>
    <s v="Standard"/>
    <s v="Cancelled"/>
    <n v="3248.4"/>
    <n v="2696.172"/>
    <n v="1954015.6870999979"/>
    <m/>
    <m/>
    <x v="0"/>
    <n v="552.22800000000007"/>
    <n v="17"/>
  </r>
  <r>
    <s v="ORD0380"/>
    <d v="2025-01-21T00:00:00"/>
    <s v="Karnataka"/>
    <s v="West"/>
    <x v="3"/>
    <x v="9"/>
    <n v="3"/>
    <n v="1099.5999999999999"/>
    <n v="0.14000000000000001"/>
    <n v="2836.97"/>
    <s v="Debit Card"/>
    <x v="0"/>
    <s v="Express"/>
    <s v="Delivered"/>
    <n v="3298.7999999999997"/>
    <n v="2836.9679999999998"/>
    <n v="1802015.0199999986"/>
    <m/>
    <m/>
    <x v="0"/>
    <n v="461.83199999999988"/>
    <n v="13.999999999999998"/>
  </r>
  <r>
    <s v="ORD0381"/>
    <d v="2025-07-01T00:00:00"/>
    <s v="Gujarat"/>
    <s v="North"/>
    <x v="1"/>
    <x v="10"/>
    <n v="5"/>
    <n v="3943.11"/>
    <n v="0.2"/>
    <n v="15772.44"/>
    <s v="Net Banking"/>
    <x v="0"/>
    <s v="Express"/>
    <s v="Returned"/>
    <n v="19715.55"/>
    <n v="15772.44"/>
    <n v="1975775.7839999988"/>
    <m/>
    <m/>
    <x v="0"/>
    <n v="3943.1099999999988"/>
    <n v="19.999999999999996"/>
  </r>
  <r>
    <s v="ORD0382"/>
    <d v="2025-05-29T00:00:00"/>
    <s v="Karnataka"/>
    <s v="South"/>
    <x v="2"/>
    <x v="5"/>
    <n v="1"/>
    <n v="3743.98"/>
    <n v="0.05"/>
    <n v="3556.78"/>
    <s v="COD"/>
    <x v="0"/>
    <s v="Express"/>
    <s v="Returned"/>
    <n v="3743.98"/>
    <n v="3556.7809999999999"/>
    <n v="1954015.6870999979"/>
    <m/>
    <m/>
    <x v="0"/>
    <n v="187.19900000000007"/>
    <n v="5.0000000000000018"/>
  </r>
  <r>
    <s v="ORD0383"/>
    <d v="2025-06-16T00:00:00"/>
    <s v="Delhi"/>
    <s v="North"/>
    <x v="4"/>
    <x v="16"/>
    <n v="2"/>
    <n v="4918.92"/>
    <n v="0.02"/>
    <n v="9641.08"/>
    <s v="UPI"/>
    <x v="2"/>
    <s v="Standard"/>
    <s v="Delivered"/>
    <n v="9837.84"/>
    <n v="9641.0831999999991"/>
    <n v="2189601.9989000014"/>
    <m/>
    <m/>
    <x v="2"/>
    <n v="196.75680000000102"/>
    <n v="2.0000000000000107"/>
  </r>
  <r>
    <s v="ORD0384"/>
    <d v="2025-02-17T00:00:00"/>
    <s v="Gujarat"/>
    <s v="West"/>
    <x v="2"/>
    <x v="6"/>
    <n v="2"/>
    <n v="2961.53"/>
    <n v="0.06"/>
    <n v="5567.68"/>
    <s v="UPI"/>
    <x v="0"/>
    <s v="Express"/>
    <s v="Delivered"/>
    <n v="5923.06"/>
    <n v="5567.6764000000003"/>
    <n v="1954015.6870999979"/>
    <m/>
    <m/>
    <x v="0"/>
    <n v="355.38360000000011"/>
    <n v="6.0000000000000018"/>
  </r>
  <r>
    <s v="ORD0385"/>
    <d v="2025-02-04T00:00:00"/>
    <s v="Delhi"/>
    <s v="East"/>
    <x v="3"/>
    <x v="8"/>
    <n v="1"/>
    <n v="3890.94"/>
    <n v="0.16"/>
    <n v="3268.39"/>
    <s v="UPI"/>
    <x v="1"/>
    <s v="Same-Day"/>
    <s v="Delivered"/>
    <n v="3890.94"/>
    <n v="3268.3896"/>
    <n v="1802015.0199999986"/>
    <m/>
    <m/>
    <x v="1"/>
    <n v="622.55040000000008"/>
    <n v="16.000000000000004"/>
  </r>
  <r>
    <s v="ORD0386"/>
    <d v="2025-03-22T00:00:00"/>
    <s v="Maharashtra"/>
    <s v="South"/>
    <x v="1"/>
    <x v="1"/>
    <n v="2"/>
    <n v="4789.24"/>
    <n v="0.13"/>
    <n v="8333.2800000000007"/>
    <s v="UPI"/>
    <x v="1"/>
    <s v="Same-Day"/>
    <s v="Delivered"/>
    <n v="9578.48"/>
    <n v="8333.2775999999994"/>
    <n v="1975775.7839999988"/>
    <m/>
    <m/>
    <x v="1"/>
    <n v="1245.2024000000001"/>
    <n v="13.000000000000004"/>
  </r>
  <r>
    <s v="ORD0387"/>
    <d v="2025-04-07T00:00:00"/>
    <s v="Maharashtra"/>
    <s v="South"/>
    <x v="1"/>
    <x v="14"/>
    <n v="2"/>
    <n v="3350.34"/>
    <n v="0.08"/>
    <n v="6164.63"/>
    <s v="UPI"/>
    <x v="0"/>
    <s v="Express"/>
    <s v="In Transit"/>
    <n v="6700.68"/>
    <n v="6164.6256000000003"/>
    <n v="1975775.7839999988"/>
    <m/>
    <m/>
    <x v="0"/>
    <n v="536.05439999999999"/>
    <n v="7.9999999999999991"/>
  </r>
  <r>
    <s v="ORD0388"/>
    <d v="2025-04-06T00:00:00"/>
    <s v="Gujarat"/>
    <s v="South"/>
    <x v="1"/>
    <x v="14"/>
    <n v="3"/>
    <n v="2283.77"/>
    <n v="0.23"/>
    <n v="5275.51"/>
    <s v="Credit Card"/>
    <x v="0"/>
    <s v="Same-Day"/>
    <s v="In Transit"/>
    <n v="6851.3099999999995"/>
    <n v="5275.5086999999994"/>
    <n v="1975775.7839999988"/>
    <m/>
    <m/>
    <x v="0"/>
    <n v="1575.8013000000001"/>
    <n v="23.000000000000004"/>
  </r>
  <r>
    <s v="ORD0389"/>
    <d v="2025-02-13T00:00:00"/>
    <s v="Maharashtra"/>
    <s v="East"/>
    <x v="4"/>
    <x v="18"/>
    <n v="5"/>
    <n v="3647.48"/>
    <n v="0.01"/>
    <n v="18055.03"/>
    <s v="Net Banking"/>
    <x v="2"/>
    <s v="Same-Day"/>
    <s v="Delivered"/>
    <n v="18237.400000000001"/>
    <n v="18055.026000000002"/>
    <n v="2189601.9989000014"/>
    <m/>
    <m/>
    <x v="2"/>
    <n v="182.3739999999998"/>
    <n v="0.99999999999999878"/>
  </r>
  <r>
    <s v="ORD0390"/>
    <d v="2025-06-19T00:00:00"/>
    <s v="Tamil Nadu"/>
    <s v="South"/>
    <x v="1"/>
    <x v="14"/>
    <n v="2"/>
    <n v="1669.53"/>
    <n v="0.02"/>
    <n v="3272.28"/>
    <s v="Credit Card"/>
    <x v="2"/>
    <s v="Standard"/>
    <s v="In Transit"/>
    <n v="3339.06"/>
    <n v="3272.2788"/>
    <n v="1975775.7839999988"/>
    <m/>
    <m/>
    <x v="2"/>
    <n v="66.781199999999899"/>
    <n v="1.9999999999999969"/>
  </r>
  <r>
    <s v="ORD0391"/>
    <d v="2025-03-21T00:00:00"/>
    <s v="Maharashtra"/>
    <s v="South"/>
    <x v="1"/>
    <x v="13"/>
    <n v="2"/>
    <n v="4338.26"/>
    <n v="0.11"/>
    <n v="7722.1"/>
    <s v="Debit Card"/>
    <x v="1"/>
    <s v="Standard"/>
    <s v="Delivered"/>
    <n v="8676.52"/>
    <n v="7722.1028000000006"/>
    <n v="1975775.7839999988"/>
    <m/>
    <m/>
    <x v="1"/>
    <n v="954.41719999999987"/>
    <n v="10.999999999999996"/>
  </r>
  <r>
    <s v="ORD0392"/>
    <d v="2025-06-27T00:00:00"/>
    <s v="Delhi"/>
    <s v="East"/>
    <x v="2"/>
    <x v="7"/>
    <n v="3"/>
    <n v="285.64"/>
    <n v="0.02"/>
    <n v="839.78"/>
    <s v="Credit Card"/>
    <x v="2"/>
    <s v="Standard"/>
    <s v="Delivered"/>
    <n v="856.92"/>
    <n v="839.78159999999991"/>
    <n v="1954015.6870999979"/>
    <m/>
    <m/>
    <x v="2"/>
    <n v="17.138400000000047"/>
    <n v="2.0000000000000058"/>
  </r>
  <r>
    <s v="ORD0393"/>
    <d v="2025-01-14T00:00:00"/>
    <s v="Karnataka"/>
    <s v="West"/>
    <x v="1"/>
    <x v="10"/>
    <n v="4"/>
    <n v="3188.06"/>
    <n v="0.11"/>
    <n v="11349.49"/>
    <s v="Net Banking"/>
    <x v="2"/>
    <s v="Standard"/>
    <s v="Delivered"/>
    <n v="12752.24"/>
    <n v="11349.4936"/>
    <n v="1975775.7839999988"/>
    <m/>
    <m/>
    <x v="2"/>
    <n v="1402.7464"/>
    <n v="11"/>
  </r>
  <r>
    <s v="ORD0394"/>
    <d v="2025-02-03T00:00:00"/>
    <s v="Gujarat"/>
    <s v="North"/>
    <x v="1"/>
    <x v="13"/>
    <n v="5"/>
    <n v="323.02999999999997"/>
    <n v="0.21"/>
    <n v="1275.97"/>
    <s v="Credit Card"/>
    <x v="1"/>
    <s v="Express"/>
    <s v="Delivered"/>
    <n v="1615.1499999999999"/>
    <n v="1275.9684999999999"/>
    <n v="1975775.7839999988"/>
    <m/>
    <m/>
    <x v="1"/>
    <n v="339.18149999999991"/>
    <n v="20.999999999999996"/>
  </r>
  <r>
    <s v="ORD0395"/>
    <d v="2025-03-17T00:00:00"/>
    <s v="Karnataka"/>
    <s v="South"/>
    <x v="4"/>
    <x v="19"/>
    <n v="4"/>
    <n v="4128.3999999999996"/>
    <n v="0.01"/>
    <n v="16348.46"/>
    <s v="Net Banking"/>
    <x v="2"/>
    <s v="Standard"/>
    <s v="Delivered"/>
    <n v="16513.599999999999"/>
    <n v="16348.463999999998"/>
    <n v="2189601.9989000014"/>
    <m/>
    <m/>
    <x v="2"/>
    <n v="165.13600000000042"/>
    <n v="1.0000000000000027"/>
  </r>
  <r>
    <s v="ORD0396"/>
    <d v="2025-01-03T00:00:00"/>
    <s v="Delhi"/>
    <s v="South"/>
    <x v="2"/>
    <x v="6"/>
    <n v="3"/>
    <n v="4791.22"/>
    <n v="0"/>
    <n v="14373.66"/>
    <s v="UPI"/>
    <x v="1"/>
    <s v="Same-Day"/>
    <s v="Delivered"/>
    <n v="14373.66"/>
    <n v="14373.66"/>
    <n v="1954015.6870999979"/>
    <m/>
    <m/>
    <x v="1"/>
    <n v="0"/>
    <n v="0"/>
  </r>
  <r>
    <s v="ORD0397"/>
    <d v="2025-03-19T00:00:00"/>
    <s v="Gujarat"/>
    <s v="East"/>
    <x v="0"/>
    <x v="3"/>
    <n v="3"/>
    <n v="1129.26"/>
    <n v="0.19"/>
    <n v="2744.1"/>
    <s v="COD"/>
    <x v="0"/>
    <s v="Same-Day"/>
    <s v="Delivered"/>
    <n v="3387.7799999999997"/>
    <n v="2744.1017999999999"/>
    <n v="2058812.7634000003"/>
    <m/>
    <m/>
    <x v="0"/>
    <n v="643.67819999999983"/>
    <n v="18.999999999999996"/>
  </r>
  <r>
    <s v="ORD0398"/>
    <d v="2025-02-23T00:00:00"/>
    <s v="Delhi"/>
    <s v="North"/>
    <x v="1"/>
    <x v="10"/>
    <n v="5"/>
    <n v="4190.2700000000004"/>
    <n v="0.05"/>
    <n v="19903.78"/>
    <s v="Debit Card"/>
    <x v="0"/>
    <s v="Standard"/>
    <s v="Returned"/>
    <n v="20951.350000000002"/>
    <n v="19903.782500000001"/>
    <n v="1975775.7839999988"/>
    <m/>
    <m/>
    <x v="0"/>
    <n v="1047.567500000001"/>
    <n v="5.0000000000000044"/>
  </r>
  <r>
    <s v="ORD0399"/>
    <d v="2025-07-01T00:00:00"/>
    <s v="Gujarat"/>
    <s v="West"/>
    <x v="1"/>
    <x v="14"/>
    <n v="1"/>
    <n v="1328.37"/>
    <n v="0.05"/>
    <n v="1261.95"/>
    <s v="Credit Card"/>
    <x v="2"/>
    <s v="Same-Day"/>
    <s v="In Transit"/>
    <n v="1328.37"/>
    <n v="1261.9514999999999"/>
    <n v="1975775.7839999988"/>
    <m/>
    <m/>
    <x v="2"/>
    <n v="66.418499999999995"/>
    <n v="5"/>
  </r>
  <r>
    <s v="ORD0400"/>
    <d v="2025-06-04T00:00:00"/>
    <s v="Delhi"/>
    <s v="West"/>
    <x v="4"/>
    <x v="16"/>
    <n v="5"/>
    <n v="442.06"/>
    <n v="0.05"/>
    <n v="2099.7800000000002"/>
    <s v="Credit Card"/>
    <x v="2"/>
    <s v="Express"/>
    <s v="Delivered"/>
    <n v="2210.3000000000002"/>
    <n v="2099.7849999999999"/>
    <n v="2189601.9989000014"/>
    <m/>
    <m/>
    <x v="2"/>
    <n v="110.51500000000033"/>
    <n v="5.0000000000000142"/>
  </r>
  <r>
    <s v="ORD0401"/>
    <d v="2025-06-04T00:00:00"/>
    <s v="Gujarat"/>
    <s v="South"/>
    <x v="4"/>
    <x v="16"/>
    <n v="3"/>
    <n v="4797.43"/>
    <n v="0.04"/>
    <n v="13816.6"/>
    <s v="COD"/>
    <x v="2"/>
    <s v="Express"/>
    <s v="Cancelled"/>
    <n v="14392.29"/>
    <n v="13816.598400000001"/>
    <n v="2189601.9989000014"/>
    <m/>
    <m/>
    <x v="2"/>
    <n v="575.69160000000011"/>
    <n v="4.0000000000000009"/>
  </r>
  <r>
    <s v="ORD0402"/>
    <d v="2025-04-01T00:00:00"/>
    <s v="Karnataka"/>
    <s v="East"/>
    <x v="2"/>
    <x v="6"/>
    <n v="3"/>
    <n v="4401.6400000000003"/>
    <n v="0.12"/>
    <n v="11620.33"/>
    <s v="Debit Card"/>
    <x v="1"/>
    <s v="Express"/>
    <s v="Delivered"/>
    <n v="13204.920000000002"/>
    <n v="11620.329600000001"/>
    <n v="1954015.6870999979"/>
    <m/>
    <m/>
    <x v="1"/>
    <n v="1584.590400000001"/>
    <n v="12.000000000000005"/>
  </r>
  <r>
    <s v="ORD0403"/>
    <d v="2025-02-27T00:00:00"/>
    <s v="Gujarat"/>
    <s v="North"/>
    <x v="0"/>
    <x v="4"/>
    <n v="2"/>
    <n v="4467.3599999999997"/>
    <n v="0.05"/>
    <n v="8487.98"/>
    <s v="Credit Card"/>
    <x v="2"/>
    <s v="Same-Day"/>
    <s v="Delivered"/>
    <n v="8934.7199999999993"/>
    <n v="8487.9839999999986"/>
    <n v="2058812.7634000003"/>
    <m/>
    <m/>
    <x v="2"/>
    <n v="446.73600000000079"/>
    <n v="5.0000000000000089"/>
  </r>
  <r>
    <s v="ORD0404"/>
    <d v="2025-03-26T00:00:00"/>
    <s v="Gujarat"/>
    <s v="West"/>
    <x v="0"/>
    <x v="0"/>
    <n v="5"/>
    <n v="1142.53"/>
    <n v="0.01"/>
    <n v="5655.52"/>
    <s v="COD"/>
    <x v="2"/>
    <s v="Express"/>
    <s v="Delivered"/>
    <n v="5712.65"/>
    <n v="5655.5234999999993"/>
    <n v="2058812.7634000003"/>
    <m/>
    <m/>
    <x v="2"/>
    <n v="57.126500000000306"/>
    <n v="1.0000000000000053"/>
  </r>
  <r>
    <s v="ORD0405"/>
    <d v="2025-05-18T00:00:00"/>
    <s v="Tamil Nadu"/>
    <s v="West"/>
    <x v="3"/>
    <x v="9"/>
    <n v="3"/>
    <n v="756.02"/>
    <n v="0.13"/>
    <n v="1973.21"/>
    <s v="Debit Card"/>
    <x v="1"/>
    <s v="Standard"/>
    <s v="Delivered"/>
    <n v="2268.06"/>
    <n v="1973.2121999999999"/>
    <n v="1802015.0199999986"/>
    <m/>
    <m/>
    <x v="1"/>
    <n v="294.84780000000001"/>
    <n v="13"/>
  </r>
  <r>
    <s v="ORD0406"/>
    <d v="2025-05-24T00:00:00"/>
    <s v="Gujarat"/>
    <s v="South"/>
    <x v="0"/>
    <x v="4"/>
    <n v="2"/>
    <n v="2286.48"/>
    <n v="0.04"/>
    <n v="4390.04"/>
    <s v="Debit Card"/>
    <x v="1"/>
    <s v="Same-Day"/>
    <s v="Delivered"/>
    <n v="4572.96"/>
    <n v="4390.0415999999996"/>
    <n v="2058812.7634000003"/>
    <m/>
    <m/>
    <x v="1"/>
    <n v="182.91840000000047"/>
    <n v="4.0000000000000107"/>
  </r>
  <r>
    <s v="ORD0407"/>
    <d v="2025-06-04T00:00:00"/>
    <s v="Maharashtra"/>
    <s v="South"/>
    <x v="2"/>
    <x v="6"/>
    <n v="2"/>
    <n v="408.02"/>
    <n v="0.09"/>
    <n v="742.6"/>
    <s v="Debit Card"/>
    <x v="2"/>
    <s v="Standard"/>
    <s v="Delivered"/>
    <n v="816.04"/>
    <n v="742.59640000000002"/>
    <n v="1954015.6870999979"/>
    <m/>
    <m/>
    <x v="2"/>
    <n v="73.443599999999947"/>
    <n v="8.9999999999999947"/>
  </r>
  <r>
    <s v="ORD0408"/>
    <d v="2025-04-20T00:00:00"/>
    <s v="Tamil Nadu"/>
    <s v="East"/>
    <x v="4"/>
    <x v="18"/>
    <n v="1"/>
    <n v="4904.8900000000003"/>
    <n v="0.08"/>
    <n v="4512.5"/>
    <s v="Net Banking"/>
    <x v="0"/>
    <s v="Same-Day"/>
    <s v="Cancelled"/>
    <n v="4904.8900000000003"/>
    <n v="4512.4988000000003"/>
    <n v="2189601.9989000014"/>
    <m/>
    <m/>
    <x v="0"/>
    <n v="392.39120000000003"/>
    <n v="8"/>
  </r>
  <r>
    <s v="ORD0409"/>
    <d v="2025-05-11T00:00:00"/>
    <s v="Tamil Nadu"/>
    <s v="East"/>
    <x v="4"/>
    <x v="16"/>
    <n v="5"/>
    <n v="3301.35"/>
    <n v="0.21"/>
    <n v="13040.33"/>
    <s v="Net Banking"/>
    <x v="2"/>
    <s v="Same-Day"/>
    <s v="Delivered"/>
    <n v="16506.75"/>
    <n v="13040.3325"/>
    <n v="2189601.9989000014"/>
    <m/>
    <m/>
    <x v="2"/>
    <n v="3466.4174999999996"/>
    <n v="20.999999999999996"/>
  </r>
  <r>
    <s v="ORD0410"/>
    <d v="2025-05-22T00:00:00"/>
    <s v="Karnataka"/>
    <s v="West"/>
    <x v="3"/>
    <x v="15"/>
    <n v="4"/>
    <n v="4447.1400000000003"/>
    <n v="0"/>
    <n v="17788.560000000001"/>
    <s v="UPI"/>
    <x v="2"/>
    <s v="Standard"/>
    <s v="Delivered"/>
    <n v="17788.560000000001"/>
    <n v="17788.560000000001"/>
    <n v="1802015.0199999986"/>
    <m/>
    <m/>
    <x v="2"/>
    <n v="0"/>
    <n v="0"/>
  </r>
  <r>
    <s v="ORD0411"/>
    <d v="2025-04-07T00:00:00"/>
    <s v="Delhi"/>
    <s v="South"/>
    <x v="0"/>
    <x v="2"/>
    <n v="2"/>
    <n v="1874.89"/>
    <n v="0.18"/>
    <n v="3074.82"/>
    <s v="Debit Card"/>
    <x v="0"/>
    <s v="Standard"/>
    <s v="Delivered"/>
    <n v="3749.78"/>
    <n v="3074.8196000000003"/>
    <n v="2058812.7634000003"/>
    <m/>
    <m/>
    <x v="0"/>
    <n v="674.96039999999994"/>
    <n v="17.999999999999996"/>
  </r>
  <r>
    <s v="ORD0412"/>
    <d v="2025-02-02T00:00:00"/>
    <s v="Tamil Nadu"/>
    <s v="North"/>
    <x v="4"/>
    <x v="19"/>
    <n v="2"/>
    <n v="2994.88"/>
    <n v="0.16"/>
    <n v="5031.3999999999996"/>
    <s v="Net Banking"/>
    <x v="2"/>
    <s v="Express"/>
    <s v="Delivered"/>
    <n v="5989.76"/>
    <n v="5031.3984"/>
    <n v="2189601.9989000014"/>
    <m/>
    <m/>
    <x v="2"/>
    <n v="958.36160000000018"/>
    <n v="16.000000000000004"/>
  </r>
  <r>
    <s v="ORD0413"/>
    <d v="2025-02-08T00:00:00"/>
    <s v="Delhi"/>
    <s v="West"/>
    <x v="3"/>
    <x v="12"/>
    <n v="5"/>
    <n v="819.64"/>
    <n v="0.04"/>
    <n v="3934.27"/>
    <s v="COD"/>
    <x v="0"/>
    <s v="Standard"/>
    <s v="Delivered"/>
    <n v="4098.2"/>
    <n v="3934.2719999999995"/>
    <n v="1802015.0199999986"/>
    <m/>
    <m/>
    <x v="0"/>
    <n v="163.92800000000034"/>
    <n v="4.000000000000008"/>
  </r>
  <r>
    <s v="ORD0414"/>
    <d v="2025-03-01T00:00:00"/>
    <s v="Karnataka"/>
    <s v="South"/>
    <x v="1"/>
    <x v="13"/>
    <n v="4"/>
    <n v="3071.98"/>
    <n v="0.12"/>
    <n v="10813.37"/>
    <s v="Credit Card"/>
    <x v="0"/>
    <s v="Express"/>
    <s v="Delivered"/>
    <n v="12287.92"/>
    <n v="10813.3696"/>
    <n v="1975775.7839999988"/>
    <m/>
    <m/>
    <x v="0"/>
    <n v="1474.5504000000001"/>
    <n v="12.000000000000002"/>
  </r>
  <r>
    <s v="ORD0415"/>
    <d v="2025-02-14T00:00:00"/>
    <s v="Gujarat"/>
    <s v="West"/>
    <x v="2"/>
    <x v="11"/>
    <n v="5"/>
    <n v="1396.15"/>
    <n v="0.18"/>
    <n v="5724.22"/>
    <s v="Debit Card"/>
    <x v="1"/>
    <s v="Express"/>
    <s v="Delivered"/>
    <n v="6980.75"/>
    <n v="5724.2150000000001"/>
    <n v="1954015.6870999979"/>
    <m/>
    <m/>
    <x v="1"/>
    <n v="1256.5349999999999"/>
    <n v="17.999999999999996"/>
  </r>
  <r>
    <s v="ORD0416"/>
    <d v="2025-01-14T00:00:00"/>
    <s v="Tamil Nadu"/>
    <s v="West"/>
    <x v="0"/>
    <x v="4"/>
    <n v="1"/>
    <n v="181.16"/>
    <n v="0.13"/>
    <n v="157.61000000000001"/>
    <s v="Net Banking"/>
    <x v="0"/>
    <s v="Same-Day"/>
    <s v="Cancelled"/>
    <n v="181.16"/>
    <n v="157.60919999999999"/>
    <n v="2058812.7634000003"/>
    <m/>
    <m/>
    <x v="0"/>
    <n v="23.55080000000001"/>
    <n v="13.000000000000005"/>
  </r>
  <r>
    <s v="ORD0417"/>
    <d v="2025-04-25T00:00:00"/>
    <s v="Delhi"/>
    <s v="North"/>
    <x v="1"/>
    <x v="13"/>
    <n v="5"/>
    <n v="291.27999999999997"/>
    <n v="0.2"/>
    <n v="1165.1199999999999"/>
    <s v="Net Banking"/>
    <x v="1"/>
    <s v="Same-Day"/>
    <s v="Delivered"/>
    <n v="1456.3999999999999"/>
    <n v="1165.1199999999999"/>
    <n v="1975775.7839999988"/>
    <m/>
    <m/>
    <x v="1"/>
    <n v="291.27999999999997"/>
    <n v="20"/>
  </r>
  <r>
    <s v="ORD0418"/>
    <d v="2025-05-25T00:00:00"/>
    <s v="Tamil Nadu"/>
    <s v="South"/>
    <x v="3"/>
    <x v="8"/>
    <n v="3"/>
    <n v="4386.6400000000003"/>
    <n v="0.17"/>
    <n v="10922.73"/>
    <s v="COD"/>
    <x v="2"/>
    <s v="Express"/>
    <s v="Returned"/>
    <n v="13159.920000000002"/>
    <n v="10922.733600000001"/>
    <n v="1802015.0199999986"/>
    <m/>
    <m/>
    <x v="2"/>
    <n v="2237.1864000000005"/>
    <n v="17"/>
  </r>
  <r>
    <s v="ORD0419"/>
    <d v="2025-04-18T00:00:00"/>
    <s v="Karnataka"/>
    <s v="South"/>
    <x v="2"/>
    <x v="5"/>
    <n v="5"/>
    <n v="578.80999999999995"/>
    <n v="0.03"/>
    <n v="2807.23"/>
    <s v="COD"/>
    <x v="1"/>
    <s v="Express"/>
    <s v="Returned"/>
    <n v="2894.0499999999997"/>
    <n v="2807.2284999999997"/>
    <n v="1954015.6870999979"/>
    <m/>
    <m/>
    <x v="1"/>
    <n v="86.821500000000015"/>
    <n v="3.0000000000000009"/>
  </r>
  <r>
    <s v="ORD0420"/>
    <d v="2025-01-14T00:00:00"/>
    <s v="Gujarat"/>
    <s v="North"/>
    <x v="0"/>
    <x v="2"/>
    <n v="3"/>
    <n v="1026.2"/>
    <n v="0.18"/>
    <n v="2524.4499999999998"/>
    <s v="COD"/>
    <x v="2"/>
    <s v="Standard"/>
    <s v="Delivered"/>
    <n v="3078.6000000000004"/>
    <n v="2524.4520000000007"/>
    <n v="2058812.7634000003"/>
    <m/>
    <m/>
    <x v="2"/>
    <n v="554.14799999999968"/>
    <n v="17.999999999999989"/>
  </r>
  <r>
    <s v="ORD0421"/>
    <d v="2025-05-28T00:00:00"/>
    <s v="Karnataka"/>
    <s v="East"/>
    <x v="2"/>
    <x v="11"/>
    <n v="1"/>
    <n v="858.42"/>
    <n v="0.16"/>
    <n v="721.07"/>
    <s v="Net Banking"/>
    <x v="2"/>
    <s v="Express"/>
    <s v="Returned"/>
    <n v="858.42"/>
    <n v="721.07279999999992"/>
    <n v="1954015.6870999979"/>
    <m/>
    <m/>
    <x v="2"/>
    <n v="137.34720000000004"/>
    <n v="16.000000000000007"/>
  </r>
  <r>
    <s v="ORD0422"/>
    <d v="2025-03-04T00:00:00"/>
    <s v="Gujarat"/>
    <s v="West"/>
    <x v="2"/>
    <x v="6"/>
    <n v="4"/>
    <n v="3799.36"/>
    <n v="0.1"/>
    <n v="13677.7"/>
    <s v="UPI"/>
    <x v="1"/>
    <s v="Same-Day"/>
    <s v="Delivered"/>
    <n v="15197.44"/>
    <n v="13677.696"/>
    <n v="1954015.6870999979"/>
    <m/>
    <m/>
    <x v="1"/>
    <n v="1519.7440000000006"/>
    <n v="10.000000000000004"/>
  </r>
  <r>
    <s v="ORD0423"/>
    <d v="2025-01-14T00:00:00"/>
    <s v="Karnataka"/>
    <s v="North"/>
    <x v="1"/>
    <x v="14"/>
    <n v="3"/>
    <n v="3893.55"/>
    <n v="0.1"/>
    <n v="10512.59"/>
    <s v="UPI"/>
    <x v="1"/>
    <s v="Standard"/>
    <s v="Delivered"/>
    <n v="11680.650000000001"/>
    <n v="10512.585000000001"/>
    <n v="1975775.7839999988"/>
    <m/>
    <m/>
    <x v="1"/>
    <n v="1168.0650000000005"/>
    <n v="10.000000000000004"/>
  </r>
  <r>
    <s v="ORD0424"/>
    <d v="2025-01-12T00:00:00"/>
    <s v="Maharashtra"/>
    <s v="North"/>
    <x v="2"/>
    <x v="11"/>
    <n v="4"/>
    <n v="3951.8"/>
    <n v="0.2"/>
    <n v="12645.76"/>
    <s v="Debit Card"/>
    <x v="1"/>
    <s v="Same-Day"/>
    <s v="Delivered"/>
    <n v="15807.2"/>
    <n v="12645.760000000002"/>
    <n v="1954015.6870999979"/>
    <m/>
    <m/>
    <x v="1"/>
    <n v="3161.4399999999987"/>
    <n v="19.999999999999989"/>
  </r>
  <r>
    <s v="ORD0425"/>
    <d v="2025-04-26T00:00:00"/>
    <s v="Delhi"/>
    <s v="North"/>
    <x v="0"/>
    <x v="0"/>
    <n v="4"/>
    <n v="531.89"/>
    <n v="7.0000000000000007E-2"/>
    <n v="1978.63"/>
    <s v="Net Banking"/>
    <x v="1"/>
    <s v="Express"/>
    <s v="Delivered"/>
    <n v="2127.56"/>
    <n v="1978.6307999999999"/>
    <n v="2058812.7634000003"/>
    <m/>
    <m/>
    <x v="1"/>
    <n v="148.92920000000004"/>
    <n v="7.0000000000000018"/>
  </r>
  <r>
    <s v="ORD0426"/>
    <d v="2025-04-05T00:00:00"/>
    <s v="Gujarat"/>
    <s v="West"/>
    <x v="2"/>
    <x v="5"/>
    <n v="5"/>
    <n v="381.57"/>
    <n v="0.19"/>
    <n v="1545.36"/>
    <s v="COD"/>
    <x v="2"/>
    <s v="Standard"/>
    <s v="Delivered"/>
    <n v="1907.85"/>
    <n v="1545.3585"/>
    <n v="1954015.6870999979"/>
    <m/>
    <m/>
    <x v="2"/>
    <n v="362.49149999999986"/>
    <n v="18.999999999999993"/>
  </r>
  <r>
    <s v="ORD0427"/>
    <d v="2025-04-10T00:00:00"/>
    <s v="Delhi"/>
    <s v="North"/>
    <x v="3"/>
    <x v="9"/>
    <n v="5"/>
    <n v="2627.49"/>
    <n v="0.06"/>
    <n v="12349.2"/>
    <s v="Credit Card"/>
    <x v="1"/>
    <s v="Standard"/>
    <s v="Delivered"/>
    <n v="13137.449999999999"/>
    <n v="12349.202999999998"/>
    <n v="1802015.0199999986"/>
    <m/>
    <m/>
    <x v="1"/>
    <n v="788.24700000000121"/>
    <n v="6.0000000000000098"/>
  </r>
  <r>
    <s v="ORD0428"/>
    <d v="2025-06-30T00:00:00"/>
    <s v="Maharashtra"/>
    <s v="North"/>
    <x v="0"/>
    <x v="4"/>
    <n v="3"/>
    <n v="3381.34"/>
    <n v="0.1"/>
    <n v="9129.6200000000008"/>
    <s v="UPI"/>
    <x v="2"/>
    <s v="Standard"/>
    <s v="Delivered"/>
    <n v="10144.02"/>
    <n v="9129.6180000000004"/>
    <n v="2058812.7634000003"/>
    <m/>
    <m/>
    <x v="2"/>
    <n v="1014.402"/>
    <n v="10"/>
  </r>
  <r>
    <s v="ORD0429"/>
    <d v="2025-06-17T00:00:00"/>
    <s v="Gujarat"/>
    <s v="South"/>
    <x v="0"/>
    <x v="0"/>
    <n v="5"/>
    <n v="4583.54"/>
    <n v="0.09"/>
    <n v="20855.11"/>
    <s v="UPI"/>
    <x v="1"/>
    <s v="Express"/>
    <s v="Delivered"/>
    <n v="22917.7"/>
    <n v="20855.107"/>
    <n v="2058812.7634000003"/>
    <m/>
    <m/>
    <x v="1"/>
    <n v="2062.5930000000008"/>
    <n v="9.0000000000000018"/>
  </r>
  <r>
    <s v="ORD0430"/>
    <d v="2025-04-16T00:00:00"/>
    <s v="Tamil Nadu"/>
    <s v="North"/>
    <x v="3"/>
    <x v="15"/>
    <n v="3"/>
    <n v="957.67"/>
    <n v="0.13"/>
    <n v="2499.52"/>
    <s v="COD"/>
    <x v="0"/>
    <s v="Same-Day"/>
    <s v="Delivered"/>
    <n v="2873.0099999999998"/>
    <n v="2499.5186999999996"/>
    <n v="1802015.0199999986"/>
    <m/>
    <m/>
    <x v="0"/>
    <n v="373.49130000000014"/>
    <n v="13.000000000000005"/>
  </r>
  <r>
    <s v="ORD0431"/>
    <d v="2025-02-02T00:00:00"/>
    <s v="Gujarat"/>
    <s v="West"/>
    <x v="4"/>
    <x v="19"/>
    <n v="5"/>
    <n v="1325.69"/>
    <n v="0.11"/>
    <n v="5899.32"/>
    <s v="UPI"/>
    <x v="1"/>
    <s v="Express"/>
    <s v="Cancelled"/>
    <n v="6628.4500000000007"/>
    <n v="5899.3205000000007"/>
    <n v="2189601.9989000014"/>
    <m/>
    <m/>
    <x v="1"/>
    <n v="729.12950000000001"/>
    <n v="10.999999999999998"/>
  </r>
  <r>
    <s v="ORD0432"/>
    <d v="2025-01-14T00:00:00"/>
    <s v="Tamil Nadu"/>
    <s v="South"/>
    <x v="4"/>
    <x v="18"/>
    <n v="4"/>
    <n v="669.71"/>
    <n v="0.02"/>
    <n v="2625.26"/>
    <s v="COD"/>
    <x v="0"/>
    <s v="Same-Day"/>
    <s v="Delivered"/>
    <n v="2678.84"/>
    <n v="2625.2631999999999"/>
    <n v="2189601.9989000014"/>
    <m/>
    <m/>
    <x v="0"/>
    <n v="53.576800000000276"/>
    <n v="2.0000000000000102"/>
  </r>
  <r>
    <s v="ORD0433"/>
    <d v="2025-04-11T00:00:00"/>
    <s v="Tamil Nadu"/>
    <s v="East"/>
    <x v="3"/>
    <x v="9"/>
    <n v="5"/>
    <n v="147.63999999999999"/>
    <n v="0.21"/>
    <n v="583.17999999999995"/>
    <s v="UPI"/>
    <x v="1"/>
    <s v="Standard"/>
    <s v="Delivered"/>
    <n v="738.19999999999993"/>
    <n v="583.178"/>
    <n v="1802015.0199999986"/>
    <m/>
    <m/>
    <x v="1"/>
    <n v="155.02199999999993"/>
    <n v="20.999999999999993"/>
  </r>
  <r>
    <s v="ORD0434"/>
    <d v="2025-01-18T00:00:00"/>
    <s v="Gujarat"/>
    <s v="South"/>
    <x v="4"/>
    <x v="19"/>
    <n v="3"/>
    <n v="1832.34"/>
    <n v="0.22"/>
    <n v="4287.68"/>
    <s v="Debit Card"/>
    <x v="2"/>
    <s v="Express"/>
    <s v="Returned"/>
    <n v="5497.0199999999995"/>
    <n v="4287.6755999999996"/>
    <n v="2189601.9989000014"/>
    <m/>
    <m/>
    <x v="2"/>
    <n v="1209.3444"/>
    <n v="22"/>
  </r>
  <r>
    <s v="ORD0435"/>
    <d v="2025-06-17T00:00:00"/>
    <s v="Delhi"/>
    <s v="South"/>
    <x v="3"/>
    <x v="15"/>
    <n v="2"/>
    <n v="4376.4399999999996"/>
    <n v="0.05"/>
    <n v="8315.24"/>
    <s v="Debit Card"/>
    <x v="1"/>
    <s v="Standard"/>
    <s v="Cancelled"/>
    <n v="8752.8799999999992"/>
    <n v="8315.235999999999"/>
    <n v="1802015.0199999986"/>
    <m/>
    <m/>
    <x v="1"/>
    <n v="437.64400000000023"/>
    <n v="5.0000000000000027"/>
  </r>
  <r>
    <s v="ORD0436"/>
    <d v="2025-02-08T00:00:00"/>
    <s v="Maharashtra"/>
    <s v="North"/>
    <x v="4"/>
    <x v="16"/>
    <n v="4"/>
    <n v="3107.75"/>
    <n v="0.19"/>
    <n v="10069.11"/>
    <s v="Credit Card"/>
    <x v="0"/>
    <s v="Same-Day"/>
    <s v="Cancelled"/>
    <n v="12431"/>
    <n v="10069.11"/>
    <n v="2189601.9989000014"/>
    <m/>
    <m/>
    <x v="0"/>
    <n v="2361.8899999999994"/>
    <n v="18.999999999999993"/>
  </r>
  <r>
    <s v="ORD0437"/>
    <d v="2025-01-16T00:00:00"/>
    <s v="Tamil Nadu"/>
    <s v="East"/>
    <x v="4"/>
    <x v="17"/>
    <n v="4"/>
    <n v="996.07"/>
    <n v="0.19"/>
    <n v="3227.27"/>
    <s v="COD"/>
    <x v="2"/>
    <s v="Same-Day"/>
    <s v="Delivered"/>
    <n v="3984.28"/>
    <n v="3227.2668000000003"/>
    <n v="2189601.9989000014"/>
    <m/>
    <m/>
    <x v="2"/>
    <n v="757.01319999999987"/>
    <n v="18.999999999999993"/>
  </r>
  <r>
    <s v="ORD0438"/>
    <d v="2025-04-28T00:00:00"/>
    <s v="Maharashtra"/>
    <s v="West"/>
    <x v="1"/>
    <x v="10"/>
    <n v="4"/>
    <n v="4704.3100000000004"/>
    <n v="0.01"/>
    <n v="18629.07"/>
    <s v="COD"/>
    <x v="2"/>
    <s v="Express"/>
    <s v="Returned"/>
    <n v="18817.240000000002"/>
    <n v="18629.067600000002"/>
    <n v="1975775.7839999988"/>
    <m/>
    <m/>
    <x v="2"/>
    <n v="188.17239999999947"/>
    <n v="0.99999999999999711"/>
  </r>
  <r>
    <s v="ORD0439"/>
    <d v="2025-01-16T00:00:00"/>
    <s v="Maharashtra"/>
    <s v="West"/>
    <x v="3"/>
    <x v="15"/>
    <n v="3"/>
    <n v="3477.13"/>
    <n v="0"/>
    <n v="10431.39"/>
    <s v="COD"/>
    <x v="2"/>
    <s v="Standard"/>
    <s v="Delivered"/>
    <n v="10431.39"/>
    <n v="10431.39"/>
    <n v="1802015.0199999986"/>
    <m/>
    <m/>
    <x v="2"/>
    <n v="0"/>
    <n v="0"/>
  </r>
  <r>
    <s v="ORD0440"/>
    <d v="2025-05-14T00:00:00"/>
    <s v="Gujarat"/>
    <s v="East"/>
    <x v="4"/>
    <x v="17"/>
    <n v="5"/>
    <n v="1387.96"/>
    <n v="7.0000000000000007E-2"/>
    <n v="6454.01"/>
    <s v="UPI"/>
    <x v="0"/>
    <s v="Same-Day"/>
    <s v="Delivered"/>
    <n v="6939.8"/>
    <n v="6454.0140000000001"/>
    <n v="2189601.9989000014"/>
    <m/>
    <m/>
    <x v="0"/>
    <n v="485.78600000000006"/>
    <n v="7.0000000000000009"/>
  </r>
  <r>
    <s v="ORD0441"/>
    <d v="2025-06-19T00:00:00"/>
    <s v="Delhi"/>
    <s v="South"/>
    <x v="2"/>
    <x v="5"/>
    <n v="3"/>
    <n v="1888.88"/>
    <n v="0.1"/>
    <n v="5099.9799999999996"/>
    <s v="Net Banking"/>
    <x v="1"/>
    <s v="Express"/>
    <s v="Delivered"/>
    <n v="5666.64"/>
    <n v="5099.9760000000006"/>
    <n v="1954015.6870999979"/>
    <m/>
    <m/>
    <x v="1"/>
    <n v="566.66399999999976"/>
    <n v="9.9999999999999947"/>
  </r>
  <r>
    <s v="ORD0442"/>
    <d v="2025-02-17T00:00:00"/>
    <s v="Maharashtra"/>
    <s v="South"/>
    <x v="1"/>
    <x v="10"/>
    <n v="5"/>
    <n v="2217.87"/>
    <n v="0.1"/>
    <n v="9980.41"/>
    <s v="UPI"/>
    <x v="0"/>
    <s v="Standard"/>
    <s v="Delivered"/>
    <n v="11089.349999999999"/>
    <n v="9980.4149999999991"/>
    <n v="1975775.7839999988"/>
    <m/>
    <m/>
    <x v="0"/>
    <n v="1108.9349999999995"/>
    <n v="9.9999999999999964"/>
  </r>
  <r>
    <s v="ORD0443"/>
    <d v="2025-03-22T00:00:00"/>
    <s v="Tamil Nadu"/>
    <s v="East"/>
    <x v="0"/>
    <x v="4"/>
    <n v="5"/>
    <n v="2716.51"/>
    <n v="0.08"/>
    <n v="12495.95"/>
    <s v="Net Banking"/>
    <x v="0"/>
    <s v="Express"/>
    <s v="Delivered"/>
    <n v="13582.550000000001"/>
    <n v="12495.946000000002"/>
    <n v="2058812.7634000003"/>
    <m/>
    <m/>
    <x v="0"/>
    <n v="1086.6039999999994"/>
    <n v="7.9999999999999947"/>
  </r>
  <r>
    <s v="ORD0444"/>
    <d v="2025-01-26T00:00:00"/>
    <s v="Tamil Nadu"/>
    <s v="North"/>
    <x v="1"/>
    <x v="13"/>
    <n v="2"/>
    <n v="394.18"/>
    <n v="0.2"/>
    <n v="630.69000000000005"/>
    <s v="Credit Card"/>
    <x v="1"/>
    <s v="Express"/>
    <s v="Delivered"/>
    <n v="788.36"/>
    <n v="630.6880000000001"/>
    <n v="1975775.7839999988"/>
    <m/>
    <m/>
    <x v="1"/>
    <n v="157.67199999999991"/>
    <n v="19.999999999999986"/>
  </r>
  <r>
    <s v="ORD0445"/>
    <d v="2025-07-04T00:00:00"/>
    <s v="Karnataka"/>
    <s v="West"/>
    <x v="4"/>
    <x v="17"/>
    <n v="5"/>
    <n v="4666.04"/>
    <n v="0.06"/>
    <n v="21930.39"/>
    <s v="UPI"/>
    <x v="1"/>
    <s v="Standard"/>
    <s v="Delivered"/>
    <n v="23330.2"/>
    <n v="21930.387999999999"/>
    <n v="2189601.9989000014"/>
    <m/>
    <m/>
    <x v="1"/>
    <n v="1399.8120000000017"/>
    <n v="6.0000000000000071"/>
  </r>
  <r>
    <s v="ORD0446"/>
    <d v="2025-06-24T00:00:00"/>
    <s v="Gujarat"/>
    <s v="East"/>
    <x v="1"/>
    <x v="10"/>
    <n v="5"/>
    <n v="955.24"/>
    <n v="0.2"/>
    <n v="3820.96"/>
    <s v="COD"/>
    <x v="1"/>
    <s v="Express"/>
    <s v="Delivered"/>
    <n v="4776.2"/>
    <n v="3820.96"/>
    <n v="1975775.7839999988"/>
    <m/>
    <m/>
    <x v="1"/>
    <n v="955.23999999999978"/>
    <n v="19.999999999999996"/>
  </r>
  <r>
    <s v="ORD0447"/>
    <d v="2025-04-23T00:00:00"/>
    <s v="Maharashtra"/>
    <s v="East"/>
    <x v="2"/>
    <x v="5"/>
    <n v="3"/>
    <n v="2372.39"/>
    <n v="0.24"/>
    <n v="5409.05"/>
    <s v="Net Banking"/>
    <x v="1"/>
    <s v="Standard"/>
    <s v="Delivered"/>
    <n v="7117.17"/>
    <n v="5409.0492000000004"/>
    <n v="1954015.6870999979"/>
    <m/>
    <m/>
    <x v="1"/>
    <n v="1708.1207999999997"/>
    <n v="23.999999999999996"/>
  </r>
  <r>
    <s v="ORD0448"/>
    <d v="2025-02-19T00:00:00"/>
    <s v="Maharashtra"/>
    <s v="East"/>
    <x v="1"/>
    <x v="14"/>
    <n v="3"/>
    <n v="1218.27"/>
    <n v="0.08"/>
    <n v="3362.43"/>
    <s v="Credit Card"/>
    <x v="0"/>
    <s v="Express"/>
    <s v="Delivered"/>
    <n v="3654.81"/>
    <n v="3362.4252000000001"/>
    <n v="1975775.7839999988"/>
    <m/>
    <m/>
    <x v="0"/>
    <n v="292.38479999999981"/>
    <n v="7.9999999999999947"/>
  </r>
  <r>
    <s v="ORD0449"/>
    <d v="2025-04-25T00:00:00"/>
    <s v="Tamil Nadu"/>
    <s v="South"/>
    <x v="2"/>
    <x v="6"/>
    <n v="5"/>
    <n v="2652.58"/>
    <n v="0.11"/>
    <n v="11803.98"/>
    <s v="UPI"/>
    <x v="1"/>
    <s v="Standard"/>
    <s v="Returned"/>
    <n v="13262.9"/>
    <n v="11803.981"/>
    <n v="1954015.6870999979"/>
    <m/>
    <m/>
    <x v="1"/>
    <n v="1458.9189999999999"/>
    <n v="10.999999999999998"/>
  </r>
  <r>
    <s v="ORD0450"/>
    <d v="2025-04-28T00:00:00"/>
    <s v="Karnataka"/>
    <s v="North"/>
    <x v="3"/>
    <x v="12"/>
    <n v="2"/>
    <n v="2045.52"/>
    <n v="0.02"/>
    <n v="4009.22"/>
    <s v="Credit Card"/>
    <x v="0"/>
    <s v="Express"/>
    <s v="Delivered"/>
    <n v="4091.04"/>
    <n v="4009.2192"/>
    <n v="1802015.0199999986"/>
    <m/>
    <m/>
    <x v="0"/>
    <n v="81.820799999999963"/>
    <n v="1.9999999999999991"/>
  </r>
  <r>
    <s v="ORD0451"/>
    <d v="2025-01-10T00:00:00"/>
    <s v="Maharashtra"/>
    <s v="East"/>
    <x v="2"/>
    <x v="7"/>
    <n v="2"/>
    <n v="513.13"/>
    <n v="0.23"/>
    <n v="790.22"/>
    <s v="UPI"/>
    <x v="1"/>
    <s v="Express"/>
    <s v="Delivered"/>
    <n v="1026.26"/>
    <n v="790.22019999999998"/>
    <n v="1954015.6870999979"/>
    <m/>
    <m/>
    <x v="1"/>
    <n v="236.03980000000001"/>
    <n v="23"/>
  </r>
  <r>
    <s v="ORD0452"/>
    <d v="2025-05-03T00:00:00"/>
    <s v="Delhi"/>
    <s v="West"/>
    <x v="4"/>
    <x v="18"/>
    <n v="2"/>
    <n v="240"/>
    <n v="0.17"/>
    <n v="398.4"/>
    <s v="Debit Card"/>
    <x v="1"/>
    <s v="Express"/>
    <s v="Delivered"/>
    <n v="480"/>
    <n v="398.4"/>
    <n v="2189601.9989000014"/>
    <m/>
    <m/>
    <x v="1"/>
    <n v="81.600000000000023"/>
    <n v="17.000000000000004"/>
  </r>
  <r>
    <s v="ORD0453"/>
    <d v="2025-01-18T00:00:00"/>
    <s v="Gujarat"/>
    <s v="West"/>
    <x v="1"/>
    <x v="1"/>
    <n v="5"/>
    <n v="967.48"/>
    <n v="0.15"/>
    <n v="4111.79"/>
    <s v="Net Banking"/>
    <x v="0"/>
    <s v="Same-Day"/>
    <s v="Delivered"/>
    <n v="4837.3999999999996"/>
    <n v="4111.79"/>
    <n v="1975775.7839999988"/>
    <m/>
    <m/>
    <x v="0"/>
    <n v="725.60999999999967"/>
    <n v="14.999999999999995"/>
  </r>
  <r>
    <s v="ORD0454"/>
    <d v="2025-03-25T00:00:00"/>
    <s v="Karnataka"/>
    <s v="West"/>
    <x v="1"/>
    <x v="1"/>
    <n v="2"/>
    <n v="4043.07"/>
    <n v="0.11"/>
    <n v="7196.66"/>
    <s v="Net Banking"/>
    <x v="1"/>
    <s v="Express"/>
    <s v="Delivered"/>
    <n v="8086.14"/>
    <n v="7196.6646000000001"/>
    <n v="1975775.7839999988"/>
    <m/>
    <m/>
    <x v="1"/>
    <n v="889.47540000000026"/>
    <n v="11.000000000000004"/>
  </r>
  <r>
    <s v="ORD0455"/>
    <d v="2025-05-10T00:00:00"/>
    <s v="Maharashtra"/>
    <s v="West"/>
    <x v="4"/>
    <x v="19"/>
    <n v="3"/>
    <n v="1505.14"/>
    <n v="0.13"/>
    <n v="3928.42"/>
    <s v="COD"/>
    <x v="0"/>
    <s v="Same-Day"/>
    <s v="Returned"/>
    <n v="4515.42"/>
    <n v="3928.4153999999999"/>
    <n v="2189601.9989000014"/>
    <m/>
    <m/>
    <x v="0"/>
    <n v="587.00460000000021"/>
    <n v="13.000000000000004"/>
  </r>
  <r>
    <s v="ORD0456"/>
    <d v="2025-04-26T00:00:00"/>
    <s v="Maharashtra"/>
    <s v="South"/>
    <x v="2"/>
    <x v="6"/>
    <n v="5"/>
    <n v="1232.96"/>
    <n v="0"/>
    <n v="6164.8"/>
    <s v="Net Banking"/>
    <x v="2"/>
    <s v="Express"/>
    <s v="Delivered"/>
    <n v="6164.8"/>
    <n v="6164.8"/>
    <n v="1954015.6870999979"/>
    <m/>
    <m/>
    <x v="2"/>
    <n v="0"/>
    <n v="0"/>
  </r>
  <r>
    <s v="ORD0457"/>
    <d v="2025-04-22T00:00:00"/>
    <s v="Tamil Nadu"/>
    <s v="West"/>
    <x v="1"/>
    <x v="14"/>
    <n v="4"/>
    <n v="4159.29"/>
    <n v="0.06"/>
    <n v="15638.93"/>
    <s v="Debit Card"/>
    <x v="0"/>
    <s v="Standard"/>
    <s v="Delivered"/>
    <n v="16637.16"/>
    <n v="15638.930399999999"/>
    <n v="1975775.7839999988"/>
    <m/>
    <m/>
    <x v="0"/>
    <n v="998.22960000000057"/>
    <n v="6.0000000000000036"/>
  </r>
  <r>
    <s v="ORD0458"/>
    <d v="2025-04-14T00:00:00"/>
    <s v="Karnataka"/>
    <s v="East"/>
    <x v="1"/>
    <x v="1"/>
    <n v="4"/>
    <n v="1021.2"/>
    <n v="0.02"/>
    <n v="4003.1"/>
    <s v="COD"/>
    <x v="2"/>
    <s v="Standard"/>
    <s v="Delivered"/>
    <n v="4084.8"/>
    <n v="4003.1040000000003"/>
    <n v="1975775.7839999988"/>
    <m/>
    <m/>
    <x v="2"/>
    <n v="81.695999999999913"/>
    <n v="1.9999999999999976"/>
  </r>
  <r>
    <s v="ORD0459"/>
    <d v="2025-03-05T00:00:00"/>
    <s v="Karnataka"/>
    <s v="North"/>
    <x v="2"/>
    <x v="5"/>
    <n v="2"/>
    <n v="1671.15"/>
    <n v="0.04"/>
    <n v="3208.61"/>
    <s v="COD"/>
    <x v="2"/>
    <s v="Same-Day"/>
    <s v="Delivered"/>
    <n v="3342.3"/>
    <n v="3208.6080000000002"/>
    <n v="1954015.6870999979"/>
    <m/>
    <m/>
    <x v="2"/>
    <n v="133.69200000000001"/>
    <n v="4"/>
  </r>
  <r>
    <s v="ORD0460"/>
    <d v="2025-07-03T00:00:00"/>
    <s v="Karnataka"/>
    <s v="North"/>
    <x v="0"/>
    <x v="2"/>
    <n v="4"/>
    <n v="3662.82"/>
    <n v="0.06"/>
    <n v="13772.2"/>
    <s v="Debit Card"/>
    <x v="1"/>
    <s v="Standard"/>
    <s v="Delivered"/>
    <n v="14651.28"/>
    <n v="13772.2032"/>
    <n v="2058812.7634000003"/>
    <m/>
    <m/>
    <x v="1"/>
    <n v="879.07680000000073"/>
    <n v="6.0000000000000044"/>
  </r>
  <r>
    <s v="ORD0461"/>
    <d v="2025-02-22T00:00:00"/>
    <s v="Karnataka"/>
    <s v="South"/>
    <x v="4"/>
    <x v="18"/>
    <n v="4"/>
    <n v="3514.98"/>
    <n v="0.01"/>
    <n v="13919.32"/>
    <s v="Net Banking"/>
    <x v="2"/>
    <s v="Standard"/>
    <s v="Delivered"/>
    <n v="14059.92"/>
    <n v="13919.3208"/>
    <n v="2189601.9989000014"/>
    <m/>
    <m/>
    <x v="2"/>
    <n v="140.59920000000056"/>
    <n v="1.000000000000004"/>
  </r>
  <r>
    <s v="ORD0462"/>
    <d v="2025-02-11T00:00:00"/>
    <s v="Gujarat"/>
    <s v="North"/>
    <x v="2"/>
    <x v="7"/>
    <n v="2"/>
    <n v="4488.92"/>
    <n v="0.06"/>
    <n v="8439.17"/>
    <s v="Net Banking"/>
    <x v="0"/>
    <s v="Express"/>
    <s v="Delivered"/>
    <n v="8977.84"/>
    <n v="8439.1695999999993"/>
    <n v="1954015.6870999979"/>
    <m/>
    <m/>
    <x v="0"/>
    <n v="538.67040000000088"/>
    <n v="6.0000000000000098"/>
  </r>
  <r>
    <s v="ORD0463"/>
    <d v="2025-05-13T00:00:00"/>
    <s v="Tamil Nadu"/>
    <s v="South"/>
    <x v="3"/>
    <x v="15"/>
    <n v="1"/>
    <n v="1075.98"/>
    <n v="0.18"/>
    <n v="882.3"/>
    <s v="Debit Card"/>
    <x v="1"/>
    <s v="Standard"/>
    <s v="Delivered"/>
    <n v="1075.98"/>
    <n v="882.30360000000007"/>
    <n v="1802015.0199999986"/>
    <m/>
    <m/>
    <x v="1"/>
    <n v="193.67639999999994"/>
    <n v="17.999999999999993"/>
  </r>
  <r>
    <s v="ORD0464"/>
    <d v="2025-05-22T00:00:00"/>
    <s v="Delhi"/>
    <s v="East"/>
    <x v="4"/>
    <x v="17"/>
    <n v="5"/>
    <n v="2652.54"/>
    <n v="0.06"/>
    <n v="12466.94"/>
    <s v="Credit Card"/>
    <x v="1"/>
    <s v="Same-Day"/>
    <s v="Delivered"/>
    <n v="13262.7"/>
    <n v="12466.938"/>
    <n v="2189601.9989000014"/>
    <m/>
    <m/>
    <x v="1"/>
    <n v="795.76200000000063"/>
    <n v="6.0000000000000044"/>
  </r>
  <r>
    <s v="ORD0465"/>
    <d v="2025-03-05T00:00:00"/>
    <s v="Maharashtra"/>
    <s v="North"/>
    <x v="0"/>
    <x v="4"/>
    <n v="4"/>
    <n v="1690.12"/>
    <n v="0.04"/>
    <n v="6490.06"/>
    <s v="Debit Card"/>
    <x v="1"/>
    <s v="Express"/>
    <s v="Delivered"/>
    <n v="6760.48"/>
    <n v="6490.0607999999993"/>
    <n v="2058812.7634000003"/>
    <m/>
    <m/>
    <x v="1"/>
    <n v="270.41920000000027"/>
    <n v="4.0000000000000044"/>
  </r>
  <r>
    <s v="ORD0466"/>
    <d v="2025-02-18T00:00:00"/>
    <s v="Maharashtra"/>
    <s v="South"/>
    <x v="3"/>
    <x v="8"/>
    <n v="4"/>
    <n v="3473.19"/>
    <n v="0.04"/>
    <n v="13337.05"/>
    <s v="COD"/>
    <x v="1"/>
    <s v="Standard"/>
    <s v="Delivered"/>
    <n v="13892.76"/>
    <n v="13337.0496"/>
    <n v="1802015.0199999986"/>
    <m/>
    <m/>
    <x v="1"/>
    <n v="555.71039999999994"/>
    <n v="3.9999999999999996"/>
  </r>
  <r>
    <s v="ORD0467"/>
    <d v="2025-02-23T00:00:00"/>
    <s v="Maharashtra"/>
    <s v="West"/>
    <x v="0"/>
    <x v="2"/>
    <n v="2"/>
    <n v="3536.51"/>
    <n v="0.2"/>
    <n v="5658.42"/>
    <s v="Credit Card"/>
    <x v="2"/>
    <s v="Standard"/>
    <s v="Delivered"/>
    <n v="7073.02"/>
    <n v="5658.4160000000011"/>
    <n v="2058812.7634000003"/>
    <m/>
    <m/>
    <x v="2"/>
    <n v="1414.6039999999994"/>
    <n v="19.999999999999989"/>
  </r>
  <r>
    <s v="ORD0468"/>
    <d v="2025-03-20T00:00:00"/>
    <s v="Tamil Nadu"/>
    <s v="West"/>
    <x v="1"/>
    <x v="1"/>
    <n v="4"/>
    <n v="1855.02"/>
    <n v="0.03"/>
    <n v="7197.48"/>
    <s v="Debit Card"/>
    <x v="0"/>
    <s v="Standard"/>
    <s v="Delivered"/>
    <n v="7420.08"/>
    <n v="7197.4776000000002"/>
    <n v="1975775.7839999988"/>
    <m/>
    <m/>
    <x v="0"/>
    <n v="222.60239999999976"/>
    <n v="2.9999999999999969"/>
  </r>
  <r>
    <s v="ORD0469"/>
    <d v="2025-01-28T00:00:00"/>
    <s v="Gujarat"/>
    <s v="West"/>
    <x v="1"/>
    <x v="1"/>
    <n v="5"/>
    <n v="1014.47"/>
    <n v="0.09"/>
    <n v="4615.84"/>
    <s v="Net Banking"/>
    <x v="0"/>
    <s v="Same-Day"/>
    <s v="Delivered"/>
    <n v="5072.3500000000004"/>
    <n v="4615.8385000000007"/>
    <n v="1975775.7839999988"/>
    <m/>
    <m/>
    <x v="0"/>
    <n v="456.51149999999961"/>
    <n v="8.9999999999999911"/>
  </r>
  <r>
    <s v="ORD0470"/>
    <d v="2025-05-13T00:00:00"/>
    <s v="Maharashtra"/>
    <s v="West"/>
    <x v="1"/>
    <x v="10"/>
    <n v="4"/>
    <n v="1548.8"/>
    <n v="7.0000000000000007E-2"/>
    <n v="5761.54"/>
    <s v="COD"/>
    <x v="0"/>
    <s v="Express"/>
    <s v="Delivered"/>
    <n v="6195.2"/>
    <n v="5761.5359999999991"/>
    <n v="1975775.7839999988"/>
    <m/>
    <m/>
    <x v="0"/>
    <n v="433.66400000000067"/>
    <n v="7.0000000000000107"/>
  </r>
  <r>
    <s v="ORD0471"/>
    <d v="2025-05-08T00:00:00"/>
    <s v="Delhi"/>
    <s v="North"/>
    <x v="1"/>
    <x v="14"/>
    <n v="3"/>
    <n v="3902.48"/>
    <n v="0.06"/>
    <n v="11004.99"/>
    <s v="Credit Card"/>
    <x v="1"/>
    <s v="Same-Day"/>
    <s v="Delivered"/>
    <n v="11707.44"/>
    <n v="11004.9936"/>
    <n v="1975775.7839999988"/>
    <m/>
    <m/>
    <x v="1"/>
    <n v="702.44640000000072"/>
    <n v="6.0000000000000062"/>
  </r>
  <r>
    <s v="ORD0472"/>
    <d v="2025-03-02T00:00:00"/>
    <s v="Delhi"/>
    <s v="East"/>
    <x v="1"/>
    <x v="14"/>
    <n v="4"/>
    <n v="3852.1"/>
    <n v="0.04"/>
    <n v="14792.06"/>
    <s v="COD"/>
    <x v="1"/>
    <s v="Express"/>
    <s v="Delivered"/>
    <n v="15408.4"/>
    <n v="14792.063999999998"/>
    <n v="1975775.7839999988"/>
    <m/>
    <m/>
    <x v="1"/>
    <n v="616.33600000000115"/>
    <n v="4.000000000000008"/>
  </r>
  <r>
    <s v="ORD0473"/>
    <d v="2025-04-01T00:00:00"/>
    <s v="Maharashtra"/>
    <s v="North"/>
    <x v="4"/>
    <x v="19"/>
    <n v="1"/>
    <n v="314.51"/>
    <n v="0.23"/>
    <n v="242.17"/>
    <s v="COD"/>
    <x v="1"/>
    <s v="Standard"/>
    <s v="Delivered"/>
    <n v="314.51"/>
    <n v="242.17269999999999"/>
    <n v="2189601.9989000014"/>
    <m/>
    <m/>
    <x v="1"/>
    <n v="72.337299999999999"/>
    <n v="23"/>
  </r>
  <r>
    <s v="ORD0474"/>
    <d v="2025-03-05T00:00:00"/>
    <s v="Maharashtra"/>
    <s v="East"/>
    <x v="2"/>
    <x v="11"/>
    <n v="4"/>
    <n v="3323.81"/>
    <n v="0.13"/>
    <n v="11566.86"/>
    <s v="Credit Card"/>
    <x v="1"/>
    <s v="Same-Day"/>
    <s v="Delivered"/>
    <n v="13295.24"/>
    <n v="11566.8588"/>
    <n v="1954015.6870999979"/>
    <m/>
    <m/>
    <x v="1"/>
    <n v="1728.3811999999998"/>
    <n v="12.999999999999998"/>
  </r>
  <r>
    <s v="ORD0475"/>
    <d v="2025-07-02T00:00:00"/>
    <s v="Maharashtra"/>
    <s v="North"/>
    <x v="3"/>
    <x v="8"/>
    <n v="4"/>
    <n v="4649.18"/>
    <n v="0.21"/>
    <n v="14691.41"/>
    <s v="Debit Card"/>
    <x v="1"/>
    <s v="Express"/>
    <s v="Delivered"/>
    <n v="18596.72"/>
    <n v="14691.408800000001"/>
    <n v="1802015.0199999986"/>
    <m/>
    <m/>
    <x v="1"/>
    <n v="3905.3112000000001"/>
    <n v="21"/>
  </r>
  <r>
    <s v="ORD0476"/>
    <d v="2025-05-28T00:00:00"/>
    <s v="Maharashtra"/>
    <s v="North"/>
    <x v="2"/>
    <x v="6"/>
    <n v="5"/>
    <n v="299.2"/>
    <n v="0.02"/>
    <n v="1466.08"/>
    <s v="COD"/>
    <x v="2"/>
    <s v="Express"/>
    <s v="Returned"/>
    <n v="1496"/>
    <n v="1466.08"/>
    <n v="1954015.6870999979"/>
    <m/>
    <m/>
    <x v="2"/>
    <n v="29.920000000000073"/>
    <n v="2.0000000000000049"/>
  </r>
  <r>
    <s v="ORD0477"/>
    <d v="2025-07-03T00:00:00"/>
    <s v="Maharashtra"/>
    <s v="South"/>
    <x v="1"/>
    <x v="13"/>
    <n v="4"/>
    <n v="1028.3599999999999"/>
    <n v="0.13"/>
    <n v="3578.69"/>
    <s v="Debit Card"/>
    <x v="1"/>
    <s v="Standard"/>
    <s v="Delivered"/>
    <n v="4113.4399999999996"/>
    <n v="3578.6927999999998"/>
    <n v="1975775.7839999988"/>
    <m/>
    <m/>
    <x v="1"/>
    <n v="534.74719999999979"/>
    <n v="12.999999999999995"/>
  </r>
  <r>
    <s v="ORD0478"/>
    <d v="2025-01-17T00:00:00"/>
    <s v="Maharashtra"/>
    <s v="South"/>
    <x v="1"/>
    <x v="14"/>
    <n v="4"/>
    <n v="3542.5"/>
    <n v="0.11"/>
    <n v="12611.3"/>
    <s v="COD"/>
    <x v="2"/>
    <s v="Standard"/>
    <s v="Cancelled"/>
    <n v="14170"/>
    <n v="12611.300000000001"/>
    <n v="1975775.7839999988"/>
    <m/>
    <m/>
    <x v="2"/>
    <n v="1558.6999999999989"/>
    <n v="10.999999999999991"/>
  </r>
  <r>
    <s v="ORD0479"/>
    <d v="2025-01-04T00:00:00"/>
    <s v="Gujarat"/>
    <s v="East"/>
    <x v="1"/>
    <x v="14"/>
    <n v="2"/>
    <n v="2716.11"/>
    <n v="0.15"/>
    <n v="4617.3900000000003"/>
    <s v="UPI"/>
    <x v="1"/>
    <s v="Express"/>
    <s v="Delivered"/>
    <n v="5432.22"/>
    <n v="4617.3869999999997"/>
    <n v="1975775.7839999988"/>
    <m/>
    <m/>
    <x v="1"/>
    <n v="814.83300000000054"/>
    <n v="15.000000000000011"/>
  </r>
  <r>
    <s v="ORD0480"/>
    <d v="2025-04-01T00:00:00"/>
    <s v="Tamil Nadu"/>
    <s v="West"/>
    <x v="4"/>
    <x v="17"/>
    <n v="3"/>
    <n v="3081.23"/>
    <n v="0.14000000000000001"/>
    <n v="7949.57"/>
    <s v="Net Banking"/>
    <x v="1"/>
    <s v="Standard"/>
    <s v="Cancelled"/>
    <n v="9243.69"/>
    <n v="7949.5734000000002"/>
    <n v="2189601.9989000014"/>
    <m/>
    <m/>
    <x v="1"/>
    <n v="1294.1166000000003"/>
    <n v="14.000000000000002"/>
  </r>
  <r>
    <s v="ORD0481"/>
    <d v="2025-05-03T00:00:00"/>
    <s v="Tamil Nadu"/>
    <s v="North"/>
    <x v="4"/>
    <x v="17"/>
    <n v="1"/>
    <n v="3658.94"/>
    <n v="0.25"/>
    <n v="2744.2"/>
    <s v="Net Banking"/>
    <x v="2"/>
    <s v="Same-Day"/>
    <s v="Delivered"/>
    <n v="3658.94"/>
    <n v="2744.2049999999999"/>
    <n v="2189601.9989000014"/>
    <m/>
    <m/>
    <x v="2"/>
    <n v="914.73500000000013"/>
    <n v="25.000000000000007"/>
  </r>
  <r>
    <s v="ORD0482"/>
    <d v="2025-04-22T00:00:00"/>
    <s v="Karnataka"/>
    <s v="East"/>
    <x v="4"/>
    <x v="19"/>
    <n v="3"/>
    <n v="206.34"/>
    <n v="0.21"/>
    <n v="489.03"/>
    <s v="Debit Card"/>
    <x v="0"/>
    <s v="Same-Day"/>
    <s v="Returned"/>
    <n v="619.02"/>
    <n v="489.0258"/>
    <n v="2189601.9989000014"/>
    <m/>
    <m/>
    <x v="0"/>
    <n v="129.99419999999998"/>
    <n v="20.999999999999996"/>
  </r>
  <r>
    <s v="ORD0483"/>
    <d v="2025-01-22T00:00:00"/>
    <s v="Maharashtra"/>
    <s v="South"/>
    <x v="1"/>
    <x v="10"/>
    <n v="3"/>
    <n v="864.92"/>
    <n v="7.0000000000000007E-2"/>
    <n v="2413.13"/>
    <s v="Credit Card"/>
    <x v="2"/>
    <s v="Same-Day"/>
    <s v="Delivered"/>
    <n v="2594.7599999999998"/>
    <n v="2413.1267999999995"/>
    <n v="1975775.7839999988"/>
    <m/>
    <m/>
    <x v="2"/>
    <n v="181.63320000000022"/>
    <n v="7.0000000000000089"/>
  </r>
  <r>
    <s v="ORD0484"/>
    <d v="2025-01-17T00:00:00"/>
    <s v="Gujarat"/>
    <s v="South"/>
    <x v="4"/>
    <x v="19"/>
    <n v="2"/>
    <n v="3697.9"/>
    <n v="0.18"/>
    <n v="6064.56"/>
    <s v="Net Banking"/>
    <x v="1"/>
    <s v="Express"/>
    <s v="Delivered"/>
    <n v="7395.8"/>
    <n v="6064.5560000000005"/>
    <n v="2189601.9989000014"/>
    <m/>
    <m/>
    <x v="1"/>
    <n v="1331.2439999999997"/>
    <n v="17.999999999999996"/>
  </r>
  <r>
    <s v="ORD0485"/>
    <d v="2025-04-17T00:00:00"/>
    <s v="Gujarat"/>
    <s v="East"/>
    <x v="1"/>
    <x v="13"/>
    <n v="5"/>
    <n v="1969.58"/>
    <n v="0.2"/>
    <n v="7878.32"/>
    <s v="UPI"/>
    <x v="0"/>
    <s v="Express"/>
    <s v="Returned"/>
    <n v="9847.9"/>
    <n v="7878.32"/>
    <n v="1975775.7839999988"/>
    <m/>
    <m/>
    <x v="0"/>
    <n v="1969.58"/>
    <n v="20"/>
  </r>
  <r>
    <s v="ORD0486"/>
    <d v="2025-02-13T00:00:00"/>
    <s v="Maharashtra"/>
    <s v="West"/>
    <x v="2"/>
    <x v="5"/>
    <n v="5"/>
    <n v="4650.3999999999996"/>
    <n v="0.16"/>
    <n v="19531.68"/>
    <s v="Debit Card"/>
    <x v="1"/>
    <s v="Same-Day"/>
    <s v="Delivered"/>
    <n v="23252"/>
    <n v="19531.68"/>
    <n v="1954015.6870999979"/>
    <m/>
    <m/>
    <x v="1"/>
    <n v="3720.3199999999997"/>
    <n v="15.999999999999998"/>
  </r>
  <r>
    <s v="ORD0487"/>
    <d v="2025-04-11T00:00:00"/>
    <s v="Karnataka"/>
    <s v="North"/>
    <x v="1"/>
    <x v="13"/>
    <n v="2"/>
    <n v="1701.47"/>
    <n v="0.17"/>
    <n v="2824.44"/>
    <s v="COD"/>
    <x v="1"/>
    <s v="Standard"/>
    <s v="Delivered"/>
    <n v="3402.94"/>
    <n v="2824.4402"/>
    <n v="1975775.7839999988"/>
    <m/>
    <m/>
    <x v="1"/>
    <n v="578.49980000000005"/>
    <n v="17"/>
  </r>
  <r>
    <s v="ORD0488"/>
    <d v="2025-02-23T00:00:00"/>
    <s v="Gujarat"/>
    <s v="South"/>
    <x v="2"/>
    <x v="5"/>
    <n v="1"/>
    <n v="1188.22"/>
    <n v="7.0000000000000007E-2"/>
    <n v="1105.04"/>
    <s v="COD"/>
    <x v="1"/>
    <s v="Express"/>
    <s v="Delivered"/>
    <n v="1188.22"/>
    <n v="1105.0445999999999"/>
    <n v="1954015.6870999979"/>
    <m/>
    <m/>
    <x v="1"/>
    <n v="83.175400000000081"/>
    <n v="7.0000000000000062"/>
  </r>
  <r>
    <s v="ORD0489"/>
    <d v="2025-01-28T00:00:00"/>
    <s v="Gujarat"/>
    <s v="South"/>
    <x v="0"/>
    <x v="3"/>
    <n v="4"/>
    <n v="1386.53"/>
    <n v="0.1"/>
    <n v="4991.51"/>
    <s v="Credit Card"/>
    <x v="1"/>
    <s v="Express"/>
    <s v="Cancelled"/>
    <n v="5546.12"/>
    <n v="4991.5079999999998"/>
    <n v="2058812.7634000003"/>
    <m/>
    <m/>
    <x v="1"/>
    <n v="554.61200000000008"/>
    <n v="10.000000000000002"/>
  </r>
  <r>
    <s v="ORD0490"/>
    <d v="2025-07-03T00:00:00"/>
    <s v="Tamil Nadu"/>
    <s v="South"/>
    <x v="2"/>
    <x v="11"/>
    <n v="5"/>
    <n v="1060.8900000000001"/>
    <n v="0.15"/>
    <n v="4508.78"/>
    <s v="Net Banking"/>
    <x v="1"/>
    <s v="Same-Day"/>
    <s v="Delivered"/>
    <n v="5304.4500000000007"/>
    <n v="4508.7825000000003"/>
    <n v="1954015.6870999979"/>
    <m/>
    <m/>
    <x v="1"/>
    <n v="795.66750000000047"/>
    <n v="15.000000000000007"/>
  </r>
  <r>
    <s v="ORD0491"/>
    <d v="2025-03-11T00:00:00"/>
    <s v="Karnataka"/>
    <s v="South"/>
    <x v="4"/>
    <x v="18"/>
    <n v="1"/>
    <n v="3391.56"/>
    <n v="0.11"/>
    <n v="3018.49"/>
    <s v="COD"/>
    <x v="0"/>
    <s v="Express"/>
    <s v="Delivered"/>
    <n v="3391.56"/>
    <n v="3018.4884000000002"/>
    <n v="2189601.9989000014"/>
    <m/>
    <m/>
    <x v="0"/>
    <n v="373.07159999999976"/>
    <n v="10.999999999999993"/>
  </r>
  <r>
    <s v="ORD0492"/>
    <d v="2025-06-23T00:00:00"/>
    <s v="Karnataka"/>
    <s v="South"/>
    <x v="1"/>
    <x v="13"/>
    <n v="5"/>
    <n v="4125.76"/>
    <n v="0.2"/>
    <n v="16503.04"/>
    <s v="Debit Card"/>
    <x v="2"/>
    <s v="Same-Day"/>
    <s v="Delivered"/>
    <n v="20628.800000000003"/>
    <n v="16503.040000000005"/>
    <n v="1975775.7839999988"/>
    <m/>
    <m/>
    <x v="2"/>
    <n v="4125.7599999999984"/>
    <n v="19.999999999999989"/>
  </r>
  <r>
    <s v="ORD0493"/>
    <d v="2025-01-16T00:00:00"/>
    <s v="Karnataka"/>
    <s v="South"/>
    <x v="3"/>
    <x v="12"/>
    <n v="1"/>
    <n v="650.62"/>
    <n v="0.01"/>
    <n v="644.11"/>
    <s v="Debit Card"/>
    <x v="1"/>
    <s v="Same-Day"/>
    <s v="Returned"/>
    <n v="650.62"/>
    <n v="644.11379999999997"/>
    <n v="1802015.0199999986"/>
    <m/>
    <m/>
    <x v="1"/>
    <n v="6.5062000000000353"/>
    <n v="1.0000000000000053"/>
  </r>
  <r>
    <s v="ORD0494"/>
    <d v="2025-06-22T00:00:00"/>
    <s v="Karnataka"/>
    <s v="South"/>
    <x v="4"/>
    <x v="19"/>
    <n v="4"/>
    <n v="2408.83"/>
    <n v="0.08"/>
    <n v="8864.49"/>
    <s v="Credit Card"/>
    <x v="2"/>
    <s v="Same-Day"/>
    <s v="Delivered"/>
    <n v="9635.32"/>
    <n v="8864.4943999999996"/>
    <n v="2189601.9989000014"/>
    <m/>
    <m/>
    <x v="2"/>
    <n v="770.82560000000012"/>
    <n v="8.0000000000000018"/>
  </r>
  <r>
    <s v="ORD0495"/>
    <d v="2025-02-19T00:00:00"/>
    <s v="Gujarat"/>
    <s v="North"/>
    <x v="1"/>
    <x v="1"/>
    <n v="2"/>
    <n v="3505.85"/>
    <n v="0.17"/>
    <n v="5819.71"/>
    <s v="Net Banking"/>
    <x v="1"/>
    <s v="Express"/>
    <s v="Delivered"/>
    <n v="7011.7"/>
    <n v="5819.7109999999993"/>
    <n v="1975775.7839999988"/>
    <m/>
    <m/>
    <x v="1"/>
    <n v="1191.9890000000005"/>
    <n v="17.000000000000007"/>
  </r>
  <r>
    <s v="ORD0496"/>
    <d v="2025-03-15T00:00:00"/>
    <s v="Delhi"/>
    <s v="West"/>
    <x v="0"/>
    <x v="2"/>
    <n v="1"/>
    <n v="2378.31"/>
    <n v="0.24"/>
    <n v="1807.52"/>
    <s v="COD"/>
    <x v="2"/>
    <s v="Standard"/>
    <s v="Delivered"/>
    <n v="2378.31"/>
    <n v="1807.5155999999999"/>
    <n v="2058812.7634000003"/>
    <m/>
    <m/>
    <x v="2"/>
    <n v="570.7944"/>
    <n v="24"/>
  </r>
  <r>
    <s v="ORD0497"/>
    <d v="2025-02-27T00:00:00"/>
    <s v="Maharashtra"/>
    <s v="North"/>
    <x v="4"/>
    <x v="19"/>
    <n v="4"/>
    <n v="1232.73"/>
    <n v="0.1"/>
    <n v="4437.83"/>
    <s v="UPI"/>
    <x v="1"/>
    <s v="Same-Day"/>
    <s v="Returned"/>
    <n v="4930.92"/>
    <n v="4437.8280000000004"/>
    <n v="2189601.9989000014"/>
    <m/>
    <m/>
    <x v="1"/>
    <n v="493.09199999999964"/>
    <n v="9.9999999999999929"/>
  </r>
  <r>
    <s v="ORD0498"/>
    <d v="2025-02-02T00:00:00"/>
    <s v="Delhi"/>
    <s v="South"/>
    <x v="2"/>
    <x v="7"/>
    <n v="4"/>
    <n v="2847.37"/>
    <n v="0.18"/>
    <n v="9339.3700000000008"/>
    <s v="Debit Card"/>
    <x v="1"/>
    <s v="Standard"/>
    <s v="Returned"/>
    <n v="11389.48"/>
    <n v="9339.3736000000008"/>
    <n v="1954015.6870999979"/>
    <m/>
    <m/>
    <x v="1"/>
    <n v="2050.1063999999988"/>
    <n v="17.999999999999989"/>
  </r>
  <r>
    <s v="ORD0499"/>
    <d v="2025-03-29T00:00:00"/>
    <s v="Tamil Nadu"/>
    <s v="East"/>
    <x v="4"/>
    <x v="17"/>
    <n v="2"/>
    <n v="190.02"/>
    <n v="0.17"/>
    <n v="315.43"/>
    <s v="Net Banking"/>
    <x v="1"/>
    <s v="Express"/>
    <s v="Delivered"/>
    <n v="380.04"/>
    <n v="315.4332"/>
    <n v="2189601.9989000014"/>
    <m/>
    <m/>
    <x v="1"/>
    <n v="64.606800000000021"/>
    <n v="17.000000000000004"/>
  </r>
  <r>
    <s v="ORD0500"/>
    <d v="2025-06-13T00:00:00"/>
    <s v="Maharashtra"/>
    <s v="South"/>
    <x v="1"/>
    <x v="1"/>
    <n v="1"/>
    <n v="4726.2700000000004"/>
    <n v="0.24"/>
    <n v="3591.97"/>
    <s v="UPI"/>
    <x v="2"/>
    <s v="Standard"/>
    <s v="Delivered"/>
    <n v="4726.2700000000004"/>
    <n v="3591.9652000000006"/>
    <n v="1975775.7839999988"/>
    <m/>
    <m/>
    <x v="2"/>
    <n v="1134.3047999999999"/>
    <n v="23.999999999999996"/>
  </r>
  <r>
    <s v="ORD0501"/>
    <d v="2025-04-18T00:00:00"/>
    <s v="Maharashtra"/>
    <s v="South"/>
    <x v="2"/>
    <x v="11"/>
    <n v="5"/>
    <n v="4376.24"/>
    <n v="0.17"/>
    <n v="18161.400000000001"/>
    <s v="Net Banking"/>
    <x v="1"/>
    <s v="Express"/>
    <s v="Delivered"/>
    <n v="21881.199999999997"/>
    <n v="18161.395999999997"/>
    <n v="1954015.6870999979"/>
    <m/>
    <m/>
    <x v="1"/>
    <n v="3719.8040000000001"/>
    <n v="17.000000000000004"/>
  </r>
  <r>
    <s v="ORD0502"/>
    <d v="2025-05-19T00:00:00"/>
    <s v="Gujarat"/>
    <s v="South"/>
    <x v="2"/>
    <x v="6"/>
    <n v="5"/>
    <n v="745.68"/>
    <n v="0.16"/>
    <n v="3131.86"/>
    <s v="UPI"/>
    <x v="2"/>
    <s v="Same-Day"/>
    <s v="Returned"/>
    <n v="3728.3999999999996"/>
    <n v="3131.8559999999998"/>
    <n v="1954015.6870999979"/>
    <m/>
    <m/>
    <x v="2"/>
    <n v="596.54399999999987"/>
    <n v="15.999999999999998"/>
  </r>
  <r>
    <s v="ORD0503"/>
    <d v="2025-03-02T00:00:00"/>
    <s v="Tamil Nadu"/>
    <s v="North"/>
    <x v="4"/>
    <x v="16"/>
    <n v="5"/>
    <n v="4593.8500000000004"/>
    <n v="0.08"/>
    <n v="21131.71"/>
    <s v="Debit Card"/>
    <x v="1"/>
    <s v="Same-Day"/>
    <s v="Delivered"/>
    <n v="22969.25"/>
    <n v="21131.71"/>
    <n v="2189601.9989000014"/>
    <m/>
    <m/>
    <x v="1"/>
    <n v="1837.5400000000009"/>
    <n v="8.0000000000000036"/>
  </r>
  <r>
    <s v="ORD0504"/>
    <d v="2025-05-01T00:00:00"/>
    <s v="Karnataka"/>
    <s v="East"/>
    <x v="3"/>
    <x v="8"/>
    <n v="3"/>
    <n v="2270.7199999999998"/>
    <n v="0.23"/>
    <n v="5245.36"/>
    <s v="Net Banking"/>
    <x v="2"/>
    <s v="Same-Day"/>
    <s v="Delivered"/>
    <n v="6812.16"/>
    <n v="5245.3631999999998"/>
    <n v="1802015.0199999986"/>
    <m/>
    <m/>
    <x v="2"/>
    <n v="1566.7968000000001"/>
    <n v="23"/>
  </r>
  <r>
    <s v="ORD0505"/>
    <d v="2025-06-08T00:00:00"/>
    <s v="Delhi"/>
    <s v="South"/>
    <x v="3"/>
    <x v="8"/>
    <n v="5"/>
    <n v="3123.04"/>
    <n v="0.15"/>
    <n v="13272.92"/>
    <s v="Debit Card"/>
    <x v="0"/>
    <s v="Same-Day"/>
    <s v="Delivered"/>
    <n v="15615.2"/>
    <n v="13272.92"/>
    <n v="1802015.0199999986"/>
    <m/>
    <m/>
    <x v="0"/>
    <n v="2342.2800000000007"/>
    <n v="15.000000000000002"/>
  </r>
  <r>
    <s v="ORD0506"/>
    <d v="2025-05-09T00:00:00"/>
    <s v="Karnataka"/>
    <s v="East"/>
    <x v="3"/>
    <x v="8"/>
    <n v="4"/>
    <n v="757.02"/>
    <n v="0.21"/>
    <n v="2392.1799999999998"/>
    <s v="Credit Card"/>
    <x v="1"/>
    <s v="Express"/>
    <s v="Delivered"/>
    <n v="3028.08"/>
    <n v="2392.1831999999999"/>
    <n v="1802015.0199999986"/>
    <m/>
    <m/>
    <x v="1"/>
    <n v="635.89679999999998"/>
    <n v="21"/>
  </r>
  <r>
    <s v="ORD0507"/>
    <d v="2025-04-15T00:00:00"/>
    <s v="Tamil Nadu"/>
    <s v="East"/>
    <x v="2"/>
    <x v="5"/>
    <n v="2"/>
    <n v="1208.74"/>
    <n v="0.1"/>
    <n v="2175.73"/>
    <s v="Debit Card"/>
    <x v="0"/>
    <s v="Standard"/>
    <s v="In Transit"/>
    <n v="2417.48"/>
    <n v="2175.732"/>
    <n v="1954015.6870999979"/>
    <m/>
    <m/>
    <x v="0"/>
    <n v="241.74800000000005"/>
    <n v="10.000000000000002"/>
  </r>
  <r>
    <s v="ORD0508"/>
    <d v="2025-01-04T00:00:00"/>
    <s v="Delhi"/>
    <s v="West"/>
    <x v="3"/>
    <x v="12"/>
    <n v="4"/>
    <n v="4348.93"/>
    <n v="0.12"/>
    <n v="15308.23"/>
    <s v="Credit Card"/>
    <x v="0"/>
    <s v="Express"/>
    <s v="Returned"/>
    <n v="17395.72"/>
    <n v="15308.233600000001"/>
    <n v="1802015.0199999986"/>
    <m/>
    <m/>
    <x v="0"/>
    <n v="2087.4863999999998"/>
    <n v="11.999999999999998"/>
  </r>
  <r>
    <s v="ORD0509"/>
    <d v="2025-05-12T00:00:00"/>
    <s v="Maharashtra"/>
    <s v="North"/>
    <x v="2"/>
    <x v="5"/>
    <n v="4"/>
    <n v="3628.98"/>
    <n v="0.1"/>
    <n v="13064.33"/>
    <s v="COD"/>
    <x v="1"/>
    <s v="Same-Day"/>
    <s v="Delivered"/>
    <n v="14515.92"/>
    <n v="13064.328"/>
    <n v="1954015.6870999979"/>
    <m/>
    <m/>
    <x v="1"/>
    <n v="1451.5920000000006"/>
    <n v="10.000000000000004"/>
  </r>
  <r>
    <s v="ORD0510"/>
    <d v="2025-06-10T00:00:00"/>
    <s v="Maharashtra"/>
    <s v="West"/>
    <x v="2"/>
    <x v="5"/>
    <n v="5"/>
    <n v="2038.49"/>
    <n v="0.18"/>
    <n v="8357.81"/>
    <s v="Debit Card"/>
    <x v="1"/>
    <s v="Same-Day"/>
    <s v="Delivered"/>
    <n v="10192.450000000001"/>
    <n v="8357.8090000000011"/>
    <n v="1954015.6870999979"/>
    <m/>
    <m/>
    <x v="1"/>
    <n v="1834.6409999999996"/>
    <n v="17.999999999999993"/>
  </r>
  <r>
    <s v="ORD0511"/>
    <d v="2025-04-20T00:00:00"/>
    <s v="Karnataka"/>
    <s v="West"/>
    <x v="0"/>
    <x v="4"/>
    <n v="3"/>
    <n v="3891.02"/>
    <n v="7.0000000000000007E-2"/>
    <n v="10855.95"/>
    <s v="Net Banking"/>
    <x v="2"/>
    <s v="Standard"/>
    <s v="Delivered"/>
    <n v="11673.06"/>
    <n v="10855.9458"/>
    <n v="2058812.7634000003"/>
    <m/>
    <m/>
    <x v="2"/>
    <n v="817.11419999999998"/>
    <n v="7.0000000000000009"/>
  </r>
  <r>
    <s v="ORD0512"/>
    <d v="2025-03-02T00:00:00"/>
    <s v="Tamil Nadu"/>
    <s v="South"/>
    <x v="0"/>
    <x v="4"/>
    <n v="5"/>
    <n v="654.54"/>
    <n v="0.19"/>
    <n v="2650.89"/>
    <s v="Net Banking"/>
    <x v="0"/>
    <s v="Same-Day"/>
    <s v="Delivered"/>
    <n v="3272.7"/>
    <n v="2650.8870000000002"/>
    <n v="2058812.7634000003"/>
    <m/>
    <m/>
    <x v="0"/>
    <n v="621.81299999999965"/>
    <n v="18.999999999999989"/>
  </r>
  <r>
    <s v="ORD0513"/>
    <d v="2025-07-02T00:00:00"/>
    <s v="Maharashtra"/>
    <s v="North"/>
    <x v="4"/>
    <x v="18"/>
    <n v="5"/>
    <n v="4493.43"/>
    <n v="0.22"/>
    <n v="17524.38"/>
    <s v="Debit Card"/>
    <x v="2"/>
    <s v="Express"/>
    <s v="Delivered"/>
    <n v="22467.15"/>
    <n v="17524.377"/>
    <n v="2189601.9989000014"/>
    <m/>
    <m/>
    <x v="2"/>
    <n v="4942.773000000001"/>
    <n v="22.000000000000004"/>
  </r>
  <r>
    <s v="ORD0514"/>
    <d v="2025-05-11T00:00:00"/>
    <s v="Maharashtra"/>
    <s v="West"/>
    <x v="3"/>
    <x v="8"/>
    <n v="4"/>
    <n v="3206.95"/>
    <n v="0.02"/>
    <n v="12571.24"/>
    <s v="Credit Card"/>
    <x v="1"/>
    <s v="Same-Day"/>
    <s v="Delivered"/>
    <n v="12827.8"/>
    <n v="12571.243999999999"/>
    <n v="1802015.0199999986"/>
    <m/>
    <m/>
    <x v="1"/>
    <n v="256.55600000000049"/>
    <n v="2.000000000000004"/>
  </r>
  <r>
    <s v="ORD0515"/>
    <d v="2025-01-23T00:00:00"/>
    <s v="Tamil Nadu"/>
    <s v="South"/>
    <x v="1"/>
    <x v="10"/>
    <n v="1"/>
    <n v="3864.48"/>
    <n v="0.23"/>
    <n v="2975.65"/>
    <s v="COD"/>
    <x v="2"/>
    <s v="Same-Day"/>
    <s v="Delivered"/>
    <n v="3864.48"/>
    <n v="2975.6496000000002"/>
    <n v="1975775.7839999988"/>
    <m/>
    <m/>
    <x v="2"/>
    <n v="888.83039999999983"/>
    <n v="22.999999999999996"/>
  </r>
  <r>
    <s v="ORD0516"/>
    <d v="2025-07-04T00:00:00"/>
    <s v="Maharashtra"/>
    <s v="South"/>
    <x v="3"/>
    <x v="12"/>
    <n v="3"/>
    <n v="3677.79"/>
    <n v="0.24"/>
    <n v="8385.36"/>
    <s v="Net Banking"/>
    <x v="2"/>
    <s v="Express"/>
    <s v="Delivered"/>
    <n v="11033.369999999999"/>
    <n v="8385.3611999999994"/>
    <n v="1802015.0199999986"/>
    <m/>
    <m/>
    <x v="2"/>
    <n v="2648.0087999999996"/>
    <n v="24"/>
  </r>
  <r>
    <s v="ORD0517"/>
    <d v="2025-06-22T00:00:00"/>
    <s v="Maharashtra"/>
    <s v="North"/>
    <x v="3"/>
    <x v="12"/>
    <n v="1"/>
    <n v="2347.35"/>
    <n v="0.21"/>
    <n v="1854.41"/>
    <s v="COD"/>
    <x v="2"/>
    <s v="Same-Day"/>
    <s v="Delivered"/>
    <n v="2347.35"/>
    <n v="1854.4065000000001"/>
    <n v="1802015.0199999986"/>
    <m/>
    <m/>
    <x v="2"/>
    <n v="492.94349999999986"/>
    <n v="20.999999999999993"/>
  </r>
  <r>
    <s v="ORD0518"/>
    <d v="2025-01-29T00:00:00"/>
    <s v="Delhi"/>
    <s v="North"/>
    <x v="2"/>
    <x v="11"/>
    <n v="4"/>
    <n v="2323.3200000000002"/>
    <n v="0.11"/>
    <n v="8271.02"/>
    <s v="COD"/>
    <x v="1"/>
    <s v="Same-Day"/>
    <s v="Delivered"/>
    <n v="9293.2800000000007"/>
    <n v="8271.0192000000006"/>
    <n v="1954015.6870999979"/>
    <m/>
    <m/>
    <x v="1"/>
    <n v="1022.2608"/>
    <n v="11"/>
  </r>
  <r>
    <s v="ORD0519"/>
    <d v="2025-02-23T00:00:00"/>
    <s v="Gujarat"/>
    <s v="North"/>
    <x v="1"/>
    <x v="1"/>
    <n v="1"/>
    <n v="1005.72"/>
    <n v="0.01"/>
    <n v="995.66"/>
    <s v="COD"/>
    <x v="0"/>
    <s v="Express"/>
    <s v="Delivered"/>
    <n v="1005.72"/>
    <n v="995.66280000000006"/>
    <n v="1975775.7839999988"/>
    <m/>
    <m/>
    <x v="0"/>
    <n v="10.057199999999966"/>
    <n v="0.99999999999999656"/>
  </r>
  <r>
    <s v="ORD0520"/>
    <d v="2025-01-25T00:00:00"/>
    <s v="Karnataka"/>
    <s v="East"/>
    <x v="0"/>
    <x v="2"/>
    <n v="1"/>
    <n v="2143.09"/>
    <n v="0.04"/>
    <n v="2057.37"/>
    <s v="Credit Card"/>
    <x v="0"/>
    <s v="Same-Day"/>
    <s v="Delivered"/>
    <n v="2143.09"/>
    <n v="2057.3663999999999"/>
    <n v="2058812.7634000003"/>
    <m/>
    <m/>
    <x v="0"/>
    <n v="85.72360000000026"/>
    <n v="4.0000000000000115"/>
  </r>
  <r>
    <s v="ORD0521"/>
    <d v="2025-06-24T00:00:00"/>
    <s v="Tamil Nadu"/>
    <s v="West"/>
    <x v="1"/>
    <x v="10"/>
    <n v="1"/>
    <n v="556.32000000000005"/>
    <n v="7.0000000000000007E-2"/>
    <n v="517.38"/>
    <s v="COD"/>
    <x v="2"/>
    <s v="Express"/>
    <s v="Cancelled"/>
    <n v="556.32000000000005"/>
    <n v="517.37760000000003"/>
    <n v="1975775.7839999988"/>
    <m/>
    <m/>
    <x v="2"/>
    <n v="38.942400000000021"/>
    <n v="7.0000000000000036"/>
  </r>
  <r>
    <s v="ORD0522"/>
    <d v="2025-01-23T00:00:00"/>
    <s v="Karnataka"/>
    <s v="West"/>
    <x v="2"/>
    <x v="7"/>
    <n v="1"/>
    <n v="3503.64"/>
    <n v="7.0000000000000007E-2"/>
    <n v="3258.39"/>
    <s v="Net Banking"/>
    <x v="0"/>
    <s v="Same-Day"/>
    <s v="Delivered"/>
    <n v="3503.64"/>
    <n v="3258.3851999999997"/>
    <n v="1954015.6870999979"/>
    <m/>
    <m/>
    <x v="0"/>
    <n v="245.25480000000016"/>
    <n v="7.0000000000000044"/>
  </r>
  <r>
    <s v="ORD0523"/>
    <d v="2025-05-27T00:00:00"/>
    <s v="Maharashtra"/>
    <s v="East"/>
    <x v="3"/>
    <x v="8"/>
    <n v="5"/>
    <n v="4937.2299999999996"/>
    <n v="0.12"/>
    <n v="21723.81"/>
    <s v="COD"/>
    <x v="1"/>
    <s v="Same-Day"/>
    <s v="Delivered"/>
    <n v="24686.149999999998"/>
    <n v="21723.811999999998"/>
    <n v="1802015.0199999986"/>
    <m/>
    <m/>
    <x v="1"/>
    <n v="2962.3379999999997"/>
    <n v="12"/>
  </r>
  <r>
    <s v="ORD0524"/>
    <d v="2025-04-20T00:00:00"/>
    <s v="Gujarat"/>
    <s v="West"/>
    <x v="4"/>
    <x v="17"/>
    <n v="3"/>
    <n v="4642.82"/>
    <n v="0.15"/>
    <n v="11839.19"/>
    <s v="COD"/>
    <x v="1"/>
    <s v="Express"/>
    <s v="Delivered"/>
    <n v="13928.46"/>
    <n v="11839.190999999999"/>
    <n v="2189601.9989000014"/>
    <m/>
    <m/>
    <x v="1"/>
    <n v="2089.2690000000002"/>
    <n v="15.000000000000002"/>
  </r>
  <r>
    <s v="ORD0525"/>
    <d v="2025-02-02T00:00:00"/>
    <s v="Karnataka"/>
    <s v="South"/>
    <x v="3"/>
    <x v="12"/>
    <n v="1"/>
    <n v="217.54"/>
    <n v="0.16"/>
    <n v="182.73"/>
    <s v="Debit Card"/>
    <x v="0"/>
    <s v="Standard"/>
    <s v="Cancelled"/>
    <n v="217.54"/>
    <n v="182.7336"/>
    <n v="1802015.0199999986"/>
    <m/>
    <m/>
    <x v="0"/>
    <n v="34.806399999999996"/>
    <n v="16"/>
  </r>
  <r>
    <s v="ORD0526"/>
    <d v="2025-02-24T00:00:00"/>
    <s v="Maharashtra"/>
    <s v="South"/>
    <x v="2"/>
    <x v="5"/>
    <n v="5"/>
    <n v="4049.61"/>
    <n v="0.05"/>
    <n v="19235.650000000001"/>
    <s v="UPI"/>
    <x v="2"/>
    <s v="Same-Day"/>
    <s v="Delivered"/>
    <n v="20248.05"/>
    <n v="19235.647499999999"/>
    <n v="1954015.6870999979"/>
    <m/>
    <m/>
    <x v="2"/>
    <n v="1012.4025000000001"/>
    <n v="5.0000000000000009"/>
  </r>
  <r>
    <s v="ORD0527"/>
    <d v="2025-02-26T00:00:00"/>
    <s v="Karnataka"/>
    <s v="East"/>
    <x v="4"/>
    <x v="19"/>
    <n v="5"/>
    <n v="1687.23"/>
    <n v="0"/>
    <n v="8436.15"/>
    <s v="UPI"/>
    <x v="1"/>
    <s v="Same-Day"/>
    <s v="Delivered"/>
    <n v="8436.15"/>
    <n v="8436.15"/>
    <n v="2189601.9989000014"/>
    <m/>
    <m/>
    <x v="1"/>
    <n v="0"/>
    <n v="0"/>
  </r>
  <r>
    <s v="ORD0528"/>
    <d v="2025-04-30T00:00:00"/>
    <s v="Delhi"/>
    <s v="North"/>
    <x v="1"/>
    <x v="13"/>
    <n v="3"/>
    <n v="4619.17"/>
    <n v="0.12"/>
    <n v="12194.61"/>
    <s v="Debit Card"/>
    <x v="2"/>
    <s v="Express"/>
    <s v="Delivered"/>
    <n v="13857.51"/>
    <n v="12194.6088"/>
    <n v="1975775.7839999988"/>
    <m/>
    <m/>
    <x v="2"/>
    <n v="1662.9012000000002"/>
    <n v="12.000000000000002"/>
  </r>
  <r>
    <s v="ORD0529"/>
    <d v="2025-02-12T00:00:00"/>
    <s v="Tamil Nadu"/>
    <s v="North"/>
    <x v="2"/>
    <x v="11"/>
    <n v="4"/>
    <n v="3941.55"/>
    <n v="0.1"/>
    <n v="14189.58"/>
    <s v="COD"/>
    <x v="2"/>
    <s v="Same-Day"/>
    <s v="Cancelled"/>
    <n v="15766.2"/>
    <n v="14189.580000000002"/>
    <n v="1954015.6870999979"/>
    <m/>
    <m/>
    <x v="2"/>
    <n v="1576.619999999999"/>
    <n v="9.9999999999999929"/>
  </r>
  <r>
    <s v="ORD0530"/>
    <d v="2025-05-22T00:00:00"/>
    <s v="Gujarat"/>
    <s v="North"/>
    <x v="4"/>
    <x v="17"/>
    <n v="2"/>
    <n v="2929.25"/>
    <n v="0.08"/>
    <n v="5389.82"/>
    <s v="COD"/>
    <x v="0"/>
    <s v="Express"/>
    <s v="In Transit"/>
    <n v="5858.5"/>
    <n v="5389.8200000000006"/>
    <n v="2189601.9989000014"/>
    <m/>
    <m/>
    <x v="0"/>
    <n v="468.67999999999938"/>
    <n v="7.9999999999999893"/>
  </r>
  <r>
    <s v="ORD0531"/>
    <d v="2025-03-10T00:00:00"/>
    <s v="Karnataka"/>
    <s v="South"/>
    <x v="4"/>
    <x v="19"/>
    <n v="5"/>
    <n v="4227.79"/>
    <n v="0.14000000000000001"/>
    <n v="18179.5"/>
    <s v="Net Banking"/>
    <x v="1"/>
    <s v="Express"/>
    <s v="Delivered"/>
    <n v="21138.95"/>
    <n v="18179.496999999999"/>
    <n v="2189601.9989000014"/>
    <m/>
    <m/>
    <x v="1"/>
    <n v="2959.4530000000013"/>
    <n v="14.000000000000007"/>
  </r>
  <r>
    <s v="ORD0532"/>
    <d v="2025-02-11T00:00:00"/>
    <s v="Maharashtra"/>
    <s v="East"/>
    <x v="4"/>
    <x v="17"/>
    <n v="1"/>
    <n v="2535.5700000000002"/>
    <n v="0.06"/>
    <n v="2383.44"/>
    <s v="UPI"/>
    <x v="2"/>
    <s v="Express"/>
    <s v="Delivered"/>
    <n v="2535.5700000000002"/>
    <n v="2383.4358000000002"/>
    <n v="2189601.9989000014"/>
    <m/>
    <m/>
    <x v="2"/>
    <n v="152.13419999999996"/>
    <n v="5.9999999999999982"/>
  </r>
  <r>
    <s v="ORD0533"/>
    <d v="2025-05-16T00:00:00"/>
    <s v="Maharashtra"/>
    <s v="West"/>
    <x v="4"/>
    <x v="16"/>
    <n v="2"/>
    <n v="4575.43"/>
    <n v="0.11"/>
    <n v="8144.27"/>
    <s v="UPI"/>
    <x v="0"/>
    <s v="Standard"/>
    <s v="Returned"/>
    <n v="9150.86"/>
    <n v="8144.2654000000002"/>
    <n v="2189601.9989000014"/>
    <m/>
    <m/>
    <x v="0"/>
    <n v="1006.5946000000004"/>
    <n v="11.000000000000004"/>
  </r>
  <r>
    <s v="ORD0534"/>
    <d v="2025-05-06T00:00:00"/>
    <s v="Karnataka"/>
    <s v="South"/>
    <x v="3"/>
    <x v="12"/>
    <n v="5"/>
    <n v="1620.76"/>
    <n v="0.08"/>
    <n v="7455.5"/>
    <s v="Net Banking"/>
    <x v="1"/>
    <s v="Standard"/>
    <s v="Delivered"/>
    <n v="8103.8"/>
    <n v="7455.4960000000001"/>
    <n v="1802015.0199999986"/>
    <m/>
    <m/>
    <x v="1"/>
    <n v="648.30400000000009"/>
    <n v="8.0000000000000018"/>
  </r>
  <r>
    <s v="ORD0535"/>
    <d v="2025-06-17T00:00:00"/>
    <s v="Tamil Nadu"/>
    <s v="North"/>
    <x v="0"/>
    <x v="3"/>
    <n v="1"/>
    <n v="1623.81"/>
    <n v="0.01"/>
    <n v="1607.57"/>
    <s v="COD"/>
    <x v="0"/>
    <s v="Same-Day"/>
    <s v="Delivered"/>
    <n v="1623.81"/>
    <n v="1607.5718999999999"/>
    <n v="2058812.7634000003"/>
    <m/>
    <m/>
    <x v="0"/>
    <n v="16.238100000000031"/>
    <n v="1.000000000000002"/>
  </r>
  <r>
    <s v="ORD0536"/>
    <d v="2025-02-23T00:00:00"/>
    <s v="Gujarat"/>
    <s v="East"/>
    <x v="0"/>
    <x v="0"/>
    <n v="5"/>
    <n v="3816.62"/>
    <n v="0.16"/>
    <n v="16029.8"/>
    <s v="UPI"/>
    <x v="0"/>
    <s v="Standard"/>
    <s v="Delivered"/>
    <n v="19083.099999999999"/>
    <n v="16029.803999999998"/>
    <n v="2058812.7634000003"/>
    <m/>
    <m/>
    <x v="0"/>
    <n v="3053.2960000000003"/>
    <n v="16.000000000000004"/>
  </r>
  <r>
    <s v="ORD0537"/>
    <d v="2025-04-11T00:00:00"/>
    <s v="Gujarat"/>
    <s v="North"/>
    <x v="4"/>
    <x v="17"/>
    <n v="1"/>
    <n v="1436.01"/>
    <n v="0.04"/>
    <n v="1378.57"/>
    <s v="UPI"/>
    <x v="2"/>
    <s v="Standard"/>
    <s v="In Transit"/>
    <n v="1436.01"/>
    <n v="1378.5696"/>
    <n v="2189601.9989000014"/>
    <m/>
    <m/>
    <x v="2"/>
    <n v="57.440399999999954"/>
    <n v="3.9999999999999964"/>
  </r>
  <r>
    <s v="ORD0538"/>
    <d v="2025-04-07T00:00:00"/>
    <s v="Delhi"/>
    <s v="East"/>
    <x v="1"/>
    <x v="13"/>
    <n v="5"/>
    <n v="1660.58"/>
    <n v="0.04"/>
    <n v="7970.78"/>
    <s v="COD"/>
    <x v="2"/>
    <s v="Same-Day"/>
    <s v="Delivered"/>
    <n v="8302.9"/>
    <n v="7970.7839999999997"/>
    <n v="1975775.7839999988"/>
    <m/>
    <m/>
    <x v="2"/>
    <n v="332.11599999999999"/>
    <n v="4"/>
  </r>
  <r>
    <s v="ORD0539"/>
    <d v="2025-02-20T00:00:00"/>
    <s v="Karnataka"/>
    <s v="North"/>
    <x v="3"/>
    <x v="8"/>
    <n v="5"/>
    <n v="2273.87"/>
    <n v="0.03"/>
    <n v="11028.27"/>
    <s v="COD"/>
    <x v="2"/>
    <s v="Express"/>
    <s v="Delivered"/>
    <n v="11369.349999999999"/>
    <n v="11028.269499999999"/>
    <n v="1802015.0199999986"/>
    <m/>
    <m/>
    <x v="2"/>
    <n v="341.08050000000003"/>
    <n v="3.0000000000000004"/>
  </r>
  <r>
    <s v="ORD0540"/>
    <d v="2025-06-27T00:00:00"/>
    <s v="Tamil Nadu"/>
    <s v="West"/>
    <x v="0"/>
    <x v="0"/>
    <n v="5"/>
    <n v="4467.25"/>
    <n v="0.16"/>
    <n v="18762.45"/>
    <s v="Net Banking"/>
    <x v="0"/>
    <s v="Same-Day"/>
    <s v="Delivered"/>
    <n v="22336.25"/>
    <n v="18762.45"/>
    <n v="2058812.7634000003"/>
    <m/>
    <m/>
    <x v="0"/>
    <n v="3573.7999999999993"/>
    <n v="15.999999999999998"/>
  </r>
  <r>
    <s v="ORD0541"/>
    <d v="2025-06-28T00:00:00"/>
    <s v="Delhi"/>
    <s v="West"/>
    <x v="4"/>
    <x v="17"/>
    <n v="4"/>
    <n v="2882.17"/>
    <n v="0.02"/>
    <n v="11298.11"/>
    <s v="COD"/>
    <x v="0"/>
    <s v="Same-Day"/>
    <s v="Delivered"/>
    <n v="11528.68"/>
    <n v="11298.106400000001"/>
    <n v="2189601.9989000014"/>
    <m/>
    <m/>
    <x v="0"/>
    <n v="230.57359999999971"/>
    <n v="1.9999999999999976"/>
  </r>
  <r>
    <s v="ORD0542"/>
    <d v="2025-06-16T00:00:00"/>
    <s v="Tamil Nadu"/>
    <s v="West"/>
    <x v="4"/>
    <x v="18"/>
    <n v="2"/>
    <n v="4319.37"/>
    <n v="0.15"/>
    <n v="7342.93"/>
    <s v="Debit Card"/>
    <x v="0"/>
    <s v="Express"/>
    <s v="Delivered"/>
    <n v="8638.74"/>
    <n v="7342.9289999999992"/>
    <n v="2189601.9989000014"/>
    <m/>
    <m/>
    <x v="0"/>
    <n v="1295.8110000000006"/>
    <n v="15.000000000000007"/>
  </r>
  <r>
    <s v="ORD0543"/>
    <d v="2025-01-12T00:00:00"/>
    <s v="Tamil Nadu"/>
    <s v="South"/>
    <x v="4"/>
    <x v="17"/>
    <n v="1"/>
    <n v="2429.14"/>
    <n v="0.09"/>
    <n v="2210.52"/>
    <s v="Net Banking"/>
    <x v="0"/>
    <s v="Express"/>
    <s v="Delivered"/>
    <n v="2429.14"/>
    <n v="2210.5174000000002"/>
    <n v="2189601.9989000014"/>
    <m/>
    <m/>
    <x v="0"/>
    <n v="218.62259999999969"/>
    <n v="8.9999999999999876"/>
  </r>
  <r>
    <s v="ORD0544"/>
    <d v="2025-01-20T00:00:00"/>
    <s v="Gujarat"/>
    <s v="West"/>
    <x v="4"/>
    <x v="16"/>
    <n v="1"/>
    <n v="1696.76"/>
    <n v="0.16"/>
    <n v="1425.28"/>
    <s v="Credit Card"/>
    <x v="2"/>
    <s v="Express"/>
    <s v="Delivered"/>
    <n v="1696.76"/>
    <n v="1425.2783999999999"/>
    <n v="2189601.9989000014"/>
    <m/>
    <m/>
    <x v="2"/>
    <n v="271.48160000000007"/>
    <n v="16.000000000000004"/>
  </r>
  <r>
    <s v="ORD0545"/>
    <d v="2025-05-06T00:00:00"/>
    <s v="Gujarat"/>
    <s v="South"/>
    <x v="2"/>
    <x v="11"/>
    <n v="2"/>
    <n v="4872.07"/>
    <n v="0.1"/>
    <n v="8769.73"/>
    <s v="Debit Card"/>
    <x v="1"/>
    <s v="Express"/>
    <s v="Cancelled"/>
    <n v="9744.14"/>
    <n v="8769.7260000000006"/>
    <n v="1954015.6870999979"/>
    <m/>
    <m/>
    <x v="1"/>
    <n v="974.41399999999885"/>
    <n v="9.9999999999999893"/>
  </r>
  <r>
    <s v="ORD0546"/>
    <d v="2025-03-26T00:00:00"/>
    <s v="Tamil Nadu"/>
    <s v="North"/>
    <x v="1"/>
    <x v="14"/>
    <n v="5"/>
    <n v="3501.25"/>
    <n v="0.04"/>
    <n v="16806"/>
    <s v="COD"/>
    <x v="2"/>
    <s v="Same-Day"/>
    <s v="Delivered"/>
    <n v="17506.25"/>
    <n v="16806"/>
    <n v="1975775.7839999988"/>
    <m/>
    <m/>
    <x v="2"/>
    <n v="700.25"/>
    <n v="4"/>
  </r>
  <r>
    <s v="ORD0547"/>
    <d v="2025-06-13T00:00:00"/>
    <s v="Maharashtra"/>
    <s v="South"/>
    <x v="1"/>
    <x v="14"/>
    <n v="4"/>
    <n v="1694.35"/>
    <n v="0.02"/>
    <n v="6641.85"/>
    <s v="COD"/>
    <x v="1"/>
    <s v="Express"/>
    <s v="Delivered"/>
    <n v="6777.4"/>
    <n v="6641.8519999999999"/>
    <n v="1975775.7839999988"/>
    <m/>
    <m/>
    <x v="1"/>
    <n v="135.54799999999977"/>
    <n v="1.9999999999999969"/>
  </r>
  <r>
    <s v="ORD0548"/>
    <d v="2025-02-25T00:00:00"/>
    <s v="Gujarat"/>
    <s v="North"/>
    <x v="2"/>
    <x v="7"/>
    <n v="5"/>
    <n v="3879.58"/>
    <n v="0.09"/>
    <n v="17652.09"/>
    <s v="Credit Card"/>
    <x v="1"/>
    <s v="Express"/>
    <s v="Delivered"/>
    <n v="19397.900000000001"/>
    <n v="17652.089000000004"/>
    <n v="1954015.6870999979"/>
    <m/>
    <m/>
    <x v="1"/>
    <n v="1745.8109999999979"/>
    <n v="8.9999999999999893"/>
  </r>
  <r>
    <s v="ORD0549"/>
    <d v="2025-01-11T00:00:00"/>
    <s v="Delhi"/>
    <s v="South"/>
    <x v="3"/>
    <x v="8"/>
    <n v="5"/>
    <n v="1528.37"/>
    <n v="0.15"/>
    <n v="6495.57"/>
    <s v="Debit Card"/>
    <x v="2"/>
    <s v="Express"/>
    <s v="Delivered"/>
    <n v="7641.8499999999995"/>
    <n v="6495.5724999999993"/>
    <n v="1802015.0199999986"/>
    <m/>
    <m/>
    <x v="2"/>
    <n v="1146.2775000000001"/>
    <n v="15.000000000000002"/>
  </r>
  <r>
    <s v="ORD0550"/>
    <d v="2025-01-03T00:00:00"/>
    <s v="Gujarat"/>
    <s v="West"/>
    <x v="4"/>
    <x v="17"/>
    <n v="3"/>
    <n v="4952.42"/>
    <n v="0.15"/>
    <n v="12628.67"/>
    <s v="UPI"/>
    <x v="2"/>
    <s v="Same-Day"/>
    <s v="Cancelled"/>
    <n v="14857.26"/>
    <n v="12628.671"/>
    <n v="2189601.9989000014"/>
    <m/>
    <m/>
    <x v="2"/>
    <n v="2228.5889999999999"/>
    <n v="15"/>
  </r>
  <r>
    <s v="ORD0551"/>
    <d v="2025-03-08T00:00:00"/>
    <s v="Karnataka"/>
    <s v="North"/>
    <x v="4"/>
    <x v="19"/>
    <n v="1"/>
    <n v="3546.44"/>
    <n v="0.21"/>
    <n v="2801.69"/>
    <s v="COD"/>
    <x v="0"/>
    <s v="Express"/>
    <s v="Returned"/>
    <n v="3546.44"/>
    <n v="2801.6876000000002"/>
    <n v="2189601.9989000014"/>
    <m/>
    <m/>
    <x v="0"/>
    <n v="744.75239999999985"/>
    <n v="20.999999999999996"/>
  </r>
  <r>
    <s v="ORD0552"/>
    <d v="2025-06-01T00:00:00"/>
    <s v="Tamil Nadu"/>
    <s v="South"/>
    <x v="0"/>
    <x v="4"/>
    <n v="3"/>
    <n v="3587.69"/>
    <n v="0.1"/>
    <n v="9686.76"/>
    <s v="COD"/>
    <x v="2"/>
    <s v="Express"/>
    <s v="Delivered"/>
    <n v="10763.07"/>
    <n v="9686.7630000000008"/>
    <n v="2058812.7634000003"/>
    <m/>
    <m/>
    <x v="2"/>
    <n v="1076.3069999999989"/>
    <n v="9.9999999999999893"/>
  </r>
  <r>
    <s v="ORD0553"/>
    <d v="2025-01-28T00:00:00"/>
    <s v="Delhi"/>
    <s v="South"/>
    <x v="2"/>
    <x v="11"/>
    <n v="3"/>
    <n v="4215.82"/>
    <n v="0.04"/>
    <n v="12141.56"/>
    <s v="COD"/>
    <x v="2"/>
    <s v="Same-Day"/>
    <s v="Delivered"/>
    <n v="12647.46"/>
    <n v="12141.561599999999"/>
    <n v="1954015.6870999979"/>
    <m/>
    <m/>
    <x v="2"/>
    <n v="505.89840000000004"/>
    <n v="4.0000000000000009"/>
  </r>
  <r>
    <s v="ORD0554"/>
    <d v="2025-05-06T00:00:00"/>
    <s v="Delhi"/>
    <s v="West"/>
    <x v="0"/>
    <x v="0"/>
    <n v="4"/>
    <n v="4877.38"/>
    <n v="0.03"/>
    <n v="18924.23"/>
    <s v="Net Banking"/>
    <x v="1"/>
    <s v="Standard"/>
    <s v="Returned"/>
    <n v="19509.52"/>
    <n v="18924.234400000001"/>
    <n v="2058812.7634000003"/>
    <m/>
    <m/>
    <x v="1"/>
    <n v="585.28559999999925"/>
    <n v="2.999999999999996"/>
  </r>
  <r>
    <s v="ORD0555"/>
    <d v="2025-02-22T00:00:00"/>
    <s v="Gujarat"/>
    <s v="East"/>
    <x v="1"/>
    <x v="14"/>
    <n v="5"/>
    <n v="2178.21"/>
    <n v="0.21"/>
    <n v="8603.93"/>
    <s v="Debit Card"/>
    <x v="2"/>
    <s v="Express"/>
    <s v="Delivered"/>
    <n v="10891.05"/>
    <n v="8603.9295000000002"/>
    <n v="1975775.7839999988"/>
    <m/>
    <m/>
    <x v="2"/>
    <n v="2287.1204999999991"/>
    <n v="20.999999999999993"/>
  </r>
  <r>
    <s v="ORD0556"/>
    <d v="2025-02-03T00:00:00"/>
    <s v="Gujarat"/>
    <s v="East"/>
    <x v="2"/>
    <x v="7"/>
    <n v="2"/>
    <n v="3589.44"/>
    <n v="7.0000000000000007E-2"/>
    <n v="6676.36"/>
    <s v="Net Banking"/>
    <x v="1"/>
    <s v="Same-Day"/>
    <s v="Delivered"/>
    <n v="7178.88"/>
    <n v="6676.3584000000001"/>
    <n v="1954015.6870999979"/>
    <m/>
    <m/>
    <x v="1"/>
    <n v="502.52160000000003"/>
    <n v="7.0000000000000009"/>
  </r>
  <r>
    <s v="ORD0557"/>
    <d v="2025-05-26T00:00:00"/>
    <s v="Karnataka"/>
    <s v="East"/>
    <x v="0"/>
    <x v="3"/>
    <n v="4"/>
    <n v="4812.51"/>
    <n v="0.02"/>
    <n v="18865.04"/>
    <s v="Credit Card"/>
    <x v="1"/>
    <s v="Same-Day"/>
    <s v="Delivered"/>
    <n v="19250.04"/>
    <n v="18865.039199999999"/>
    <n v="2058812.7634000003"/>
    <m/>
    <m/>
    <x v="1"/>
    <n v="385.00080000000162"/>
    <n v="2.0000000000000084"/>
  </r>
  <r>
    <s v="ORD0558"/>
    <d v="2025-03-29T00:00:00"/>
    <s v="Delhi"/>
    <s v="East"/>
    <x v="0"/>
    <x v="0"/>
    <n v="1"/>
    <n v="3451.96"/>
    <n v="0.13"/>
    <n v="3003.21"/>
    <s v="Net Banking"/>
    <x v="1"/>
    <s v="Same-Day"/>
    <s v="Delivered"/>
    <n v="3451.96"/>
    <n v="3003.2051999999999"/>
    <n v="2058812.7634000003"/>
    <m/>
    <m/>
    <x v="1"/>
    <n v="448.75480000000016"/>
    <n v="13.000000000000004"/>
  </r>
  <r>
    <s v="ORD0559"/>
    <d v="2025-04-20T00:00:00"/>
    <s v="Tamil Nadu"/>
    <s v="East"/>
    <x v="4"/>
    <x v="19"/>
    <n v="4"/>
    <n v="2912.43"/>
    <n v="0.08"/>
    <n v="10717.74"/>
    <s v="Net Banking"/>
    <x v="1"/>
    <s v="Express"/>
    <s v="Delivered"/>
    <n v="11649.72"/>
    <n v="10717.742399999999"/>
    <n v="2189601.9989000014"/>
    <m/>
    <m/>
    <x v="1"/>
    <n v="931.97760000000017"/>
    <n v="8.0000000000000018"/>
  </r>
  <r>
    <s v="ORD0560"/>
    <d v="2025-05-20T00:00:00"/>
    <s v="Gujarat"/>
    <s v="East"/>
    <x v="0"/>
    <x v="2"/>
    <n v="4"/>
    <n v="2932.89"/>
    <n v="0.14000000000000001"/>
    <n v="10089.14"/>
    <s v="UPI"/>
    <x v="0"/>
    <s v="Same-Day"/>
    <s v="Cancelled"/>
    <n v="11731.56"/>
    <n v="10089.141599999999"/>
    <n v="2058812.7634000003"/>
    <m/>
    <m/>
    <x v="0"/>
    <n v="1642.4184000000005"/>
    <n v="14.000000000000004"/>
  </r>
  <r>
    <s v="ORD0561"/>
    <d v="2025-03-27T00:00:00"/>
    <s v="Karnataka"/>
    <s v="East"/>
    <x v="1"/>
    <x v="13"/>
    <n v="2"/>
    <n v="2577.42"/>
    <n v="0.21"/>
    <n v="4072.32"/>
    <s v="Net Banking"/>
    <x v="0"/>
    <s v="Express"/>
    <s v="Delivered"/>
    <n v="5154.84"/>
    <n v="4072.3236000000002"/>
    <n v="1975775.7839999988"/>
    <m/>
    <m/>
    <x v="0"/>
    <n v="1082.5164"/>
    <n v="21"/>
  </r>
  <r>
    <s v="ORD0562"/>
    <d v="2025-04-21T00:00:00"/>
    <s v="Karnataka"/>
    <s v="South"/>
    <x v="4"/>
    <x v="17"/>
    <n v="1"/>
    <n v="3058.73"/>
    <n v="0.23"/>
    <n v="2355.2199999999998"/>
    <s v="Credit Card"/>
    <x v="1"/>
    <s v="Same-Day"/>
    <s v="Delivered"/>
    <n v="3058.73"/>
    <n v="2355.2221"/>
    <n v="2189601.9989000014"/>
    <m/>
    <m/>
    <x v="1"/>
    <n v="703.50790000000006"/>
    <n v="23"/>
  </r>
  <r>
    <s v="ORD0563"/>
    <d v="2025-01-04T00:00:00"/>
    <s v="Karnataka"/>
    <s v="North"/>
    <x v="4"/>
    <x v="16"/>
    <n v="2"/>
    <n v="4016.92"/>
    <n v="0.22"/>
    <n v="6266.4"/>
    <s v="Debit Card"/>
    <x v="2"/>
    <s v="Express"/>
    <s v="In Transit"/>
    <n v="8033.84"/>
    <n v="6266.3951999999999"/>
    <n v="2189601.9989000014"/>
    <m/>
    <m/>
    <x v="2"/>
    <n v="1767.4448000000002"/>
    <n v="22.000000000000004"/>
  </r>
  <r>
    <s v="ORD0564"/>
    <d v="2025-01-24T00:00:00"/>
    <s v="Tamil Nadu"/>
    <s v="South"/>
    <x v="1"/>
    <x v="10"/>
    <n v="2"/>
    <n v="3337.27"/>
    <n v="0.18"/>
    <n v="5473.12"/>
    <s v="Net Banking"/>
    <x v="2"/>
    <s v="Standard"/>
    <s v="Delivered"/>
    <n v="6674.54"/>
    <n v="5473.1228000000001"/>
    <n v="1975775.7839999988"/>
    <m/>
    <m/>
    <x v="2"/>
    <n v="1201.4171999999999"/>
    <n v="18"/>
  </r>
  <r>
    <s v="ORD0565"/>
    <d v="2025-01-17T00:00:00"/>
    <s v="Karnataka"/>
    <s v="South"/>
    <x v="4"/>
    <x v="19"/>
    <n v="2"/>
    <n v="2373.67"/>
    <n v="0.12"/>
    <n v="4177.66"/>
    <s v="Credit Card"/>
    <x v="0"/>
    <s v="Express"/>
    <s v="Delivered"/>
    <n v="4747.34"/>
    <n v="4177.6592000000001"/>
    <n v="2189601.9989000014"/>
    <m/>
    <m/>
    <x v="0"/>
    <n v="569.68080000000009"/>
    <n v="12.000000000000002"/>
  </r>
  <r>
    <s v="ORD0566"/>
    <d v="2025-06-23T00:00:00"/>
    <s v="Karnataka"/>
    <s v="West"/>
    <x v="2"/>
    <x v="5"/>
    <n v="4"/>
    <n v="158.13"/>
    <n v="0.23"/>
    <n v="487.04"/>
    <s v="Debit Card"/>
    <x v="1"/>
    <s v="Express"/>
    <s v="Delivered"/>
    <n v="632.52"/>
    <n v="487.04039999999998"/>
    <n v="1954015.6870999979"/>
    <m/>
    <m/>
    <x v="1"/>
    <n v="145.4796"/>
    <n v="23"/>
  </r>
  <r>
    <s v="ORD0567"/>
    <d v="2025-05-17T00:00:00"/>
    <s v="Maharashtra"/>
    <s v="East"/>
    <x v="1"/>
    <x v="13"/>
    <n v="3"/>
    <n v="4785.3"/>
    <n v="0.11"/>
    <n v="12776.75"/>
    <s v="COD"/>
    <x v="1"/>
    <s v="Same-Day"/>
    <s v="Delivered"/>
    <n v="14355.900000000001"/>
    <n v="12776.751000000002"/>
    <n v="1975775.7839999988"/>
    <m/>
    <m/>
    <x v="1"/>
    <n v="1579.1489999999994"/>
    <n v="10.999999999999995"/>
  </r>
  <r>
    <s v="ORD0568"/>
    <d v="2025-06-27T00:00:00"/>
    <s v="Karnataka"/>
    <s v="South"/>
    <x v="4"/>
    <x v="19"/>
    <n v="4"/>
    <n v="3888.44"/>
    <n v="0.19"/>
    <n v="12598.55"/>
    <s v="COD"/>
    <x v="2"/>
    <s v="Same-Day"/>
    <s v="Delivered"/>
    <n v="15553.76"/>
    <n v="12598.545600000001"/>
    <n v="2189601.9989000014"/>
    <m/>
    <m/>
    <x v="2"/>
    <n v="2955.2143999999989"/>
    <n v="18.999999999999993"/>
  </r>
  <r>
    <s v="ORD0569"/>
    <d v="2025-01-31T00:00:00"/>
    <s v="Gujarat"/>
    <s v="North"/>
    <x v="3"/>
    <x v="9"/>
    <n v="1"/>
    <n v="4175.28"/>
    <n v="0"/>
    <n v="4175.28"/>
    <s v="Credit Card"/>
    <x v="1"/>
    <s v="Standard"/>
    <s v="Delivered"/>
    <n v="4175.28"/>
    <n v="4175.28"/>
    <n v="1802015.0199999986"/>
    <m/>
    <m/>
    <x v="1"/>
    <n v="0"/>
    <n v="0"/>
  </r>
  <r>
    <s v="ORD0570"/>
    <d v="2025-04-18T00:00:00"/>
    <s v="Karnataka"/>
    <s v="South"/>
    <x v="4"/>
    <x v="16"/>
    <n v="1"/>
    <n v="216.13"/>
    <n v="0.02"/>
    <n v="211.81"/>
    <s v="UPI"/>
    <x v="0"/>
    <s v="Same-Day"/>
    <s v="In Transit"/>
    <n v="216.13"/>
    <n v="211.8074"/>
    <n v="2189601.9989000014"/>
    <m/>
    <m/>
    <x v="0"/>
    <n v="4.3225999999999942"/>
    <n v="1.9999999999999973"/>
  </r>
  <r>
    <s v="ORD0571"/>
    <d v="2025-01-09T00:00:00"/>
    <s v="Maharashtra"/>
    <s v="South"/>
    <x v="0"/>
    <x v="0"/>
    <n v="4"/>
    <n v="3316.33"/>
    <n v="0.22"/>
    <n v="10346.950000000001"/>
    <s v="COD"/>
    <x v="0"/>
    <s v="Same-Day"/>
    <s v="Returned"/>
    <n v="13265.32"/>
    <n v="10346.9496"/>
    <n v="2058812.7634000003"/>
    <m/>
    <m/>
    <x v="0"/>
    <n v="2918.3703999999998"/>
    <n v="22"/>
  </r>
  <r>
    <s v="ORD0572"/>
    <d v="2025-06-14T00:00:00"/>
    <s v="Karnataka"/>
    <s v="West"/>
    <x v="3"/>
    <x v="9"/>
    <n v="1"/>
    <n v="3230.02"/>
    <n v="0.23"/>
    <n v="2487.12"/>
    <s v="Net Banking"/>
    <x v="1"/>
    <s v="Express"/>
    <s v="Delivered"/>
    <n v="3230.02"/>
    <n v="2487.1154000000001"/>
    <n v="1802015.0199999986"/>
    <m/>
    <m/>
    <x v="1"/>
    <n v="742.90459999999985"/>
    <n v="22.999999999999996"/>
  </r>
  <r>
    <s v="ORD0573"/>
    <d v="2025-03-15T00:00:00"/>
    <s v="Delhi"/>
    <s v="East"/>
    <x v="4"/>
    <x v="17"/>
    <n v="1"/>
    <n v="1975.72"/>
    <n v="0.08"/>
    <n v="1817.66"/>
    <s v="Credit Card"/>
    <x v="2"/>
    <s v="Standard"/>
    <s v="In Transit"/>
    <n v="1975.72"/>
    <n v="1817.6624000000002"/>
    <n v="2189601.9989000014"/>
    <m/>
    <m/>
    <x v="2"/>
    <n v="158.05759999999987"/>
    <n v="7.9999999999999929"/>
  </r>
  <r>
    <s v="ORD0574"/>
    <d v="2025-04-26T00:00:00"/>
    <s v="Tamil Nadu"/>
    <s v="North"/>
    <x v="4"/>
    <x v="16"/>
    <n v="2"/>
    <n v="3090.48"/>
    <n v="0.04"/>
    <n v="5933.72"/>
    <s v="Credit Card"/>
    <x v="2"/>
    <s v="Express"/>
    <s v="Delivered"/>
    <n v="6180.96"/>
    <n v="5933.7215999999999"/>
    <n v="2189601.9989000014"/>
    <m/>
    <m/>
    <x v="2"/>
    <n v="247.23840000000018"/>
    <n v="4.0000000000000027"/>
  </r>
  <r>
    <s v="ORD0575"/>
    <d v="2025-04-20T00:00:00"/>
    <s v="Gujarat"/>
    <s v="East"/>
    <x v="2"/>
    <x v="11"/>
    <n v="3"/>
    <n v="606.11"/>
    <n v="0.02"/>
    <n v="1781.96"/>
    <s v="Credit Card"/>
    <x v="2"/>
    <s v="Same-Day"/>
    <s v="Cancelled"/>
    <n v="1818.33"/>
    <n v="1781.9633999999999"/>
    <n v="1954015.6870999979"/>
    <m/>
    <m/>
    <x v="2"/>
    <n v="36.366600000000062"/>
    <n v="2.0000000000000036"/>
  </r>
  <r>
    <s v="ORD0576"/>
    <d v="2025-01-31T00:00:00"/>
    <s v="Delhi"/>
    <s v="North"/>
    <x v="0"/>
    <x v="3"/>
    <n v="4"/>
    <n v="1405.54"/>
    <n v="0.18"/>
    <n v="4610.17"/>
    <s v="Credit Card"/>
    <x v="0"/>
    <s v="Express"/>
    <s v="Delivered"/>
    <n v="5622.16"/>
    <n v="4610.1712000000007"/>
    <n v="2058812.7634000003"/>
    <m/>
    <m/>
    <x v="0"/>
    <n v="1011.9887999999992"/>
    <n v="17.999999999999986"/>
  </r>
  <r>
    <s v="ORD0577"/>
    <d v="2025-03-27T00:00:00"/>
    <s v="Tamil Nadu"/>
    <s v="West"/>
    <x v="2"/>
    <x v="5"/>
    <n v="1"/>
    <n v="2746.63"/>
    <n v="0"/>
    <n v="2746.63"/>
    <s v="Net Banking"/>
    <x v="1"/>
    <s v="Same-Day"/>
    <s v="Delivered"/>
    <n v="2746.63"/>
    <n v="2746.63"/>
    <n v="1954015.6870999979"/>
    <m/>
    <m/>
    <x v="1"/>
    <n v="0"/>
    <n v="0"/>
  </r>
  <r>
    <s v="ORD0578"/>
    <d v="2025-01-27T00:00:00"/>
    <s v="Karnataka"/>
    <s v="East"/>
    <x v="1"/>
    <x v="1"/>
    <n v="1"/>
    <n v="3198.14"/>
    <n v="0.24"/>
    <n v="2430.59"/>
    <s v="UPI"/>
    <x v="2"/>
    <s v="Standard"/>
    <s v="Delivered"/>
    <n v="3198.14"/>
    <n v="2430.5864000000001"/>
    <n v="1975775.7839999988"/>
    <m/>
    <m/>
    <x v="2"/>
    <n v="767.55359999999973"/>
    <n v="23.999999999999993"/>
  </r>
  <r>
    <s v="ORD0579"/>
    <d v="2025-01-11T00:00:00"/>
    <s v="Tamil Nadu"/>
    <s v="South"/>
    <x v="4"/>
    <x v="19"/>
    <n v="2"/>
    <n v="965.43"/>
    <n v="0.01"/>
    <n v="1911.55"/>
    <s v="UPI"/>
    <x v="1"/>
    <s v="Express"/>
    <s v="Delivered"/>
    <n v="1930.86"/>
    <n v="1911.5513999999998"/>
    <n v="2189601.9989000014"/>
    <m/>
    <m/>
    <x v="1"/>
    <n v="19.308600000000069"/>
    <n v="1.0000000000000036"/>
  </r>
  <r>
    <s v="ORD0580"/>
    <d v="2025-03-03T00:00:00"/>
    <s v="Karnataka"/>
    <s v="North"/>
    <x v="2"/>
    <x v="7"/>
    <n v="4"/>
    <n v="3703.09"/>
    <n v="0.03"/>
    <n v="14367.99"/>
    <s v="Net Banking"/>
    <x v="0"/>
    <s v="Standard"/>
    <s v="Delivered"/>
    <n v="14812.36"/>
    <n v="14367.9892"/>
    <n v="1954015.6870999979"/>
    <m/>
    <m/>
    <x v="0"/>
    <n v="444.3708000000006"/>
    <n v="3.000000000000004"/>
  </r>
  <r>
    <s v="ORD0581"/>
    <d v="2025-03-14T00:00:00"/>
    <s v="Tamil Nadu"/>
    <s v="North"/>
    <x v="1"/>
    <x v="10"/>
    <n v="5"/>
    <n v="3252.7"/>
    <n v="0.12"/>
    <n v="14311.88"/>
    <s v="Net Banking"/>
    <x v="0"/>
    <s v="Express"/>
    <s v="Delivered"/>
    <n v="16263.5"/>
    <n v="14311.88"/>
    <n v="1975775.7839999988"/>
    <m/>
    <m/>
    <x v="0"/>
    <n v="1951.6200000000008"/>
    <n v="12.000000000000005"/>
  </r>
  <r>
    <s v="ORD0582"/>
    <d v="2025-06-26T00:00:00"/>
    <s v="Maharashtra"/>
    <s v="South"/>
    <x v="0"/>
    <x v="2"/>
    <n v="2"/>
    <n v="4054.81"/>
    <n v="0.17"/>
    <n v="6730.98"/>
    <s v="Net Banking"/>
    <x v="0"/>
    <s v="Express"/>
    <s v="Delivered"/>
    <n v="8109.62"/>
    <n v="6730.9845999999998"/>
    <n v="2058812.7634000003"/>
    <m/>
    <m/>
    <x v="0"/>
    <n v="1378.6354000000001"/>
    <n v="17"/>
  </r>
  <r>
    <s v="ORD0583"/>
    <d v="2025-07-03T00:00:00"/>
    <s v="Maharashtra"/>
    <s v="South"/>
    <x v="3"/>
    <x v="8"/>
    <n v="1"/>
    <n v="2408.98"/>
    <n v="0.23"/>
    <n v="1854.91"/>
    <s v="Debit Card"/>
    <x v="2"/>
    <s v="Standard"/>
    <s v="Delivered"/>
    <n v="2408.98"/>
    <n v="1854.9146000000001"/>
    <n v="1802015.0199999986"/>
    <m/>
    <m/>
    <x v="2"/>
    <n v="554.06539999999995"/>
    <n v="23"/>
  </r>
  <r>
    <s v="ORD0584"/>
    <d v="2025-06-06T00:00:00"/>
    <s v="Delhi"/>
    <s v="North"/>
    <x v="3"/>
    <x v="8"/>
    <n v="1"/>
    <n v="2335.3000000000002"/>
    <n v="0.04"/>
    <n v="2241.89"/>
    <s v="Credit Card"/>
    <x v="2"/>
    <s v="Same-Day"/>
    <s v="Cancelled"/>
    <n v="2335.3000000000002"/>
    <n v="2241.8879999999999"/>
    <n v="1802015.0199999986"/>
    <m/>
    <m/>
    <x v="2"/>
    <n v="93.412000000000262"/>
    <n v="4.0000000000000115"/>
  </r>
  <r>
    <s v="ORD0585"/>
    <d v="2025-06-19T00:00:00"/>
    <s v="Tamil Nadu"/>
    <s v="West"/>
    <x v="0"/>
    <x v="0"/>
    <n v="2"/>
    <n v="409.24"/>
    <n v="0.05"/>
    <n v="777.56"/>
    <s v="COD"/>
    <x v="1"/>
    <s v="Express"/>
    <s v="Delivered"/>
    <n v="818.48"/>
    <n v="777.55599999999993"/>
    <n v="2058812.7634000003"/>
    <m/>
    <m/>
    <x v="1"/>
    <n v="40.924000000000092"/>
    <n v="5.0000000000000115"/>
  </r>
  <r>
    <s v="ORD0586"/>
    <d v="2025-01-10T00:00:00"/>
    <s v="Karnataka"/>
    <s v="South"/>
    <x v="1"/>
    <x v="10"/>
    <n v="5"/>
    <n v="949.89"/>
    <n v="0.02"/>
    <n v="4654.46"/>
    <s v="Debit Card"/>
    <x v="0"/>
    <s v="Express"/>
    <s v="Cancelled"/>
    <n v="4749.45"/>
    <n v="4654.4609999999993"/>
    <n v="1975775.7839999988"/>
    <m/>
    <m/>
    <x v="0"/>
    <n v="94.989000000000487"/>
    <n v="2.0000000000000107"/>
  </r>
  <r>
    <s v="ORD0587"/>
    <d v="2025-06-26T00:00:00"/>
    <s v="Gujarat"/>
    <s v="West"/>
    <x v="3"/>
    <x v="9"/>
    <n v="2"/>
    <n v="4635.8100000000004"/>
    <n v="0.01"/>
    <n v="9178.9"/>
    <s v="Debit Card"/>
    <x v="2"/>
    <s v="Standard"/>
    <s v="Cancelled"/>
    <n v="9271.6200000000008"/>
    <n v="9178.9038"/>
    <n v="1802015.0199999986"/>
    <m/>
    <m/>
    <x v="2"/>
    <n v="92.716200000000754"/>
    <n v="1.000000000000008"/>
  </r>
  <r>
    <s v="ORD0588"/>
    <d v="2025-03-13T00:00:00"/>
    <s v="Maharashtra"/>
    <s v="East"/>
    <x v="0"/>
    <x v="3"/>
    <n v="2"/>
    <n v="4638.07"/>
    <n v="0.18"/>
    <n v="7606.43"/>
    <s v="Credit Card"/>
    <x v="0"/>
    <s v="Same-Day"/>
    <s v="Delivered"/>
    <n v="9276.14"/>
    <n v="7606.4348"/>
    <n v="2058812.7634000003"/>
    <m/>
    <m/>
    <x v="0"/>
    <n v="1669.7051999999994"/>
    <n v="17.999999999999993"/>
  </r>
  <r>
    <s v="ORD0589"/>
    <d v="2025-02-12T00:00:00"/>
    <s v="Delhi"/>
    <s v="North"/>
    <x v="2"/>
    <x v="11"/>
    <n v="3"/>
    <n v="2663.13"/>
    <n v="0.1"/>
    <n v="7190.45"/>
    <s v="Debit Card"/>
    <x v="1"/>
    <s v="Standard"/>
    <s v="Delivered"/>
    <n v="7989.39"/>
    <n v="7190.451"/>
    <n v="1954015.6870999979"/>
    <m/>
    <m/>
    <x v="1"/>
    <n v="798.93900000000031"/>
    <n v="10.000000000000004"/>
  </r>
  <r>
    <s v="ORD0590"/>
    <d v="2025-05-15T00:00:00"/>
    <s v="Karnataka"/>
    <s v="North"/>
    <x v="2"/>
    <x v="7"/>
    <n v="1"/>
    <n v="2832.78"/>
    <n v="0.05"/>
    <n v="2691.14"/>
    <s v="UPI"/>
    <x v="2"/>
    <s v="Same-Day"/>
    <s v="Delivered"/>
    <n v="2832.78"/>
    <n v="2691.1410000000001"/>
    <n v="1954015.6870999979"/>
    <m/>
    <m/>
    <x v="2"/>
    <n v="141.63900000000012"/>
    <n v="5.0000000000000036"/>
  </r>
  <r>
    <s v="ORD0591"/>
    <d v="2025-02-20T00:00:00"/>
    <s v="Tamil Nadu"/>
    <s v="West"/>
    <x v="1"/>
    <x v="10"/>
    <n v="1"/>
    <n v="1049.22"/>
    <n v="0.2"/>
    <n v="839.38"/>
    <s v="Debit Card"/>
    <x v="2"/>
    <s v="Same-Day"/>
    <s v="Delivered"/>
    <n v="1049.22"/>
    <n v="839.37600000000009"/>
    <n v="1975775.7839999988"/>
    <m/>
    <m/>
    <x v="2"/>
    <n v="209.84399999999994"/>
    <n v="19.999999999999993"/>
  </r>
  <r>
    <s v="ORD0592"/>
    <d v="2025-05-12T00:00:00"/>
    <s v="Maharashtra"/>
    <s v="North"/>
    <x v="3"/>
    <x v="8"/>
    <n v="2"/>
    <n v="2229.89"/>
    <n v="0.08"/>
    <n v="4103"/>
    <s v="UPI"/>
    <x v="2"/>
    <s v="Express"/>
    <s v="Delivered"/>
    <n v="4459.78"/>
    <n v="4102.9975999999997"/>
    <n v="1802015.0199999986"/>
    <m/>
    <m/>
    <x v="2"/>
    <n v="356.78240000000005"/>
    <n v="8.0000000000000018"/>
  </r>
  <r>
    <s v="ORD0593"/>
    <d v="2025-01-22T00:00:00"/>
    <s v="Delhi"/>
    <s v="West"/>
    <x v="0"/>
    <x v="4"/>
    <n v="5"/>
    <n v="668.72"/>
    <n v="0.22"/>
    <n v="2608.0100000000002"/>
    <s v="Credit Card"/>
    <x v="2"/>
    <s v="Same-Day"/>
    <s v="Delivered"/>
    <n v="3343.6000000000004"/>
    <n v="2608.0080000000003"/>
    <n v="2058812.7634000003"/>
    <m/>
    <m/>
    <x v="2"/>
    <n v="735.5920000000001"/>
    <n v="22"/>
  </r>
  <r>
    <s v="ORD0594"/>
    <d v="2025-03-12T00:00:00"/>
    <s v="Delhi"/>
    <s v="West"/>
    <x v="4"/>
    <x v="18"/>
    <n v="1"/>
    <n v="1698.05"/>
    <n v="0.02"/>
    <n v="1664.09"/>
    <s v="UPI"/>
    <x v="0"/>
    <s v="Same-Day"/>
    <s v="Returned"/>
    <n v="1698.05"/>
    <n v="1664.0889999999999"/>
    <n v="2189601.9989000014"/>
    <m/>
    <m/>
    <x v="0"/>
    <n v="33.961000000000013"/>
    <n v="2.0000000000000009"/>
  </r>
  <r>
    <s v="ORD0595"/>
    <d v="2025-06-03T00:00:00"/>
    <s v="Maharashtra"/>
    <s v="West"/>
    <x v="2"/>
    <x v="11"/>
    <n v="4"/>
    <n v="366.26"/>
    <n v="0.11"/>
    <n v="1303.8900000000001"/>
    <s v="Net Banking"/>
    <x v="1"/>
    <s v="Standard"/>
    <s v="Delivered"/>
    <n v="1465.04"/>
    <n v="1303.8856000000001"/>
    <n v="1954015.6870999979"/>
    <m/>
    <m/>
    <x v="1"/>
    <n v="161.1543999999999"/>
    <n v="10.999999999999993"/>
  </r>
  <r>
    <s v="ORD0596"/>
    <d v="2025-04-21T00:00:00"/>
    <s v="Tamil Nadu"/>
    <s v="North"/>
    <x v="4"/>
    <x v="16"/>
    <n v="3"/>
    <n v="4880.22"/>
    <n v="0.05"/>
    <n v="13908.63"/>
    <s v="Debit Card"/>
    <x v="1"/>
    <s v="Standard"/>
    <s v="Delivered"/>
    <n v="14640.66"/>
    <n v="13908.626999999999"/>
    <n v="2189601.9989000014"/>
    <m/>
    <m/>
    <x v="1"/>
    <n v="732.03300000000127"/>
    <n v="5.0000000000000089"/>
  </r>
  <r>
    <s v="ORD0597"/>
    <d v="2025-06-23T00:00:00"/>
    <s v="Delhi"/>
    <s v="East"/>
    <x v="0"/>
    <x v="2"/>
    <n v="4"/>
    <n v="2149.3000000000002"/>
    <n v="0.19"/>
    <n v="6963.73"/>
    <s v="Credit Card"/>
    <x v="2"/>
    <s v="Standard"/>
    <s v="Delivered"/>
    <n v="8597.2000000000007"/>
    <n v="6963.7320000000009"/>
    <n v="2058812.7634000003"/>
    <m/>
    <m/>
    <x v="2"/>
    <n v="1633.4679999999998"/>
    <n v="18.999999999999996"/>
  </r>
  <r>
    <s v="ORD0598"/>
    <d v="2025-06-21T00:00:00"/>
    <s v="Gujarat"/>
    <s v="West"/>
    <x v="1"/>
    <x v="10"/>
    <n v="1"/>
    <n v="2117.31"/>
    <n v="0.13"/>
    <n v="1842.06"/>
    <s v="COD"/>
    <x v="0"/>
    <s v="Standard"/>
    <s v="Cancelled"/>
    <n v="2117.31"/>
    <n v="1842.0597"/>
    <n v="1975775.7839999988"/>
    <m/>
    <m/>
    <x v="0"/>
    <n v="275.25029999999992"/>
    <n v="12.999999999999998"/>
  </r>
  <r>
    <s v="ORD0599"/>
    <d v="2025-03-22T00:00:00"/>
    <s v="Tamil Nadu"/>
    <s v="South"/>
    <x v="4"/>
    <x v="19"/>
    <n v="3"/>
    <n v="2227.8200000000002"/>
    <n v="0.06"/>
    <n v="6282.45"/>
    <s v="Debit Card"/>
    <x v="0"/>
    <s v="Same-Day"/>
    <s v="Returned"/>
    <n v="6683.4600000000009"/>
    <n v="6282.4524000000001"/>
    <n v="2189601.9989000014"/>
    <m/>
    <m/>
    <x v="0"/>
    <n v="401.00760000000082"/>
    <n v="6.0000000000000115"/>
  </r>
  <r>
    <s v="ORD0600"/>
    <d v="2025-05-03T00:00:00"/>
    <s v="Maharashtra"/>
    <s v="North"/>
    <x v="0"/>
    <x v="3"/>
    <n v="5"/>
    <n v="264.74"/>
    <n v="0.13"/>
    <n v="1151.6199999999999"/>
    <s v="Credit Card"/>
    <x v="2"/>
    <s v="Express"/>
    <s v="Delivered"/>
    <n v="1323.7"/>
    <n v="1151.6190000000001"/>
    <n v="2058812.7634000003"/>
    <m/>
    <m/>
    <x v="2"/>
    <n v="172.0809999999999"/>
    <n v="12.999999999999993"/>
  </r>
  <r>
    <s v="ORD0601"/>
    <d v="2025-05-28T00:00:00"/>
    <s v="Gujarat"/>
    <s v="South"/>
    <x v="3"/>
    <x v="8"/>
    <n v="4"/>
    <n v="4754.68"/>
    <n v="0.03"/>
    <n v="18448.16"/>
    <s v="Credit Card"/>
    <x v="1"/>
    <s v="Express"/>
    <s v="Delivered"/>
    <n v="19018.72"/>
    <n v="18448.1584"/>
    <n v="1802015.0199999986"/>
    <m/>
    <m/>
    <x v="1"/>
    <n v="570.56160000000091"/>
    <n v="3.0000000000000049"/>
  </r>
  <r>
    <s v="ORD0602"/>
    <d v="2025-02-02T00:00:00"/>
    <s v="Tamil Nadu"/>
    <s v="West"/>
    <x v="0"/>
    <x v="0"/>
    <n v="4"/>
    <n v="4303.82"/>
    <n v="0.19"/>
    <n v="13944.38"/>
    <s v="UPI"/>
    <x v="0"/>
    <s v="Standard"/>
    <s v="Delivered"/>
    <n v="17215.28"/>
    <n v="13944.3768"/>
    <n v="2058812.7634000003"/>
    <m/>
    <m/>
    <x v="0"/>
    <n v="3270.9031999999988"/>
    <n v="18.999999999999993"/>
  </r>
  <r>
    <s v="ORD0603"/>
    <d v="2025-07-01T00:00:00"/>
    <s v="Delhi"/>
    <s v="North"/>
    <x v="3"/>
    <x v="15"/>
    <n v="4"/>
    <n v="3549.12"/>
    <n v="0"/>
    <n v="14196.48"/>
    <s v="UPI"/>
    <x v="1"/>
    <s v="Same-Day"/>
    <s v="Delivered"/>
    <n v="14196.48"/>
    <n v="14196.48"/>
    <n v="1802015.0199999986"/>
    <m/>
    <m/>
    <x v="1"/>
    <n v="0"/>
    <n v="0"/>
  </r>
  <r>
    <s v="ORD0604"/>
    <d v="2025-07-02T00:00:00"/>
    <s v="Karnataka"/>
    <s v="North"/>
    <x v="4"/>
    <x v="19"/>
    <n v="5"/>
    <n v="2757.93"/>
    <n v="0.2"/>
    <n v="11031.72"/>
    <s v="Net Banking"/>
    <x v="2"/>
    <s v="Same-Day"/>
    <s v="Delivered"/>
    <n v="13789.65"/>
    <n v="11031.720000000001"/>
    <n v="2189601.9989000014"/>
    <m/>
    <m/>
    <x v="2"/>
    <n v="2757.9299999999985"/>
    <n v="19.999999999999989"/>
  </r>
  <r>
    <s v="ORD0605"/>
    <d v="2025-02-17T00:00:00"/>
    <s v="Gujarat"/>
    <s v="East"/>
    <x v="4"/>
    <x v="19"/>
    <n v="1"/>
    <n v="1976.48"/>
    <n v="0.12"/>
    <n v="1739.3"/>
    <s v="UPI"/>
    <x v="0"/>
    <s v="Standard"/>
    <s v="Delivered"/>
    <n v="1976.48"/>
    <n v="1739.3024"/>
    <n v="2189601.9989000014"/>
    <m/>
    <m/>
    <x v="0"/>
    <n v="237.17759999999998"/>
    <n v="12"/>
  </r>
  <r>
    <s v="ORD0606"/>
    <d v="2025-06-19T00:00:00"/>
    <s v="Gujarat"/>
    <s v="South"/>
    <x v="1"/>
    <x v="13"/>
    <n v="3"/>
    <n v="1269.3"/>
    <n v="0.03"/>
    <n v="3693.66"/>
    <s v="Debit Card"/>
    <x v="0"/>
    <s v="Express"/>
    <s v="Cancelled"/>
    <n v="3807.8999999999996"/>
    <n v="3693.6629999999996"/>
    <n v="1975775.7839999988"/>
    <m/>
    <m/>
    <x v="0"/>
    <n v="114.23700000000008"/>
    <n v="3.0000000000000022"/>
  </r>
  <r>
    <s v="ORD0607"/>
    <d v="2025-02-03T00:00:00"/>
    <s v="Karnataka"/>
    <s v="West"/>
    <x v="3"/>
    <x v="9"/>
    <n v="4"/>
    <n v="1458.01"/>
    <n v="0.02"/>
    <n v="5715.4"/>
    <s v="UPI"/>
    <x v="1"/>
    <s v="Express"/>
    <s v="Delivered"/>
    <n v="5832.04"/>
    <n v="5715.3991999999998"/>
    <n v="1802015.0199999986"/>
    <m/>
    <m/>
    <x v="1"/>
    <n v="116.64080000000013"/>
    <n v="2.0000000000000022"/>
  </r>
  <r>
    <s v="ORD0608"/>
    <d v="2025-06-07T00:00:00"/>
    <s v="Tamil Nadu"/>
    <s v="North"/>
    <x v="1"/>
    <x v="13"/>
    <n v="5"/>
    <n v="4507.3100000000004"/>
    <n v="0.11"/>
    <n v="20057.53"/>
    <s v="COD"/>
    <x v="1"/>
    <s v="Express"/>
    <s v="Delivered"/>
    <n v="22536.550000000003"/>
    <n v="20057.529500000004"/>
    <n v="1975775.7839999988"/>
    <m/>
    <m/>
    <x v="1"/>
    <n v="2479.0204999999987"/>
    <n v="10.999999999999993"/>
  </r>
  <r>
    <s v="ORD0609"/>
    <d v="2025-06-09T00:00:00"/>
    <s v="Maharashtra"/>
    <s v="East"/>
    <x v="2"/>
    <x v="7"/>
    <n v="3"/>
    <n v="4795.46"/>
    <n v="0.02"/>
    <n v="14098.65"/>
    <s v="Net Banking"/>
    <x v="0"/>
    <s v="Standard"/>
    <s v="Delivered"/>
    <n v="14386.380000000001"/>
    <n v="14098.652400000001"/>
    <n v="1954015.6870999979"/>
    <m/>
    <m/>
    <x v="0"/>
    <n v="287.72760000000017"/>
    <n v="2.0000000000000009"/>
  </r>
  <r>
    <s v="ORD0610"/>
    <d v="2025-02-06T00:00:00"/>
    <s v="Delhi"/>
    <s v="South"/>
    <x v="3"/>
    <x v="15"/>
    <n v="1"/>
    <n v="1536.53"/>
    <n v="0.24"/>
    <n v="1167.76"/>
    <s v="Debit Card"/>
    <x v="1"/>
    <s v="Same-Day"/>
    <s v="Delivered"/>
    <n v="1536.53"/>
    <n v="1167.7628"/>
    <n v="1802015.0199999986"/>
    <m/>
    <m/>
    <x v="1"/>
    <n v="368.7672"/>
    <n v="24.000000000000004"/>
  </r>
  <r>
    <s v="ORD0611"/>
    <d v="2025-06-23T00:00:00"/>
    <s v="Maharashtra"/>
    <s v="East"/>
    <x v="2"/>
    <x v="5"/>
    <n v="1"/>
    <n v="207.98"/>
    <n v="0.2"/>
    <n v="166.38"/>
    <s v="UPI"/>
    <x v="0"/>
    <s v="Same-Day"/>
    <s v="Delivered"/>
    <n v="207.98"/>
    <n v="166.38400000000001"/>
    <n v="1954015.6870999979"/>
    <m/>
    <m/>
    <x v="0"/>
    <n v="41.595999999999975"/>
    <n v="19.999999999999989"/>
  </r>
  <r>
    <s v="ORD0612"/>
    <d v="2025-03-24T00:00:00"/>
    <s v="Tamil Nadu"/>
    <s v="South"/>
    <x v="4"/>
    <x v="17"/>
    <n v="5"/>
    <n v="4225.3500000000004"/>
    <n v="0.11"/>
    <n v="18802.810000000001"/>
    <s v="COD"/>
    <x v="1"/>
    <s v="Express"/>
    <s v="Returned"/>
    <n v="21126.75"/>
    <n v="18802.807499999999"/>
    <n v="2189601.9989000014"/>
    <m/>
    <m/>
    <x v="1"/>
    <n v="2323.942500000001"/>
    <n v="11.000000000000004"/>
  </r>
  <r>
    <s v="ORD0613"/>
    <d v="2025-01-07T00:00:00"/>
    <s v="Karnataka"/>
    <s v="South"/>
    <x v="4"/>
    <x v="16"/>
    <n v="3"/>
    <n v="4856.55"/>
    <n v="0.19"/>
    <n v="11801.42"/>
    <s v="Debit Card"/>
    <x v="2"/>
    <s v="Standard"/>
    <s v="Delivered"/>
    <n v="14569.650000000001"/>
    <n v="11801.416500000001"/>
    <n v="2189601.9989000014"/>
    <m/>
    <m/>
    <x v="2"/>
    <n v="2768.2335000000003"/>
    <n v="19"/>
  </r>
  <r>
    <s v="ORD0614"/>
    <d v="2025-02-06T00:00:00"/>
    <s v="Gujarat"/>
    <s v="South"/>
    <x v="2"/>
    <x v="11"/>
    <n v="5"/>
    <n v="1497.71"/>
    <n v="0.24"/>
    <n v="5691.3"/>
    <s v="Debit Card"/>
    <x v="1"/>
    <s v="Same-Day"/>
    <s v="Delivered"/>
    <n v="7488.55"/>
    <n v="5691.2979999999998"/>
    <n v="1954015.6870999979"/>
    <m/>
    <m/>
    <x v="1"/>
    <n v="1797.2520000000004"/>
    <n v="24.000000000000004"/>
  </r>
  <r>
    <s v="ORD0615"/>
    <d v="2025-05-26T00:00:00"/>
    <s v="Karnataka"/>
    <s v="North"/>
    <x v="0"/>
    <x v="0"/>
    <n v="4"/>
    <n v="1376"/>
    <n v="0.05"/>
    <n v="5228.8"/>
    <s v="COD"/>
    <x v="0"/>
    <s v="Same-Day"/>
    <s v="Delivered"/>
    <n v="5504"/>
    <n v="5228.8"/>
    <n v="2058812.7634000003"/>
    <m/>
    <m/>
    <x v="0"/>
    <n v="275.19999999999982"/>
    <n v="4.9999999999999964"/>
  </r>
  <r>
    <s v="ORD0616"/>
    <d v="2025-07-01T00:00:00"/>
    <s v="Karnataka"/>
    <s v="West"/>
    <x v="4"/>
    <x v="16"/>
    <n v="2"/>
    <n v="2714.85"/>
    <n v="0.03"/>
    <n v="5266.81"/>
    <s v="Net Banking"/>
    <x v="1"/>
    <s v="Standard"/>
    <s v="Returned"/>
    <n v="5429.7"/>
    <n v="5266.8089999999993"/>
    <n v="2189601.9989000014"/>
    <m/>
    <m/>
    <x v="1"/>
    <n v="162.89100000000053"/>
    <n v="3.0000000000000098"/>
  </r>
  <r>
    <s v="ORD0617"/>
    <d v="2025-03-08T00:00:00"/>
    <s v="Karnataka"/>
    <s v="East"/>
    <x v="3"/>
    <x v="15"/>
    <n v="5"/>
    <n v="4880.45"/>
    <n v="0.08"/>
    <n v="22450.07"/>
    <s v="Debit Card"/>
    <x v="0"/>
    <s v="Same-Day"/>
    <s v="Delivered"/>
    <n v="24402.25"/>
    <n v="22450.07"/>
    <n v="1802015.0199999986"/>
    <m/>
    <m/>
    <x v="0"/>
    <n v="1952.1800000000003"/>
    <n v="8.0000000000000018"/>
  </r>
  <r>
    <s v="ORD0618"/>
    <d v="2025-06-03T00:00:00"/>
    <s v="Gujarat"/>
    <s v="North"/>
    <x v="4"/>
    <x v="16"/>
    <n v="1"/>
    <n v="3685.04"/>
    <n v="0.23"/>
    <n v="2837.48"/>
    <s v="Net Banking"/>
    <x v="2"/>
    <s v="Standard"/>
    <s v="Delivered"/>
    <n v="3685.04"/>
    <n v="2837.4807999999998"/>
    <n v="2189601.9989000014"/>
    <m/>
    <m/>
    <x v="2"/>
    <n v="847.55920000000015"/>
    <n v="23.000000000000004"/>
  </r>
  <r>
    <s v="ORD0619"/>
    <d v="2025-07-02T00:00:00"/>
    <s v="Tamil Nadu"/>
    <s v="South"/>
    <x v="2"/>
    <x v="11"/>
    <n v="3"/>
    <n v="369.66"/>
    <n v="0.16"/>
    <n v="931.54"/>
    <s v="UPI"/>
    <x v="0"/>
    <s v="Same-Day"/>
    <s v="Cancelled"/>
    <n v="1108.98"/>
    <n v="931.54319999999996"/>
    <n v="1954015.6870999979"/>
    <m/>
    <m/>
    <x v="0"/>
    <n v="177.43680000000006"/>
    <n v="16.000000000000007"/>
  </r>
  <r>
    <s v="ORD0620"/>
    <d v="2025-03-23T00:00:00"/>
    <s v="Maharashtra"/>
    <s v="West"/>
    <x v="4"/>
    <x v="16"/>
    <n v="4"/>
    <n v="3417.61"/>
    <n v="0.24"/>
    <n v="10389.530000000001"/>
    <s v="Credit Card"/>
    <x v="1"/>
    <s v="Same-Day"/>
    <s v="Delivered"/>
    <n v="13670.44"/>
    <n v="10389.5344"/>
    <n v="2189601.9989000014"/>
    <m/>
    <m/>
    <x v="1"/>
    <n v="3280.9056"/>
    <n v="24"/>
  </r>
  <r>
    <s v="ORD0621"/>
    <d v="2025-06-07T00:00:00"/>
    <s v="Karnataka"/>
    <s v="East"/>
    <x v="4"/>
    <x v="19"/>
    <n v="4"/>
    <n v="1911.19"/>
    <n v="0.09"/>
    <n v="6956.73"/>
    <s v="Net Banking"/>
    <x v="0"/>
    <s v="Express"/>
    <s v="Delivered"/>
    <n v="7644.76"/>
    <n v="6956.7316000000001"/>
    <n v="2189601.9989000014"/>
    <m/>
    <m/>
    <x v="0"/>
    <n v="688.02840000000015"/>
    <n v="9.0000000000000018"/>
  </r>
  <r>
    <s v="ORD0622"/>
    <d v="2025-05-13T00:00:00"/>
    <s v="Delhi"/>
    <s v="West"/>
    <x v="2"/>
    <x v="7"/>
    <n v="4"/>
    <n v="4038.06"/>
    <n v="7.0000000000000007E-2"/>
    <n v="15021.58"/>
    <s v="Net Banking"/>
    <x v="1"/>
    <s v="Same-Day"/>
    <s v="Delivered"/>
    <n v="16152.24"/>
    <n v="15021.583199999999"/>
    <n v="1954015.6870999979"/>
    <m/>
    <m/>
    <x v="1"/>
    <n v="1130.6568000000007"/>
    <n v="7.0000000000000044"/>
  </r>
  <r>
    <s v="ORD0623"/>
    <d v="2025-06-19T00:00:00"/>
    <s v="Gujarat"/>
    <s v="East"/>
    <x v="2"/>
    <x v="11"/>
    <n v="2"/>
    <n v="1118.1400000000001"/>
    <n v="0.12"/>
    <n v="1967.93"/>
    <s v="COD"/>
    <x v="0"/>
    <s v="Same-Day"/>
    <s v="Delivered"/>
    <n v="2236.2800000000002"/>
    <n v="1967.9264000000003"/>
    <n v="1954015.6870999979"/>
    <m/>
    <m/>
    <x v="0"/>
    <n v="268.35359999999991"/>
    <n v="11.999999999999995"/>
  </r>
  <r>
    <s v="ORD0624"/>
    <d v="2025-05-25T00:00:00"/>
    <s v="Maharashtra"/>
    <s v="South"/>
    <x v="1"/>
    <x v="14"/>
    <n v="3"/>
    <n v="2131.12"/>
    <n v="0.14000000000000001"/>
    <n v="5498.29"/>
    <s v="Credit Card"/>
    <x v="2"/>
    <s v="Same-Day"/>
    <s v="Delivered"/>
    <n v="6393.36"/>
    <n v="5498.2896000000001"/>
    <n v="1975775.7839999988"/>
    <m/>
    <m/>
    <x v="2"/>
    <n v="895.07039999999961"/>
    <n v="13.999999999999996"/>
  </r>
  <r>
    <s v="ORD0625"/>
    <d v="2025-06-09T00:00:00"/>
    <s v="Gujarat"/>
    <s v="West"/>
    <x v="2"/>
    <x v="6"/>
    <n v="3"/>
    <n v="4189.47"/>
    <n v="0.08"/>
    <n v="11562.94"/>
    <s v="Net Banking"/>
    <x v="0"/>
    <s v="Same-Day"/>
    <s v="Delivered"/>
    <n v="12568.41"/>
    <n v="11562.9372"/>
    <n v="1954015.6870999979"/>
    <m/>
    <m/>
    <x v="0"/>
    <n v="1005.4727999999996"/>
    <n v="7.9999999999999964"/>
  </r>
  <r>
    <s v="ORD0626"/>
    <d v="2025-02-20T00:00:00"/>
    <s v="Karnataka"/>
    <s v="West"/>
    <x v="0"/>
    <x v="4"/>
    <n v="4"/>
    <n v="708.47"/>
    <n v="0.17"/>
    <n v="2352.12"/>
    <s v="UPI"/>
    <x v="1"/>
    <s v="Express"/>
    <s v="Delivered"/>
    <n v="2833.88"/>
    <n v="2352.1203999999998"/>
    <n v="2058812.7634000003"/>
    <m/>
    <m/>
    <x v="1"/>
    <n v="481.75960000000032"/>
    <n v="17.000000000000011"/>
  </r>
  <r>
    <s v="ORD0627"/>
    <d v="2025-02-23T00:00:00"/>
    <s v="Maharashtra"/>
    <s v="West"/>
    <x v="3"/>
    <x v="8"/>
    <n v="1"/>
    <n v="3034.57"/>
    <n v="0.09"/>
    <n v="2761.46"/>
    <s v="UPI"/>
    <x v="2"/>
    <s v="Express"/>
    <s v="Returned"/>
    <n v="3034.57"/>
    <n v="2761.4587000000001"/>
    <n v="1802015.0199999986"/>
    <m/>
    <m/>
    <x v="2"/>
    <n v="273.11130000000003"/>
    <n v="9.0000000000000018"/>
  </r>
  <r>
    <s v="ORD0628"/>
    <d v="2025-02-02T00:00:00"/>
    <s v="Karnataka"/>
    <s v="North"/>
    <x v="2"/>
    <x v="7"/>
    <n v="5"/>
    <n v="185.97"/>
    <n v="0.06"/>
    <n v="874.06"/>
    <s v="COD"/>
    <x v="1"/>
    <s v="Same-Day"/>
    <s v="Delivered"/>
    <n v="929.85"/>
    <n v="874.05899999999997"/>
    <n v="1954015.6870999979"/>
    <m/>
    <m/>
    <x v="1"/>
    <n v="55.791000000000054"/>
    <n v="6.0000000000000053"/>
  </r>
  <r>
    <s v="ORD0629"/>
    <d v="2025-06-04T00:00:00"/>
    <s v="Karnataka"/>
    <s v="North"/>
    <x v="2"/>
    <x v="11"/>
    <n v="3"/>
    <n v="1869.7"/>
    <n v="0.16"/>
    <n v="4711.6400000000003"/>
    <s v="Debit Card"/>
    <x v="0"/>
    <s v="Express"/>
    <s v="Delivered"/>
    <n v="5609.1"/>
    <n v="4711.6440000000002"/>
    <n v="1954015.6870999979"/>
    <m/>
    <m/>
    <x v="0"/>
    <n v="897.45600000000013"/>
    <n v="16"/>
  </r>
  <r>
    <s v="ORD0630"/>
    <d v="2025-05-19T00:00:00"/>
    <s v="Gujarat"/>
    <s v="East"/>
    <x v="1"/>
    <x v="13"/>
    <n v="2"/>
    <n v="3846.98"/>
    <n v="0.15"/>
    <n v="6539.87"/>
    <s v="Debit Card"/>
    <x v="1"/>
    <s v="Standard"/>
    <s v="Returned"/>
    <n v="7693.96"/>
    <n v="6539.866"/>
    <n v="1975775.7839999988"/>
    <m/>
    <m/>
    <x v="1"/>
    <n v="1154.0940000000001"/>
    <n v="15"/>
  </r>
  <r>
    <s v="ORD0631"/>
    <d v="2025-01-23T00:00:00"/>
    <s v="Karnataka"/>
    <s v="East"/>
    <x v="4"/>
    <x v="17"/>
    <n v="5"/>
    <n v="1822.98"/>
    <n v="0.04"/>
    <n v="8750.2999999999993"/>
    <s v="Credit Card"/>
    <x v="1"/>
    <s v="Standard"/>
    <s v="Delivered"/>
    <n v="9114.9"/>
    <n v="8750.3040000000001"/>
    <n v="2189601.9989000014"/>
    <m/>
    <m/>
    <x v="1"/>
    <n v="364.59599999999955"/>
    <n v="3.9999999999999951"/>
  </r>
  <r>
    <s v="ORD0632"/>
    <d v="2025-03-18T00:00:00"/>
    <s v="Karnataka"/>
    <s v="North"/>
    <x v="2"/>
    <x v="5"/>
    <n v="2"/>
    <n v="857.32"/>
    <n v="0.06"/>
    <n v="1611.76"/>
    <s v="Debit Card"/>
    <x v="0"/>
    <s v="Standard"/>
    <s v="Delivered"/>
    <n v="1714.64"/>
    <n v="1611.7616"/>
    <n v="1954015.6870999979"/>
    <m/>
    <m/>
    <x v="0"/>
    <n v="102.87840000000006"/>
    <n v="6.0000000000000036"/>
  </r>
  <r>
    <s v="ORD0633"/>
    <d v="2025-06-21T00:00:00"/>
    <s v="Delhi"/>
    <s v="East"/>
    <x v="0"/>
    <x v="0"/>
    <n v="3"/>
    <n v="1626.71"/>
    <n v="0.09"/>
    <n v="4440.92"/>
    <s v="Credit Card"/>
    <x v="2"/>
    <s v="Express"/>
    <s v="Delivered"/>
    <n v="4880.13"/>
    <n v="4440.9183000000003"/>
    <n v="2058812.7634000003"/>
    <m/>
    <m/>
    <x v="2"/>
    <n v="439.21169999999984"/>
    <n v="8.9999999999999964"/>
  </r>
  <r>
    <s v="ORD0634"/>
    <d v="2025-01-10T00:00:00"/>
    <s v="Maharashtra"/>
    <s v="South"/>
    <x v="4"/>
    <x v="19"/>
    <n v="2"/>
    <n v="3471.43"/>
    <n v="0.08"/>
    <n v="6387.43"/>
    <s v="Debit Card"/>
    <x v="0"/>
    <s v="Standard"/>
    <s v="In Transit"/>
    <n v="6942.86"/>
    <n v="6387.4312"/>
    <n v="2189601.9989000014"/>
    <m/>
    <m/>
    <x v="0"/>
    <n v="555.42879999999968"/>
    <n v="7.9999999999999964"/>
  </r>
  <r>
    <s v="ORD0635"/>
    <d v="2025-06-18T00:00:00"/>
    <s v="Maharashtra"/>
    <s v="North"/>
    <x v="2"/>
    <x v="7"/>
    <n v="4"/>
    <n v="308.33"/>
    <n v="0.03"/>
    <n v="1196.32"/>
    <s v="Credit Card"/>
    <x v="2"/>
    <s v="Same-Day"/>
    <s v="Delivered"/>
    <n v="1233.32"/>
    <n v="1196.3203999999998"/>
    <n v="1954015.6870999979"/>
    <m/>
    <m/>
    <x v="2"/>
    <n v="36.9996000000001"/>
    <n v="3.000000000000008"/>
  </r>
  <r>
    <s v="ORD0636"/>
    <d v="2025-04-04T00:00:00"/>
    <s v="Maharashtra"/>
    <s v="South"/>
    <x v="4"/>
    <x v="19"/>
    <n v="1"/>
    <n v="3797.3"/>
    <n v="0.2"/>
    <n v="3037.84"/>
    <s v="UPI"/>
    <x v="1"/>
    <s v="Same-Day"/>
    <s v="Delivered"/>
    <n v="3797.3"/>
    <n v="3037.84"/>
    <n v="2189601.9989000014"/>
    <m/>
    <m/>
    <x v="1"/>
    <n v="759.46"/>
    <n v="20"/>
  </r>
  <r>
    <s v="ORD0637"/>
    <d v="2025-02-15T00:00:00"/>
    <s v="Karnataka"/>
    <s v="East"/>
    <x v="3"/>
    <x v="12"/>
    <n v="2"/>
    <n v="4244.72"/>
    <n v="0.24"/>
    <n v="6451.97"/>
    <s v="Credit Card"/>
    <x v="0"/>
    <s v="Same-Day"/>
    <s v="Delivered"/>
    <n v="8489.44"/>
    <n v="6451.9744000000001"/>
    <n v="1802015.0199999986"/>
    <m/>
    <m/>
    <x v="0"/>
    <n v="2037.4656000000004"/>
    <n v="24.000000000000004"/>
  </r>
  <r>
    <s v="ORD0638"/>
    <d v="2025-02-10T00:00:00"/>
    <s v="Gujarat"/>
    <s v="South"/>
    <x v="1"/>
    <x v="10"/>
    <n v="1"/>
    <n v="4115.97"/>
    <n v="0.19"/>
    <n v="3333.94"/>
    <s v="COD"/>
    <x v="0"/>
    <s v="Same-Day"/>
    <s v="Delivered"/>
    <n v="4115.97"/>
    <n v="3333.9357000000005"/>
    <n v="1975775.7839999988"/>
    <m/>
    <m/>
    <x v="0"/>
    <n v="782.0342999999998"/>
    <n v="18.999999999999993"/>
  </r>
  <r>
    <s v="ORD0639"/>
    <d v="2025-06-10T00:00:00"/>
    <s v="Gujarat"/>
    <s v="West"/>
    <x v="4"/>
    <x v="16"/>
    <n v="1"/>
    <n v="4628.74"/>
    <n v="0.23"/>
    <n v="3564.13"/>
    <s v="Credit Card"/>
    <x v="1"/>
    <s v="Same-Day"/>
    <s v="Delivered"/>
    <n v="4628.74"/>
    <n v="3564.1297999999997"/>
    <n v="2189601.9989000014"/>
    <m/>
    <m/>
    <x v="1"/>
    <n v="1064.6102000000001"/>
    <n v="23.000000000000004"/>
  </r>
  <r>
    <s v="ORD0640"/>
    <d v="2025-06-30T00:00:00"/>
    <s v="Tamil Nadu"/>
    <s v="South"/>
    <x v="1"/>
    <x v="10"/>
    <n v="3"/>
    <n v="4908.38"/>
    <n v="0.11"/>
    <n v="13105.37"/>
    <s v="Credit Card"/>
    <x v="0"/>
    <s v="Same-Day"/>
    <s v="Delivered"/>
    <n v="14725.14"/>
    <n v="13105.374599999999"/>
    <n v="1975775.7839999988"/>
    <m/>
    <m/>
    <x v="0"/>
    <n v="1619.7654000000002"/>
    <n v="11.000000000000002"/>
  </r>
  <r>
    <s v="ORD0641"/>
    <d v="2025-04-02T00:00:00"/>
    <s v="Tamil Nadu"/>
    <s v="North"/>
    <x v="4"/>
    <x v="19"/>
    <n v="2"/>
    <n v="2529.5"/>
    <n v="0.09"/>
    <n v="4603.6899999999996"/>
    <s v="Credit Card"/>
    <x v="1"/>
    <s v="Express"/>
    <s v="Delivered"/>
    <n v="5059"/>
    <n v="4603.6900000000005"/>
    <n v="2189601.9989000014"/>
    <m/>
    <m/>
    <x v="1"/>
    <n v="455.30999999999949"/>
    <n v="8.9999999999999893"/>
  </r>
  <r>
    <s v="ORD0642"/>
    <d v="2025-03-11T00:00:00"/>
    <s v="Tamil Nadu"/>
    <s v="South"/>
    <x v="2"/>
    <x v="7"/>
    <n v="5"/>
    <n v="3707.25"/>
    <n v="0.17"/>
    <n v="15385.09"/>
    <s v="UPI"/>
    <x v="2"/>
    <s v="Express"/>
    <s v="Delivered"/>
    <n v="18536.25"/>
    <n v="15385.0875"/>
    <n v="1954015.6870999979"/>
    <m/>
    <m/>
    <x v="2"/>
    <n v="3151.1625000000004"/>
    <n v="17"/>
  </r>
  <r>
    <s v="ORD0643"/>
    <d v="2025-03-03T00:00:00"/>
    <s v="Delhi"/>
    <s v="North"/>
    <x v="4"/>
    <x v="18"/>
    <n v="3"/>
    <n v="978.56"/>
    <n v="0.25"/>
    <n v="2201.7600000000002"/>
    <s v="Credit Card"/>
    <x v="2"/>
    <s v="Express"/>
    <s v="Delivered"/>
    <n v="2935.68"/>
    <n v="2201.7599999999998"/>
    <n v="2189601.9989000014"/>
    <m/>
    <m/>
    <x v="2"/>
    <n v="733.92000000000007"/>
    <n v="25.000000000000007"/>
  </r>
  <r>
    <s v="ORD0644"/>
    <d v="2025-06-11T00:00:00"/>
    <s v="Maharashtra"/>
    <s v="South"/>
    <x v="1"/>
    <x v="13"/>
    <n v="4"/>
    <n v="3505.68"/>
    <n v="0.24"/>
    <n v="10657.27"/>
    <s v="Debit Card"/>
    <x v="2"/>
    <s v="Same-Day"/>
    <s v="Delivered"/>
    <n v="14022.72"/>
    <n v="10657.2672"/>
    <n v="1975775.7839999988"/>
    <m/>
    <m/>
    <x v="2"/>
    <n v="3365.4527999999991"/>
    <n v="23.999999999999993"/>
  </r>
  <r>
    <s v="ORD0645"/>
    <d v="2025-06-06T00:00:00"/>
    <s v="Delhi"/>
    <s v="East"/>
    <x v="3"/>
    <x v="9"/>
    <n v="1"/>
    <n v="1241.06"/>
    <n v="0.11"/>
    <n v="1104.54"/>
    <s v="COD"/>
    <x v="2"/>
    <s v="Express"/>
    <s v="Cancelled"/>
    <n v="1241.06"/>
    <n v="1104.5434"/>
    <n v="1802015.0199999986"/>
    <m/>
    <m/>
    <x v="2"/>
    <n v="136.51659999999993"/>
    <n v="10.999999999999995"/>
  </r>
  <r>
    <s v="ORD0646"/>
    <d v="2025-06-21T00:00:00"/>
    <s v="Tamil Nadu"/>
    <s v="East"/>
    <x v="1"/>
    <x v="1"/>
    <n v="5"/>
    <n v="4755.68"/>
    <n v="0.25"/>
    <n v="17833.8"/>
    <s v="UPI"/>
    <x v="2"/>
    <s v="Same-Day"/>
    <s v="Delivered"/>
    <n v="23778.400000000001"/>
    <n v="17833.800000000003"/>
    <n v="1975775.7839999988"/>
    <m/>
    <m/>
    <x v="2"/>
    <n v="5944.5999999999985"/>
    <n v="24.999999999999993"/>
  </r>
  <r>
    <s v="ORD0647"/>
    <d v="2025-02-16T00:00:00"/>
    <s v="Maharashtra"/>
    <s v="North"/>
    <x v="2"/>
    <x v="7"/>
    <n v="4"/>
    <n v="1231.03"/>
    <n v="0.24"/>
    <n v="3742.33"/>
    <s v="UPI"/>
    <x v="2"/>
    <s v="Standard"/>
    <s v="Delivered"/>
    <n v="4924.12"/>
    <n v="3742.3312000000001"/>
    <n v="1954015.6870999979"/>
    <m/>
    <m/>
    <x v="2"/>
    <n v="1181.7887999999998"/>
    <n v="23.999999999999996"/>
  </r>
  <r>
    <s v="ORD0648"/>
    <d v="2025-02-15T00:00:00"/>
    <s v="Maharashtra"/>
    <s v="North"/>
    <x v="0"/>
    <x v="3"/>
    <n v="5"/>
    <n v="3428.1"/>
    <n v="0.04"/>
    <n v="16454.88"/>
    <s v="Debit Card"/>
    <x v="2"/>
    <s v="Same-Day"/>
    <s v="Cancelled"/>
    <n v="17140.5"/>
    <n v="16454.88"/>
    <n v="2058812.7634000003"/>
    <m/>
    <m/>
    <x v="2"/>
    <n v="685.61999999999898"/>
    <n v="3.9999999999999938"/>
  </r>
  <r>
    <s v="ORD0649"/>
    <d v="2025-01-07T00:00:00"/>
    <s v="Tamil Nadu"/>
    <s v="North"/>
    <x v="1"/>
    <x v="14"/>
    <n v="4"/>
    <n v="2502.23"/>
    <n v="7.0000000000000007E-2"/>
    <n v="9308.2999999999993"/>
    <s v="Debit Card"/>
    <x v="2"/>
    <s v="Express"/>
    <s v="In Transit"/>
    <n v="10008.92"/>
    <n v="9308.2955999999995"/>
    <n v="1975775.7839999988"/>
    <m/>
    <m/>
    <x v="2"/>
    <n v="700.62440000000061"/>
    <n v="7.0000000000000062"/>
  </r>
  <r>
    <s v="ORD0650"/>
    <d v="2025-05-11T00:00:00"/>
    <s v="Maharashtra"/>
    <s v="North"/>
    <x v="0"/>
    <x v="3"/>
    <n v="3"/>
    <n v="4279.08"/>
    <n v="0.11"/>
    <n v="11425.14"/>
    <s v="Net Banking"/>
    <x v="2"/>
    <s v="Standard"/>
    <s v="Delivered"/>
    <n v="12837.24"/>
    <n v="11425.143599999999"/>
    <n v="2058812.7634000003"/>
    <m/>
    <m/>
    <x v="2"/>
    <n v="1412.0964000000004"/>
    <n v="11.000000000000004"/>
  </r>
  <r>
    <s v="ORD0651"/>
    <d v="2025-02-09T00:00:00"/>
    <s v="Tamil Nadu"/>
    <s v="West"/>
    <x v="4"/>
    <x v="16"/>
    <n v="3"/>
    <n v="3607.04"/>
    <n v="0.12"/>
    <n v="9522.59"/>
    <s v="Net Banking"/>
    <x v="0"/>
    <s v="Standard"/>
    <s v="Delivered"/>
    <n v="10821.119999999999"/>
    <n v="9522.5855999999985"/>
    <n v="2189601.9989000014"/>
    <m/>
    <m/>
    <x v="0"/>
    <n v="1298.5344000000005"/>
    <n v="12.000000000000005"/>
  </r>
  <r>
    <s v="ORD0652"/>
    <d v="2025-03-21T00:00:00"/>
    <s v="Tamil Nadu"/>
    <s v="West"/>
    <x v="1"/>
    <x v="14"/>
    <n v="5"/>
    <n v="373.11"/>
    <n v="7.0000000000000007E-2"/>
    <n v="1734.96"/>
    <s v="COD"/>
    <x v="0"/>
    <s v="Same-Day"/>
    <s v="Delivered"/>
    <n v="1865.5500000000002"/>
    <n v="1734.9615000000001"/>
    <n v="1975775.7839999988"/>
    <m/>
    <m/>
    <x v="0"/>
    <n v="130.58850000000007"/>
    <n v="7.0000000000000036"/>
  </r>
  <r>
    <s v="ORD0653"/>
    <d v="2025-03-07T00:00:00"/>
    <s v="Karnataka"/>
    <s v="North"/>
    <x v="4"/>
    <x v="17"/>
    <n v="5"/>
    <n v="321.08"/>
    <n v="0.21"/>
    <n v="1268.27"/>
    <s v="Credit Card"/>
    <x v="0"/>
    <s v="Express"/>
    <s v="Cancelled"/>
    <n v="1605.3999999999999"/>
    <n v="1268.2659999999998"/>
    <n v="2189601.9989000014"/>
    <m/>
    <m/>
    <x v="0"/>
    <n v="337.13400000000001"/>
    <n v="21.000000000000004"/>
  </r>
  <r>
    <s v="ORD0654"/>
    <d v="2025-02-26T00:00:00"/>
    <s v="Maharashtra"/>
    <s v="South"/>
    <x v="4"/>
    <x v="18"/>
    <n v="3"/>
    <n v="2118.46"/>
    <n v="0.01"/>
    <n v="6291.83"/>
    <s v="Net Banking"/>
    <x v="2"/>
    <s v="Standard"/>
    <s v="Delivered"/>
    <n v="6355.38"/>
    <n v="6291.8262000000004"/>
    <n v="2189601.9989000014"/>
    <m/>
    <m/>
    <x v="2"/>
    <n v="63.553799999999683"/>
    <n v="0.999999999999995"/>
  </r>
  <r>
    <s v="ORD0655"/>
    <d v="2025-06-19T00:00:00"/>
    <s v="Maharashtra"/>
    <s v="West"/>
    <x v="4"/>
    <x v="19"/>
    <n v="3"/>
    <n v="931.92"/>
    <n v="0.13"/>
    <n v="2432.31"/>
    <s v="UPI"/>
    <x v="0"/>
    <s v="Standard"/>
    <s v="Delivered"/>
    <n v="2795.7599999999998"/>
    <n v="2432.3111999999996"/>
    <n v="2189601.9989000014"/>
    <m/>
    <m/>
    <x v="0"/>
    <n v="363.44880000000012"/>
    <n v="13.000000000000005"/>
  </r>
  <r>
    <s v="ORD0656"/>
    <d v="2025-01-16T00:00:00"/>
    <s v="Karnataka"/>
    <s v="West"/>
    <x v="2"/>
    <x v="5"/>
    <n v="4"/>
    <n v="2981.15"/>
    <n v="0.25"/>
    <n v="8943.4500000000007"/>
    <s v="Credit Card"/>
    <x v="1"/>
    <s v="Express"/>
    <s v="Delivered"/>
    <n v="11924.6"/>
    <n v="8943.4500000000007"/>
    <n v="1954015.6870999979"/>
    <m/>
    <m/>
    <x v="1"/>
    <n v="2981.1499999999996"/>
    <n v="24.999999999999996"/>
  </r>
  <r>
    <s v="ORD0657"/>
    <d v="2025-06-02T00:00:00"/>
    <s v="Maharashtra"/>
    <s v="South"/>
    <x v="0"/>
    <x v="3"/>
    <n v="4"/>
    <n v="2563.5700000000002"/>
    <n v="0.19"/>
    <n v="8305.9699999999993"/>
    <s v="Debit Card"/>
    <x v="2"/>
    <s v="Express"/>
    <s v="Delivered"/>
    <n v="10254.280000000001"/>
    <n v="8305.966800000002"/>
    <n v="2058812.7634000003"/>
    <m/>
    <m/>
    <x v="2"/>
    <n v="1948.3131999999987"/>
    <n v="18.999999999999986"/>
  </r>
  <r>
    <s v="ORD0658"/>
    <d v="2025-02-26T00:00:00"/>
    <s v="Delhi"/>
    <s v="East"/>
    <x v="4"/>
    <x v="18"/>
    <n v="1"/>
    <n v="4217.8599999999997"/>
    <n v="0.13"/>
    <n v="3669.54"/>
    <s v="Net Banking"/>
    <x v="1"/>
    <s v="Express"/>
    <s v="Delivered"/>
    <n v="4217.8599999999997"/>
    <n v="3669.5381999999995"/>
    <n v="2189601.9989000014"/>
    <m/>
    <m/>
    <x v="1"/>
    <n v="548.32180000000017"/>
    <n v="13.000000000000005"/>
  </r>
  <r>
    <s v="ORD0659"/>
    <d v="2025-03-12T00:00:00"/>
    <s v="Delhi"/>
    <s v="East"/>
    <x v="1"/>
    <x v="14"/>
    <n v="1"/>
    <n v="3616.76"/>
    <n v="0.14000000000000001"/>
    <n v="3110.41"/>
    <s v="COD"/>
    <x v="1"/>
    <s v="Same-Day"/>
    <s v="Delivered"/>
    <n v="3616.76"/>
    <n v="3110.4136000000003"/>
    <n v="1975775.7839999988"/>
    <m/>
    <m/>
    <x v="1"/>
    <n v="506.3463999999999"/>
    <n v="13.999999999999996"/>
  </r>
  <r>
    <s v="ORD0660"/>
    <d v="2025-05-07T00:00:00"/>
    <s v="Tamil Nadu"/>
    <s v="West"/>
    <x v="1"/>
    <x v="14"/>
    <n v="1"/>
    <n v="3292.53"/>
    <n v="0.08"/>
    <n v="3029.13"/>
    <s v="Debit Card"/>
    <x v="2"/>
    <s v="Express"/>
    <s v="Delivered"/>
    <n v="3292.53"/>
    <n v="3029.1276000000003"/>
    <n v="1975775.7839999988"/>
    <m/>
    <m/>
    <x v="2"/>
    <n v="263.40239999999994"/>
    <n v="7.9999999999999973"/>
  </r>
  <r>
    <s v="ORD0661"/>
    <d v="2025-04-11T00:00:00"/>
    <s v="Tamil Nadu"/>
    <s v="South"/>
    <x v="4"/>
    <x v="16"/>
    <n v="5"/>
    <n v="2625.31"/>
    <n v="0.17"/>
    <n v="10895.04"/>
    <s v="Net Banking"/>
    <x v="2"/>
    <s v="Same-Day"/>
    <s v="Returned"/>
    <n v="13126.55"/>
    <n v="10895.036499999998"/>
    <n v="2189601.9989000014"/>
    <m/>
    <m/>
    <x v="2"/>
    <n v="2231.5135000000009"/>
    <n v="17.000000000000007"/>
  </r>
  <r>
    <s v="ORD0662"/>
    <d v="2025-03-21T00:00:00"/>
    <s v="Gujarat"/>
    <s v="West"/>
    <x v="1"/>
    <x v="10"/>
    <n v="4"/>
    <n v="1412.89"/>
    <n v="0.16"/>
    <n v="4747.3100000000004"/>
    <s v="Net Banking"/>
    <x v="0"/>
    <s v="Same-Day"/>
    <s v="Returned"/>
    <n v="5651.56"/>
    <n v="4747.3104000000003"/>
    <n v="1975775.7839999988"/>
    <m/>
    <m/>
    <x v="0"/>
    <n v="904.2496000000001"/>
    <n v="16"/>
  </r>
  <r>
    <s v="ORD0663"/>
    <d v="2025-05-14T00:00:00"/>
    <s v="Karnataka"/>
    <s v="West"/>
    <x v="0"/>
    <x v="4"/>
    <n v="2"/>
    <n v="837.32"/>
    <n v="0.17"/>
    <n v="1389.95"/>
    <s v="Net Banking"/>
    <x v="0"/>
    <s v="Express"/>
    <s v="Delivered"/>
    <n v="1674.64"/>
    <n v="1389.9512"/>
    <n v="2058812.7634000003"/>
    <m/>
    <m/>
    <x v="0"/>
    <n v="284.68880000000013"/>
    <n v="17.000000000000007"/>
  </r>
  <r>
    <s v="ORD0664"/>
    <d v="2025-06-15T00:00:00"/>
    <s v="Tamil Nadu"/>
    <s v="South"/>
    <x v="0"/>
    <x v="4"/>
    <n v="2"/>
    <n v="1356.59"/>
    <n v="0.15"/>
    <n v="2306.1999999999998"/>
    <s v="UPI"/>
    <x v="2"/>
    <s v="Express"/>
    <s v="Delivered"/>
    <n v="2713.18"/>
    <n v="2306.203"/>
    <n v="2058812.7634000003"/>
    <m/>
    <m/>
    <x v="2"/>
    <n v="406.97699999999986"/>
    <n v="14.999999999999996"/>
  </r>
  <r>
    <s v="ORD0665"/>
    <d v="2025-04-17T00:00:00"/>
    <s v="Delhi"/>
    <s v="North"/>
    <x v="3"/>
    <x v="8"/>
    <n v="4"/>
    <n v="2843.14"/>
    <n v="0.11"/>
    <n v="10121.58"/>
    <s v="UPI"/>
    <x v="2"/>
    <s v="Same-Day"/>
    <s v="Delivered"/>
    <n v="11372.56"/>
    <n v="10121.5784"/>
    <n v="1802015.0199999986"/>
    <m/>
    <m/>
    <x v="2"/>
    <n v="1250.9815999999992"/>
    <n v="10.999999999999993"/>
  </r>
  <r>
    <s v="ORD0666"/>
    <d v="2025-03-08T00:00:00"/>
    <s v="Maharashtra"/>
    <s v="West"/>
    <x v="4"/>
    <x v="16"/>
    <n v="5"/>
    <n v="962.33"/>
    <n v="0.21"/>
    <n v="3801.2"/>
    <s v="UPI"/>
    <x v="2"/>
    <s v="Same-Day"/>
    <s v="Cancelled"/>
    <n v="4811.6500000000005"/>
    <n v="3801.2035000000005"/>
    <n v="2189601.9989000014"/>
    <m/>
    <m/>
    <x v="2"/>
    <n v="1010.4465"/>
    <n v="21"/>
  </r>
  <r>
    <s v="ORD0667"/>
    <d v="2025-07-04T00:00:00"/>
    <s v="Karnataka"/>
    <s v="North"/>
    <x v="0"/>
    <x v="0"/>
    <n v="1"/>
    <n v="4512.82"/>
    <n v="0.1"/>
    <n v="4061.54"/>
    <s v="COD"/>
    <x v="2"/>
    <s v="Express"/>
    <s v="Delivered"/>
    <n v="4512.82"/>
    <n v="4061.538"/>
    <n v="2058812.7634000003"/>
    <m/>
    <m/>
    <x v="2"/>
    <n v="451.2819999999997"/>
    <n v="9.9999999999999929"/>
  </r>
  <r>
    <s v="ORD0668"/>
    <d v="2025-01-08T00:00:00"/>
    <s v="Maharashtra"/>
    <s v="East"/>
    <x v="3"/>
    <x v="12"/>
    <n v="5"/>
    <n v="4671.38"/>
    <n v="0.13"/>
    <n v="20320.5"/>
    <s v="COD"/>
    <x v="1"/>
    <s v="Same-Day"/>
    <s v="Delivered"/>
    <n v="23356.9"/>
    <n v="20320.503000000001"/>
    <n v="1802015.0199999986"/>
    <m/>
    <m/>
    <x v="1"/>
    <n v="3036.3970000000008"/>
    <n v="13.000000000000004"/>
  </r>
  <r>
    <s v="ORD0669"/>
    <d v="2025-01-25T00:00:00"/>
    <s v="Gujarat"/>
    <s v="South"/>
    <x v="0"/>
    <x v="4"/>
    <n v="3"/>
    <n v="4178.4399999999996"/>
    <n v="0.18"/>
    <n v="10278.959999999999"/>
    <s v="Credit Card"/>
    <x v="2"/>
    <s v="Same-Day"/>
    <s v="Returned"/>
    <n v="12535.32"/>
    <n v="10278.9624"/>
    <n v="2058812.7634000003"/>
    <m/>
    <m/>
    <x v="2"/>
    <n v="2256.3575999999994"/>
    <n v="17.999999999999996"/>
  </r>
  <r>
    <s v="ORD0670"/>
    <d v="2025-06-22T00:00:00"/>
    <s v="Maharashtra"/>
    <s v="North"/>
    <x v="3"/>
    <x v="12"/>
    <n v="3"/>
    <n v="2253.4299999999998"/>
    <n v="0.06"/>
    <n v="6354.67"/>
    <s v="Debit Card"/>
    <x v="0"/>
    <s v="Same-Day"/>
    <s v="Delivered"/>
    <n v="6760.2899999999991"/>
    <n v="6354.672599999999"/>
    <n v="1802015.0199999986"/>
    <m/>
    <m/>
    <x v="0"/>
    <n v="405.61740000000009"/>
    <n v="6.0000000000000018"/>
  </r>
  <r>
    <s v="ORD0671"/>
    <d v="2025-02-22T00:00:00"/>
    <s v="Karnataka"/>
    <s v="East"/>
    <x v="4"/>
    <x v="19"/>
    <n v="4"/>
    <n v="3445.42"/>
    <n v="0.24"/>
    <n v="10474.08"/>
    <s v="COD"/>
    <x v="2"/>
    <s v="Standard"/>
    <s v="Delivered"/>
    <n v="13781.68"/>
    <n v="10474.076800000001"/>
    <n v="2189601.9989000014"/>
    <m/>
    <m/>
    <x v="2"/>
    <n v="3307.6031999999996"/>
    <n v="23.999999999999996"/>
  </r>
  <r>
    <s v="ORD0672"/>
    <d v="2025-02-06T00:00:00"/>
    <s v="Maharashtra"/>
    <s v="East"/>
    <x v="4"/>
    <x v="17"/>
    <n v="1"/>
    <n v="3484.34"/>
    <n v="0.2"/>
    <n v="2787.47"/>
    <s v="COD"/>
    <x v="0"/>
    <s v="Standard"/>
    <s v="Delivered"/>
    <n v="3484.34"/>
    <n v="2787.4720000000002"/>
    <n v="2189601.9989000014"/>
    <m/>
    <m/>
    <x v="0"/>
    <n v="696.86799999999994"/>
    <n v="20"/>
  </r>
  <r>
    <s v="ORD0673"/>
    <d v="2025-04-25T00:00:00"/>
    <s v="Maharashtra"/>
    <s v="East"/>
    <x v="4"/>
    <x v="17"/>
    <n v="4"/>
    <n v="2003.51"/>
    <n v="0.23"/>
    <n v="6170.81"/>
    <s v="COD"/>
    <x v="0"/>
    <s v="Express"/>
    <s v="Delivered"/>
    <n v="8014.04"/>
    <n v="6170.8108000000002"/>
    <n v="2189601.9989000014"/>
    <m/>
    <m/>
    <x v="0"/>
    <n v="1843.2291999999998"/>
    <n v="23"/>
  </r>
  <r>
    <s v="ORD0674"/>
    <d v="2025-02-23T00:00:00"/>
    <s v="Delhi"/>
    <s v="North"/>
    <x v="3"/>
    <x v="9"/>
    <n v="3"/>
    <n v="4409.3900000000003"/>
    <n v="0.19"/>
    <n v="10714.82"/>
    <s v="Debit Card"/>
    <x v="2"/>
    <s v="Express"/>
    <s v="Delivered"/>
    <n v="13228.170000000002"/>
    <n v="10714.817700000001"/>
    <n v="1802015.0199999986"/>
    <m/>
    <m/>
    <x v="2"/>
    <n v="2513.3523000000005"/>
    <n v="19"/>
  </r>
  <r>
    <s v="ORD0675"/>
    <d v="2025-01-10T00:00:00"/>
    <s v="Tamil Nadu"/>
    <s v="East"/>
    <x v="0"/>
    <x v="3"/>
    <n v="4"/>
    <n v="4396.13"/>
    <n v="0.21"/>
    <n v="13891.77"/>
    <s v="Net Banking"/>
    <x v="2"/>
    <s v="Standard"/>
    <s v="Delivered"/>
    <n v="17584.52"/>
    <n v="13891.7708"/>
    <n v="2058812.7634000003"/>
    <m/>
    <m/>
    <x v="2"/>
    <n v="3692.7492000000002"/>
    <n v="21.000000000000004"/>
  </r>
  <r>
    <s v="ORD0676"/>
    <d v="2025-01-24T00:00:00"/>
    <s v="Gujarat"/>
    <s v="South"/>
    <x v="4"/>
    <x v="18"/>
    <n v="3"/>
    <n v="2320.98"/>
    <n v="0.01"/>
    <n v="6893.31"/>
    <s v="COD"/>
    <x v="1"/>
    <s v="Standard"/>
    <s v="Delivered"/>
    <n v="6962.9400000000005"/>
    <n v="6893.3106000000007"/>
    <n v="2189601.9989000014"/>
    <m/>
    <m/>
    <x v="1"/>
    <n v="69.629399999999805"/>
    <n v="0.99999999999999711"/>
  </r>
  <r>
    <s v="ORD0677"/>
    <d v="2025-04-28T00:00:00"/>
    <s v="Tamil Nadu"/>
    <s v="South"/>
    <x v="3"/>
    <x v="8"/>
    <n v="3"/>
    <n v="1637.24"/>
    <n v="0.02"/>
    <n v="4813.49"/>
    <s v="Debit Card"/>
    <x v="1"/>
    <s v="Standard"/>
    <s v="Delivered"/>
    <n v="4911.72"/>
    <n v="4813.4856"/>
    <n v="1802015.0199999986"/>
    <m/>
    <m/>
    <x v="1"/>
    <n v="98.234400000000278"/>
    <n v="2.0000000000000058"/>
  </r>
  <r>
    <s v="ORD0678"/>
    <d v="2025-03-28T00:00:00"/>
    <s v="Karnataka"/>
    <s v="East"/>
    <x v="3"/>
    <x v="15"/>
    <n v="2"/>
    <n v="1377.33"/>
    <n v="0.17"/>
    <n v="2286.37"/>
    <s v="Net Banking"/>
    <x v="2"/>
    <s v="Express"/>
    <s v="Delivered"/>
    <n v="2754.66"/>
    <n v="2286.3678"/>
    <n v="1802015.0199999986"/>
    <m/>
    <m/>
    <x v="2"/>
    <n v="468.29219999999987"/>
    <n v="16.999999999999996"/>
  </r>
  <r>
    <s v="ORD0679"/>
    <d v="2025-03-11T00:00:00"/>
    <s v="Delhi"/>
    <s v="South"/>
    <x v="2"/>
    <x v="6"/>
    <n v="5"/>
    <n v="1199.99"/>
    <n v="0.24"/>
    <n v="4559.96"/>
    <s v="Net Banking"/>
    <x v="2"/>
    <s v="Same-Day"/>
    <s v="Returned"/>
    <n v="5999.95"/>
    <n v="4559.9619999999995"/>
    <n v="1954015.6870999979"/>
    <m/>
    <m/>
    <x v="2"/>
    <n v="1439.9880000000003"/>
    <n v="24.000000000000004"/>
  </r>
  <r>
    <s v="ORD0680"/>
    <d v="2025-05-24T00:00:00"/>
    <s v="Karnataka"/>
    <s v="North"/>
    <x v="2"/>
    <x v="11"/>
    <n v="4"/>
    <n v="3128.22"/>
    <n v="0.15"/>
    <n v="10635.95"/>
    <s v="Debit Card"/>
    <x v="0"/>
    <s v="Standard"/>
    <s v="In Transit"/>
    <n v="12512.88"/>
    <n v="10635.947999999999"/>
    <n v="1954015.6870999979"/>
    <m/>
    <m/>
    <x v="0"/>
    <n v="1876.9320000000007"/>
    <n v="15.000000000000007"/>
  </r>
  <r>
    <s v="ORD0681"/>
    <d v="2025-06-04T00:00:00"/>
    <s v="Maharashtra"/>
    <s v="South"/>
    <x v="3"/>
    <x v="8"/>
    <n v="4"/>
    <n v="4153.5600000000004"/>
    <n v="0.12"/>
    <n v="14620.53"/>
    <s v="COD"/>
    <x v="2"/>
    <s v="Standard"/>
    <s v="Delivered"/>
    <n v="16614.240000000002"/>
    <n v="14620.531200000001"/>
    <n v="1802015.0199999986"/>
    <m/>
    <m/>
    <x v="2"/>
    <n v="1993.7088000000003"/>
    <n v="12.000000000000002"/>
  </r>
  <r>
    <s v="ORD0682"/>
    <d v="2025-03-04T00:00:00"/>
    <s v="Tamil Nadu"/>
    <s v="South"/>
    <x v="4"/>
    <x v="17"/>
    <n v="4"/>
    <n v="4296.05"/>
    <n v="0.15"/>
    <n v="14606.57"/>
    <s v="Net Banking"/>
    <x v="0"/>
    <s v="Express"/>
    <s v="Delivered"/>
    <n v="17184.2"/>
    <n v="14606.57"/>
    <n v="2189601.9989000014"/>
    <m/>
    <m/>
    <x v="0"/>
    <n v="2577.630000000001"/>
    <n v="15.000000000000005"/>
  </r>
  <r>
    <s v="ORD0683"/>
    <d v="2025-03-28T00:00:00"/>
    <s v="Maharashtra"/>
    <s v="West"/>
    <x v="2"/>
    <x v="11"/>
    <n v="2"/>
    <n v="3126.63"/>
    <n v="0.23"/>
    <n v="4815.01"/>
    <s v="UPI"/>
    <x v="2"/>
    <s v="Express"/>
    <s v="Delivered"/>
    <n v="6253.26"/>
    <n v="4815.0102000000006"/>
    <n v="1954015.6870999979"/>
    <m/>
    <m/>
    <x v="2"/>
    <n v="1438.2497999999996"/>
    <n v="22.999999999999993"/>
  </r>
  <r>
    <s v="ORD0684"/>
    <d v="2025-04-30T00:00:00"/>
    <s v="Karnataka"/>
    <s v="East"/>
    <x v="2"/>
    <x v="11"/>
    <n v="2"/>
    <n v="3595.35"/>
    <n v="0.18"/>
    <n v="5896.37"/>
    <s v="Net Banking"/>
    <x v="1"/>
    <s v="Same-Day"/>
    <s v="Delivered"/>
    <n v="7190.7"/>
    <n v="5896.3740000000007"/>
    <n v="1954015.6870999979"/>
    <m/>
    <m/>
    <x v="1"/>
    <n v="1294.3259999999991"/>
    <n v="17.999999999999989"/>
  </r>
  <r>
    <s v="ORD0685"/>
    <d v="2025-04-12T00:00:00"/>
    <s v="Maharashtra"/>
    <s v="North"/>
    <x v="1"/>
    <x v="13"/>
    <n v="4"/>
    <n v="4550.3100000000004"/>
    <n v="0.25"/>
    <n v="13650.93"/>
    <s v="UPI"/>
    <x v="0"/>
    <s v="Same-Day"/>
    <s v="Delivered"/>
    <n v="18201.240000000002"/>
    <n v="13650.93"/>
    <n v="1975775.7839999988"/>
    <m/>
    <m/>
    <x v="0"/>
    <n v="4550.3100000000013"/>
    <n v="25.000000000000007"/>
  </r>
  <r>
    <s v="ORD0686"/>
    <d v="2025-01-25T00:00:00"/>
    <s v="Karnataka"/>
    <s v="South"/>
    <x v="1"/>
    <x v="14"/>
    <n v="3"/>
    <n v="747.97"/>
    <n v="0.22"/>
    <n v="1750.25"/>
    <s v="Net Banking"/>
    <x v="1"/>
    <s v="Standard"/>
    <s v="Delivered"/>
    <n v="2243.91"/>
    <n v="1750.2498000000001"/>
    <n v="1975775.7839999988"/>
    <m/>
    <m/>
    <x v="1"/>
    <n v="493.6601999999998"/>
    <n v="21.999999999999993"/>
  </r>
  <r>
    <s v="ORD0687"/>
    <d v="2025-03-18T00:00:00"/>
    <s v="Karnataka"/>
    <s v="East"/>
    <x v="1"/>
    <x v="14"/>
    <n v="1"/>
    <n v="1654.86"/>
    <n v="0.13"/>
    <n v="1439.73"/>
    <s v="Net Banking"/>
    <x v="0"/>
    <s v="Standard"/>
    <s v="Delivered"/>
    <n v="1654.86"/>
    <n v="1439.7282"/>
    <n v="1975775.7839999988"/>
    <m/>
    <m/>
    <x v="0"/>
    <n v="215.13179999999988"/>
    <n v="12.999999999999995"/>
  </r>
  <r>
    <s v="ORD0688"/>
    <d v="2025-06-26T00:00:00"/>
    <s v="Tamil Nadu"/>
    <s v="East"/>
    <x v="0"/>
    <x v="4"/>
    <n v="3"/>
    <n v="4638.5600000000004"/>
    <n v="7.0000000000000007E-2"/>
    <n v="12941.58"/>
    <s v="UPI"/>
    <x v="1"/>
    <s v="Express"/>
    <s v="Delivered"/>
    <n v="13915.68"/>
    <n v="12941.582399999999"/>
    <n v="2058812.7634000003"/>
    <m/>
    <m/>
    <x v="1"/>
    <n v="974.09760000000097"/>
    <n v="7.0000000000000062"/>
  </r>
  <r>
    <s v="ORD0689"/>
    <d v="2025-04-24T00:00:00"/>
    <s v="Karnataka"/>
    <s v="North"/>
    <x v="2"/>
    <x v="11"/>
    <n v="5"/>
    <n v="4279.8599999999997"/>
    <n v="0.16"/>
    <n v="17975.41"/>
    <s v="Net Banking"/>
    <x v="0"/>
    <s v="Express"/>
    <s v="Delivered"/>
    <n v="21399.3"/>
    <n v="17975.412"/>
    <n v="1954015.6870999979"/>
    <m/>
    <m/>
    <x v="0"/>
    <n v="3423.887999999999"/>
    <n v="15.999999999999995"/>
  </r>
  <r>
    <s v="ORD0690"/>
    <d v="2025-02-08T00:00:00"/>
    <s v="Delhi"/>
    <s v="West"/>
    <x v="0"/>
    <x v="4"/>
    <n v="3"/>
    <n v="901.42"/>
    <n v="0.12"/>
    <n v="2379.75"/>
    <s v="Credit Card"/>
    <x v="2"/>
    <s v="Standard"/>
    <s v="Delivered"/>
    <n v="2704.2599999999998"/>
    <n v="2379.7487999999998"/>
    <n v="2058812.7634000003"/>
    <m/>
    <m/>
    <x v="2"/>
    <n v="324.51119999999992"/>
    <n v="11.999999999999998"/>
  </r>
  <r>
    <s v="ORD0691"/>
    <d v="2025-02-21T00:00:00"/>
    <s v="Tamil Nadu"/>
    <s v="South"/>
    <x v="4"/>
    <x v="18"/>
    <n v="2"/>
    <n v="705.91"/>
    <n v="0.02"/>
    <n v="1383.58"/>
    <s v="Net Banking"/>
    <x v="0"/>
    <s v="Express"/>
    <s v="Cancelled"/>
    <n v="1411.82"/>
    <n v="1383.5835999999999"/>
    <n v="2189601.9989000014"/>
    <m/>
    <m/>
    <x v="0"/>
    <n v="28.236400000000003"/>
    <n v="2.0000000000000004"/>
  </r>
  <r>
    <s v="ORD0692"/>
    <d v="2025-01-11T00:00:00"/>
    <s v="Gujarat"/>
    <s v="South"/>
    <x v="1"/>
    <x v="1"/>
    <n v="5"/>
    <n v="4990.22"/>
    <n v="0"/>
    <n v="24951.1"/>
    <s v="COD"/>
    <x v="0"/>
    <s v="Same-Day"/>
    <s v="Delivered"/>
    <n v="24951.100000000002"/>
    <n v="24951.100000000002"/>
    <n v="1975775.7839999988"/>
    <m/>
    <m/>
    <x v="0"/>
    <n v="0"/>
    <n v="0"/>
  </r>
  <r>
    <s v="ORD0693"/>
    <d v="2025-05-20T00:00:00"/>
    <s v="Tamil Nadu"/>
    <s v="West"/>
    <x v="0"/>
    <x v="4"/>
    <n v="1"/>
    <n v="1492.98"/>
    <n v="0.25"/>
    <n v="1119.74"/>
    <s v="Credit Card"/>
    <x v="2"/>
    <s v="Standard"/>
    <s v="Delivered"/>
    <n v="1492.98"/>
    <n v="1119.7350000000001"/>
    <n v="2058812.7634000003"/>
    <m/>
    <m/>
    <x v="2"/>
    <n v="373.24499999999989"/>
    <n v="24.999999999999993"/>
  </r>
  <r>
    <s v="ORD0694"/>
    <d v="2025-03-28T00:00:00"/>
    <s v="Delhi"/>
    <s v="East"/>
    <x v="0"/>
    <x v="2"/>
    <n v="4"/>
    <n v="4170.43"/>
    <n v="0.16"/>
    <n v="14012.64"/>
    <s v="Credit Card"/>
    <x v="0"/>
    <s v="Express"/>
    <s v="Delivered"/>
    <n v="16681.72"/>
    <n v="14012.6448"/>
    <n v="2058812.7634000003"/>
    <m/>
    <m/>
    <x v="0"/>
    <n v="2669.0752000000011"/>
    <n v="16.000000000000007"/>
  </r>
  <r>
    <s v="ORD0695"/>
    <d v="2025-01-03T00:00:00"/>
    <s v="Maharashtra"/>
    <s v="South"/>
    <x v="0"/>
    <x v="2"/>
    <n v="3"/>
    <n v="4742.3500000000004"/>
    <n v="0.25"/>
    <n v="10670.29"/>
    <s v="COD"/>
    <x v="2"/>
    <s v="Same-Day"/>
    <s v="Delivered"/>
    <n v="14227.050000000001"/>
    <n v="10670.2875"/>
    <n v="2058812.7634000003"/>
    <m/>
    <m/>
    <x v="2"/>
    <n v="3556.7625000000007"/>
    <n v="25.000000000000007"/>
  </r>
  <r>
    <s v="ORD0696"/>
    <d v="2025-04-13T00:00:00"/>
    <s v="Karnataka"/>
    <s v="West"/>
    <x v="0"/>
    <x v="2"/>
    <n v="1"/>
    <n v="2781.07"/>
    <n v="0.15"/>
    <n v="2363.91"/>
    <s v="Credit Card"/>
    <x v="1"/>
    <s v="Standard"/>
    <s v="Delivered"/>
    <n v="2781.07"/>
    <n v="2363.9095000000002"/>
    <n v="2058812.7634000003"/>
    <m/>
    <m/>
    <x v="1"/>
    <n v="417.16049999999996"/>
    <n v="14.999999999999996"/>
  </r>
  <r>
    <s v="ORD0697"/>
    <d v="2025-07-01T00:00:00"/>
    <s v="Maharashtra"/>
    <s v="South"/>
    <x v="3"/>
    <x v="15"/>
    <n v="2"/>
    <n v="2003.66"/>
    <n v="0.1"/>
    <n v="3606.59"/>
    <s v="Credit Card"/>
    <x v="0"/>
    <s v="Same-Day"/>
    <s v="Delivered"/>
    <n v="4007.32"/>
    <n v="3606.5880000000002"/>
    <n v="1802015.0199999986"/>
    <m/>
    <m/>
    <x v="0"/>
    <n v="400.73199999999997"/>
    <n v="10"/>
  </r>
  <r>
    <s v="ORD0698"/>
    <d v="2025-06-08T00:00:00"/>
    <s v="Karnataka"/>
    <s v="South"/>
    <x v="2"/>
    <x v="5"/>
    <n v="3"/>
    <n v="3361.05"/>
    <n v="0.21"/>
    <n v="7965.69"/>
    <s v="COD"/>
    <x v="0"/>
    <s v="Same-Day"/>
    <s v="Delivered"/>
    <n v="10083.150000000001"/>
    <n v="7965.6885000000011"/>
    <n v="1954015.6870999979"/>
    <m/>
    <m/>
    <x v="0"/>
    <n v="2117.4615000000003"/>
    <n v="21"/>
  </r>
  <r>
    <s v="ORD0699"/>
    <d v="2025-04-17T00:00:00"/>
    <s v="Karnataka"/>
    <s v="South"/>
    <x v="2"/>
    <x v="5"/>
    <n v="4"/>
    <n v="542.09"/>
    <n v="0.11"/>
    <n v="1929.84"/>
    <s v="COD"/>
    <x v="1"/>
    <s v="Express"/>
    <s v="Delivered"/>
    <n v="2168.36"/>
    <n v="1929.8404"/>
    <n v="1954015.6870999979"/>
    <m/>
    <m/>
    <x v="1"/>
    <n v="238.51960000000008"/>
    <n v="11.000000000000004"/>
  </r>
  <r>
    <s v="ORD0700"/>
    <d v="2025-05-16T00:00:00"/>
    <s v="Maharashtra"/>
    <s v="South"/>
    <x v="2"/>
    <x v="7"/>
    <n v="4"/>
    <n v="3414.56"/>
    <n v="0.16"/>
    <n v="11472.92"/>
    <s v="COD"/>
    <x v="2"/>
    <s v="Same-Day"/>
    <s v="Returned"/>
    <n v="13658.24"/>
    <n v="11472.9216"/>
    <n v="1954015.6870999979"/>
    <m/>
    <m/>
    <x v="2"/>
    <n v="2185.3184000000001"/>
    <n v="16"/>
  </r>
  <r>
    <s v="ORD0701"/>
    <d v="2025-05-22T00:00:00"/>
    <s v="Karnataka"/>
    <s v="South"/>
    <x v="1"/>
    <x v="13"/>
    <n v="1"/>
    <n v="4545.32"/>
    <n v="0.12"/>
    <n v="3999.88"/>
    <s v="Net Banking"/>
    <x v="2"/>
    <s v="Standard"/>
    <s v="Delivered"/>
    <n v="4545.32"/>
    <n v="3999.8815999999997"/>
    <n v="1975775.7839999988"/>
    <m/>
    <m/>
    <x v="2"/>
    <n v="545.4384"/>
    <n v="12.000000000000002"/>
  </r>
  <r>
    <s v="ORD0702"/>
    <d v="2025-07-04T00:00:00"/>
    <s v="Gujarat"/>
    <s v="North"/>
    <x v="4"/>
    <x v="16"/>
    <n v="5"/>
    <n v="333.87"/>
    <n v="0.02"/>
    <n v="1635.96"/>
    <s v="Net Banking"/>
    <x v="2"/>
    <s v="Standard"/>
    <s v="Delivered"/>
    <n v="1669.35"/>
    <n v="1635.963"/>
    <n v="2189601.9989000014"/>
    <m/>
    <m/>
    <x v="2"/>
    <n v="33.386999999999944"/>
    <n v="1.9999999999999967"/>
  </r>
  <r>
    <s v="ORD0703"/>
    <d v="2025-05-27T00:00:00"/>
    <s v="Tamil Nadu"/>
    <s v="North"/>
    <x v="2"/>
    <x v="7"/>
    <n v="3"/>
    <n v="1348.82"/>
    <n v="0.02"/>
    <n v="3965.53"/>
    <s v="COD"/>
    <x v="2"/>
    <s v="Same-Day"/>
    <s v="Delivered"/>
    <n v="4046.46"/>
    <n v="3965.5308"/>
    <n v="1954015.6870999979"/>
    <m/>
    <m/>
    <x v="2"/>
    <n v="80.929200000000037"/>
    <n v="2.0000000000000009"/>
  </r>
  <r>
    <s v="ORD0704"/>
    <d v="2025-05-26T00:00:00"/>
    <s v="Delhi"/>
    <s v="West"/>
    <x v="2"/>
    <x v="11"/>
    <n v="1"/>
    <n v="2139.63"/>
    <n v="0.18"/>
    <n v="1754.5"/>
    <s v="Net Banking"/>
    <x v="0"/>
    <s v="Express"/>
    <s v="Cancelled"/>
    <n v="2139.63"/>
    <n v="1754.4966000000002"/>
    <n v="1954015.6870999979"/>
    <m/>
    <m/>
    <x v="0"/>
    <n v="385.13339999999994"/>
    <n v="17.999999999999996"/>
  </r>
  <r>
    <s v="ORD0705"/>
    <d v="2025-05-13T00:00:00"/>
    <s v="Karnataka"/>
    <s v="North"/>
    <x v="2"/>
    <x v="6"/>
    <n v="2"/>
    <n v="483.28"/>
    <n v="0.25"/>
    <n v="724.92"/>
    <s v="Debit Card"/>
    <x v="0"/>
    <s v="Express"/>
    <s v="Delivered"/>
    <n v="966.56"/>
    <n v="724.92"/>
    <n v="1954015.6870999979"/>
    <m/>
    <m/>
    <x v="0"/>
    <n v="241.64"/>
    <n v="25"/>
  </r>
  <r>
    <s v="ORD0706"/>
    <d v="2025-02-10T00:00:00"/>
    <s v="Tamil Nadu"/>
    <s v="West"/>
    <x v="0"/>
    <x v="0"/>
    <n v="2"/>
    <n v="3313.42"/>
    <n v="0.12"/>
    <n v="5831.62"/>
    <s v="Credit Card"/>
    <x v="0"/>
    <s v="Express"/>
    <s v="Delivered"/>
    <n v="6626.84"/>
    <n v="5831.6192000000001"/>
    <n v="2058812.7634000003"/>
    <m/>
    <m/>
    <x v="0"/>
    <n v="795.22080000000005"/>
    <n v="12.000000000000002"/>
  </r>
  <r>
    <s v="ORD0707"/>
    <d v="2025-03-14T00:00:00"/>
    <s v="Tamil Nadu"/>
    <s v="South"/>
    <x v="1"/>
    <x v="1"/>
    <n v="2"/>
    <n v="762.06"/>
    <n v="0.05"/>
    <n v="1447.91"/>
    <s v="UPI"/>
    <x v="0"/>
    <s v="Standard"/>
    <s v="Returned"/>
    <n v="1524.12"/>
    <n v="1447.9139999999998"/>
    <n v="1975775.7839999988"/>
    <m/>
    <m/>
    <x v="0"/>
    <n v="76.206000000000131"/>
    <n v="5.0000000000000089"/>
  </r>
  <r>
    <s v="ORD0708"/>
    <d v="2025-03-27T00:00:00"/>
    <s v="Delhi"/>
    <s v="South"/>
    <x v="3"/>
    <x v="15"/>
    <n v="5"/>
    <n v="1035.48"/>
    <n v="0.08"/>
    <n v="4763.21"/>
    <s v="Debit Card"/>
    <x v="2"/>
    <s v="Express"/>
    <s v="Delivered"/>
    <n v="5177.3999999999996"/>
    <n v="4763.2079999999996"/>
    <n v="1802015.0199999986"/>
    <m/>
    <m/>
    <x v="2"/>
    <n v="414.19200000000001"/>
    <n v="8"/>
  </r>
  <r>
    <s v="ORD0709"/>
    <d v="2025-01-16T00:00:00"/>
    <s v="Delhi"/>
    <s v="South"/>
    <x v="0"/>
    <x v="0"/>
    <n v="4"/>
    <n v="4822.95"/>
    <n v="0.12"/>
    <n v="16976.78"/>
    <s v="Debit Card"/>
    <x v="1"/>
    <s v="Express"/>
    <s v="Delivered"/>
    <n v="19291.8"/>
    <n v="16976.784"/>
    <n v="2058812.7634000003"/>
    <m/>
    <m/>
    <x v="1"/>
    <n v="2315.0159999999996"/>
    <n v="11.999999999999998"/>
  </r>
  <r>
    <s v="ORD0710"/>
    <d v="2025-05-11T00:00:00"/>
    <s v="Maharashtra"/>
    <s v="West"/>
    <x v="1"/>
    <x v="14"/>
    <n v="1"/>
    <n v="3189.01"/>
    <n v="0.18"/>
    <n v="2614.9899999999998"/>
    <s v="UPI"/>
    <x v="0"/>
    <s v="Express"/>
    <s v="Delivered"/>
    <n v="3189.01"/>
    <n v="2614.9882000000002"/>
    <n v="1975775.7839999988"/>
    <m/>
    <m/>
    <x v="0"/>
    <n v="574.02179999999998"/>
    <n v="18"/>
  </r>
  <r>
    <s v="ORD0711"/>
    <d v="2025-06-30T00:00:00"/>
    <s v="Maharashtra"/>
    <s v="West"/>
    <x v="1"/>
    <x v="1"/>
    <n v="4"/>
    <n v="2615.44"/>
    <n v="0.18"/>
    <n v="8578.64"/>
    <s v="Net Banking"/>
    <x v="2"/>
    <s v="Same-Day"/>
    <s v="Delivered"/>
    <n v="10461.76"/>
    <n v="8578.6432000000004"/>
    <n v="1975775.7839999988"/>
    <m/>
    <m/>
    <x v="2"/>
    <n v="1883.1167999999998"/>
    <n v="17.999999999999996"/>
  </r>
  <r>
    <s v="ORD0712"/>
    <d v="2025-03-08T00:00:00"/>
    <s v="Tamil Nadu"/>
    <s v="West"/>
    <x v="0"/>
    <x v="0"/>
    <n v="5"/>
    <n v="411.2"/>
    <n v="0.22"/>
    <n v="1603.68"/>
    <s v="COD"/>
    <x v="2"/>
    <s v="Express"/>
    <s v="Delivered"/>
    <n v="2056"/>
    <n v="1603.68"/>
    <n v="2058812.7634000003"/>
    <m/>
    <m/>
    <x v="2"/>
    <n v="452.31999999999994"/>
    <n v="21.999999999999996"/>
  </r>
  <r>
    <s v="ORD0713"/>
    <d v="2025-05-04T00:00:00"/>
    <s v="Tamil Nadu"/>
    <s v="West"/>
    <x v="1"/>
    <x v="1"/>
    <n v="2"/>
    <n v="1511.25"/>
    <n v="0.05"/>
    <n v="2871.38"/>
    <s v="Net Banking"/>
    <x v="0"/>
    <s v="Express"/>
    <s v="Delivered"/>
    <n v="3022.5"/>
    <n v="2871.375"/>
    <n v="1975775.7839999988"/>
    <m/>
    <m/>
    <x v="0"/>
    <n v="151.125"/>
    <n v="5"/>
  </r>
  <r>
    <s v="ORD0714"/>
    <d v="2025-03-04T00:00:00"/>
    <s v="Gujarat"/>
    <s v="East"/>
    <x v="3"/>
    <x v="9"/>
    <n v="3"/>
    <n v="3642.68"/>
    <n v="0.1"/>
    <n v="9835.24"/>
    <s v="Net Banking"/>
    <x v="0"/>
    <s v="Express"/>
    <s v="Cancelled"/>
    <n v="10928.039999999999"/>
    <n v="9835.235999999999"/>
    <n v="1802015.0199999986"/>
    <m/>
    <m/>
    <x v="0"/>
    <n v="1092.8040000000001"/>
    <n v="10.000000000000002"/>
  </r>
  <r>
    <s v="ORD0715"/>
    <d v="2025-05-11T00:00:00"/>
    <s v="Karnataka"/>
    <s v="West"/>
    <x v="3"/>
    <x v="12"/>
    <n v="4"/>
    <n v="732.57"/>
    <n v="0.05"/>
    <n v="2783.77"/>
    <s v="Credit Card"/>
    <x v="1"/>
    <s v="Same-Day"/>
    <s v="Delivered"/>
    <n v="2930.28"/>
    <n v="2783.7660000000001"/>
    <n v="1802015.0199999986"/>
    <m/>
    <m/>
    <x v="1"/>
    <n v="146.51400000000012"/>
    <n v="5.0000000000000036"/>
  </r>
  <r>
    <s v="ORD0716"/>
    <d v="2025-06-16T00:00:00"/>
    <s v="Karnataka"/>
    <s v="East"/>
    <x v="2"/>
    <x v="5"/>
    <n v="5"/>
    <n v="330.54"/>
    <n v="0"/>
    <n v="1652.7"/>
    <s v="Debit Card"/>
    <x v="0"/>
    <s v="Express"/>
    <s v="Delivered"/>
    <n v="1652.7"/>
    <n v="1652.7"/>
    <n v="1954015.6870999979"/>
    <m/>
    <m/>
    <x v="0"/>
    <n v="0"/>
    <n v="0"/>
  </r>
  <r>
    <s v="ORD0717"/>
    <d v="2025-01-27T00:00:00"/>
    <s v="Maharashtra"/>
    <s v="West"/>
    <x v="3"/>
    <x v="8"/>
    <n v="1"/>
    <n v="3126.06"/>
    <n v="0.03"/>
    <n v="3032.28"/>
    <s v="UPI"/>
    <x v="2"/>
    <s v="Standard"/>
    <s v="Delivered"/>
    <n v="3126.06"/>
    <n v="3032.2781999999997"/>
    <n v="1802015.0199999986"/>
    <m/>
    <m/>
    <x v="2"/>
    <n v="93.781800000000203"/>
    <n v="3.0000000000000067"/>
  </r>
  <r>
    <s v="ORD0718"/>
    <d v="2025-05-22T00:00:00"/>
    <s v="Maharashtra"/>
    <s v="North"/>
    <x v="4"/>
    <x v="17"/>
    <n v="2"/>
    <n v="4281.7"/>
    <n v="0.22"/>
    <n v="6679.45"/>
    <s v="COD"/>
    <x v="2"/>
    <s v="Same-Day"/>
    <s v="Delivered"/>
    <n v="8563.4"/>
    <n v="6679.4520000000002"/>
    <n v="2189601.9989000014"/>
    <m/>
    <m/>
    <x v="2"/>
    <n v="1883.9479999999994"/>
    <n v="21.999999999999993"/>
  </r>
  <r>
    <s v="ORD0719"/>
    <d v="2025-06-26T00:00:00"/>
    <s v="Maharashtra"/>
    <s v="North"/>
    <x v="2"/>
    <x v="5"/>
    <n v="5"/>
    <n v="3932.57"/>
    <n v="0.24"/>
    <n v="14943.77"/>
    <s v="Credit Card"/>
    <x v="1"/>
    <s v="Same-Day"/>
    <s v="Delivered"/>
    <n v="19662.850000000002"/>
    <n v="14943.766000000001"/>
    <n v="1954015.6870999979"/>
    <m/>
    <m/>
    <x v="1"/>
    <n v="4719.0840000000007"/>
    <n v="24.000000000000004"/>
  </r>
  <r>
    <s v="ORD0720"/>
    <d v="2025-03-02T00:00:00"/>
    <s v="Delhi"/>
    <s v="North"/>
    <x v="3"/>
    <x v="8"/>
    <n v="3"/>
    <n v="3570"/>
    <n v="0.19"/>
    <n v="8675.1"/>
    <s v="UPI"/>
    <x v="0"/>
    <s v="Express"/>
    <s v="Delivered"/>
    <n v="10710"/>
    <n v="8675.1"/>
    <n v="1802015.0199999986"/>
    <m/>
    <m/>
    <x v="0"/>
    <n v="2034.8999999999996"/>
    <n v="18.999999999999996"/>
  </r>
  <r>
    <s v="ORD0721"/>
    <d v="2025-04-11T00:00:00"/>
    <s v="Delhi"/>
    <s v="South"/>
    <x v="4"/>
    <x v="17"/>
    <n v="4"/>
    <n v="4851.22"/>
    <n v="0.19"/>
    <n v="15717.95"/>
    <s v="Credit Card"/>
    <x v="0"/>
    <s v="Standard"/>
    <s v="Cancelled"/>
    <n v="19404.88"/>
    <n v="15717.952800000003"/>
    <n v="2189601.9989000014"/>
    <m/>
    <m/>
    <x v="0"/>
    <n v="3686.9271999999983"/>
    <n v="18.999999999999989"/>
  </r>
  <r>
    <s v="ORD0722"/>
    <d v="2025-03-04T00:00:00"/>
    <s v="Karnataka"/>
    <s v="East"/>
    <x v="2"/>
    <x v="6"/>
    <n v="1"/>
    <n v="1403.48"/>
    <n v="0.18"/>
    <n v="1150.8499999999999"/>
    <s v="COD"/>
    <x v="0"/>
    <s v="Express"/>
    <s v="Delivered"/>
    <n v="1403.48"/>
    <n v="1150.8536000000001"/>
    <n v="1954015.6870999979"/>
    <m/>
    <m/>
    <x v="0"/>
    <n v="252.62639999999988"/>
    <n v="17.999999999999989"/>
  </r>
  <r>
    <s v="ORD0723"/>
    <d v="2025-05-12T00:00:00"/>
    <s v="Gujarat"/>
    <s v="West"/>
    <x v="3"/>
    <x v="12"/>
    <n v="2"/>
    <n v="4028.67"/>
    <n v="0.1"/>
    <n v="7251.61"/>
    <s v="Net Banking"/>
    <x v="0"/>
    <s v="Express"/>
    <s v="In Transit"/>
    <n v="8057.34"/>
    <n v="7251.6060000000007"/>
    <n v="1802015.0199999986"/>
    <m/>
    <m/>
    <x v="0"/>
    <n v="805.73399999999947"/>
    <n v="9.9999999999999929"/>
  </r>
  <r>
    <s v="ORD0724"/>
    <d v="2025-03-23T00:00:00"/>
    <s v="Maharashtra"/>
    <s v="North"/>
    <x v="1"/>
    <x v="1"/>
    <n v="1"/>
    <n v="3616.37"/>
    <n v="0.13"/>
    <n v="3146.24"/>
    <s v="Net Banking"/>
    <x v="0"/>
    <s v="Standard"/>
    <s v="Delivered"/>
    <n v="3616.37"/>
    <n v="3146.2419"/>
    <n v="1975775.7839999988"/>
    <m/>
    <m/>
    <x v="0"/>
    <n v="470.1280999999999"/>
    <n v="12.999999999999998"/>
  </r>
  <r>
    <s v="ORD0725"/>
    <d v="2025-03-07T00:00:00"/>
    <s v="Tamil Nadu"/>
    <s v="North"/>
    <x v="2"/>
    <x v="11"/>
    <n v="1"/>
    <n v="3334.86"/>
    <n v="0.16"/>
    <n v="2801.28"/>
    <s v="Credit Card"/>
    <x v="2"/>
    <s v="Same-Day"/>
    <s v="In Transit"/>
    <n v="3334.86"/>
    <n v="2801.2824000000001"/>
    <n v="1954015.6870999979"/>
    <m/>
    <m/>
    <x v="2"/>
    <n v="533.57760000000007"/>
    <n v="16"/>
  </r>
  <r>
    <s v="ORD0726"/>
    <d v="2025-03-22T00:00:00"/>
    <s v="Tamil Nadu"/>
    <s v="East"/>
    <x v="1"/>
    <x v="1"/>
    <n v="5"/>
    <n v="4380.38"/>
    <n v="0.18"/>
    <n v="17959.560000000001"/>
    <s v="Net Banking"/>
    <x v="1"/>
    <s v="Express"/>
    <s v="Delivered"/>
    <n v="21901.9"/>
    <n v="17959.558000000001"/>
    <n v="1975775.7839999988"/>
    <m/>
    <m/>
    <x v="1"/>
    <n v="3942.3420000000006"/>
    <n v="18.000000000000004"/>
  </r>
  <r>
    <s v="ORD0727"/>
    <d v="2025-05-18T00:00:00"/>
    <s v="Tamil Nadu"/>
    <s v="West"/>
    <x v="4"/>
    <x v="16"/>
    <n v="2"/>
    <n v="4449.1400000000003"/>
    <n v="0.16"/>
    <n v="7474.56"/>
    <s v="Net Banking"/>
    <x v="1"/>
    <s v="Same-Day"/>
    <s v="Delivered"/>
    <n v="8898.2800000000007"/>
    <n v="7474.5552000000007"/>
    <n v="2189601.9989000014"/>
    <m/>
    <m/>
    <x v="1"/>
    <n v="1423.7248"/>
    <n v="15.999999999999998"/>
  </r>
  <r>
    <s v="ORD0728"/>
    <d v="2025-03-01T00:00:00"/>
    <s v="Karnataka"/>
    <s v="South"/>
    <x v="2"/>
    <x v="11"/>
    <n v="5"/>
    <n v="1739.02"/>
    <n v="0.18"/>
    <n v="7129.98"/>
    <s v="Credit Card"/>
    <x v="0"/>
    <s v="Same-Day"/>
    <s v="Delivered"/>
    <n v="8695.1"/>
    <n v="7129.9820000000009"/>
    <n v="1954015.6870999979"/>
    <m/>
    <m/>
    <x v="0"/>
    <n v="1565.1179999999995"/>
    <n v="17.999999999999993"/>
  </r>
  <r>
    <s v="ORD0729"/>
    <d v="2025-04-20T00:00:00"/>
    <s v="Delhi"/>
    <s v="South"/>
    <x v="1"/>
    <x v="1"/>
    <n v="5"/>
    <n v="1630.04"/>
    <n v="0.09"/>
    <n v="7416.68"/>
    <s v="Credit Card"/>
    <x v="1"/>
    <s v="Same-Day"/>
    <s v="Delivered"/>
    <n v="8150.2"/>
    <n v="7416.6819999999998"/>
    <n v="1975775.7839999988"/>
    <m/>
    <m/>
    <x v="1"/>
    <n v="733.51800000000003"/>
    <n v="9.0000000000000018"/>
  </r>
  <r>
    <s v="ORD0730"/>
    <d v="2025-01-27T00:00:00"/>
    <s v="Delhi"/>
    <s v="East"/>
    <x v="1"/>
    <x v="1"/>
    <n v="4"/>
    <n v="4936.08"/>
    <n v="0.03"/>
    <n v="19151.990000000002"/>
    <s v="UPI"/>
    <x v="1"/>
    <s v="Standard"/>
    <s v="Delivered"/>
    <n v="19744.32"/>
    <n v="19151.990399999999"/>
    <n v="1975775.7839999988"/>
    <m/>
    <m/>
    <x v="1"/>
    <n v="592.32960000000094"/>
    <n v="3.0000000000000049"/>
  </r>
  <r>
    <s v="ORD0731"/>
    <d v="2025-02-09T00:00:00"/>
    <s v="Maharashtra"/>
    <s v="West"/>
    <x v="1"/>
    <x v="1"/>
    <n v="1"/>
    <n v="2298.81"/>
    <n v="0.14000000000000001"/>
    <n v="1976.98"/>
    <s v="Credit Card"/>
    <x v="1"/>
    <s v="Standard"/>
    <s v="Delivered"/>
    <n v="2298.81"/>
    <n v="1976.9766"/>
    <n v="1975775.7839999988"/>
    <m/>
    <m/>
    <x v="1"/>
    <n v="321.83339999999998"/>
    <n v="13.999999999999998"/>
  </r>
  <r>
    <s v="ORD0732"/>
    <d v="2025-03-25T00:00:00"/>
    <s v="Karnataka"/>
    <s v="South"/>
    <x v="3"/>
    <x v="12"/>
    <n v="5"/>
    <n v="3394.93"/>
    <n v="0.18"/>
    <n v="13919.21"/>
    <s v="UPI"/>
    <x v="2"/>
    <s v="Same-Day"/>
    <s v="Delivered"/>
    <n v="16974.649999999998"/>
    <n v="13919.213"/>
    <n v="1802015.0199999986"/>
    <m/>
    <m/>
    <x v="2"/>
    <n v="3055.4369999999981"/>
    <n v="17.999999999999989"/>
  </r>
  <r>
    <s v="ORD0733"/>
    <d v="2025-05-12T00:00:00"/>
    <s v="Karnataka"/>
    <s v="North"/>
    <x v="1"/>
    <x v="10"/>
    <n v="2"/>
    <n v="3587.04"/>
    <n v="0.21"/>
    <n v="5667.52"/>
    <s v="Net Banking"/>
    <x v="0"/>
    <s v="Standard"/>
    <s v="Delivered"/>
    <n v="7174.08"/>
    <n v="5667.5232000000005"/>
    <n v="1975775.7839999988"/>
    <m/>
    <m/>
    <x v="0"/>
    <n v="1506.5567999999994"/>
    <n v="20.999999999999989"/>
  </r>
  <r>
    <s v="ORD0734"/>
    <d v="2025-07-04T00:00:00"/>
    <s v="Delhi"/>
    <s v="West"/>
    <x v="3"/>
    <x v="15"/>
    <n v="3"/>
    <n v="3416.43"/>
    <n v="0.1"/>
    <n v="9224.36"/>
    <s v="Net Banking"/>
    <x v="0"/>
    <s v="Same-Day"/>
    <s v="Returned"/>
    <n v="10249.289999999999"/>
    <n v="9224.360999999999"/>
    <n v="1802015.0199999986"/>
    <m/>
    <m/>
    <x v="0"/>
    <n v="1024.9290000000001"/>
    <n v="10.000000000000002"/>
  </r>
  <r>
    <s v="ORD0735"/>
    <d v="2025-03-17T00:00:00"/>
    <s v="Tamil Nadu"/>
    <s v="South"/>
    <x v="1"/>
    <x v="14"/>
    <n v="4"/>
    <n v="3685.41"/>
    <n v="0.1"/>
    <n v="13267.48"/>
    <s v="Net Banking"/>
    <x v="1"/>
    <s v="Standard"/>
    <s v="Delivered"/>
    <n v="14741.64"/>
    <n v="13267.476000000001"/>
    <n v="1975775.7839999988"/>
    <m/>
    <m/>
    <x v="1"/>
    <n v="1474.1639999999989"/>
    <n v="9.9999999999999929"/>
  </r>
  <r>
    <s v="ORD0736"/>
    <d v="2025-05-14T00:00:00"/>
    <s v="Delhi"/>
    <s v="South"/>
    <x v="2"/>
    <x v="5"/>
    <n v="1"/>
    <n v="3502.91"/>
    <n v="0.11"/>
    <n v="3117.59"/>
    <s v="COD"/>
    <x v="1"/>
    <s v="Standard"/>
    <s v="Returned"/>
    <n v="3502.91"/>
    <n v="3117.5898999999999"/>
    <n v="1954015.6870999979"/>
    <m/>
    <m/>
    <x v="1"/>
    <n v="385.32009999999991"/>
    <n v="10.999999999999996"/>
  </r>
  <r>
    <s v="ORD0737"/>
    <d v="2025-05-28T00:00:00"/>
    <s v="Gujarat"/>
    <s v="South"/>
    <x v="4"/>
    <x v="19"/>
    <n v="1"/>
    <n v="1910.97"/>
    <n v="7.0000000000000007E-2"/>
    <n v="1777.2"/>
    <s v="Net Banking"/>
    <x v="0"/>
    <s v="Same-Day"/>
    <s v="Delivered"/>
    <n v="1910.97"/>
    <n v="1777.2021"/>
    <n v="2189601.9989000014"/>
    <m/>
    <m/>
    <x v="0"/>
    <n v="133.76790000000005"/>
    <n v="7.0000000000000018"/>
  </r>
  <r>
    <s v="ORD0738"/>
    <d v="2025-06-27T00:00:00"/>
    <s v="Karnataka"/>
    <s v="West"/>
    <x v="4"/>
    <x v="17"/>
    <n v="1"/>
    <n v="3976.9"/>
    <n v="0.04"/>
    <n v="3817.82"/>
    <s v="UPI"/>
    <x v="2"/>
    <s v="Same-Day"/>
    <s v="Delivered"/>
    <n v="3976.9"/>
    <n v="3817.8240000000001"/>
    <n v="2189601.9989000014"/>
    <m/>
    <m/>
    <x v="2"/>
    <n v="159.07600000000002"/>
    <n v="4.0000000000000009"/>
  </r>
  <r>
    <s v="ORD0739"/>
    <d v="2025-02-05T00:00:00"/>
    <s v="Delhi"/>
    <s v="North"/>
    <x v="4"/>
    <x v="17"/>
    <n v="4"/>
    <n v="110.22"/>
    <n v="0.14000000000000001"/>
    <n v="379.16"/>
    <s v="Debit Card"/>
    <x v="1"/>
    <s v="Standard"/>
    <s v="Delivered"/>
    <n v="440.88"/>
    <n v="379.15679999999998"/>
    <n v="2189601.9989000014"/>
    <m/>
    <m/>
    <x v="1"/>
    <n v="61.72320000000002"/>
    <n v="14.000000000000004"/>
  </r>
  <r>
    <s v="ORD0740"/>
    <d v="2025-05-02T00:00:00"/>
    <s v="Gujarat"/>
    <s v="South"/>
    <x v="1"/>
    <x v="1"/>
    <n v="4"/>
    <n v="2428.61"/>
    <n v="0.18"/>
    <n v="7965.84"/>
    <s v="Net Banking"/>
    <x v="2"/>
    <s v="Same-Day"/>
    <s v="Cancelled"/>
    <n v="9714.44"/>
    <n v="7965.8408000000009"/>
    <n v="1975775.7839999988"/>
    <m/>
    <m/>
    <x v="2"/>
    <n v="1748.5991999999997"/>
    <n v="17.999999999999996"/>
  </r>
  <r>
    <s v="ORD0741"/>
    <d v="2025-04-23T00:00:00"/>
    <s v="Tamil Nadu"/>
    <s v="West"/>
    <x v="1"/>
    <x v="14"/>
    <n v="3"/>
    <n v="537.64"/>
    <n v="0.16"/>
    <n v="1354.85"/>
    <s v="Net Banking"/>
    <x v="0"/>
    <s v="Same-Day"/>
    <s v="Delivered"/>
    <n v="1612.92"/>
    <n v="1354.8528000000001"/>
    <n v="1975775.7839999988"/>
    <m/>
    <m/>
    <x v="0"/>
    <n v="258.06719999999996"/>
    <n v="15.999999999999998"/>
  </r>
  <r>
    <s v="ORD0742"/>
    <d v="2025-03-02T00:00:00"/>
    <s v="Gujarat"/>
    <s v="North"/>
    <x v="2"/>
    <x v="6"/>
    <n v="4"/>
    <n v="3705.97"/>
    <n v="0.16"/>
    <n v="12452.06"/>
    <s v="Credit Card"/>
    <x v="1"/>
    <s v="Standard"/>
    <s v="Delivered"/>
    <n v="14823.88"/>
    <n v="12452.0592"/>
    <n v="1954015.6870999979"/>
    <m/>
    <m/>
    <x v="1"/>
    <n v="2371.8207999999995"/>
    <n v="15.999999999999998"/>
  </r>
  <r>
    <s v="ORD0743"/>
    <d v="2025-03-22T00:00:00"/>
    <s v="Gujarat"/>
    <s v="South"/>
    <x v="4"/>
    <x v="19"/>
    <n v="5"/>
    <n v="2754.99"/>
    <n v="0.19"/>
    <n v="11157.71"/>
    <s v="Credit Card"/>
    <x v="0"/>
    <s v="Same-Day"/>
    <s v="Cancelled"/>
    <n v="13774.949999999999"/>
    <n v="11157.709499999999"/>
    <n v="2189601.9989000014"/>
    <m/>
    <m/>
    <x v="0"/>
    <n v="2617.2404999999999"/>
    <n v="19"/>
  </r>
  <r>
    <s v="ORD0744"/>
    <d v="2025-04-19T00:00:00"/>
    <s v="Maharashtra"/>
    <s v="West"/>
    <x v="1"/>
    <x v="13"/>
    <n v="1"/>
    <n v="1447.32"/>
    <n v="0.05"/>
    <n v="1374.95"/>
    <s v="COD"/>
    <x v="0"/>
    <s v="Same-Day"/>
    <s v="Delivered"/>
    <n v="1447.32"/>
    <n v="1374.954"/>
    <n v="1975775.7839999988"/>
    <m/>
    <m/>
    <x v="0"/>
    <n v="72.365999999999985"/>
    <n v="4.9999999999999991"/>
  </r>
  <r>
    <s v="ORD0745"/>
    <d v="2025-06-13T00:00:00"/>
    <s v="Tamil Nadu"/>
    <s v="South"/>
    <x v="1"/>
    <x v="1"/>
    <n v="4"/>
    <n v="4323.67"/>
    <n v="0.01"/>
    <n v="17121.73"/>
    <s v="COD"/>
    <x v="0"/>
    <s v="Express"/>
    <s v="Delivered"/>
    <n v="17294.68"/>
    <n v="17121.733199999999"/>
    <n v="1975775.7839999988"/>
    <m/>
    <m/>
    <x v="0"/>
    <n v="172.94680000000153"/>
    <n v="1.0000000000000089"/>
  </r>
  <r>
    <s v="ORD0746"/>
    <d v="2025-01-03T00:00:00"/>
    <s v="Tamil Nadu"/>
    <s v="South"/>
    <x v="1"/>
    <x v="1"/>
    <n v="1"/>
    <n v="4900.95"/>
    <n v="0.14000000000000001"/>
    <n v="4214.82"/>
    <s v="UPI"/>
    <x v="0"/>
    <s v="Express"/>
    <s v="Delivered"/>
    <n v="4900.95"/>
    <n v="4214.817"/>
    <n v="1975775.7839999988"/>
    <m/>
    <m/>
    <x v="0"/>
    <n v="686.13299999999981"/>
    <n v="13.999999999999996"/>
  </r>
  <r>
    <s v="ORD0747"/>
    <d v="2025-03-03T00:00:00"/>
    <s v="Karnataka"/>
    <s v="North"/>
    <x v="0"/>
    <x v="4"/>
    <n v="2"/>
    <n v="388.68"/>
    <n v="0.24"/>
    <n v="590.79"/>
    <s v="Net Banking"/>
    <x v="1"/>
    <s v="Standard"/>
    <s v="Delivered"/>
    <n v="777.36"/>
    <n v="590.79359999999997"/>
    <n v="2058812.7634000003"/>
    <m/>
    <m/>
    <x v="1"/>
    <n v="186.56640000000004"/>
    <n v="24.000000000000004"/>
  </r>
  <r>
    <s v="ORD0748"/>
    <d v="2025-02-27T00:00:00"/>
    <s v="Maharashtra"/>
    <s v="North"/>
    <x v="4"/>
    <x v="18"/>
    <n v="4"/>
    <n v="4475.75"/>
    <n v="0.06"/>
    <n v="16828.82"/>
    <s v="UPI"/>
    <x v="0"/>
    <s v="Standard"/>
    <s v="Delivered"/>
    <n v="17903"/>
    <n v="16828.82"/>
    <n v="2189601.9989000014"/>
    <m/>
    <m/>
    <x v="0"/>
    <n v="1074.1800000000003"/>
    <n v="6.0000000000000018"/>
  </r>
  <r>
    <s v="ORD0749"/>
    <d v="2025-02-12T00:00:00"/>
    <s v="Tamil Nadu"/>
    <s v="West"/>
    <x v="1"/>
    <x v="10"/>
    <n v="4"/>
    <n v="4751.8500000000004"/>
    <n v="7.0000000000000007E-2"/>
    <n v="17676.88"/>
    <s v="COD"/>
    <x v="1"/>
    <s v="Express"/>
    <s v="Delivered"/>
    <n v="19007.400000000001"/>
    <n v="17676.882000000001"/>
    <n v="1975775.7839999988"/>
    <m/>
    <m/>
    <x v="1"/>
    <n v="1330.518"/>
    <n v="6.9999999999999991"/>
  </r>
  <r>
    <s v="ORD0750"/>
    <d v="2025-03-27T00:00:00"/>
    <s v="Maharashtra"/>
    <s v="North"/>
    <x v="0"/>
    <x v="3"/>
    <n v="2"/>
    <n v="4577.3"/>
    <n v="0"/>
    <n v="9154.6"/>
    <s v="Net Banking"/>
    <x v="1"/>
    <s v="Same-Day"/>
    <s v="Delivered"/>
    <n v="9154.6"/>
    <n v="9154.6"/>
    <n v="2058812.7634000003"/>
    <m/>
    <m/>
    <x v="1"/>
    <n v="0"/>
    <n v="0"/>
  </r>
  <r>
    <s v="ORD0751"/>
    <d v="2025-06-04T00:00:00"/>
    <s v="Karnataka"/>
    <s v="South"/>
    <x v="1"/>
    <x v="10"/>
    <n v="4"/>
    <n v="511.15"/>
    <n v="0.16"/>
    <n v="1717.46"/>
    <s v="COD"/>
    <x v="2"/>
    <s v="Standard"/>
    <s v="Delivered"/>
    <n v="2044.6"/>
    <n v="1717.4639999999999"/>
    <n v="1975775.7839999988"/>
    <m/>
    <m/>
    <x v="2"/>
    <n v="327.13599999999997"/>
    <n v="16"/>
  </r>
  <r>
    <s v="ORD0752"/>
    <d v="2025-04-25T00:00:00"/>
    <s v="Gujarat"/>
    <s v="East"/>
    <x v="3"/>
    <x v="12"/>
    <n v="4"/>
    <n v="304.77999999999997"/>
    <n v="0.2"/>
    <n v="975.3"/>
    <s v="Net Banking"/>
    <x v="1"/>
    <s v="Same-Day"/>
    <s v="Delivered"/>
    <n v="1219.1199999999999"/>
    <n v="975.29599999999994"/>
    <n v="1802015.0199999986"/>
    <m/>
    <m/>
    <x v="1"/>
    <n v="243.82399999999996"/>
    <n v="20"/>
  </r>
  <r>
    <s v="ORD0753"/>
    <d v="2025-04-30T00:00:00"/>
    <s v="Maharashtra"/>
    <s v="South"/>
    <x v="3"/>
    <x v="8"/>
    <n v="5"/>
    <n v="1329.36"/>
    <n v="0.17"/>
    <n v="5516.84"/>
    <s v="Net Banking"/>
    <x v="2"/>
    <s v="Express"/>
    <s v="Delivered"/>
    <n v="6646.7999999999993"/>
    <n v="5516.8439999999991"/>
    <n v="1802015.0199999986"/>
    <m/>
    <m/>
    <x v="2"/>
    <n v="1129.9560000000001"/>
    <n v="17.000000000000004"/>
  </r>
  <r>
    <s v="ORD0754"/>
    <d v="2025-05-10T00:00:00"/>
    <s v="Maharashtra"/>
    <s v="North"/>
    <x v="1"/>
    <x v="1"/>
    <n v="5"/>
    <n v="2859.1"/>
    <n v="0.08"/>
    <n v="13151.86"/>
    <s v="Debit Card"/>
    <x v="1"/>
    <s v="Express"/>
    <s v="Cancelled"/>
    <n v="14295.5"/>
    <n v="13151.86"/>
    <n v="1975775.7839999988"/>
    <m/>
    <m/>
    <x v="1"/>
    <n v="1143.6399999999994"/>
    <n v="7.9999999999999964"/>
  </r>
  <r>
    <s v="ORD0755"/>
    <d v="2025-03-06T00:00:00"/>
    <s v="Tamil Nadu"/>
    <s v="East"/>
    <x v="1"/>
    <x v="1"/>
    <n v="5"/>
    <n v="4791.34"/>
    <n v="0.08"/>
    <n v="22040.16"/>
    <s v="Debit Card"/>
    <x v="1"/>
    <s v="Same-Day"/>
    <s v="Delivered"/>
    <n v="23956.7"/>
    <n v="22040.164000000001"/>
    <n v="1975775.7839999988"/>
    <m/>
    <m/>
    <x v="1"/>
    <n v="1916.5360000000001"/>
    <n v="8"/>
  </r>
  <r>
    <s v="ORD0756"/>
    <d v="2025-04-03T00:00:00"/>
    <s v="Delhi"/>
    <s v="South"/>
    <x v="2"/>
    <x v="6"/>
    <n v="2"/>
    <n v="2353.02"/>
    <n v="0.15"/>
    <n v="4000.13"/>
    <s v="UPI"/>
    <x v="2"/>
    <s v="Standard"/>
    <s v="Delivered"/>
    <n v="4706.04"/>
    <n v="4000.134"/>
    <n v="1954015.6870999979"/>
    <m/>
    <m/>
    <x v="2"/>
    <n v="705.90599999999995"/>
    <n v="15"/>
  </r>
  <r>
    <s v="ORD0757"/>
    <d v="2025-03-29T00:00:00"/>
    <s v="Maharashtra"/>
    <s v="West"/>
    <x v="0"/>
    <x v="3"/>
    <n v="2"/>
    <n v="2124.5"/>
    <n v="0.22"/>
    <n v="3314.22"/>
    <s v="Credit Card"/>
    <x v="1"/>
    <s v="Same-Day"/>
    <s v="Cancelled"/>
    <n v="4249"/>
    <n v="3314.2200000000003"/>
    <n v="2058812.7634000003"/>
    <m/>
    <m/>
    <x v="1"/>
    <n v="934.77999999999975"/>
    <n v="21.999999999999993"/>
  </r>
  <r>
    <s v="ORD0758"/>
    <d v="2025-03-29T00:00:00"/>
    <s v="Maharashtra"/>
    <s v="East"/>
    <x v="1"/>
    <x v="13"/>
    <n v="4"/>
    <n v="3394"/>
    <n v="0.09"/>
    <n v="12354.16"/>
    <s v="COD"/>
    <x v="0"/>
    <s v="Express"/>
    <s v="Delivered"/>
    <n v="13576"/>
    <n v="12354.16"/>
    <n v="1975775.7839999988"/>
    <m/>
    <m/>
    <x v="0"/>
    <n v="1221.8400000000001"/>
    <n v="9.0000000000000018"/>
  </r>
  <r>
    <s v="ORD0759"/>
    <d v="2025-05-14T00:00:00"/>
    <s v="Tamil Nadu"/>
    <s v="East"/>
    <x v="0"/>
    <x v="0"/>
    <n v="4"/>
    <n v="145.88"/>
    <n v="0.19"/>
    <n v="472.65"/>
    <s v="UPI"/>
    <x v="0"/>
    <s v="Express"/>
    <s v="Delivered"/>
    <n v="583.52"/>
    <n v="472.65120000000002"/>
    <n v="2058812.7634000003"/>
    <m/>
    <m/>
    <x v="0"/>
    <n v="110.86879999999996"/>
    <n v="18.999999999999993"/>
  </r>
  <r>
    <s v="ORD0760"/>
    <d v="2025-02-13T00:00:00"/>
    <s v="Delhi"/>
    <s v="South"/>
    <x v="1"/>
    <x v="1"/>
    <n v="3"/>
    <n v="280.3"/>
    <n v="0.12"/>
    <n v="739.99"/>
    <s v="Debit Card"/>
    <x v="2"/>
    <s v="Same-Day"/>
    <s v="Delivered"/>
    <n v="840.90000000000009"/>
    <n v="739.99200000000008"/>
    <n v="1975775.7839999988"/>
    <m/>
    <m/>
    <x v="2"/>
    <n v="100.90800000000002"/>
    <n v="12.000000000000002"/>
  </r>
  <r>
    <s v="ORD0761"/>
    <d v="2025-04-12T00:00:00"/>
    <s v="Karnataka"/>
    <s v="South"/>
    <x v="2"/>
    <x v="7"/>
    <n v="4"/>
    <n v="935.34"/>
    <n v="0.05"/>
    <n v="3554.29"/>
    <s v="COD"/>
    <x v="1"/>
    <s v="Same-Day"/>
    <s v="Delivered"/>
    <n v="3741.36"/>
    <n v="3554.2919999999999"/>
    <n v="1954015.6870999979"/>
    <m/>
    <m/>
    <x v="1"/>
    <n v="187.06800000000021"/>
    <n v="5.0000000000000053"/>
  </r>
  <r>
    <s v="ORD0762"/>
    <d v="2025-04-04T00:00:00"/>
    <s v="Delhi"/>
    <s v="South"/>
    <x v="3"/>
    <x v="8"/>
    <n v="2"/>
    <n v="4416.92"/>
    <n v="0.18"/>
    <n v="7243.75"/>
    <s v="UPI"/>
    <x v="1"/>
    <s v="Express"/>
    <s v="Cancelled"/>
    <n v="8833.84"/>
    <n v="7243.7488000000003"/>
    <n v="1802015.0199999986"/>
    <m/>
    <m/>
    <x v="1"/>
    <n v="1590.0911999999998"/>
    <n v="17.999999999999996"/>
  </r>
  <r>
    <s v="ORD0763"/>
    <d v="2025-06-06T00:00:00"/>
    <s v="Gujarat"/>
    <s v="East"/>
    <x v="0"/>
    <x v="2"/>
    <n v="4"/>
    <n v="3240.73"/>
    <n v="0.24"/>
    <n v="9851.82"/>
    <s v="Net Banking"/>
    <x v="0"/>
    <s v="Standard"/>
    <s v="Delivered"/>
    <n v="12962.92"/>
    <n v="9851.8191999999999"/>
    <n v="2058812.7634000003"/>
    <m/>
    <m/>
    <x v="0"/>
    <n v="3111.1008000000002"/>
    <n v="24.000000000000004"/>
  </r>
  <r>
    <s v="ORD0764"/>
    <d v="2025-06-26T00:00:00"/>
    <s v="Maharashtra"/>
    <s v="South"/>
    <x v="2"/>
    <x v="6"/>
    <n v="4"/>
    <n v="1871.21"/>
    <n v="0.19"/>
    <n v="6062.72"/>
    <s v="COD"/>
    <x v="2"/>
    <s v="Same-Day"/>
    <s v="Delivered"/>
    <n v="7484.84"/>
    <n v="6062.7204000000002"/>
    <n v="1954015.6870999979"/>
    <m/>
    <m/>
    <x v="2"/>
    <n v="1422.1196"/>
    <n v="19"/>
  </r>
  <r>
    <s v="ORD0765"/>
    <d v="2025-06-06T00:00:00"/>
    <s v="Karnataka"/>
    <s v="South"/>
    <x v="2"/>
    <x v="5"/>
    <n v="2"/>
    <n v="1740.06"/>
    <n v="0.22"/>
    <n v="2714.49"/>
    <s v="Credit Card"/>
    <x v="2"/>
    <s v="Standard"/>
    <s v="In Transit"/>
    <n v="3480.12"/>
    <n v="2714.4935999999998"/>
    <n v="1954015.6870999979"/>
    <m/>
    <m/>
    <x v="2"/>
    <n v="765.6264000000001"/>
    <n v="22.000000000000004"/>
  </r>
  <r>
    <s v="ORD0766"/>
    <d v="2025-05-25T00:00:00"/>
    <s v="Delhi"/>
    <s v="North"/>
    <x v="2"/>
    <x v="7"/>
    <n v="3"/>
    <n v="1622.95"/>
    <n v="0.16"/>
    <n v="4089.83"/>
    <s v="Debit Card"/>
    <x v="0"/>
    <s v="Standard"/>
    <s v="Delivered"/>
    <n v="4868.8500000000004"/>
    <n v="4089.8340000000003"/>
    <n v="1954015.6870999979"/>
    <m/>
    <m/>
    <x v="0"/>
    <n v="779.01600000000008"/>
    <n v="16"/>
  </r>
  <r>
    <s v="ORD0767"/>
    <d v="2025-02-04T00:00:00"/>
    <s v="Karnataka"/>
    <s v="East"/>
    <x v="0"/>
    <x v="2"/>
    <n v="4"/>
    <n v="1267.96"/>
    <n v="0.09"/>
    <n v="4615.37"/>
    <s v="Debit Card"/>
    <x v="0"/>
    <s v="Standard"/>
    <s v="Delivered"/>
    <n v="5071.84"/>
    <n v="4615.3744000000006"/>
    <n v="2058812.7634000003"/>
    <m/>
    <m/>
    <x v="0"/>
    <n v="456.46559999999954"/>
    <n v="8.9999999999999911"/>
  </r>
  <r>
    <s v="ORD0768"/>
    <d v="2025-05-10T00:00:00"/>
    <s v="Gujarat"/>
    <s v="North"/>
    <x v="3"/>
    <x v="8"/>
    <n v="1"/>
    <n v="3164.21"/>
    <n v="0.14000000000000001"/>
    <n v="2721.22"/>
    <s v="COD"/>
    <x v="2"/>
    <s v="Standard"/>
    <s v="Returned"/>
    <n v="3164.21"/>
    <n v="2721.2206000000001"/>
    <n v="1802015.0199999986"/>
    <m/>
    <m/>
    <x v="2"/>
    <n v="442.98939999999993"/>
    <n v="13.999999999999998"/>
  </r>
  <r>
    <s v="ORD0769"/>
    <d v="2025-01-19T00:00:00"/>
    <s v="Maharashtra"/>
    <s v="North"/>
    <x v="2"/>
    <x v="6"/>
    <n v="4"/>
    <n v="368.47"/>
    <n v="0.15"/>
    <n v="1252.8"/>
    <s v="Debit Card"/>
    <x v="0"/>
    <s v="Express"/>
    <s v="Delivered"/>
    <n v="1473.88"/>
    <n v="1252.798"/>
    <n v="1954015.6870999979"/>
    <m/>
    <m/>
    <x v="0"/>
    <n v="221.08200000000011"/>
    <n v="15.000000000000005"/>
  </r>
  <r>
    <s v="ORD0770"/>
    <d v="2025-02-27T00:00:00"/>
    <s v="Karnataka"/>
    <s v="North"/>
    <x v="0"/>
    <x v="0"/>
    <n v="1"/>
    <n v="3124.78"/>
    <n v="0.1"/>
    <n v="2812.3"/>
    <s v="Net Banking"/>
    <x v="2"/>
    <s v="Same-Day"/>
    <s v="Delivered"/>
    <n v="3124.78"/>
    <n v="2812.3020000000001"/>
    <n v="2058812.7634000003"/>
    <m/>
    <m/>
    <x v="2"/>
    <n v="312.47800000000007"/>
    <n v="10.000000000000002"/>
  </r>
  <r>
    <s v="ORD0771"/>
    <d v="2025-04-13T00:00:00"/>
    <s v="Gujarat"/>
    <s v="West"/>
    <x v="2"/>
    <x v="5"/>
    <n v="3"/>
    <n v="3289.51"/>
    <n v="0.17"/>
    <n v="8190.88"/>
    <s v="COD"/>
    <x v="0"/>
    <s v="Standard"/>
    <s v="Delivered"/>
    <n v="9868.5300000000007"/>
    <n v="8190.8798999999999"/>
    <n v="1954015.6870999979"/>
    <m/>
    <m/>
    <x v="0"/>
    <n v="1677.6501000000007"/>
    <n v="17.000000000000007"/>
  </r>
  <r>
    <s v="ORD0772"/>
    <d v="2025-05-11T00:00:00"/>
    <s v="Maharashtra"/>
    <s v="South"/>
    <x v="1"/>
    <x v="10"/>
    <n v="5"/>
    <n v="3595.17"/>
    <n v="0.15"/>
    <n v="15279.47"/>
    <s v="Credit Card"/>
    <x v="0"/>
    <s v="Standard"/>
    <s v="Delivered"/>
    <n v="17975.849999999999"/>
    <n v="15279.472499999998"/>
    <n v="1975775.7839999988"/>
    <m/>
    <m/>
    <x v="0"/>
    <n v="2696.3775000000005"/>
    <n v="15.000000000000005"/>
  </r>
  <r>
    <s v="ORD0773"/>
    <d v="2025-05-05T00:00:00"/>
    <s v="Tamil Nadu"/>
    <s v="North"/>
    <x v="4"/>
    <x v="17"/>
    <n v="5"/>
    <n v="2278.66"/>
    <n v="0.06"/>
    <n v="10709.7"/>
    <s v="Net Banking"/>
    <x v="1"/>
    <s v="Standard"/>
    <s v="Delivered"/>
    <n v="11393.3"/>
    <n v="10709.701999999999"/>
    <n v="2189601.9989000014"/>
    <m/>
    <m/>
    <x v="1"/>
    <n v="683.59799999999996"/>
    <n v="6"/>
  </r>
  <r>
    <s v="ORD0774"/>
    <d v="2025-05-03T00:00:00"/>
    <s v="Gujarat"/>
    <s v="West"/>
    <x v="1"/>
    <x v="14"/>
    <n v="5"/>
    <n v="4437.59"/>
    <n v="0.19"/>
    <n v="17972.240000000002"/>
    <s v="UPI"/>
    <x v="2"/>
    <s v="Standard"/>
    <s v="Delivered"/>
    <n v="22187.95"/>
    <n v="17972.239500000003"/>
    <n v="1975775.7839999988"/>
    <m/>
    <m/>
    <x v="2"/>
    <n v="4215.7104999999974"/>
    <n v="18.999999999999986"/>
  </r>
  <r>
    <s v="ORD0775"/>
    <d v="2025-03-09T00:00:00"/>
    <s v="Karnataka"/>
    <s v="North"/>
    <x v="4"/>
    <x v="17"/>
    <n v="5"/>
    <n v="3322.62"/>
    <n v="0.04"/>
    <n v="15948.58"/>
    <s v="Credit Card"/>
    <x v="1"/>
    <s v="Standard"/>
    <s v="Delivered"/>
    <n v="16613.099999999999"/>
    <n v="15948.575999999997"/>
    <n v="2189601.9989000014"/>
    <m/>
    <m/>
    <x v="1"/>
    <n v="664.52400000000125"/>
    <n v="4.000000000000008"/>
  </r>
  <r>
    <s v="ORD0776"/>
    <d v="2025-01-21T00:00:00"/>
    <s v="Delhi"/>
    <s v="East"/>
    <x v="3"/>
    <x v="12"/>
    <n v="2"/>
    <n v="3372.51"/>
    <n v="0.17"/>
    <n v="5598.37"/>
    <s v="Credit Card"/>
    <x v="2"/>
    <s v="Express"/>
    <s v="Returned"/>
    <n v="6745.02"/>
    <n v="5598.3666000000003"/>
    <n v="1802015.0199999986"/>
    <m/>
    <m/>
    <x v="2"/>
    <n v="1146.6534000000001"/>
    <n v="17"/>
  </r>
  <r>
    <s v="ORD0777"/>
    <d v="2025-06-10T00:00:00"/>
    <s v="Gujarat"/>
    <s v="West"/>
    <x v="1"/>
    <x v="1"/>
    <n v="3"/>
    <n v="895.17"/>
    <n v="0.11"/>
    <n v="2390.1"/>
    <s v="UPI"/>
    <x v="2"/>
    <s v="Standard"/>
    <s v="Delivered"/>
    <n v="2685.5099999999998"/>
    <n v="2390.1038999999996"/>
    <n v="1975775.7839999988"/>
    <m/>
    <m/>
    <x v="2"/>
    <n v="295.40610000000015"/>
    <n v="11.000000000000007"/>
  </r>
  <r>
    <s v="ORD0778"/>
    <d v="2025-05-28T00:00:00"/>
    <s v="Delhi"/>
    <s v="West"/>
    <x v="0"/>
    <x v="4"/>
    <n v="2"/>
    <n v="1271.19"/>
    <n v="0.18"/>
    <n v="2084.75"/>
    <s v="Net Banking"/>
    <x v="1"/>
    <s v="Express"/>
    <s v="Delivered"/>
    <n v="2542.38"/>
    <n v="2084.7516000000001"/>
    <n v="2058812.7634000003"/>
    <m/>
    <m/>
    <x v="1"/>
    <n v="457.62840000000006"/>
    <n v="18.000000000000004"/>
  </r>
  <r>
    <s v="ORD0779"/>
    <d v="2025-02-17T00:00:00"/>
    <s v="Karnataka"/>
    <s v="West"/>
    <x v="3"/>
    <x v="8"/>
    <n v="3"/>
    <n v="247.09"/>
    <n v="0.03"/>
    <n v="719.03"/>
    <s v="Credit Card"/>
    <x v="0"/>
    <s v="Express"/>
    <s v="Delivered"/>
    <n v="741.27"/>
    <n v="719.03189999999995"/>
    <n v="1802015.0199999986"/>
    <m/>
    <m/>
    <x v="0"/>
    <n v="22.238100000000031"/>
    <n v="3.0000000000000044"/>
  </r>
  <r>
    <s v="ORD0780"/>
    <d v="2025-05-13T00:00:00"/>
    <s v="Maharashtra"/>
    <s v="South"/>
    <x v="1"/>
    <x v="1"/>
    <n v="2"/>
    <n v="1492.09"/>
    <n v="0.05"/>
    <n v="2834.97"/>
    <s v="Credit Card"/>
    <x v="0"/>
    <s v="Express"/>
    <s v="Delivered"/>
    <n v="2984.18"/>
    <n v="2834.9709999999995"/>
    <n v="1975775.7839999988"/>
    <m/>
    <m/>
    <x v="0"/>
    <n v="149.20900000000029"/>
    <n v="5.0000000000000098"/>
  </r>
  <r>
    <s v="ORD0781"/>
    <d v="2025-03-04T00:00:00"/>
    <s v="Delhi"/>
    <s v="South"/>
    <x v="1"/>
    <x v="10"/>
    <n v="2"/>
    <n v="4230.12"/>
    <n v="0.23"/>
    <n v="6514.38"/>
    <s v="Debit Card"/>
    <x v="0"/>
    <s v="Standard"/>
    <s v="Delivered"/>
    <n v="8460.24"/>
    <n v="6514.3847999999998"/>
    <n v="1975775.7839999988"/>
    <m/>
    <m/>
    <x v="0"/>
    <n v="1945.8552"/>
    <n v="23"/>
  </r>
  <r>
    <s v="ORD0782"/>
    <d v="2025-02-15T00:00:00"/>
    <s v="Delhi"/>
    <s v="West"/>
    <x v="0"/>
    <x v="2"/>
    <n v="2"/>
    <n v="1911.24"/>
    <n v="0.09"/>
    <n v="3478.46"/>
    <s v="UPI"/>
    <x v="2"/>
    <s v="Standard"/>
    <s v="Returned"/>
    <n v="3822.48"/>
    <n v="3478.4567999999999"/>
    <n v="2058812.7634000003"/>
    <m/>
    <m/>
    <x v="2"/>
    <n v="344.02320000000009"/>
    <n v="9.0000000000000018"/>
  </r>
  <r>
    <s v="ORD0783"/>
    <d v="2025-06-08T00:00:00"/>
    <s v="Delhi"/>
    <s v="West"/>
    <x v="0"/>
    <x v="0"/>
    <n v="2"/>
    <n v="2709.52"/>
    <n v="0.17"/>
    <n v="4497.8"/>
    <s v="Debit Card"/>
    <x v="0"/>
    <s v="Express"/>
    <s v="In Transit"/>
    <n v="5419.04"/>
    <n v="4497.8031999999994"/>
    <n v="2058812.7634000003"/>
    <m/>
    <m/>
    <x v="0"/>
    <n v="921.23680000000058"/>
    <n v="17.000000000000011"/>
  </r>
  <r>
    <s v="ORD0784"/>
    <d v="2025-02-10T00:00:00"/>
    <s v="Gujarat"/>
    <s v="North"/>
    <x v="3"/>
    <x v="8"/>
    <n v="5"/>
    <n v="1541.5"/>
    <n v="0.04"/>
    <n v="7399.2"/>
    <s v="COD"/>
    <x v="0"/>
    <s v="Standard"/>
    <s v="Delivered"/>
    <n v="7707.5"/>
    <n v="7399.2"/>
    <n v="1802015.0199999986"/>
    <m/>
    <m/>
    <x v="0"/>
    <n v="308.30000000000018"/>
    <n v="4.0000000000000018"/>
  </r>
  <r>
    <s v="ORD0785"/>
    <d v="2025-01-31T00:00:00"/>
    <s v="Gujarat"/>
    <s v="North"/>
    <x v="4"/>
    <x v="16"/>
    <n v="2"/>
    <n v="3663.76"/>
    <n v="0.2"/>
    <n v="5862.02"/>
    <s v="COD"/>
    <x v="2"/>
    <s v="Same-Day"/>
    <s v="Delivered"/>
    <n v="7327.52"/>
    <n v="5862.0160000000005"/>
    <n v="2189601.9989000014"/>
    <m/>
    <m/>
    <x v="2"/>
    <n v="1465.5039999999999"/>
    <n v="20"/>
  </r>
  <r>
    <s v="ORD0786"/>
    <d v="2025-01-07T00:00:00"/>
    <s v="Tamil Nadu"/>
    <s v="West"/>
    <x v="2"/>
    <x v="6"/>
    <n v="2"/>
    <n v="1676.93"/>
    <n v="0.09"/>
    <n v="3052.01"/>
    <s v="COD"/>
    <x v="2"/>
    <s v="Same-Day"/>
    <s v="Delivered"/>
    <n v="3353.86"/>
    <n v="3052.0126"/>
    <n v="1954015.6870999979"/>
    <m/>
    <m/>
    <x v="2"/>
    <n v="301.84740000000011"/>
    <n v="9.0000000000000018"/>
  </r>
  <r>
    <s v="ORD0787"/>
    <d v="2025-01-11T00:00:00"/>
    <s v="Karnataka"/>
    <s v="West"/>
    <x v="2"/>
    <x v="5"/>
    <n v="5"/>
    <n v="3283.71"/>
    <n v="0.05"/>
    <n v="15597.62"/>
    <s v="COD"/>
    <x v="2"/>
    <s v="Standard"/>
    <s v="Returned"/>
    <n v="16418.55"/>
    <n v="15597.622499999998"/>
    <n v="1954015.6870999979"/>
    <m/>
    <m/>
    <x v="2"/>
    <n v="820.9275000000016"/>
    <n v="5.0000000000000098"/>
  </r>
  <r>
    <s v="ORD0788"/>
    <d v="2025-02-19T00:00:00"/>
    <s v="Karnataka"/>
    <s v="North"/>
    <x v="2"/>
    <x v="11"/>
    <n v="5"/>
    <n v="870.33"/>
    <n v="0.21"/>
    <n v="3437.8"/>
    <s v="Net Banking"/>
    <x v="2"/>
    <s v="Express"/>
    <s v="Delivered"/>
    <n v="4351.6500000000005"/>
    <n v="3437.8035000000004"/>
    <n v="1954015.6870999979"/>
    <m/>
    <m/>
    <x v="2"/>
    <n v="913.84650000000011"/>
    <n v="21"/>
  </r>
  <r>
    <s v="ORD0789"/>
    <d v="2025-04-05T00:00:00"/>
    <s v="Tamil Nadu"/>
    <s v="East"/>
    <x v="0"/>
    <x v="2"/>
    <n v="2"/>
    <n v="2961.41"/>
    <n v="0.12"/>
    <n v="5212.08"/>
    <s v="COD"/>
    <x v="2"/>
    <s v="Same-Day"/>
    <s v="Delivered"/>
    <n v="5922.82"/>
    <n v="5212.0815999999995"/>
    <n v="2058812.7634000003"/>
    <m/>
    <m/>
    <x v="2"/>
    <n v="710.73840000000018"/>
    <n v="12.000000000000004"/>
  </r>
  <r>
    <s v="ORD0790"/>
    <d v="2025-05-01T00:00:00"/>
    <s v="Tamil Nadu"/>
    <s v="South"/>
    <x v="2"/>
    <x v="5"/>
    <n v="3"/>
    <n v="1437.8"/>
    <n v="0.01"/>
    <n v="4270.2700000000004"/>
    <s v="UPI"/>
    <x v="2"/>
    <s v="Express"/>
    <s v="Delivered"/>
    <n v="4313.3999999999996"/>
    <n v="4270.2659999999996"/>
    <n v="1954015.6870999979"/>
    <m/>
    <m/>
    <x v="2"/>
    <n v="43.134000000000015"/>
    <n v="1.0000000000000004"/>
  </r>
  <r>
    <s v="ORD0791"/>
    <d v="2025-06-17T00:00:00"/>
    <s v="Maharashtra"/>
    <s v="South"/>
    <x v="0"/>
    <x v="2"/>
    <n v="5"/>
    <n v="2778.59"/>
    <n v="0.02"/>
    <n v="13615.09"/>
    <s v="UPI"/>
    <x v="1"/>
    <s v="Express"/>
    <s v="Delivered"/>
    <n v="13892.95"/>
    <n v="13615.091"/>
    <n v="2058812.7634000003"/>
    <m/>
    <m/>
    <x v="1"/>
    <n v="277.85900000000038"/>
    <n v="2.0000000000000027"/>
  </r>
  <r>
    <s v="ORD0792"/>
    <d v="2025-06-01T00:00:00"/>
    <s v="Maharashtra"/>
    <s v="East"/>
    <x v="0"/>
    <x v="2"/>
    <n v="3"/>
    <n v="1063.57"/>
    <n v="0.08"/>
    <n v="2935.45"/>
    <s v="COD"/>
    <x v="0"/>
    <s v="Express"/>
    <s v="Delivered"/>
    <n v="3190.71"/>
    <n v="2935.4532000000004"/>
    <n v="2058812.7634000003"/>
    <m/>
    <m/>
    <x v="0"/>
    <n v="255.25679999999966"/>
    <n v="7.9999999999999893"/>
  </r>
  <r>
    <s v="ORD0793"/>
    <d v="2025-01-17T00:00:00"/>
    <s v="Gujarat"/>
    <s v="West"/>
    <x v="1"/>
    <x v="10"/>
    <n v="3"/>
    <n v="1481.04"/>
    <n v="0.09"/>
    <n v="4043.24"/>
    <s v="UPI"/>
    <x v="0"/>
    <s v="Express"/>
    <s v="Cancelled"/>
    <n v="4443.12"/>
    <n v="4043.2392"/>
    <n v="1975775.7839999988"/>
    <m/>
    <m/>
    <x v="0"/>
    <n v="399.88079999999991"/>
    <n v="8.9999999999999982"/>
  </r>
  <r>
    <s v="ORD0794"/>
    <d v="2025-04-01T00:00:00"/>
    <s v="Gujarat"/>
    <s v="South"/>
    <x v="0"/>
    <x v="3"/>
    <n v="2"/>
    <n v="1211.94"/>
    <n v="0.19"/>
    <n v="1963.34"/>
    <s v="Debit Card"/>
    <x v="2"/>
    <s v="Express"/>
    <s v="Delivered"/>
    <n v="2423.88"/>
    <n v="1963.3428000000001"/>
    <n v="2058812.7634000003"/>
    <m/>
    <m/>
    <x v="2"/>
    <n v="460.53719999999998"/>
    <n v="18.999999999999996"/>
  </r>
  <r>
    <s v="ORD0795"/>
    <d v="2025-03-24T00:00:00"/>
    <s v="Tamil Nadu"/>
    <s v="West"/>
    <x v="1"/>
    <x v="14"/>
    <n v="3"/>
    <n v="4244.43"/>
    <n v="0.11"/>
    <n v="11332.63"/>
    <s v="UPI"/>
    <x v="0"/>
    <s v="Same-Day"/>
    <s v="Delivered"/>
    <n v="12733.29"/>
    <n v="11332.628100000002"/>
    <n v="1975775.7839999988"/>
    <m/>
    <m/>
    <x v="0"/>
    <n v="1400.6618999999992"/>
    <n v="10.999999999999993"/>
  </r>
  <r>
    <s v="ORD0796"/>
    <d v="2025-06-24T00:00:00"/>
    <s v="Karnataka"/>
    <s v="East"/>
    <x v="2"/>
    <x v="7"/>
    <n v="2"/>
    <n v="1597.3"/>
    <n v="0.18"/>
    <n v="2619.5700000000002"/>
    <s v="Debit Card"/>
    <x v="1"/>
    <s v="Express"/>
    <s v="Delivered"/>
    <n v="3194.6"/>
    <n v="2619.5720000000001"/>
    <n v="1954015.6870999979"/>
    <m/>
    <m/>
    <x v="1"/>
    <n v="575.02799999999979"/>
    <n v="17.999999999999993"/>
  </r>
  <r>
    <s v="ORD0797"/>
    <d v="2025-05-05T00:00:00"/>
    <s v="Tamil Nadu"/>
    <s v="South"/>
    <x v="2"/>
    <x v="5"/>
    <n v="3"/>
    <n v="2976.08"/>
    <n v="0.14000000000000001"/>
    <n v="7678.29"/>
    <s v="COD"/>
    <x v="2"/>
    <s v="Standard"/>
    <s v="Delivered"/>
    <n v="8928.24"/>
    <n v="7678.2864"/>
    <n v="1954015.6870999979"/>
    <m/>
    <m/>
    <x v="2"/>
    <n v="1249.9535999999998"/>
    <n v="13.999999999999998"/>
  </r>
  <r>
    <s v="ORD0798"/>
    <d v="2025-04-24T00:00:00"/>
    <s v="Tamil Nadu"/>
    <s v="East"/>
    <x v="4"/>
    <x v="18"/>
    <n v="1"/>
    <n v="2719"/>
    <n v="0.05"/>
    <n v="2583.0500000000002"/>
    <s v="Debit Card"/>
    <x v="2"/>
    <s v="Standard"/>
    <s v="Delivered"/>
    <n v="2719"/>
    <n v="2583.0499999999997"/>
    <n v="2189601.9989000014"/>
    <m/>
    <m/>
    <x v="2"/>
    <n v="135.95000000000027"/>
    <n v="5.0000000000000098"/>
  </r>
  <r>
    <s v="ORD0799"/>
    <d v="2025-02-09T00:00:00"/>
    <s v="Maharashtra"/>
    <s v="West"/>
    <x v="2"/>
    <x v="6"/>
    <n v="5"/>
    <n v="970.42"/>
    <n v="0.21"/>
    <n v="3833.16"/>
    <s v="Debit Card"/>
    <x v="0"/>
    <s v="Same-Day"/>
    <s v="Delivered"/>
    <n v="4852.0999999999995"/>
    <n v="3833.1589999999997"/>
    <n v="1954015.6870999979"/>
    <m/>
    <m/>
    <x v="0"/>
    <n v="1018.9409999999998"/>
    <n v="21"/>
  </r>
  <r>
    <s v="ORD0800"/>
    <d v="2025-05-22T00:00:00"/>
    <s v="Tamil Nadu"/>
    <s v="North"/>
    <x v="3"/>
    <x v="8"/>
    <n v="2"/>
    <n v="1526.42"/>
    <n v="0.13"/>
    <n v="2655.97"/>
    <s v="UPI"/>
    <x v="0"/>
    <s v="Express"/>
    <s v="Delivered"/>
    <n v="3052.84"/>
    <n v="2655.9708000000001"/>
    <n v="1802015.0199999986"/>
    <m/>
    <m/>
    <x v="0"/>
    <n v="396.86920000000009"/>
    <n v="13.000000000000004"/>
  </r>
  <r>
    <s v="ORD0801"/>
    <d v="2025-05-18T00:00:00"/>
    <s v="Karnataka"/>
    <s v="West"/>
    <x v="0"/>
    <x v="4"/>
    <n v="2"/>
    <n v="4949.0200000000004"/>
    <n v="0.03"/>
    <n v="9601.1"/>
    <s v="Net Banking"/>
    <x v="2"/>
    <s v="Express"/>
    <s v="Delivered"/>
    <n v="9898.0400000000009"/>
    <n v="9601.0987999999998"/>
    <n v="2058812.7634000003"/>
    <m/>
    <m/>
    <x v="2"/>
    <n v="296.94120000000112"/>
    <n v="3.0000000000000111"/>
  </r>
  <r>
    <s v="ORD0802"/>
    <d v="2025-03-18T00:00:00"/>
    <s v="Delhi"/>
    <s v="East"/>
    <x v="2"/>
    <x v="11"/>
    <n v="4"/>
    <n v="4107.6899999999996"/>
    <n v="0.17"/>
    <n v="13637.53"/>
    <s v="Debit Card"/>
    <x v="2"/>
    <s v="Standard"/>
    <s v="Delivered"/>
    <n v="16430.759999999998"/>
    <n v="13637.530799999999"/>
    <n v="1954015.6870999979"/>
    <m/>
    <m/>
    <x v="2"/>
    <n v="2793.2291999999998"/>
    <n v="17"/>
  </r>
  <r>
    <s v="ORD0803"/>
    <d v="2025-04-08T00:00:00"/>
    <s v="Karnataka"/>
    <s v="South"/>
    <x v="1"/>
    <x v="14"/>
    <n v="2"/>
    <n v="2284.08"/>
    <n v="0.21"/>
    <n v="3608.85"/>
    <s v="Debit Card"/>
    <x v="0"/>
    <s v="Same-Day"/>
    <s v="Delivered"/>
    <n v="4568.16"/>
    <n v="3608.8463999999999"/>
    <n v="1975775.7839999988"/>
    <m/>
    <m/>
    <x v="0"/>
    <n v="959.31359999999995"/>
    <n v="21"/>
  </r>
  <r>
    <s v="ORD0804"/>
    <d v="2025-03-21T00:00:00"/>
    <s v="Tamil Nadu"/>
    <s v="East"/>
    <x v="1"/>
    <x v="14"/>
    <n v="1"/>
    <n v="3712.72"/>
    <n v="7.0000000000000007E-2"/>
    <n v="3452.83"/>
    <s v="Net Banking"/>
    <x v="1"/>
    <s v="Express"/>
    <s v="Delivered"/>
    <n v="3712.72"/>
    <n v="3452.8295999999996"/>
    <n v="1975775.7839999988"/>
    <m/>
    <m/>
    <x v="1"/>
    <n v="259.89040000000023"/>
    <n v="7.0000000000000062"/>
  </r>
  <r>
    <s v="ORD0805"/>
    <d v="2025-02-19T00:00:00"/>
    <s v="Gujarat"/>
    <s v="West"/>
    <x v="4"/>
    <x v="18"/>
    <n v="2"/>
    <n v="979.93"/>
    <n v="0.15"/>
    <n v="1665.88"/>
    <s v="Debit Card"/>
    <x v="2"/>
    <s v="Express"/>
    <s v="Delivered"/>
    <n v="1959.86"/>
    <n v="1665.8809999999999"/>
    <n v="2189601.9989000014"/>
    <m/>
    <m/>
    <x v="2"/>
    <n v="293.97900000000004"/>
    <n v="15.000000000000002"/>
  </r>
  <r>
    <s v="ORD0806"/>
    <d v="2025-01-31T00:00:00"/>
    <s v="Tamil Nadu"/>
    <s v="North"/>
    <x v="3"/>
    <x v="8"/>
    <n v="2"/>
    <n v="1441.5"/>
    <n v="0.16"/>
    <n v="2421.7199999999998"/>
    <s v="Credit Card"/>
    <x v="0"/>
    <s v="Express"/>
    <s v="Delivered"/>
    <n v="2883"/>
    <n v="2421.7199999999998"/>
    <n v="1802015.0199999986"/>
    <m/>
    <m/>
    <x v="0"/>
    <n v="461.2800000000002"/>
    <n v="16.000000000000007"/>
  </r>
  <r>
    <s v="ORD0807"/>
    <d v="2025-05-10T00:00:00"/>
    <s v="Tamil Nadu"/>
    <s v="West"/>
    <x v="3"/>
    <x v="15"/>
    <n v="3"/>
    <n v="475.01"/>
    <n v="0.03"/>
    <n v="1382.28"/>
    <s v="COD"/>
    <x v="0"/>
    <s v="Express"/>
    <s v="Delivered"/>
    <n v="1425.03"/>
    <n v="1382.2791"/>
    <n v="1802015.0199999986"/>
    <m/>
    <m/>
    <x v="0"/>
    <n v="42.750900000000001"/>
    <n v="3.0000000000000004"/>
  </r>
  <r>
    <s v="ORD0808"/>
    <d v="2025-05-16T00:00:00"/>
    <s v="Gujarat"/>
    <s v="West"/>
    <x v="4"/>
    <x v="16"/>
    <n v="1"/>
    <n v="458.66"/>
    <n v="0.17"/>
    <n v="380.69"/>
    <s v="Credit Card"/>
    <x v="2"/>
    <s v="Same-Day"/>
    <s v="Delivered"/>
    <n v="458.66"/>
    <n v="380.68779999999998"/>
    <n v="2189601.9989000014"/>
    <m/>
    <m/>
    <x v="2"/>
    <n v="77.972200000000043"/>
    <n v="17.000000000000011"/>
  </r>
  <r>
    <s v="ORD0809"/>
    <d v="2025-01-04T00:00:00"/>
    <s v="Tamil Nadu"/>
    <s v="West"/>
    <x v="2"/>
    <x v="11"/>
    <n v="3"/>
    <n v="661.95"/>
    <n v="0.23"/>
    <n v="1529.1"/>
    <s v="Credit Card"/>
    <x v="0"/>
    <s v="Express"/>
    <s v="Delivered"/>
    <n v="1985.8500000000001"/>
    <n v="1529.1045000000001"/>
    <n v="1954015.6870999979"/>
    <m/>
    <m/>
    <x v="0"/>
    <n v="456.74549999999999"/>
    <n v="23"/>
  </r>
  <r>
    <s v="ORD0810"/>
    <d v="2025-06-25T00:00:00"/>
    <s v="Gujarat"/>
    <s v="South"/>
    <x v="0"/>
    <x v="0"/>
    <n v="4"/>
    <n v="787.25"/>
    <n v="0.21"/>
    <n v="2487.71"/>
    <s v="Debit Card"/>
    <x v="1"/>
    <s v="Standard"/>
    <s v="Cancelled"/>
    <n v="3149"/>
    <n v="2487.71"/>
    <n v="2058812.7634000003"/>
    <m/>
    <m/>
    <x v="1"/>
    <n v="661.29"/>
    <n v="21"/>
  </r>
  <r>
    <s v="ORD0811"/>
    <d v="2025-05-28T00:00:00"/>
    <s v="Delhi"/>
    <s v="North"/>
    <x v="1"/>
    <x v="13"/>
    <n v="5"/>
    <n v="3733.09"/>
    <n v="0.04"/>
    <n v="17918.830000000002"/>
    <s v="UPI"/>
    <x v="0"/>
    <s v="Same-Day"/>
    <s v="Delivered"/>
    <n v="18665.45"/>
    <n v="17918.831999999999"/>
    <n v="1975775.7839999988"/>
    <m/>
    <m/>
    <x v="0"/>
    <n v="746.61800000000221"/>
    <n v="4.0000000000000115"/>
  </r>
  <r>
    <s v="ORD0812"/>
    <d v="2025-06-19T00:00:00"/>
    <s v="Karnataka"/>
    <s v="North"/>
    <x v="3"/>
    <x v="15"/>
    <n v="1"/>
    <n v="4474.17"/>
    <n v="0.13"/>
    <n v="3892.53"/>
    <s v="Debit Card"/>
    <x v="0"/>
    <s v="Express"/>
    <s v="Cancelled"/>
    <n v="4474.17"/>
    <n v="3892.5279"/>
    <n v="1802015.0199999986"/>
    <m/>
    <m/>
    <x v="0"/>
    <n v="581.64210000000003"/>
    <n v="13"/>
  </r>
  <r>
    <s v="ORD0813"/>
    <d v="2025-06-01T00:00:00"/>
    <s v="Tamil Nadu"/>
    <s v="South"/>
    <x v="1"/>
    <x v="13"/>
    <n v="1"/>
    <n v="3031.21"/>
    <n v="0.01"/>
    <n v="3000.9"/>
    <s v="UPI"/>
    <x v="2"/>
    <s v="Express"/>
    <s v="Returned"/>
    <n v="3031.21"/>
    <n v="3000.8978999999999"/>
    <n v="1975775.7839999988"/>
    <m/>
    <m/>
    <x v="2"/>
    <n v="30.3121000000001"/>
    <n v="1.0000000000000033"/>
  </r>
  <r>
    <s v="ORD0814"/>
    <d v="2025-06-23T00:00:00"/>
    <s v="Delhi"/>
    <s v="North"/>
    <x v="4"/>
    <x v="16"/>
    <n v="4"/>
    <n v="236.93"/>
    <n v="0"/>
    <n v="947.72"/>
    <s v="Credit Card"/>
    <x v="0"/>
    <s v="Standard"/>
    <s v="Delivered"/>
    <n v="947.72"/>
    <n v="947.72"/>
    <n v="2189601.9989000014"/>
    <m/>
    <m/>
    <x v="0"/>
    <n v="0"/>
    <n v="0"/>
  </r>
  <r>
    <s v="ORD0815"/>
    <d v="2025-01-23T00:00:00"/>
    <s v="Delhi"/>
    <s v="South"/>
    <x v="0"/>
    <x v="4"/>
    <n v="5"/>
    <n v="627.65"/>
    <n v="0.08"/>
    <n v="2887.19"/>
    <s v="Credit Card"/>
    <x v="2"/>
    <s v="Same-Day"/>
    <s v="Delivered"/>
    <n v="3138.25"/>
    <n v="2887.19"/>
    <n v="2058812.7634000003"/>
    <m/>
    <m/>
    <x v="2"/>
    <n v="251.05999999999995"/>
    <n v="7.9999999999999991"/>
  </r>
  <r>
    <s v="ORD0816"/>
    <d v="2025-06-03T00:00:00"/>
    <s v="Tamil Nadu"/>
    <s v="West"/>
    <x v="1"/>
    <x v="14"/>
    <n v="2"/>
    <n v="618.84"/>
    <n v="0.08"/>
    <n v="1138.67"/>
    <s v="Credit Card"/>
    <x v="0"/>
    <s v="Standard"/>
    <s v="Delivered"/>
    <n v="1237.68"/>
    <n v="1138.6656"/>
    <n v="1975775.7839999988"/>
    <m/>
    <m/>
    <x v="0"/>
    <n v="99.014400000000023"/>
    <n v="8.0000000000000018"/>
  </r>
  <r>
    <s v="ORD0817"/>
    <d v="2025-03-26T00:00:00"/>
    <s v="Delhi"/>
    <s v="East"/>
    <x v="0"/>
    <x v="3"/>
    <n v="1"/>
    <n v="3324.01"/>
    <n v="7.0000000000000007E-2"/>
    <n v="3091.33"/>
    <s v="Net Banking"/>
    <x v="0"/>
    <s v="Same-Day"/>
    <s v="Delivered"/>
    <n v="3324.01"/>
    <n v="3091.3292999999999"/>
    <n v="2058812.7634000003"/>
    <m/>
    <m/>
    <x v="0"/>
    <n v="232.68070000000034"/>
    <n v="7.0000000000000107"/>
  </r>
  <r>
    <s v="ORD0818"/>
    <d v="2025-02-14T00:00:00"/>
    <s v="Karnataka"/>
    <s v="South"/>
    <x v="3"/>
    <x v="15"/>
    <n v="1"/>
    <n v="3591.4"/>
    <n v="0.2"/>
    <n v="2873.12"/>
    <s v="COD"/>
    <x v="2"/>
    <s v="Same-Day"/>
    <s v="Delivered"/>
    <n v="3591.4"/>
    <n v="2873.1200000000003"/>
    <n v="1802015.0199999986"/>
    <m/>
    <m/>
    <x v="2"/>
    <n v="718.27999999999975"/>
    <n v="19.999999999999993"/>
  </r>
  <r>
    <s v="ORD0819"/>
    <d v="2025-02-06T00:00:00"/>
    <s v="Tamil Nadu"/>
    <s v="West"/>
    <x v="0"/>
    <x v="2"/>
    <n v="2"/>
    <n v="3213.23"/>
    <n v="0.22"/>
    <n v="5012.6400000000003"/>
    <s v="Debit Card"/>
    <x v="2"/>
    <s v="Express"/>
    <s v="Delivered"/>
    <n v="6426.46"/>
    <n v="5012.6388000000006"/>
    <n v="2058812.7634000003"/>
    <m/>
    <m/>
    <x v="2"/>
    <n v="1413.8211999999994"/>
    <n v="21.999999999999993"/>
  </r>
  <r>
    <s v="ORD0820"/>
    <d v="2025-06-08T00:00:00"/>
    <s v="Tamil Nadu"/>
    <s v="South"/>
    <x v="0"/>
    <x v="3"/>
    <n v="2"/>
    <n v="2566.7600000000002"/>
    <n v="0.18"/>
    <n v="4209.49"/>
    <s v="COD"/>
    <x v="1"/>
    <s v="Standard"/>
    <s v="Delivered"/>
    <n v="5133.5200000000004"/>
    <n v="4209.4864000000007"/>
    <n v="2058812.7634000003"/>
    <m/>
    <m/>
    <x v="1"/>
    <n v="924.03359999999975"/>
    <n v="17.999999999999993"/>
  </r>
  <r>
    <s v="ORD0821"/>
    <d v="2025-05-18T00:00:00"/>
    <s v="Delhi"/>
    <s v="East"/>
    <x v="0"/>
    <x v="2"/>
    <n v="5"/>
    <n v="489.01"/>
    <n v="0.03"/>
    <n v="2371.6999999999998"/>
    <s v="Net Banking"/>
    <x v="0"/>
    <s v="Express"/>
    <s v="Delivered"/>
    <n v="2445.0500000000002"/>
    <n v="2371.6985"/>
    <n v="2058812.7634000003"/>
    <m/>
    <m/>
    <x v="0"/>
    <n v="73.351500000000215"/>
    <n v="3.0000000000000084"/>
  </r>
  <r>
    <s v="ORD0822"/>
    <d v="2025-04-13T00:00:00"/>
    <s v="Maharashtra"/>
    <s v="South"/>
    <x v="2"/>
    <x v="11"/>
    <n v="5"/>
    <n v="4943.8999999999996"/>
    <n v="0.11"/>
    <n v="22000.35"/>
    <s v="Debit Card"/>
    <x v="1"/>
    <s v="Express"/>
    <s v="Delivered"/>
    <n v="24719.5"/>
    <n v="22000.355"/>
    <n v="1954015.6870999979"/>
    <m/>
    <m/>
    <x v="1"/>
    <n v="2719.1450000000004"/>
    <n v="11.000000000000002"/>
  </r>
  <r>
    <s v="ORD0823"/>
    <d v="2025-04-03T00:00:00"/>
    <s v="Karnataka"/>
    <s v="South"/>
    <x v="0"/>
    <x v="3"/>
    <n v="3"/>
    <n v="1779.37"/>
    <n v="0.05"/>
    <n v="5071.2"/>
    <s v="Credit Card"/>
    <x v="0"/>
    <s v="Standard"/>
    <s v="Cancelled"/>
    <n v="5338.11"/>
    <n v="5071.2044999999998"/>
    <n v="2058812.7634000003"/>
    <m/>
    <m/>
    <x v="0"/>
    <n v="266.90549999999985"/>
    <n v="4.9999999999999973"/>
  </r>
  <r>
    <s v="ORD0824"/>
    <d v="2025-01-12T00:00:00"/>
    <s v="Gujarat"/>
    <s v="North"/>
    <x v="3"/>
    <x v="15"/>
    <n v="4"/>
    <n v="3185.93"/>
    <n v="0.02"/>
    <n v="12488.85"/>
    <s v="UPI"/>
    <x v="0"/>
    <s v="Express"/>
    <s v="In Transit"/>
    <n v="12743.72"/>
    <n v="12488.845599999999"/>
    <n v="1802015.0199999986"/>
    <m/>
    <m/>
    <x v="0"/>
    <n v="254.87440000000061"/>
    <n v="2.0000000000000049"/>
  </r>
  <r>
    <s v="ORD0825"/>
    <d v="2025-04-21T00:00:00"/>
    <s v="Delhi"/>
    <s v="South"/>
    <x v="0"/>
    <x v="4"/>
    <n v="2"/>
    <n v="3003.89"/>
    <n v="0.21"/>
    <n v="4746.1499999999996"/>
    <s v="Debit Card"/>
    <x v="0"/>
    <s v="Standard"/>
    <s v="Delivered"/>
    <n v="6007.78"/>
    <n v="4746.1462000000001"/>
    <n v="2058812.7634000003"/>
    <m/>
    <m/>
    <x v="0"/>
    <n v="1261.6337999999996"/>
    <n v="20.999999999999993"/>
  </r>
  <r>
    <s v="ORD0826"/>
    <d v="2025-02-20T00:00:00"/>
    <s v="Karnataka"/>
    <s v="East"/>
    <x v="2"/>
    <x v="5"/>
    <n v="2"/>
    <n v="1300.1300000000001"/>
    <n v="0.04"/>
    <n v="2496.25"/>
    <s v="Debit Card"/>
    <x v="1"/>
    <s v="Standard"/>
    <s v="Delivered"/>
    <n v="2600.2600000000002"/>
    <n v="2496.2496000000001"/>
    <n v="1954015.6870999979"/>
    <m/>
    <m/>
    <x v="1"/>
    <n v="104.01040000000012"/>
    <n v="4.0000000000000044"/>
  </r>
  <r>
    <s v="ORD0827"/>
    <d v="2025-06-30T00:00:00"/>
    <s v="Karnataka"/>
    <s v="West"/>
    <x v="2"/>
    <x v="11"/>
    <n v="3"/>
    <n v="2051.4"/>
    <n v="0.04"/>
    <n v="5908.03"/>
    <s v="Net Banking"/>
    <x v="0"/>
    <s v="Express"/>
    <s v="Delivered"/>
    <n v="6154.2000000000007"/>
    <n v="5908.0320000000002"/>
    <n v="1954015.6870999979"/>
    <m/>
    <m/>
    <x v="0"/>
    <n v="246.16800000000057"/>
    <n v="4.0000000000000089"/>
  </r>
  <r>
    <s v="ORD0828"/>
    <d v="2025-06-16T00:00:00"/>
    <s v="Tamil Nadu"/>
    <s v="South"/>
    <x v="2"/>
    <x v="11"/>
    <n v="4"/>
    <n v="4284.8100000000004"/>
    <n v="0.19"/>
    <n v="13882.78"/>
    <s v="Credit Card"/>
    <x v="2"/>
    <s v="Express"/>
    <s v="Delivered"/>
    <n v="17139.240000000002"/>
    <n v="13882.784400000002"/>
    <n v="1954015.6870999979"/>
    <m/>
    <m/>
    <x v="2"/>
    <n v="3256.4555999999993"/>
    <n v="18.999999999999993"/>
  </r>
  <r>
    <s v="ORD0829"/>
    <d v="2025-01-26T00:00:00"/>
    <s v="Tamil Nadu"/>
    <s v="North"/>
    <x v="3"/>
    <x v="9"/>
    <n v="4"/>
    <n v="1487.81"/>
    <n v="0.14000000000000001"/>
    <n v="5118.07"/>
    <s v="Net Banking"/>
    <x v="2"/>
    <s v="Express"/>
    <s v="Delivered"/>
    <n v="5951.24"/>
    <n v="5118.0663999999997"/>
    <n v="1802015.0199999986"/>
    <m/>
    <m/>
    <x v="2"/>
    <n v="833.17360000000008"/>
    <n v="14.000000000000002"/>
  </r>
  <r>
    <s v="ORD0830"/>
    <d v="2025-04-01T00:00:00"/>
    <s v="Delhi"/>
    <s v="West"/>
    <x v="2"/>
    <x v="11"/>
    <n v="1"/>
    <n v="4322.1099999999997"/>
    <n v="0.18"/>
    <n v="3544.13"/>
    <s v="Debit Card"/>
    <x v="0"/>
    <s v="Express"/>
    <s v="Delivered"/>
    <n v="4322.1099999999997"/>
    <n v="3544.1302000000001"/>
    <n v="1954015.6870999979"/>
    <m/>
    <m/>
    <x v="0"/>
    <n v="777.97979999999961"/>
    <n v="17.999999999999993"/>
  </r>
  <r>
    <s v="ORD0831"/>
    <d v="2025-01-28T00:00:00"/>
    <s v="Karnataka"/>
    <s v="North"/>
    <x v="2"/>
    <x v="5"/>
    <n v="3"/>
    <n v="3241.14"/>
    <n v="0.15"/>
    <n v="8264.91"/>
    <s v="Net Banking"/>
    <x v="2"/>
    <s v="Express"/>
    <s v="In Transit"/>
    <n v="9723.42"/>
    <n v="8264.9069999999992"/>
    <n v="1954015.6870999979"/>
    <m/>
    <m/>
    <x v="2"/>
    <n v="1458.5130000000008"/>
    <n v="15.000000000000007"/>
  </r>
  <r>
    <s v="ORD0832"/>
    <d v="2025-06-07T00:00:00"/>
    <s v="Gujarat"/>
    <s v="East"/>
    <x v="0"/>
    <x v="3"/>
    <n v="4"/>
    <n v="4789.7700000000004"/>
    <n v="0.19"/>
    <n v="15518.85"/>
    <s v="Debit Card"/>
    <x v="0"/>
    <s v="Same-Day"/>
    <s v="Delivered"/>
    <n v="19159.080000000002"/>
    <n v="15518.854800000003"/>
    <n v="2058812.7634000003"/>
    <m/>
    <m/>
    <x v="0"/>
    <n v="3640.2251999999989"/>
    <n v="18.999999999999993"/>
  </r>
  <r>
    <s v="ORD0833"/>
    <d v="2025-04-03T00:00:00"/>
    <s v="Maharashtra"/>
    <s v="North"/>
    <x v="2"/>
    <x v="6"/>
    <n v="2"/>
    <n v="1287.53"/>
    <n v="0.01"/>
    <n v="2549.31"/>
    <s v="Net Banking"/>
    <x v="2"/>
    <s v="Express"/>
    <s v="Delivered"/>
    <n v="2575.06"/>
    <n v="2549.3094000000001"/>
    <n v="1954015.6870999979"/>
    <m/>
    <m/>
    <x v="2"/>
    <n v="25.750599999999849"/>
    <n v="0.99999999999999412"/>
  </r>
  <r>
    <s v="ORD0834"/>
    <d v="2025-05-12T00:00:00"/>
    <s v="Gujarat"/>
    <s v="South"/>
    <x v="3"/>
    <x v="9"/>
    <n v="2"/>
    <n v="1346.01"/>
    <n v="0.15"/>
    <n v="2288.2199999999998"/>
    <s v="Net Banking"/>
    <x v="1"/>
    <s v="Same-Day"/>
    <s v="Delivered"/>
    <n v="2692.02"/>
    <n v="2288.2170000000001"/>
    <n v="1802015.0199999986"/>
    <m/>
    <m/>
    <x v="1"/>
    <n v="403.80299999999988"/>
    <n v="14.999999999999996"/>
  </r>
  <r>
    <s v="ORD0835"/>
    <d v="2025-04-16T00:00:00"/>
    <s v="Tamil Nadu"/>
    <s v="West"/>
    <x v="0"/>
    <x v="3"/>
    <n v="5"/>
    <n v="4558.75"/>
    <n v="0.22"/>
    <n v="17779.12"/>
    <s v="COD"/>
    <x v="0"/>
    <s v="Standard"/>
    <s v="Delivered"/>
    <n v="22793.75"/>
    <n v="17779.125"/>
    <n v="2058812.7634000003"/>
    <m/>
    <m/>
    <x v="0"/>
    <n v="5014.625"/>
    <n v="22"/>
  </r>
  <r>
    <s v="ORD0836"/>
    <d v="2025-04-21T00:00:00"/>
    <s v="Gujarat"/>
    <s v="North"/>
    <x v="4"/>
    <x v="18"/>
    <n v="4"/>
    <n v="3787.07"/>
    <n v="0.23"/>
    <n v="11664.18"/>
    <s v="UPI"/>
    <x v="1"/>
    <s v="Standard"/>
    <s v="Delivered"/>
    <n v="15148.28"/>
    <n v="11664.1756"/>
    <n v="2189601.9989000014"/>
    <m/>
    <m/>
    <x v="1"/>
    <n v="3484.1044000000002"/>
    <n v="23"/>
  </r>
  <r>
    <s v="ORD0837"/>
    <d v="2025-04-28T00:00:00"/>
    <s v="Karnataka"/>
    <s v="West"/>
    <x v="4"/>
    <x v="16"/>
    <n v="4"/>
    <n v="3525.14"/>
    <n v="0"/>
    <n v="14100.56"/>
    <s v="Debit Card"/>
    <x v="1"/>
    <s v="Standard"/>
    <s v="Delivered"/>
    <n v="14100.56"/>
    <n v="14100.56"/>
    <n v="2189601.9989000014"/>
    <m/>
    <m/>
    <x v="1"/>
    <n v="0"/>
    <n v="0"/>
  </r>
  <r>
    <s v="ORD0838"/>
    <d v="2025-03-05T00:00:00"/>
    <s v="Gujarat"/>
    <s v="South"/>
    <x v="0"/>
    <x v="3"/>
    <n v="3"/>
    <n v="3691.91"/>
    <n v="0.04"/>
    <n v="10632.7"/>
    <s v="Net Banking"/>
    <x v="1"/>
    <s v="Express"/>
    <s v="Delivered"/>
    <n v="11075.73"/>
    <n v="10632.700799999999"/>
    <n v="2058812.7634000003"/>
    <m/>
    <m/>
    <x v="1"/>
    <n v="443.02920000000086"/>
    <n v="4.000000000000008"/>
  </r>
  <r>
    <s v="ORD0839"/>
    <d v="2025-05-29T00:00:00"/>
    <s v="Delhi"/>
    <s v="North"/>
    <x v="3"/>
    <x v="15"/>
    <n v="4"/>
    <n v="2878.75"/>
    <n v="0.05"/>
    <n v="10939.25"/>
    <s v="COD"/>
    <x v="0"/>
    <s v="Standard"/>
    <s v="Delivered"/>
    <n v="11515"/>
    <n v="10939.25"/>
    <n v="1802015.0199999986"/>
    <m/>
    <m/>
    <x v="0"/>
    <n v="575.75"/>
    <n v="5"/>
  </r>
  <r>
    <s v="ORD0840"/>
    <d v="2025-06-25T00:00:00"/>
    <s v="Tamil Nadu"/>
    <s v="East"/>
    <x v="3"/>
    <x v="9"/>
    <n v="5"/>
    <n v="635.05999999999995"/>
    <n v="0.16"/>
    <n v="2667.25"/>
    <s v="Net Banking"/>
    <x v="1"/>
    <s v="Standard"/>
    <s v="Delivered"/>
    <n v="3175.2999999999997"/>
    <n v="2667.2519999999995"/>
    <n v="1802015.0199999986"/>
    <m/>
    <m/>
    <x v="1"/>
    <n v="508.04800000000023"/>
    <n v="16.000000000000007"/>
  </r>
  <r>
    <s v="ORD0841"/>
    <d v="2025-03-29T00:00:00"/>
    <s v="Maharashtra"/>
    <s v="North"/>
    <x v="0"/>
    <x v="2"/>
    <n v="5"/>
    <n v="1250.42"/>
    <n v="0.12"/>
    <n v="5501.85"/>
    <s v="UPI"/>
    <x v="0"/>
    <s v="Standard"/>
    <s v="Delivered"/>
    <n v="6252.1"/>
    <n v="5501.848"/>
    <n v="2058812.7634000003"/>
    <m/>
    <m/>
    <x v="0"/>
    <n v="750.25200000000041"/>
    <n v="12.000000000000007"/>
  </r>
  <r>
    <s v="ORD0842"/>
    <d v="2025-05-01T00:00:00"/>
    <s v="Maharashtra"/>
    <s v="West"/>
    <x v="0"/>
    <x v="0"/>
    <n v="1"/>
    <n v="1940.76"/>
    <n v="0.13"/>
    <n v="1688.46"/>
    <s v="Debit Card"/>
    <x v="1"/>
    <s v="Express"/>
    <s v="Delivered"/>
    <n v="1940.76"/>
    <n v="1688.4612"/>
    <n v="2058812.7634000003"/>
    <m/>
    <m/>
    <x v="1"/>
    <n v="252.29880000000003"/>
    <n v="13"/>
  </r>
  <r>
    <s v="ORD0843"/>
    <d v="2025-06-10T00:00:00"/>
    <s v="Karnataka"/>
    <s v="West"/>
    <x v="4"/>
    <x v="18"/>
    <n v="3"/>
    <n v="4997.28"/>
    <n v="0.2"/>
    <n v="11993.47"/>
    <s v="UPI"/>
    <x v="1"/>
    <s v="Express"/>
    <s v="Delivered"/>
    <n v="14991.84"/>
    <n v="11993.472000000002"/>
    <n v="2189601.9989000014"/>
    <m/>
    <m/>
    <x v="1"/>
    <n v="2998.3679999999986"/>
    <n v="19.999999999999989"/>
  </r>
  <r>
    <s v="ORD0844"/>
    <d v="2025-05-22T00:00:00"/>
    <s v="Karnataka"/>
    <s v="North"/>
    <x v="0"/>
    <x v="2"/>
    <n v="4"/>
    <n v="4365.6499999999996"/>
    <n v="0.1"/>
    <n v="15716.34"/>
    <s v="Credit Card"/>
    <x v="0"/>
    <s v="Standard"/>
    <s v="Delivered"/>
    <n v="17462.599999999999"/>
    <n v="15716.339999999998"/>
    <n v="2058812.7634000003"/>
    <m/>
    <m/>
    <x v="0"/>
    <n v="1746.2600000000002"/>
    <n v="10.000000000000002"/>
  </r>
  <r>
    <s v="ORD0845"/>
    <d v="2025-06-25T00:00:00"/>
    <s v="Delhi"/>
    <s v="West"/>
    <x v="1"/>
    <x v="1"/>
    <n v="5"/>
    <n v="3462.31"/>
    <n v="0.22"/>
    <n v="13503.01"/>
    <s v="UPI"/>
    <x v="2"/>
    <s v="Same-Day"/>
    <s v="Delivered"/>
    <n v="17311.55"/>
    <n v="13503.009"/>
    <n v="1975775.7839999988"/>
    <m/>
    <m/>
    <x v="2"/>
    <n v="3808.5409999999993"/>
    <n v="21.999999999999996"/>
  </r>
  <r>
    <s v="ORD0846"/>
    <d v="2025-04-11T00:00:00"/>
    <s v="Maharashtra"/>
    <s v="West"/>
    <x v="0"/>
    <x v="2"/>
    <n v="3"/>
    <n v="3421.85"/>
    <n v="0.06"/>
    <n v="9649.6200000000008"/>
    <s v="UPI"/>
    <x v="0"/>
    <s v="Express"/>
    <s v="Delivered"/>
    <n v="10265.549999999999"/>
    <n v="9649.6169999999984"/>
    <n v="2058812.7634000003"/>
    <m/>
    <m/>
    <x v="0"/>
    <n v="615.9330000000009"/>
    <n v="6.0000000000000098"/>
  </r>
  <r>
    <s v="ORD0847"/>
    <d v="2025-03-26T00:00:00"/>
    <s v="Tamil Nadu"/>
    <s v="South"/>
    <x v="0"/>
    <x v="2"/>
    <n v="1"/>
    <n v="3697.96"/>
    <n v="7.0000000000000007E-2"/>
    <n v="3439.1"/>
    <s v="Net Banking"/>
    <x v="1"/>
    <s v="Standard"/>
    <s v="Returned"/>
    <n v="3697.96"/>
    <n v="3439.1027999999997"/>
    <n v="2058812.7634000003"/>
    <m/>
    <m/>
    <x v="1"/>
    <n v="258.85720000000038"/>
    <n v="7.0000000000000107"/>
  </r>
  <r>
    <s v="ORD0848"/>
    <d v="2025-06-13T00:00:00"/>
    <s v="Delhi"/>
    <s v="South"/>
    <x v="1"/>
    <x v="13"/>
    <n v="3"/>
    <n v="4178.54"/>
    <n v="0.25"/>
    <n v="9401.7199999999993"/>
    <s v="Net Banking"/>
    <x v="0"/>
    <s v="Express"/>
    <s v="Returned"/>
    <n v="12535.619999999999"/>
    <n v="9401.7150000000001"/>
    <n v="1975775.7839999988"/>
    <m/>
    <m/>
    <x v="0"/>
    <n v="3133.9049999999988"/>
    <n v="24.999999999999993"/>
  </r>
  <r>
    <s v="ORD0849"/>
    <d v="2025-06-28T00:00:00"/>
    <s v="Gujarat"/>
    <s v="North"/>
    <x v="0"/>
    <x v="3"/>
    <n v="2"/>
    <n v="935.12"/>
    <n v="0.24"/>
    <n v="1421.38"/>
    <s v="Debit Card"/>
    <x v="0"/>
    <s v="Same-Day"/>
    <s v="Delivered"/>
    <n v="1870.24"/>
    <n v="1421.3824"/>
    <n v="2058812.7634000003"/>
    <m/>
    <m/>
    <x v="0"/>
    <n v="448.85760000000005"/>
    <n v="24.000000000000004"/>
  </r>
  <r>
    <s v="ORD0850"/>
    <d v="2025-04-19T00:00:00"/>
    <s v="Karnataka"/>
    <s v="North"/>
    <x v="0"/>
    <x v="4"/>
    <n v="2"/>
    <n v="3623.96"/>
    <n v="0.17"/>
    <n v="6015.77"/>
    <s v="Net Banking"/>
    <x v="2"/>
    <s v="Same-Day"/>
    <s v="Delivered"/>
    <n v="7247.92"/>
    <n v="6015.7735999999995"/>
    <n v="2058812.7634000003"/>
    <m/>
    <m/>
    <x v="2"/>
    <n v="1232.1464000000005"/>
    <n v="17.000000000000007"/>
  </r>
  <r>
    <s v="ORD0851"/>
    <d v="2025-03-30T00:00:00"/>
    <s v="Maharashtra"/>
    <s v="East"/>
    <x v="1"/>
    <x v="14"/>
    <n v="5"/>
    <n v="3855.05"/>
    <n v="0.15"/>
    <n v="16383.96"/>
    <s v="UPI"/>
    <x v="0"/>
    <s v="Same-Day"/>
    <s v="Delivered"/>
    <n v="19275.25"/>
    <n v="16383.9625"/>
    <n v="1975775.7839999988"/>
    <m/>
    <m/>
    <x v="0"/>
    <n v="2891.2875000000004"/>
    <n v="15.000000000000002"/>
  </r>
  <r>
    <s v="ORD0852"/>
    <d v="2025-06-26T00:00:00"/>
    <s v="Delhi"/>
    <s v="South"/>
    <x v="2"/>
    <x v="5"/>
    <n v="1"/>
    <n v="1525.78"/>
    <n v="0.03"/>
    <n v="1480.01"/>
    <s v="Debit Card"/>
    <x v="2"/>
    <s v="Express"/>
    <s v="Delivered"/>
    <n v="1525.78"/>
    <n v="1480.0065999999999"/>
    <n v="1954015.6870999979"/>
    <m/>
    <m/>
    <x v="2"/>
    <n v="45.773400000000038"/>
    <n v="3.0000000000000027"/>
  </r>
  <r>
    <s v="ORD0853"/>
    <d v="2025-02-02T00:00:00"/>
    <s v="Delhi"/>
    <s v="South"/>
    <x v="0"/>
    <x v="2"/>
    <n v="5"/>
    <n v="3710.9"/>
    <n v="0.08"/>
    <n v="17070.14"/>
    <s v="UPI"/>
    <x v="2"/>
    <s v="Same-Day"/>
    <s v="Cancelled"/>
    <n v="18554.5"/>
    <n v="17070.14"/>
    <n v="2058812.7634000003"/>
    <m/>
    <m/>
    <x v="2"/>
    <n v="1484.3600000000006"/>
    <n v="8.0000000000000036"/>
  </r>
  <r>
    <s v="ORD0854"/>
    <d v="2025-05-27T00:00:00"/>
    <s v="Karnataka"/>
    <s v="West"/>
    <x v="2"/>
    <x v="6"/>
    <n v="5"/>
    <n v="2994.8"/>
    <n v="0.03"/>
    <n v="14524.78"/>
    <s v="Debit Card"/>
    <x v="1"/>
    <s v="Standard"/>
    <s v="Delivered"/>
    <n v="14974"/>
    <n v="14524.779999999999"/>
    <n v="1954015.6870999979"/>
    <m/>
    <m/>
    <x v="1"/>
    <n v="449.22000000000116"/>
    <n v="3.000000000000008"/>
  </r>
  <r>
    <s v="ORD0855"/>
    <d v="2025-06-19T00:00:00"/>
    <s v="Tamil Nadu"/>
    <s v="North"/>
    <x v="4"/>
    <x v="16"/>
    <n v="5"/>
    <n v="1488.62"/>
    <n v="0.19"/>
    <n v="6028.91"/>
    <s v="Net Banking"/>
    <x v="0"/>
    <s v="Same-Day"/>
    <s v="Delivered"/>
    <n v="7443.0999999999995"/>
    <n v="6028.9110000000001"/>
    <n v="2189601.9989000014"/>
    <m/>
    <m/>
    <x v="0"/>
    <n v="1414.1889999999994"/>
    <n v="18.999999999999993"/>
  </r>
  <r>
    <s v="ORD0856"/>
    <d v="2025-04-05T00:00:00"/>
    <s v="Karnataka"/>
    <s v="North"/>
    <x v="4"/>
    <x v="19"/>
    <n v="2"/>
    <n v="2525.63"/>
    <n v="0.18"/>
    <n v="4142.03"/>
    <s v="COD"/>
    <x v="2"/>
    <s v="Express"/>
    <s v="In Transit"/>
    <n v="5051.26"/>
    <n v="4142.0332000000008"/>
    <n v="2189601.9989000014"/>
    <m/>
    <m/>
    <x v="2"/>
    <n v="909.22679999999946"/>
    <n v="17.999999999999989"/>
  </r>
  <r>
    <s v="ORD0857"/>
    <d v="2025-03-31T00:00:00"/>
    <s v="Delhi"/>
    <s v="West"/>
    <x v="4"/>
    <x v="16"/>
    <n v="1"/>
    <n v="4623.47"/>
    <n v="0.19"/>
    <n v="3745.01"/>
    <s v="Debit Card"/>
    <x v="1"/>
    <s v="Express"/>
    <s v="Delivered"/>
    <n v="4623.47"/>
    <n v="3745.0107000000003"/>
    <n v="2189601.9989000014"/>
    <m/>
    <m/>
    <x v="1"/>
    <n v="878.45929999999998"/>
    <n v="18.999999999999996"/>
  </r>
  <r>
    <s v="ORD0858"/>
    <d v="2025-02-22T00:00:00"/>
    <s v="Gujarat"/>
    <s v="West"/>
    <x v="3"/>
    <x v="8"/>
    <n v="4"/>
    <n v="3421.7"/>
    <n v="0.25"/>
    <n v="10265.1"/>
    <s v="Net Banking"/>
    <x v="2"/>
    <s v="Express"/>
    <s v="Delivered"/>
    <n v="13686.8"/>
    <n v="10265.099999999999"/>
    <n v="1802015.0199999986"/>
    <m/>
    <m/>
    <x v="2"/>
    <n v="3421.7000000000007"/>
    <n v="25.000000000000007"/>
  </r>
  <r>
    <s v="ORD0859"/>
    <d v="2025-05-28T00:00:00"/>
    <s v="Delhi"/>
    <s v="North"/>
    <x v="4"/>
    <x v="17"/>
    <n v="1"/>
    <n v="741.41"/>
    <n v="0.19"/>
    <n v="600.54"/>
    <s v="COD"/>
    <x v="2"/>
    <s v="Same-Day"/>
    <s v="Cancelled"/>
    <n v="741.41"/>
    <n v="600.5421"/>
    <n v="2189601.9989000014"/>
    <m/>
    <m/>
    <x v="2"/>
    <n v="140.86789999999996"/>
    <n v="18.999999999999993"/>
  </r>
  <r>
    <s v="ORD0860"/>
    <d v="2025-02-20T00:00:00"/>
    <s v="Delhi"/>
    <s v="South"/>
    <x v="4"/>
    <x v="18"/>
    <n v="4"/>
    <n v="3510.18"/>
    <n v="7.0000000000000007E-2"/>
    <n v="13057.87"/>
    <s v="COD"/>
    <x v="0"/>
    <s v="Standard"/>
    <s v="Delivered"/>
    <n v="14040.72"/>
    <n v="13057.869599999998"/>
    <n v="2189601.9989000014"/>
    <m/>
    <m/>
    <x v="0"/>
    <n v="982.85040000000117"/>
    <n v="7.0000000000000089"/>
  </r>
  <r>
    <s v="ORD0861"/>
    <d v="2025-06-15T00:00:00"/>
    <s v="Karnataka"/>
    <s v="South"/>
    <x v="3"/>
    <x v="8"/>
    <n v="2"/>
    <n v="1945.12"/>
    <n v="0.25"/>
    <n v="2917.68"/>
    <s v="COD"/>
    <x v="0"/>
    <s v="Same-Day"/>
    <s v="Returned"/>
    <n v="3890.24"/>
    <n v="2917.68"/>
    <n v="1802015.0199999986"/>
    <m/>
    <m/>
    <x v="0"/>
    <n v="972.56"/>
    <n v="25"/>
  </r>
  <r>
    <s v="ORD0862"/>
    <d v="2025-05-06T00:00:00"/>
    <s v="Tamil Nadu"/>
    <s v="West"/>
    <x v="0"/>
    <x v="2"/>
    <n v="1"/>
    <n v="4903.3599999999997"/>
    <n v="0.16"/>
    <n v="4118.82"/>
    <s v="Debit Card"/>
    <x v="0"/>
    <s v="Same-Day"/>
    <s v="In Transit"/>
    <n v="4903.3599999999997"/>
    <n v="4118.8224"/>
    <n v="2058812.7634000003"/>
    <m/>
    <m/>
    <x v="0"/>
    <n v="784.53759999999966"/>
    <n v="15.999999999999995"/>
  </r>
  <r>
    <s v="ORD0863"/>
    <d v="2025-02-25T00:00:00"/>
    <s v="Maharashtra"/>
    <s v="West"/>
    <x v="2"/>
    <x v="11"/>
    <n v="4"/>
    <n v="2494.27"/>
    <n v="0.17"/>
    <n v="8280.98"/>
    <s v="Credit Card"/>
    <x v="0"/>
    <s v="Standard"/>
    <s v="Cancelled"/>
    <n v="9977.08"/>
    <n v="8280.9763999999996"/>
    <n v="1954015.6870999979"/>
    <m/>
    <m/>
    <x v="0"/>
    <n v="1696.1036000000004"/>
    <n v="17.000000000000004"/>
  </r>
  <r>
    <s v="ORD0864"/>
    <d v="2025-05-31T00:00:00"/>
    <s v="Tamil Nadu"/>
    <s v="North"/>
    <x v="0"/>
    <x v="3"/>
    <n v="4"/>
    <n v="1899.88"/>
    <n v="0.03"/>
    <n v="7371.53"/>
    <s v="UPI"/>
    <x v="1"/>
    <s v="Standard"/>
    <s v="Delivered"/>
    <n v="7599.52"/>
    <n v="7371.5344000000005"/>
    <n v="2058812.7634000003"/>
    <m/>
    <m/>
    <x v="1"/>
    <n v="227.98559999999998"/>
    <n v="2.9999999999999996"/>
  </r>
  <r>
    <s v="ORD0865"/>
    <d v="2025-06-03T00:00:00"/>
    <s v="Maharashtra"/>
    <s v="South"/>
    <x v="1"/>
    <x v="10"/>
    <n v="5"/>
    <n v="2449.54"/>
    <n v="0.17"/>
    <n v="10165.59"/>
    <s v="COD"/>
    <x v="1"/>
    <s v="Standard"/>
    <s v="Delivered"/>
    <n v="12247.7"/>
    <n v="10165.591"/>
    <n v="1975775.7839999988"/>
    <m/>
    <m/>
    <x v="1"/>
    <n v="2082.1090000000004"/>
    <n v="17"/>
  </r>
  <r>
    <s v="ORD0866"/>
    <d v="2025-04-14T00:00:00"/>
    <s v="Gujarat"/>
    <s v="South"/>
    <x v="2"/>
    <x v="6"/>
    <n v="3"/>
    <n v="411.14"/>
    <n v="0.23"/>
    <n v="949.73"/>
    <s v="Debit Card"/>
    <x v="0"/>
    <s v="Same-Day"/>
    <s v="Delivered"/>
    <n v="1233.42"/>
    <n v="949.73340000000007"/>
    <n v="1954015.6870999979"/>
    <m/>
    <m/>
    <x v="0"/>
    <n v="283.6866"/>
    <n v="23"/>
  </r>
  <r>
    <s v="ORD0867"/>
    <d v="2025-04-07T00:00:00"/>
    <s v="Gujarat"/>
    <s v="North"/>
    <x v="0"/>
    <x v="3"/>
    <n v="4"/>
    <n v="413.27"/>
    <n v="0.21"/>
    <n v="1305.93"/>
    <s v="COD"/>
    <x v="1"/>
    <s v="Same-Day"/>
    <s v="Cancelled"/>
    <n v="1653.08"/>
    <n v="1305.9331999999999"/>
    <n v="2058812.7634000003"/>
    <m/>
    <m/>
    <x v="1"/>
    <n v="347.14679999999998"/>
    <n v="21"/>
  </r>
  <r>
    <s v="ORD0868"/>
    <d v="2025-05-04T00:00:00"/>
    <s v="Delhi"/>
    <s v="North"/>
    <x v="3"/>
    <x v="8"/>
    <n v="2"/>
    <n v="126.09"/>
    <n v="0.11"/>
    <n v="224.44"/>
    <s v="COD"/>
    <x v="1"/>
    <s v="Express"/>
    <s v="Delivered"/>
    <n v="252.18"/>
    <n v="224.4402"/>
    <n v="1802015.0199999986"/>
    <m/>
    <m/>
    <x v="1"/>
    <n v="27.739800000000002"/>
    <n v="11"/>
  </r>
  <r>
    <s v="ORD0869"/>
    <d v="2025-02-18T00:00:00"/>
    <s v="Delhi"/>
    <s v="East"/>
    <x v="1"/>
    <x v="10"/>
    <n v="3"/>
    <n v="4272.1099999999997"/>
    <n v="0.01"/>
    <n v="12688.17"/>
    <s v="Credit Card"/>
    <x v="1"/>
    <s v="Standard"/>
    <s v="Delivered"/>
    <n v="12816.329999999998"/>
    <n v="12688.166699999998"/>
    <n v="1975775.7839999988"/>
    <m/>
    <m/>
    <x v="1"/>
    <n v="128.16330000000016"/>
    <n v="1.0000000000000013"/>
  </r>
  <r>
    <s v="ORD0870"/>
    <d v="2025-02-25T00:00:00"/>
    <s v="Tamil Nadu"/>
    <s v="West"/>
    <x v="1"/>
    <x v="10"/>
    <n v="3"/>
    <n v="326.20999999999998"/>
    <n v="0.24"/>
    <n v="743.76"/>
    <s v="Credit Card"/>
    <x v="0"/>
    <s v="Express"/>
    <s v="Delivered"/>
    <n v="978.62999999999988"/>
    <n v="743.75879999999995"/>
    <n v="1975775.7839999988"/>
    <m/>
    <m/>
    <x v="0"/>
    <n v="234.87119999999993"/>
    <n v="23.999999999999996"/>
  </r>
  <r>
    <s v="ORD0871"/>
    <d v="2025-03-29T00:00:00"/>
    <s v="Gujarat"/>
    <s v="North"/>
    <x v="2"/>
    <x v="6"/>
    <n v="5"/>
    <n v="2601.89"/>
    <n v="0.17"/>
    <n v="10797.84"/>
    <s v="UPI"/>
    <x v="1"/>
    <s v="Same-Day"/>
    <s v="Delivered"/>
    <n v="13009.449999999999"/>
    <n v="10797.843499999999"/>
    <n v="1954015.6870999979"/>
    <m/>
    <m/>
    <x v="1"/>
    <n v="2211.6064999999999"/>
    <n v="17"/>
  </r>
  <r>
    <s v="ORD0872"/>
    <d v="2025-01-18T00:00:00"/>
    <s v="Karnataka"/>
    <s v="South"/>
    <x v="3"/>
    <x v="12"/>
    <n v="5"/>
    <n v="2805.15"/>
    <n v="0.15"/>
    <n v="11921.89"/>
    <s v="Debit Card"/>
    <x v="0"/>
    <s v="Express"/>
    <s v="Delivered"/>
    <n v="14025.75"/>
    <n v="11921.887499999999"/>
    <n v="1802015.0199999986"/>
    <m/>
    <m/>
    <x v="0"/>
    <n v="2103.8625000000011"/>
    <n v="15.000000000000007"/>
  </r>
  <r>
    <s v="ORD0873"/>
    <d v="2025-05-21T00:00:00"/>
    <s v="Gujarat"/>
    <s v="North"/>
    <x v="2"/>
    <x v="7"/>
    <n v="4"/>
    <n v="3283.87"/>
    <n v="0.04"/>
    <n v="12610.06"/>
    <s v="UPI"/>
    <x v="2"/>
    <s v="Express"/>
    <s v="Returned"/>
    <n v="13135.48"/>
    <n v="12610.060799999999"/>
    <n v="1954015.6870999979"/>
    <m/>
    <m/>
    <x v="2"/>
    <n v="525.41920000000027"/>
    <n v="4.0000000000000018"/>
  </r>
  <r>
    <s v="ORD0874"/>
    <d v="2025-02-27T00:00:00"/>
    <s v="Gujarat"/>
    <s v="East"/>
    <x v="2"/>
    <x v="11"/>
    <n v="3"/>
    <n v="4977.26"/>
    <n v="0.17"/>
    <n v="12393.38"/>
    <s v="Debit Card"/>
    <x v="0"/>
    <s v="Standard"/>
    <s v="Delivered"/>
    <n v="14931.78"/>
    <n v="12393.377399999999"/>
    <n v="1954015.6870999979"/>
    <m/>
    <m/>
    <x v="0"/>
    <n v="2538.4026000000013"/>
    <n v="17.000000000000007"/>
  </r>
  <r>
    <s v="ORD0875"/>
    <d v="2025-02-17T00:00:00"/>
    <s v="Tamil Nadu"/>
    <s v="North"/>
    <x v="1"/>
    <x v="10"/>
    <n v="4"/>
    <n v="1956.82"/>
    <n v="0.24"/>
    <n v="5948.73"/>
    <s v="Debit Card"/>
    <x v="2"/>
    <s v="Standard"/>
    <s v="Delivered"/>
    <n v="7827.28"/>
    <n v="5948.7327999999998"/>
    <n v="1975775.7839999988"/>
    <m/>
    <m/>
    <x v="2"/>
    <n v="1878.5472"/>
    <n v="24"/>
  </r>
  <r>
    <s v="ORD0876"/>
    <d v="2025-02-24T00:00:00"/>
    <s v="Gujarat"/>
    <s v="East"/>
    <x v="1"/>
    <x v="13"/>
    <n v="3"/>
    <n v="3236.87"/>
    <n v="0.09"/>
    <n v="8836.66"/>
    <s v="Net Banking"/>
    <x v="0"/>
    <s v="Express"/>
    <s v="Delivered"/>
    <n v="9710.61"/>
    <n v="8836.6550999999999"/>
    <n v="1975775.7839999988"/>
    <m/>
    <m/>
    <x v="0"/>
    <n v="873.95490000000063"/>
    <n v="9.0000000000000071"/>
  </r>
  <r>
    <s v="ORD0877"/>
    <d v="2025-03-09T00:00:00"/>
    <s v="Maharashtra"/>
    <s v="South"/>
    <x v="3"/>
    <x v="9"/>
    <n v="2"/>
    <n v="1955.3"/>
    <n v="0.03"/>
    <n v="3793.28"/>
    <s v="Credit Card"/>
    <x v="2"/>
    <s v="Standard"/>
    <s v="Delivered"/>
    <n v="3910.6"/>
    <n v="3793.2819999999997"/>
    <n v="1802015.0199999986"/>
    <m/>
    <m/>
    <x v="2"/>
    <n v="117.31800000000021"/>
    <n v="3.0000000000000053"/>
  </r>
  <r>
    <s v="ORD0878"/>
    <d v="2025-03-06T00:00:00"/>
    <s v="Maharashtra"/>
    <s v="North"/>
    <x v="4"/>
    <x v="18"/>
    <n v="5"/>
    <n v="4340.45"/>
    <n v="0.14000000000000001"/>
    <n v="18663.939999999999"/>
    <s v="COD"/>
    <x v="2"/>
    <s v="Same-Day"/>
    <s v="Returned"/>
    <n v="21702.25"/>
    <n v="18663.935000000001"/>
    <n v="2189601.9989000014"/>
    <m/>
    <m/>
    <x v="2"/>
    <n v="3038.3149999999987"/>
    <n v="13.999999999999993"/>
  </r>
  <r>
    <s v="ORD0879"/>
    <d v="2025-06-25T00:00:00"/>
    <s v="Tamil Nadu"/>
    <s v="West"/>
    <x v="3"/>
    <x v="9"/>
    <n v="5"/>
    <n v="2803.19"/>
    <n v="0.22"/>
    <n v="10932.44"/>
    <s v="Debit Card"/>
    <x v="2"/>
    <s v="Express"/>
    <s v="Delivered"/>
    <n v="14015.95"/>
    <n v="10932.441000000001"/>
    <n v="1802015.0199999986"/>
    <m/>
    <m/>
    <x v="2"/>
    <n v="3083.509"/>
    <n v="22"/>
  </r>
  <r>
    <s v="ORD0880"/>
    <d v="2025-04-17T00:00:00"/>
    <s v="Gujarat"/>
    <s v="North"/>
    <x v="4"/>
    <x v="19"/>
    <n v="2"/>
    <n v="799.08"/>
    <n v="0.14000000000000001"/>
    <n v="1374.42"/>
    <s v="Debit Card"/>
    <x v="1"/>
    <s v="Express"/>
    <s v="Returned"/>
    <n v="1598.16"/>
    <n v="1374.4176"/>
    <n v="2189601.9989000014"/>
    <m/>
    <m/>
    <x v="1"/>
    <n v="223.74240000000009"/>
    <n v="14.000000000000004"/>
  </r>
  <r>
    <s v="ORD0881"/>
    <d v="2025-01-18T00:00:00"/>
    <s v="Gujarat"/>
    <s v="East"/>
    <x v="4"/>
    <x v="16"/>
    <n v="4"/>
    <n v="997.21"/>
    <n v="0.25"/>
    <n v="2991.63"/>
    <s v="Net Banking"/>
    <x v="1"/>
    <s v="Express"/>
    <s v="Delivered"/>
    <n v="3988.84"/>
    <n v="2991.63"/>
    <n v="2189601.9989000014"/>
    <m/>
    <m/>
    <x v="1"/>
    <n v="997.21"/>
    <n v="25"/>
  </r>
  <r>
    <s v="ORD0882"/>
    <d v="2025-01-29T00:00:00"/>
    <s v="Karnataka"/>
    <s v="North"/>
    <x v="2"/>
    <x v="11"/>
    <n v="4"/>
    <n v="3875.83"/>
    <n v="0.21"/>
    <n v="12247.62"/>
    <s v="Credit Card"/>
    <x v="2"/>
    <s v="Same-Day"/>
    <s v="Delivered"/>
    <n v="15503.32"/>
    <n v="12247.622800000001"/>
    <n v="1954015.6870999979"/>
    <m/>
    <m/>
    <x v="2"/>
    <n v="3255.6971999999987"/>
    <n v="20.999999999999989"/>
  </r>
  <r>
    <s v="ORD0883"/>
    <d v="2025-02-01T00:00:00"/>
    <s v="Delhi"/>
    <s v="North"/>
    <x v="3"/>
    <x v="8"/>
    <n v="1"/>
    <n v="3742.71"/>
    <n v="0.14000000000000001"/>
    <n v="3218.73"/>
    <s v="COD"/>
    <x v="0"/>
    <s v="Express"/>
    <s v="In Transit"/>
    <n v="3742.71"/>
    <n v="3218.7305999999999"/>
    <n v="1802015.0199999986"/>
    <m/>
    <m/>
    <x v="0"/>
    <n v="523.97940000000017"/>
    <n v="14.000000000000004"/>
  </r>
  <r>
    <s v="ORD0884"/>
    <d v="2025-02-16T00:00:00"/>
    <s v="Tamil Nadu"/>
    <s v="South"/>
    <x v="2"/>
    <x v="11"/>
    <n v="5"/>
    <n v="3519.62"/>
    <n v="0.1"/>
    <n v="15838.29"/>
    <s v="Net Banking"/>
    <x v="1"/>
    <s v="Same-Day"/>
    <s v="Returned"/>
    <n v="17598.099999999999"/>
    <n v="15838.289999999999"/>
    <n v="1954015.6870999979"/>
    <m/>
    <m/>
    <x v="1"/>
    <n v="1759.8099999999995"/>
    <n v="9.9999999999999982"/>
  </r>
  <r>
    <s v="ORD0885"/>
    <d v="2025-03-18T00:00:00"/>
    <s v="Gujarat"/>
    <s v="South"/>
    <x v="0"/>
    <x v="3"/>
    <n v="5"/>
    <n v="3451.98"/>
    <n v="0.01"/>
    <n v="17087.3"/>
    <s v="UPI"/>
    <x v="0"/>
    <s v="Express"/>
    <s v="Delivered"/>
    <n v="17259.900000000001"/>
    <n v="17087.300999999999"/>
    <n v="2058812.7634000003"/>
    <m/>
    <m/>
    <x v="0"/>
    <n v="172.59900000000198"/>
    <n v="1.0000000000000113"/>
  </r>
  <r>
    <s v="ORD0886"/>
    <d v="2025-05-17T00:00:00"/>
    <s v="Delhi"/>
    <s v="West"/>
    <x v="1"/>
    <x v="10"/>
    <n v="2"/>
    <n v="2617.0500000000002"/>
    <n v="0.24"/>
    <n v="3977.92"/>
    <s v="Credit Card"/>
    <x v="2"/>
    <s v="Express"/>
    <s v="Delivered"/>
    <n v="5234.1000000000004"/>
    <n v="3977.9160000000002"/>
    <n v="1975775.7839999988"/>
    <m/>
    <m/>
    <x v="2"/>
    <n v="1256.1840000000002"/>
    <n v="24.000000000000004"/>
  </r>
  <r>
    <s v="ORD0887"/>
    <d v="2025-02-01T00:00:00"/>
    <s v="Karnataka"/>
    <s v="South"/>
    <x v="4"/>
    <x v="19"/>
    <n v="1"/>
    <n v="1521.32"/>
    <n v="0.12"/>
    <n v="1338.76"/>
    <s v="Debit Card"/>
    <x v="1"/>
    <s v="Express"/>
    <s v="Delivered"/>
    <n v="1521.32"/>
    <n v="1338.7616"/>
    <n v="2189601.9989000014"/>
    <m/>
    <m/>
    <x v="1"/>
    <n v="182.55839999999989"/>
    <n v="11.999999999999995"/>
  </r>
  <r>
    <s v="ORD0888"/>
    <d v="2025-05-20T00:00:00"/>
    <s v="Delhi"/>
    <s v="West"/>
    <x v="1"/>
    <x v="14"/>
    <n v="5"/>
    <n v="4146.0600000000004"/>
    <n v="0.01"/>
    <n v="20523"/>
    <s v="UPI"/>
    <x v="1"/>
    <s v="Express"/>
    <s v="Delivered"/>
    <n v="20730.300000000003"/>
    <n v="20522.997000000003"/>
    <n v="1975775.7839999988"/>
    <m/>
    <m/>
    <x v="1"/>
    <n v="207.30299999999988"/>
    <n v="0.99999999999999933"/>
  </r>
  <r>
    <s v="ORD0889"/>
    <d v="2025-02-13T00:00:00"/>
    <s v="Karnataka"/>
    <s v="West"/>
    <x v="0"/>
    <x v="3"/>
    <n v="1"/>
    <n v="125.26"/>
    <n v="0.22"/>
    <n v="97.7"/>
    <s v="UPI"/>
    <x v="2"/>
    <s v="Standard"/>
    <s v="Delivered"/>
    <n v="125.26"/>
    <n v="97.702800000000011"/>
    <n v="2058812.7634000003"/>
    <m/>
    <m/>
    <x v="2"/>
    <n v="27.557199999999995"/>
    <n v="21.999999999999993"/>
  </r>
  <r>
    <s v="ORD0890"/>
    <d v="2025-01-15T00:00:00"/>
    <s v="Tamil Nadu"/>
    <s v="West"/>
    <x v="0"/>
    <x v="3"/>
    <n v="5"/>
    <n v="2620.16"/>
    <n v="0.04"/>
    <n v="12576.77"/>
    <s v="Debit Card"/>
    <x v="0"/>
    <s v="Standard"/>
    <s v="Delivered"/>
    <n v="13100.8"/>
    <n v="12576.767999999998"/>
    <n v="2058812.7634000003"/>
    <m/>
    <m/>
    <x v="0"/>
    <n v="524.03200000000106"/>
    <n v="4.000000000000008"/>
  </r>
  <r>
    <s v="ORD0891"/>
    <d v="2025-03-24T00:00:00"/>
    <s v="Tamil Nadu"/>
    <s v="East"/>
    <x v="4"/>
    <x v="16"/>
    <n v="3"/>
    <n v="1886.03"/>
    <n v="0.22"/>
    <n v="4413.3100000000004"/>
    <s v="Net Banking"/>
    <x v="2"/>
    <s v="Same-Day"/>
    <s v="Delivered"/>
    <n v="5658.09"/>
    <n v="4413.3101999999999"/>
    <n v="2189601.9989000014"/>
    <m/>
    <m/>
    <x v="2"/>
    <n v="1244.7798000000003"/>
    <n v="22.000000000000004"/>
  </r>
  <r>
    <s v="ORD0892"/>
    <d v="2025-03-23T00:00:00"/>
    <s v="Delhi"/>
    <s v="South"/>
    <x v="2"/>
    <x v="5"/>
    <n v="4"/>
    <n v="128.47"/>
    <n v="0.22"/>
    <n v="400.83"/>
    <s v="Debit Card"/>
    <x v="2"/>
    <s v="Same-Day"/>
    <s v="Delivered"/>
    <n v="513.88"/>
    <n v="400.82640000000004"/>
    <n v="1954015.6870999979"/>
    <m/>
    <m/>
    <x v="2"/>
    <n v="113.05359999999996"/>
    <n v="21.999999999999993"/>
  </r>
  <r>
    <s v="ORD0893"/>
    <d v="2025-03-08T00:00:00"/>
    <s v="Delhi"/>
    <s v="West"/>
    <x v="4"/>
    <x v="19"/>
    <n v="3"/>
    <n v="4514.8900000000003"/>
    <n v="0.04"/>
    <n v="13002.88"/>
    <s v="Net Banking"/>
    <x v="2"/>
    <s v="Standard"/>
    <s v="In Transit"/>
    <n v="13544.670000000002"/>
    <n v="13002.883200000002"/>
    <n v="2189601.9989000014"/>
    <m/>
    <m/>
    <x v="2"/>
    <n v="541.78679999999986"/>
    <n v="3.9999999999999987"/>
  </r>
  <r>
    <s v="ORD0894"/>
    <d v="2025-04-18T00:00:00"/>
    <s v="Tamil Nadu"/>
    <s v="West"/>
    <x v="4"/>
    <x v="19"/>
    <n v="4"/>
    <n v="4019.12"/>
    <n v="0.18"/>
    <n v="13182.71"/>
    <s v="Net Banking"/>
    <x v="1"/>
    <s v="Express"/>
    <s v="Delivered"/>
    <n v="16076.48"/>
    <n v="13182.713600000001"/>
    <n v="2189601.9989000014"/>
    <m/>
    <m/>
    <x v="1"/>
    <n v="2893.7663999999986"/>
    <n v="17.999999999999989"/>
  </r>
  <r>
    <s v="ORD0895"/>
    <d v="2025-04-03T00:00:00"/>
    <s v="Maharashtra"/>
    <s v="South"/>
    <x v="2"/>
    <x v="11"/>
    <n v="2"/>
    <n v="862.16"/>
    <n v="0.13"/>
    <n v="1500.16"/>
    <s v="Credit Card"/>
    <x v="0"/>
    <s v="Same-Day"/>
    <s v="Delivered"/>
    <n v="1724.32"/>
    <n v="1500.1584"/>
    <n v="1954015.6870999979"/>
    <m/>
    <m/>
    <x v="0"/>
    <n v="224.16159999999991"/>
    <n v="12.999999999999995"/>
  </r>
  <r>
    <s v="ORD0896"/>
    <d v="2025-03-24T00:00:00"/>
    <s v="Gujarat"/>
    <s v="South"/>
    <x v="4"/>
    <x v="18"/>
    <n v="4"/>
    <n v="1518.39"/>
    <n v="0.12"/>
    <n v="5344.73"/>
    <s v="Credit Card"/>
    <x v="2"/>
    <s v="Express"/>
    <s v="Delivered"/>
    <n v="6073.56"/>
    <n v="5344.7328000000007"/>
    <n v="2189601.9989000014"/>
    <m/>
    <m/>
    <x v="2"/>
    <n v="728.82719999999972"/>
    <n v="11.999999999999995"/>
  </r>
  <r>
    <s v="ORD0897"/>
    <d v="2025-01-15T00:00:00"/>
    <s v="Delhi"/>
    <s v="South"/>
    <x v="1"/>
    <x v="10"/>
    <n v="3"/>
    <n v="4971.8599999999997"/>
    <n v="0.06"/>
    <n v="14020.65"/>
    <s v="UPI"/>
    <x v="0"/>
    <s v="Express"/>
    <s v="Delivered"/>
    <n v="14915.579999999998"/>
    <n v="14020.645199999997"/>
    <n v="1975775.7839999988"/>
    <m/>
    <m/>
    <x v="0"/>
    <n v="894.93480000000091"/>
    <n v="6.0000000000000071"/>
  </r>
  <r>
    <s v="ORD0898"/>
    <d v="2025-02-12T00:00:00"/>
    <s v="Delhi"/>
    <s v="East"/>
    <x v="0"/>
    <x v="4"/>
    <n v="2"/>
    <n v="1223.98"/>
    <n v="0.03"/>
    <n v="2374.52"/>
    <s v="COD"/>
    <x v="1"/>
    <s v="Standard"/>
    <s v="In Transit"/>
    <n v="2447.96"/>
    <n v="2374.5212000000001"/>
    <n v="2058812.7634000003"/>
    <m/>
    <m/>
    <x v="1"/>
    <n v="73.438799999999901"/>
    <n v="2.999999999999996"/>
  </r>
  <r>
    <s v="ORD0899"/>
    <d v="2025-06-13T00:00:00"/>
    <s v="Maharashtra"/>
    <s v="East"/>
    <x v="3"/>
    <x v="15"/>
    <n v="1"/>
    <n v="4335.32"/>
    <n v="0.1"/>
    <n v="3901.79"/>
    <s v="COD"/>
    <x v="0"/>
    <s v="Same-Day"/>
    <s v="Delivered"/>
    <n v="4335.32"/>
    <n v="3901.788"/>
    <n v="1802015.0199999986"/>
    <m/>
    <m/>
    <x v="0"/>
    <n v="433.5319999999997"/>
    <n v="9.9999999999999929"/>
  </r>
  <r>
    <s v="ORD0900"/>
    <d v="2025-03-25T00:00:00"/>
    <s v="Karnataka"/>
    <s v="North"/>
    <x v="3"/>
    <x v="12"/>
    <n v="1"/>
    <n v="2598.33"/>
    <n v="0.16"/>
    <n v="2182.6"/>
    <s v="Net Banking"/>
    <x v="2"/>
    <s v="Express"/>
    <s v="Delivered"/>
    <n v="2598.33"/>
    <n v="2182.5971999999997"/>
    <n v="1802015.0199999986"/>
    <m/>
    <m/>
    <x v="2"/>
    <n v="415.73280000000022"/>
    <n v="16.000000000000007"/>
  </r>
  <r>
    <s v="ORD0901"/>
    <d v="2025-03-19T00:00:00"/>
    <s v="Tamil Nadu"/>
    <s v="East"/>
    <x v="4"/>
    <x v="17"/>
    <n v="1"/>
    <n v="990.58"/>
    <n v="0"/>
    <n v="990.58"/>
    <s v="Debit Card"/>
    <x v="2"/>
    <s v="Same-Day"/>
    <s v="Delivered"/>
    <n v="990.58"/>
    <n v="990.58"/>
    <n v="2189601.9989000014"/>
    <m/>
    <m/>
    <x v="2"/>
    <n v="0"/>
    <n v="0"/>
  </r>
  <r>
    <s v="ORD0902"/>
    <d v="2025-06-27T00:00:00"/>
    <s v="Gujarat"/>
    <s v="East"/>
    <x v="2"/>
    <x v="6"/>
    <n v="2"/>
    <n v="1336.09"/>
    <n v="0.12"/>
    <n v="2351.52"/>
    <s v="Credit Card"/>
    <x v="2"/>
    <s v="Express"/>
    <s v="Delivered"/>
    <n v="2672.18"/>
    <n v="2351.5183999999999"/>
    <n v="1954015.6870999979"/>
    <m/>
    <m/>
    <x v="2"/>
    <n v="320.66159999999991"/>
    <n v="11.999999999999996"/>
  </r>
  <r>
    <s v="ORD0903"/>
    <d v="2025-06-01T00:00:00"/>
    <s v="Karnataka"/>
    <s v="East"/>
    <x v="0"/>
    <x v="4"/>
    <n v="3"/>
    <n v="3740.37"/>
    <n v="0.15"/>
    <n v="9537.94"/>
    <s v="UPI"/>
    <x v="1"/>
    <s v="Same-Day"/>
    <s v="Delivered"/>
    <n v="11221.11"/>
    <n v="9537.9434999999994"/>
    <n v="2058812.7634000003"/>
    <m/>
    <m/>
    <x v="1"/>
    <n v="1683.1665000000012"/>
    <n v="15.000000000000011"/>
  </r>
  <r>
    <s v="ORD0904"/>
    <d v="2025-04-26T00:00:00"/>
    <s v="Gujarat"/>
    <s v="North"/>
    <x v="4"/>
    <x v="16"/>
    <n v="1"/>
    <n v="739.38"/>
    <n v="0.19"/>
    <n v="598.9"/>
    <s v="Net Banking"/>
    <x v="0"/>
    <s v="Standard"/>
    <s v="Delivered"/>
    <n v="739.38"/>
    <n v="598.89780000000007"/>
    <n v="2189601.9989000014"/>
    <m/>
    <m/>
    <x v="0"/>
    <n v="140.48219999999992"/>
    <n v="18.999999999999989"/>
  </r>
  <r>
    <s v="ORD0905"/>
    <d v="2025-05-18T00:00:00"/>
    <s v="Tamil Nadu"/>
    <s v="South"/>
    <x v="3"/>
    <x v="12"/>
    <n v="5"/>
    <n v="3133.15"/>
    <n v="0.08"/>
    <n v="14412.49"/>
    <s v="Credit Card"/>
    <x v="0"/>
    <s v="Express"/>
    <s v="Delivered"/>
    <n v="15665.75"/>
    <n v="14412.49"/>
    <n v="1802015.0199999986"/>
    <m/>
    <m/>
    <x v="0"/>
    <n v="1253.2600000000002"/>
    <n v="8.0000000000000018"/>
  </r>
  <r>
    <s v="ORD0906"/>
    <d v="2025-01-06T00:00:00"/>
    <s v="Delhi"/>
    <s v="East"/>
    <x v="3"/>
    <x v="8"/>
    <n v="5"/>
    <n v="3586.86"/>
    <n v="0.22"/>
    <n v="13988.75"/>
    <s v="Debit Card"/>
    <x v="2"/>
    <s v="Same-Day"/>
    <s v="Returned"/>
    <n v="17934.3"/>
    <n v="13988.754000000001"/>
    <n v="1802015.0199999986"/>
    <m/>
    <m/>
    <x v="2"/>
    <n v="3945.5459999999985"/>
    <n v="21.999999999999993"/>
  </r>
  <r>
    <s v="ORD0907"/>
    <d v="2025-06-18T00:00:00"/>
    <s v="Tamil Nadu"/>
    <s v="South"/>
    <x v="2"/>
    <x v="7"/>
    <n v="4"/>
    <n v="2666.44"/>
    <n v="0.24"/>
    <n v="8105.98"/>
    <s v="Credit Card"/>
    <x v="2"/>
    <s v="Standard"/>
    <s v="Delivered"/>
    <n v="10665.76"/>
    <n v="8105.9776000000002"/>
    <n v="1954015.6870999979"/>
    <m/>
    <m/>
    <x v="2"/>
    <n v="2559.7824000000001"/>
    <n v="24"/>
  </r>
  <r>
    <s v="ORD0908"/>
    <d v="2025-06-23T00:00:00"/>
    <s v="Maharashtra"/>
    <s v="North"/>
    <x v="3"/>
    <x v="9"/>
    <n v="2"/>
    <n v="3729.5"/>
    <n v="0.1"/>
    <n v="6713.1"/>
    <s v="COD"/>
    <x v="0"/>
    <s v="Same-Day"/>
    <s v="Delivered"/>
    <n v="7459"/>
    <n v="6713.1"/>
    <n v="1802015.0199999986"/>
    <m/>
    <m/>
    <x v="0"/>
    <n v="745.89999999999964"/>
    <n v="9.9999999999999947"/>
  </r>
  <r>
    <s v="ORD0909"/>
    <d v="2025-05-31T00:00:00"/>
    <s v="Gujarat"/>
    <s v="South"/>
    <x v="1"/>
    <x v="14"/>
    <n v="5"/>
    <n v="1430.32"/>
    <n v="0.05"/>
    <n v="6794.02"/>
    <s v="Net Banking"/>
    <x v="2"/>
    <s v="Standard"/>
    <s v="Delivered"/>
    <n v="7151.5999999999995"/>
    <n v="6794.0199999999995"/>
    <n v="1975775.7839999988"/>
    <m/>
    <m/>
    <x v="2"/>
    <n v="357.57999999999993"/>
    <n v="5"/>
  </r>
  <r>
    <s v="ORD0910"/>
    <d v="2025-04-24T00:00:00"/>
    <s v="Gujarat"/>
    <s v="North"/>
    <x v="0"/>
    <x v="3"/>
    <n v="3"/>
    <n v="4277.13"/>
    <n v="7.0000000000000007E-2"/>
    <n v="11933.19"/>
    <s v="COD"/>
    <x v="2"/>
    <s v="Express"/>
    <s v="Delivered"/>
    <n v="12831.39"/>
    <n v="11933.192699999998"/>
    <n v="2058812.7634000003"/>
    <m/>
    <m/>
    <x v="2"/>
    <n v="898.19730000000163"/>
    <n v="7.0000000000000133"/>
  </r>
  <r>
    <s v="ORD0911"/>
    <d v="2025-03-17T00:00:00"/>
    <s v="Karnataka"/>
    <s v="East"/>
    <x v="0"/>
    <x v="4"/>
    <n v="2"/>
    <n v="4716.03"/>
    <n v="7.0000000000000007E-2"/>
    <n v="8771.82"/>
    <s v="Credit Card"/>
    <x v="1"/>
    <s v="Standard"/>
    <s v="Returned"/>
    <n v="9432.06"/>
    <n v="8771.8157999999985"/>
    <n v="2058812.7634000003"/>
    <m/>
    <m/>
    <x v="1"/>
    <n v="660.244200000001"/>
    <n v="7.0000000000000107"/>
  </r>
  <r>
    <s v="ORD0912"/>
    <d v="2025-04-05T00:00:00"/>
    <s v="Delhi"/>
    <s v="East"/>
    <x v="0"/>
    <x v="4"/>
    <n v="1"/>
    <n v="3278.36"/>
    <n v="0.16"/>
    <n v="2753.82"/>
    <s v="COD"/>
    <x v="0"/>
    <s v="Express"/>
    <s v="Delivered"/>
    <n v="3278.36"/>
    <n v="2753.8224"/>
    <n v="2058812.7634000003"/>
    <m/>
    <m/>
    <x v="0"/>
    <n v="524.53760000000011"/>
    <n v="16.000000000000004"/>
  </r>
  <r>
    <s v="ORD0913"/>
    <d v="2025-01-04T00:00:00"/>
    <s v="Delhi"/>
    <s v="East"/>
    <x v="1"/>
    <x v="1"/>
    <n v="3"/>
    <n v="1690.71"/>
    <n v="0.01"/>
    <n v="5021.41"/>
    <s v="Net Banking"/>
    <x v="1"/>
    <s v="Standard"/>
    <s v="Delivered"/>
    <n v="5072.13"/>
    <n v="5021.4087"/>
    <n v="1975775.7839999988"/>
    <m/>
    <m/>
    <x v="1"/>
    <n v="50.721300000000156"/>
    <n v="1.0000000000000029"/>
  </r>
  <r>
    <s v="ORD0914"/>
    <d v="2025-03-12T00:00:00"/>
    <s v="Karnataka"/>
    <s v="East"/>
    <x v="4"/>
    <x v="16"/>
    <n v="5"/>
    <n v="621.57000000000005"/>
    <n v="0.19"/>
    <n v="2517.36"/>
    <s v="Credit Card"/>
    <x v="1"/>
    <s v="Express"/>
    <s v="Returned"/>
    <n v="3107.8500000000004"/>
    <n v="2517.3585000000003"/>
    <n v="2189601.9989000014"/>
    <m/>
    <m/>
    <x v="1"/>
    <n v="590.49150000000009"/>
    <n v="19"/>
  </r>
  <r>
    <s v="ORD0915"/>
    <d v="2025-03-01T00:00:00"/>
    <s v="Tamil Nadu"/>
    <s v="South"/>
    <x v="1"/>
    <x v="10"/>
    <n v="3"/>
    <n v="1099.2"/>
    <n v="0.16"/>
    <n v="2769.98"/>
    <s v="Debit Card"/>
    <x v="2"/>
    <s v="Express"/>
    <s v="Delivered"/>
    <n v="3297.6000000000004"/>
    <n v="2769.9840000000004"/>
    <n v="1975775.7839999988"/>
    <m/>
    <m/>
    <x v="2"/>
    <n v="527.61599999999999"/>
    <n v="15.999999999999998"/>
  </r>
  <r>
    <s v="ORD0916"/>
    <d v="2025-05-29T00:00:00"/>
    <s v="Delhi"/>
    <s v="South"/>
    <x v="2"/>
    <x v="6"/>
    <n v="4"/>
    <n v="989.42"/>
    <n v="0.05"/>
    <n v="3759.8"/>
    <s v="Net Banking"/>
    <x v="0"/>
    <s v="Standard"/>
    <s v="Delivered"/>
    <n v="3957.68"/>
    <n v="3759.7959999999998"/>
    <n v="1954015.6870999979"/>
    <m/>
    <m/>
    <x v="0"/>
    <n v="197.88400000000001"/>
    <n v="5"/>
  </r>
  <r>
    <s v="ORD0917"/>
    <d v="2025-03-19T00:00:00"/>
    <s v="Maharashtra"/>
    <s v="North"/>
    <x v="3"/>
    <x v="9"/>
    <n v="2"/>
    <n v="4105.75"/>
    <n v="0.17"/>
    <n v="6815.55"/>
    <s v="UPI"/>
    <x v="0"/>
    <s v="Standard"/>
    <s v="Delivered"/>
    <n v="8211.5"/>
    <n v="6815.5450000000001"/>
    <n v="1802015.0199999986"/>
    <m/>
    <m/>
    <x v="0"/>
    <n v="1395.9549999999999"/>
    <n v="17"/>
  </r>
  <r>
    <s v="ORD0918"/>
    <d v="2025-06-17T00:00:00"/>
    <s v="Tamil Nadu"/>
    <s v="North"/>
    <x v="2"/>
    <x v="11"/>
    <n v="5"/>
    <n v="772.73"/>
    <n v="0.19"/>
    <n v="3129.56"/>
    <s v="Net Banking"/>
    <x v="0"/>
    <s v="Standard"/>
    <s v="Delivered"/>
    <n v="3863.65"/>
    <n v="3129.5565000000001"/>
    <n v="1954015.6870999979"/>
    <m/>
    <m/>
    <x v="0"/>
    <n v="734.09349999999995"/>
    <n v="18.999999999999996"/>
  </r>
  <r>
    <s v="ORD0919"/>
    <d v="2025-06-25T00:00:00"/>
    <s v="Maharashtra"/>
    <s v="North"/>
    <x v="0"/>
    <x v="0"/>
    <n v="2"/>
    <n v="3873.58"/>
    <n v="7.0000000000000007E-2"/>
    <n v="7204.86"/>
    <s v="Credit Card"/>
    <x v="0"/>
    <s v="Same-Day"/>
    <s v="Cancelled"/>
    <n v="7747.16"/>
    <n v="7204.8587999999991"/>
    <n v="2058812.7634000003"/>
    <m/>
    <m/>
    <x v="0"/>
    <n v="542.30120000000079"/>
    <n v="7.0000000000000107"/>
  </r>
  <r>
    <s v="ORD0920"/>
    <d v="2025-06-14T00:00:00"/>
    <s v="Gujarat"/>
    <s v="West"/>
    <x v="0"/>
    <x v="0"/>
    <n v="1"/>
    <n v="1091.3800000000001"/>
    <n v="0.12"/>
    <n v="960.41"/>
    <s v="UPI"/>
    <x v="1"/>
    <s v="Same-Day"/>
    <s v="Cancelled"/>
    <n v="1091.3800000000001"/>
    <n v="960.41440000000011"/>
    <n v="2058812.7634000003"/>
    <m/>
    <m/>
    <x v="1"/>
    <n v="130.96559999999999"/>
    <n v="11.999999999999998"/>
  </r>
  <r>
    <s v="ORD0921"/>
    <d v="2025-03-25T00:00:00"/>
    <s v="Tamil Nadu"/>
    <s v="North"/>
    <x v="4"/>
    <x v="17"/>
    <n v="1"/>
    <n v="2763.28"/>
    <n v="7.0000000000000007E-2"/>
    <n v="2569.85"/>
    <s v="Debit Card"/>
    <x v="0"/>
    <s v="Same-Day"/>
    <s v="Delivered"/>
    <n v="2763.28"/>
    <n v="2569.8503999999998"/>
    <n v="2189601.9989000014"/>
    <m/>
    <m/>
    <x v="0"/>
    <n v="193.42960000000039"/>
    <n v="7.0000000000000133"/>
  </r>
  <r>
    <s v="ORD0922"/>
    <d v="2025-04-17T00:00:00"/>
    <s v="Gujarat"/>
    <s v="South"/>
    <x v="0"/>
    <x v="0"/>
    <n v="5"/>
    <n v="4443.6400000000003"/>
    <n v="0.1"/>
    <n v="19996.38"/>
    <s v="UPI"/>
    <x v="0"/>
    <s v="Standard"/>
    <s v="Delivered"/>
    <n v="22218.2"/>
    <n v="19996.38"/>
    <n v="2058812.7634000003"/>
    <m/>
    <m/>
    <x v="0"/>
    <n v="2221.8199999999997"/>
    <n v="9.9999999999999982"/>
  </r>
  <r>
    <s v="ORD0923"/>
    <d v="2025-05-28T00:00:00"/>
    <s v="Delhi"/>
    <s v="North"/>
    <x v="2"/>
    <x v="5"/>
    <n v="3"/>
    <n v="1206.83"/>
    <n v="0.22"/>
    <n v="2823.98"/>
    <s v="UPI"/>
    <x v="1"/>
    <s v="Express"/>
    <s v="Delivered"/>
    <n v="3620.49"/>
    <n v="2823.9821999999999"/>
    <n v="1954015.6870999979"/>
    <m/>
    <m/>
    <x v="1"/>
    <n v="796.50779999999986"/>
    <n v="21.999999999999996"/>
  </r>
  <r>
    <s v="ORD0924"/>
    <d v="2025-05-25T00:00:00"/>
    <s v="Maharashtra"/>
    <s v="North"/>
    <x v="0"/>
    <x v="4"/>
    <n v="1"/>
    <n v="3116.91"/>
    <n v="0.03"/>
    <n v="3023.4"/>
    <s v="UPI"/>
    <x v="2"/>
    <s v="Standard"/>
    <s v="Delivered"/>
    <n v="3116.91"/>
    <n v="3023.4026999999996"/>
    <n v="2058812.7634000003"/>
    <m/>
    <m/>
    <x v="2"/>
    <n v="93.507300000000214"/>
    <n v="3.0000000000000071"/>
  </r>
  <r>
    <s v="ORD0925"/>
    <d v="2025-04-19T00:00:00"/>
    <s v="Gujarat"/>
    <s v="East"/>
    <x v="3"/>
    <x v="15"/>
    <n v="2"/>
    <n v="3429.22"/>
    <n v="0.04"/>
    <n v="6584.1"/>
    <s v="UPI"/>
    <x v="1"/>
    <s v="Same-Day"/>
    <s v="Delivered"/>
    <n v="6858.44"/>
    <n v="6584.1023999999998"/>
    <n v="1802015.0199999986"/>
    <m/>
    <m/>
    <x v="1"/>
    <n v="274.33759999999984"/>
    <n v="3.9999999999999982"/>
  </r>
  <r>
    <s v="ORD0926"/>
    <d v="2025-06-07T00:00:00"/>
    <s v="Maharashtra"/>
    <s v="North"/>
    <x v="4"/>
    <x v="17"/>
    <n v="3"/>
    <n v="4671.12"/>
    <n v="0.2"/>
    <n v="11210.69"/>
    <s v="UPI"/>
    <x v="2"/>
    <s v="Same-Day"/>
    <s v="Cancelled"/>
    <n v="14013.36"/>
    <n v="11210.688000000002"/>
    <n v="2189601.9989000014"/>
    <m/>
    <m/>
    <x v="2"/>
    <n v="2802.6719999999987"/>
    <n v="19.999999999999989"/>
  </r>
  <r>
    <s v="ORD0927"/>
    <d v="2025-04-30T00:00:00"/>
    <s v="Karnataka"/>
    <s v="North"/>
    <x v="3"/>
    <x v="12"/>
    <n v="4"/>
    <n v="3634.58"/>
    <n v="0.2"/>
    <n v="11630.66"/>
    <s v="Debit Card"/>
    <x v="2"/>
    <s v="Express"/>
    <s v="Delivered"/>
    <n v="14538.32"/>
    <n v="11630.656000000001"/>
    <n v="1802015.0199999986"/>
    <m/>
    <m/>
    <x v="2"/>
    <n v="2907.6639999999989"/>
    <n v="19.999999999999993"/>
  </r>
  <r>
    <s v="ORD0928"/>
    <d v="2025-06-26T00:00:00"/>
    <s v="Delhi"/>
    <s v="West"/>
    <x v="2"/>
    <x v="6"/>
    <n v="2"/>
    <n v="991.17"/>
    <n v="0.1"/>
    <n v="1784.11"/>
    <s v="Credit Card"/>
    <x v="2"/>
    <s v="Express"/>
    <s v="Delivered"/>
    <n v="1982.34"/>
    <n v="1784.106"/>
    <n v="1954015.6870999979"/>
    <m/>
    <m/>
    <x v="2"/>
    <n v="198.23399999999992"/>
    <n v="9.9999999999999964"/>
  </r>
  <r>
    <s v="ORD0929"/>
    <d v="2025-02-14T00:00:00"/>
    <s v="Delhi"/>
    <s v="South"/>
    <x v="2"/>
    <x v="6"/>
    <n v="4"/>
    <n v="2791.76"/>
    <n v="0.13"/>
    <n v="9715.32"/>
    <s v="Debit Card"/>
    <x v="2"/>
    <s v="Express"/>
    <s v="Delivered"/>
    <n v="11167.04"/>
    <n v="9715.3248000000003"/>
    <n v="1954015.6870999979"/>
    <m/>
    <m/>
    <x v="2"/>
    <n v="1451.7152000000006"/>
    <n v="13.000000000000004"/>
  </r>
  <r>
    <s v="ORD0930"/>
    <d v="2025-04-07T00:00:00"/>
    <s v="Gujarat"/>
    <s v="South"/>
    <x v="1"/>
    <x v="14"/>
    <n v="2"/>
    <n v="3545.16"/>
    <n v="0.06"/>
    <n v="6664.9"/>
    <s v="COD"/>
    <x v="1"/>
    <s v="Standard"/>
    <s v="In Transit"/>
    <n v="7090.32"/>
    <n v="6664.9007999999994"/>
    <n v="1975775.7839999988"/>
    <m/>
    <m/>
    <x v="1"/>
    <n v="425.41920000000027"/>
    <n v="6.0000000000000036"/>
  </r>
  <r>
    <s v="ORD0931"/>
    <d v="2025-02-14T00:00:00"/>
    <s v="Gujarat"/>
    <s v="East"/>
    <x v="0"/>
    <x v="2"/>
    <n v="1"/>
    <n v="391.93"/>
    <n v="0.09"/>
    <n v="356.66"/>
    <s v="Net Banking"/>
    <x v="0"/>
    <s v="Standard"/>
    <s v="Delivered"/>
    <n v="391.93"/>
    <n v="356.65630000000004"/>
    <n v="2058812.7634000003"/>
    <m/>
    <m/>
    <x v="0"/>
    <n v="35.273699999999963"/>
    <n v="8.9999999999999893"/>
  </r>
  <r>
    <s v="ORD0932"/>
    <d v="2025-02-24T00:00:00"/>
    <s v="Delhi"/>
    <s v="South"/>
    <x v="1"/>
    <x v="14"/>
    <n v="1"/>
    <n v="3760.28"/>
    <n v="0.03"/>
    <n v="3647.47"/>
    <s v="Debit Card"/>
    <x v="0"/>
    <s v="Same-Day"/>
    <s v="Delivered"/>
    <n v="3760.28"/>
    <n v="3647.4716000000003"/>
    <n v="1975775.7839999988"/>
    <m/>
    <m/>
    <x v="0"/>
    <n v="112.80839999999989"/>
    <n v="2.9999999999999973"/>
  </r>
  <r>
    <s v="ORD0933"/>
    <d v="2025-03-28T00:00:00"/>
    <s v="Karnataka"/>
    <s v="South"/>
    <x v="0"/>
    <x v="3"/>
    <n v="1"/>
    <n v="3347.46"/>
    <n v="0.02"/>
    <n v="3280.51"/>
    <s v="Credit Card"/>
    <x v="1"/>
    <s v="Same-Day"/>
    <s v="Delivered"/>
    <n v="3347.46"/>
    <n v="3280.5108"/>
    <n v="2058812.7634000003"/>
    <m/>
    <m/>
    <x v="1"/>
    <n v="66.949200000000019"/>
    <n v="2.0000000000000004"/>
  </r>
  <r>
    <s v="ORD0934"/>
    <d v="2025-04-07T00:00:00"/>
    <s v="Maharashtra"/>
    <s v="South"/>
    <x v="4"/>
    <x v="16"/>
    <n v="1"/>
    <n v="2889"/>
    <n v="0.2"/>
    <n v="2311.1999999999998"/>
    <s v="Debit Card"/>
    <x v="0"/>
    <s v="Standard"/>
    <s v="Delivered"/>
    <n v="2889"/>
    <n v="2311.2000000000003"/>
    <n v="2189601.9989000014"/>
    <m/>
    <m/>
    <x v="0"/>
    <n v="577.79999999999973"/>
    <n v="19.999999999999989"/>
  </r>
  <r>
    <s v="ORD0935"/>
    <d v="2025-01-08T00:00:00"/>
    <s v="Tamil Nadu"/>
    <s v="East"/>
    <x v="3"/>
    <x v="9"/>
    <n v="3"/>
    <n v="2275.4699999999998"/>
    <n v="0.16"/>
    <n v="5734.18"/>
    <s v="Net Banking"/>
    <x v="1"/>
    <s v="Standard"/>
    <s v="Delivered"/>
    <n v="6826.41"/>
    <n v="5734.1844000000001"/>
    <n v="1802015.0199999986"/>
    <m/>
    <m/>
    <x v="1"/>
    <n v="1092.2255999999998"/>
    <n v="15.999999999999998"/>
  </r>
  <r>
    <s v="ORD0936"/>
    <d v="2025-03-19T00:00:00"/>
    <s v="Gujarat"/>
    <s v="West"/>
    <x v="0"/>
    <x v="0"/>
    <n v="2"/>
    <n v="153.25"/>
    <n v="0.21"/>
    <n v="242.14"/>
    <s v="Debit Card"/>
    <x v="1"/>
    <s v="Same-Day"/>
    <s v="Delivered"/>
    <n v="306.5"/>
    <n v="242.13500000000002"/>
    <n v="2058812.7634000003"/>
    <m/>
    <m/>
    <x v="1"/>
    <n v="64.364999999999981"/>
    <n v="20.999999999999993"/>
  </r>
  <r>
    <s v="ORD0937"/>
    <d v="2025-03-09T00:00:00"/>
    <s v="Delhi"/>
    <s v="South"/>
    <x v="4"/>
    <x v="17"/>
    <n v="3"/>
    <n v="4868.3"/>
    <n v="0.13"/>
    <n v="12706.26"/>
    <s v="Net Banking"/>
    <x v="0"/>
    <s v="Standard"/>
    <s v="Delivered"/>
    <n v="14604.900000000001"/>
    <n v="12706.263000000001"/>
    <n v="2189601.9989000014"/>
    <m/>
    <m/>
    <x v="0"/>
    <n v="1898.6370000000006"/>
    <n v="13.000000000000004"/>
  </r>
  <r>
    <s v="ORD0938"/>
    <d v="2025-05-12T00:00:00"/>
    <s v="Tamil Nadu"/>
    <s v="West"/>
    <x v="0"/>
    <x v="4"/>
    <n v="5"/>
    <n v="3064.91"/>
    <n v="0.02"/>
    <n v="15018.06"/>
    <s v="Debit Card"/>
    <x v="1"/>
    <s v="Same-Day"/>
    <s v="Delivered"/>
    <n v="15324.55"/>
    <n v="15018.058999999999"/>
    <n v="2058812.7634000003"/>
    <m/>
    <m/>
    <x v="1"/>
    <n v="306.49099999999999"/>
    <n v="2"/>
  </r>
  <r>
    <s v="ORD0939"/>
    <d v="2025-05-14T00:00:00"/>
    <s v="Delhi"/>
    <s v="East"/>
    <x v="2"/>
    <x v="5"/>
    <n v="4"/>
    <n v="1054.18"/>
    <n v="0.03"/>
    <n v="4090.22"/>
    <s v="Credit Card"/>
    <x v="2"/>
    <s v="Standard"/>
    <s v="Delivered"/>
    <n v="4216.72"/>
    <n v="4090.2184000000002"/>
    <n v="1954015.6870999979"/>
    <m/>
    <m/>
    <x v="2"/>
    <n v="126.50160000000005"/>
    <n v="3.0000000000000009"/>
  </r>
  <r>
    <s v="ORD0940"/>
    <d v="2025-06-06T00:00:00"/>
    <s v="Delhi"/>
    <s v="East"/>
    <x v="4"/>
    <x v="19"/>
    <n v="5"/>
    <n v="621.67999999999995"/>
    <n v="0.05"/>
    <n v="2952.98"/>
    <s v="UPI"/>
    <x v="0"/>
    <s v="Standard"/>
    <s v="Delivered"/>
    <n v="3108.3999999999996"/>
    <n v="2952.9799999999996"/>
    <n v="2189601.9989000014"/>
    <m/>
    <m/>
    <x v="0"/>
    <n v="155.42000000000007"/>
    <n v="5.0000000000000027"/>
  </r>
  <r>
    <s v="ORD0941"/>
    <d v="2025-03-22T00:00:00"/>
    <s v="Delhi"/>
    <s v="North"/>
    <x v="3"/>
    <x v="8"/>
    <n v="5"/>
    <n v="2867.5"/>
    <n v="0.14000000000000001"/>
    <n v="12330.25"/>
    <s v="UPI"/>
    <x v="0"/>
    <s v="Express"/>
    <s v="Delivered"/>
    <n v="14337.5"/>
    <n v="12330.25"/>
    <n v="1802015.0199999986"/>
    <m/>
    <m/>
    <x v="0"/>
    <n v="2007.25"/>
    <n v="14.000000000000002"/>
  </r>
  <r>
    <s v="ORD0942"/>
    <d v="2025-05-23T00:00:00"/>
    <s v="Maharashtra"/>
    <s v="East"/>
    <x v="0"/>
    <x v="2"/>
    <n v="4"/>
    <n v="2551.06"/>
    <n v="0.08"/>
    <n v="9387.9"/>
    <s v="UPI"/>
    <x v="2"/>
    <s v="Express"/>
    <s v="In Transit"/>
    <n v="10204.24"/>
    <n v="9387.9007999999994"/>
    <n v="2058812.7634000003"/>
    <m/>
    <m/>
    <x v="2"/>
    <n v="816.33920000000035"/>
    <n v="8.0000000000000036"/>
  </r>
  <r>
    <s v="ORD0943"/>
    <d v="2025-02-04T00:00:00"/>
    <s v="Tamil Nadu"/>
    <s v="West"/>
    <x v="0"/>
    <x v="2"/>
    <n v="5"/>
    <n v="4056.72"/>
    <n v="0.04"/>
    <n v="19472.259999999998"/>
    <s v="COD"/>
    <x v="0"/>
    <s v="Same-Day"/>
    <s v="Delivered"/>
    <n v="20283.599999999999"/>
    <n v="19472.255999999998"/>
    <n v="2058812.7634000003"/>
    <m/>
    <m/>
    <x v="0"/>
    <n v="811.34400000000096"/>
    <n v="4.0000000000000053"/>
  </r>
  <r>
    <s v="ORD0944"/>
    <d v="2025-06-15T00:00:00"/>
    <s v="Delhi"/>
    <s v="South"/>
    <x v="0"/>
    <x v="2"/>
    <n v="4"/>
    <n v="485.89"/>
    <n v="0.16"/>
    <n v="1632.59"/>
    <s v="Debit Card"/>
    <x v="1"/>
    <s v="Same-Day"/>
    <s v="Returned"/>
    <n v="1943.56"/>
    <n v="1632.5903999999998"/>
    <n v="2058812.7634000003"/>
    <m/>
    <m/>
    <x v="1"/>
    <n v="310.96960000000013"/>
    <n v="16.000000000000007"/>
  </r>
  <r>
    <s v="ORD0945"/>
    <d v="2025-04-03T00:00:00"/>
    <s v="Gujarat"/>
    <s v="West"/>
    <x v="3"/>
    <x v="12"/>
    <n v="5"/>
    <n v="3291.84"/>
    <n v="0.23"/>
    <n v="12673.58"/>
    <s v="COD"/>
    <x v="1"/>
    <s v="Express"/>
    <s v="Cancelled"/>
    <n v="16459.2"/>
    <n v="12673.584000000001"/>
    <n v="1802015.0199999986"/>
    <m/>
    <m/>
    <x v="1"/>
    <n v="3785.616"/>
    <n v="23"/>
  </r>
  <r>
    <s v="ORD0946"/>
    <d v="2025-06-30T00:00:00"/>
    <s v="Karnataka"/>
    <s v="South"/>
    <x v="4"/>
    <x v="17"/>
    <n v="1"/>
    <n v="4464.33"/>
    <n v="0.19"/>
    <n v="3616.11"/>
    <s v="COD"/>
    <x v="2"/>
    <s v="Express"/>
    <s v="Delivered"/>
    <n v="4464.33"/>
    <n v="3616.1073000000001"/>
    <n v="2189601.9989000014"/>
    <m/>
    <m/>
    <x v="2"/>
    <n v="848.2226999999998"/>
    <n v="18.999999999999993"/>
  </r>
  <r>
    <s v="ORD0947"/>
    <d v="2025-01-27T00:00:00"/>
    <s v="Delhi"/>
    <s v="North"/>
    <x v="1"/>
    <x v="13"/>
    <n v="4"/>
    <n v="577.29"/>
    <n v="0"/>
    <n v="2309.16"/>
    <s v="COD"/>
    <x v="1"/>
    <s v="Express"/>
    <s v="Delivered"/>
    <n v="2309.16"/>
    <n v="2309.16"/>
    <n v="1975775.7839999988"/>
    <m/>
    <m/>
    <x v="1"/>
    <n v="0"/>
    <n v="0"/>
  </r>
  <r>
    <s v="ORD0948"/>
    <d v="2025-05-03T00:00:00"/>
    <s v="Delhi"/>
    <s v="North"/>
    <x v="2"/>
    <x v="6"/>
    <n v="1"/>
    <n v="1472.57"/>
    <n v="0.09"/>
    <n v="1340.04"/>
    <s v="UPI"/>
    <x v="0"/>
    <s v="Standard"/>
    <s v="Delivered"/>
    <n v="1472.57"/>
    <n v="1340.0387000000001"/>
    <n v="1954015.6870999979"/>
    <m/>
    <m/>
    <x v="0"/>
    <n v="132.53129999999987"/>
    <n v="8.9999999999999911"/>
  </r>
  <r>
    <s v="ORD0949"/>
    <d v="2025-04-16T00:00:00"/>
    <s v="Tamil Nadu"/>
    <s v="North"/>
    <x v="2"/>
    <x v="6"/>
    <n v="2"/>
    <n v="4705.16"/>
    <n v="0.24"/>
    <n v="7151.84"/>
    <s v="UPI"/>
    <x v="2"/>
    <s v="Express"/>
    <s v="Delivered"/>
    <n v="9410.32"/>
    <n v="7151.8432000000003"/>
    <n v="1954015.6870999979"/>
    <m/>
    <m/>
    <x v="2"/>
    <n v="2258.4767999999995"/>
    <n v="23.999999999999996"/>
  </r>
  <r>
    <s v="ORD0950"/>
    <d v="2025-01-08T00:00:00"/>
    <s v="Tamil Nadu"/>
    <s v="East"/>
    <x v="4"/>
    <x v="18"/>
    <n v="2"/>
    <n v="2260.06"/>
    <n v="0.13"/>
    <n v="3932.5"/>
    <s v="COD"/>
    <x v="1"/>
    <s v="Same-Day"/>
    <s v="Delivered"/>
    <n v="4520.12"/>
    <n v="3932.5043999999998"/>
    <n v="2189601.9989000014"/>
    <m/>
    <m/>
    <x v="1"/>
    <n v="587.61560000000009"/>
    <n v="13.000000000000004"/>
  </r>
  <r>
    <s v="ORD0951"/>
    <d v="2025-06-28T00:00:00"/>
    <s v="Karnataka"/>
    <s v="North"/>
    <x v="2"/>
    <x v="5"/>
    <n v="1"/>
    <n v="3731.11"/>
    <n v="0.06"/>
    <n v="3507.24"/>
    <s v="Credit Card"/>
    <x v="1"/>
    <s v="Same-Day"/>
    <s v="Delivered"/>
    <n v="3731.11"/>
    <n v="3507.2433999999998"/>
    <n v="1954015.6870999979"/>
    <m/>
    <m/>
    <x v="1"/>
    <n v="223.86660000000029"/>
    <n v="6.0000000000000071"/>
  </r>
  <r>
    <s v="ORD0952"/>
    <d v="2025-03-20T00:00:00"/>
    <s v="Tamil Nadu"/>
    <s v="North"/>
    <x v="0"/>
    <x v="2"/>
    <n v="4"/>
    <n v="4283.76"/>
    <n v="0.06"/>
    <n v="16106.94"/>
    <s v="Debit Card"/>
    <x v="1"/>
    <s v="Express"/>
    <s v="Delivered"/>
    <n v="17135.04"/>
    <n v="16106.937599999999"/>
    <n v="2058812.7634000003"/>
    <m/>
    <m/>
    <x v="1"/>
    <n v="1028.1024000000016"/>
    <n v="6.0000000000000089"/>
  </r>
  <r>
    <s v="ORD0953"/>
    <d v="2025-04-27T00:00:00"/>
    <s v="Maharashtra"/>
    <s v="South"/>
    <x v="2"/>
    <x v="5"/>
    <n v="1"/>
    <n v="4595.5600000000004"/>
    <n v="0.23"/>
    <n v="3538.58"/>
    <s v="Credit Card"/>
    <x v="0"/>
    <s v="Express"/>
    <s v="Delivered"/>
    <n v="4595.5600000000004"/>
    <n v="3538.5812000000005"/>
    <n v="1954015.6870999979"/>
    <m/>
    <m/>
    <x v="0"/>
    <n v="1056.9787999999999"/>
    <n v="22.999999999999996"/>
  </r>
  <r>
    <s v="ORD0954"/>
    <d v="2025-04-22T00:00:00"/>
    <s v="Karnataka"/>
    <s v="West"/>
    <x v="0"/>
    <x v="2"/>
    <n v="2"/>
    <n v="3541.23"/>
    <n v="0.12"/>
    <n v="6232.56"/>
    <s v="COD"/>
    <x v="2"/>
    <s v="Express"/>
    <s v="Delivered"/>
    <n v="7082.46"/>
    <n v="6232.5648000000001"/>
    <n v="2058812.7634000003"/>
    <m/>
    <m/>
    <x v="2"/>
    <n v="849.89519999999993"/>
    <n v="12"/>
  </r>
  <r>
    <s v="ORD0955"/>
    <d v="2025-05-11T00:00:00"/>
    <s v="Delhi"/>
    <s v="North"/>
    <x v="3"/>
    <x v="15"/>
    <n v="5"/>
    <n v="253.48"/>
    <n v="0.15"/>
    <n v="1077.29"/>
    <s v="Debit Card"/>
    <x v="2"/>
    <s v="Express"/>
    <s v="Returned"/>
    <n v="1267.3999999999999"/>
    <n v="1077.29"/>
    <n v="1802015.0199999986"/>
    <m/>
    <m/>
    <x v="2"/>
    <n v="190.1099999999999"/>
    <n v="14.999999999999995"/>
  </r>
  <r>
    <s v="ORD0956"/>
    <d v="2025-01-08T00:00:00"/>
    <s v="Tamil Nadu"/>
    <s v="West"/>
    <x v="4"/>
    <x v="18"/>
    <n v="2"/>
    <n v="4353.3"/>
    <n v="0.24"/>
    <n v="6617.02"/>
    <s v="Debit Card"/>
    <x v="0"/>
    <s v="Same-Day"/>
    <s v="Delivered"/>
    <n v="8706.6"/>
    <n v="6617.0160000000005"/>
    <n v="2189601.9989000014"/>
    <m/>
    <m/>
    <x v="0"/>
    <n v="2089.5839999999998"/>
    <n v="23.999999999999996"/>
  </r>
  <r>
    <s v="ORD0957"/>
    <d v="2025-01-19T00:00:00"/>
    <s v="Delhi"/>
    <s v="West"/>
    <x v="3"/>
    <x v="8"/>
    <n v="4"/>
    <n v="500.37"/>
    <n v="0.22"/>
    <n v="1561.15"/>
    <s v="Credit Card"/>
    <x v="2"/>
    <s v="Express"/>
    <s v="Delivered"/>
    <n v="2001.48"/>
    <n v="1561.1544000000001"/>
    <n v="1802015.0199999986"/>
    <m/>
    <m/>
    <x v="2"/>
    <n v="440.32559999999989"/>
    <n v="21.999999999999993"/>
  </r>
  <r>
    <s v="ORD0958"/>
    <d v="2025-05-07T00:00:00"/>
    <s v="Maharashtra"/>
    <s v="East"/>
    <x v="4"/>
    <x v="16"/>
    <n v="3"/>
    <n v="4820.49"/>
    <n v="7.0000000000000007E-2"/>
    <n v="13449.17"/>
    <s v="Credit Card"/>
    <x v="2"/>
    <s v="Standard"/>
    <s v="Returned"/>
    <n v="14461.47"/>
    <n v="13449.167099999999"/>
    <n v="2189601.9989000014"/>
    <m/>
    <m/>
    <x v="2"/>
    <n v="1012.3029000000006"/>
    <n v="7.0000000000000044"/>
  </r>
  <r>
    <s v="ORD0959"/>
    <d v="2025-03-27T00:00:00"/>
    <s v="Gujarat"/>
    <s v="North"/>
    <x v="2"/>
    <x v="5"/>
    <n v="4"/>
    <n v="1837.99"/>
    <n v="0.17"/>
    <n v="6102.13"/>
    <s v="Debit Card"/>
    <x v="1"/>
    <s v="Express"/>
    <s v="Delivered"/>
    <n v="7351.96"/>
    <n v="6102.1268"/>
    <n v="1954015.6870999979"/>
    <m/>
    <m/>
    <x v="1"/>
    <n v="1249.8332"/>
    <n v="17"/>
  </r>
  <r>
    <s v="ORD0960"/>
    <d v="2025-01-29T00:00:00"/>
    <s v="Maharashtra"/>
    <s v="East"/>
    <x v="1"/>
    <x v="10"/>
    <n v="2"/>
    <n v="1686.29"/>
    <n v="0.25"/>
    <n v="2529.4299999999998"/>
    <s v="COD"/>
    <x v="1"/>
    <s v="Same-Day"/>
    <s v="Delivered"/>
    <n v="3372.58"/>
    <n v="2529.4349999999999"/>
    <n v="1975775.7839999988"/>
    <m/>
    <m/>
    <x v="1"/>
    <n v="843.14499999999998"/>
    <n v="25"/>
  </r>
  <r>
    <s v="ORD0961"/>
    <d v="2025-06-20T00:00:00"/>
    <s v="Tamil Nadu"/>
    <s v="South"/>
    <x v="2"/>
    <x v="11"/>
    <n v="4"/>
    <n v="1387.73"/>
    <n v="0.18"/>
    <n v="4551.75"/>
    <s v="UPI"/>
    <x v="0"/>
    <s v="Express"/>
    <s v="Delivered"/>
    <n v="5550.92"/>
    <n v="4551.7544000000007"/>
    <n v="1954015.6870999979"/>
    <m/>
    <m/>
    <x v="0"/>
    <n v="999.16559999999936"/>
    <n v="17.999999999999989"/>
  </r>
  <r>
    <s v="ORD0962"/>
    <d v="2025-04-02T00:00:00"/>
    <s v="Maharashtra"/>
    <s v="West"/>
    <x v="1"/>
    <x v="13"/>
    <n v="2"/>
    <n v="2158.86"/>
    <n v="0.14000000000000001"/>
    <n v="3713.24"/>
    <s v="Debit Card"/>
    <x v="1"/>
    <s v="Standard"/>
    <s v="Delivered"/>
    <n v="4317.72"/>
    <n v="3713.2392"/>
    <n v="1975775.7839999988"/>
    <m/>
    <m/>
    <x v="1"/>
    <n v="604.48080000000027"/>
    <n v="14.000000000000004"/>
  </r>
  <r>
    <s v="ORD0963"/>
    <d v="2025-02-07T00:00:00"/>
    <s v="Gujarat"/>
    <s v="North"/>
    <x v="3"/>
    <x v="12"/>
    <n v="3"/>
    <n v="179.34"/>
    <n v="0.22"/>
    <n v="419.66"/>
    <s v="Credit Card"/>
    <x v="2"/>
    <s v="Same-Day"/>
    <s v="Delivered"/>
    <n v="538.02"/>
    <n v="419.65559999999999"/>
    <n v="1802015.0199999986"/>
    <m/>
    <m/>
    <x v="2"/>
    <n v="118.36439999999999"/>
    <n v="22"/>
  </r>
  <r>
    <s v="ORD0964"/>
    <d v="2025-01-12T00:00:00"/>
    <s v="Tamil Nadu"/>
    <s v="North"/>
    <x v="2"/>
    <x v="5"/>
    <n v="5"/>
    <n v="2186.66"/>
    <n v="0.24"/>
    <n v="8309.31"/>
    <s v="UPI"/>
    <x v="2"/>
    <s v="Express"/>
    <s v="Returned"/>
    <n v="10933.3"/>
    <n v="8309.3079999999991"/>
    <n v="1954015.6870999979"/>
    <m/>
    <m/>
    <x v="2"/>
    <n v="2623.9920000000002"/>
    <n v="24.000000000000004"/>
  </r>
  <r>
    <s v="ORD0965"/>
    <d v="2025-02-22T00:00:00"/>
    <s v="Karnataka"/>
    <s v="West"/>
    <x v="2"/>
    <x v="5"/>
    <n v="5"/>
    <n v="897.02"/>
    <n v="0.11"/>
    <n v="3991.74"/>
    <s v="Debit Card"/>
    <x v="1"/>
    <s v="Express"/>
    <s v="Delivered"/>
    <n v="4485.1000000000004"/>
    <n v="3991.7390000000005"/>
    <n v="1954015.6870999979"/>
    <m/>
    <m/>
    <x v="1"/>
    <n v="493.36099999999988"/>
    <n v="10.999999999999996"/>
  </r>
  <r>
    <s v="ORD0966"/>
    <d v="2025-03-17T00:00:00"/>
    <s v="Maharashtra"/>
    <s v="North"/>
    <x v="1"/>
    <x v="13"/>
    <n v="1"/>
    <n v="3119.68"/>
    <n v="0.1"/>
    <n v="2807.71"/>
    <s v="Credit Card"/>
    <x v="0"/>
    <s v="Express"/>
    <s v="Delivered"/>
    <n v="3119.68"/>
    <n v="2807.712"/>
    <n v="1975775.7839999988"/>
    <m/>
    <m/>
    <x v="0"/>
    <n v="311.96799999999985"/>
    <n v="9.9999999999999947"/>
  </r>
  <r>
    <s v="ORD0967"/>
    <d v="2025-03-07T00:00:00"/>
    <s v="Karnataka"/>
    <s v="South"/>
    <x v="1"/>
    <x v="13"/>
    <n v="2"/>
    <n v="3906.71"/>
    <n v="0.14000000000000001"/>
    <n v="6719.54"/>
    <s v="Net Banking"/>
    <x v="0"/>
    <s v="Standard"/>
    <s v="Returned"/>
    <n v="7813.42"/>
    <n v="6719.5411999999997"/>
    <n v="1975775.7839999988"/>
    <m/>
    <m/>
    <x v="0"/>
    <n v="1093.8788000000004"/>
    <n v="14.000000000000004"/>
  </r>
  <r>
    <s v="ORD0968"/>
    <d v="2025-02-13T00:00:00"/>
    <s v="Tamil Nadu"/>
    <s v="East"/>
    <x v="0"/>
    <x v="2"/>
    <n v="4"/>
    <n v="137.27000000000001"/>
    <n v="0.09"/>
    <n v="499.66"/>
    <s v="Net Banking"/>
    <x v="1"/>
    <s v="Standard"/>
    <s v="Delivered"/>
    <n v="549.08000000000004"/>
    <n v="499.66280000000006"/>
    <n v="2058812.7634000003"/>
    <m/>
    <m/>
    <x v="1"/>
    <n v="49.41719999999998"/>
    <n v="8.9999999999999947"/>
  </r>
  <r>
    <s v="ORD0969"/>
    <d v="2025-04-01T00:00:00"/>
    <s v="Tamil Nadu"/>
    <s v="East"/>
    <x v="4"/>
    <x v="17"/>
    <n v="4"/>
    <n v="260.11"/>
    <n v="0.01"/>
    <n v="1030.04"/>
    <s v="Debit Card"/>
    <x v="0"/>
    <s v="Express"/>
    <s v="Delivered"/>
    <n v="1040.44"/>
    <n v="1030.0355999999999"/>
    <n v="2189601.9989000014"/>
    <m/>
    <m/>
    <x v="0"/>
    <n v="10.404400000000123"/>
    <n v="1.0000000000000118"/>
  </r>
  <r>
    <s v="ORD0970"/>
    <d v="2025-03-07T00:00:00"/>
    <s v="Delhi"/>
    <s v="West"/>
    <x v="1"/>
    <x v="14"/>
    <n v="2"/>
    <n v="3119.71"/>
    <n v="0.1"/>
    <n v="5615.48"/>
    <s v="COD"/>
    <x v="2"/>
    <s v="Standard"/>
    <s v="Delivered"/>
    <n v="6239.42"/>
    <n v="5615.4780000000001"/>
    <n v="1975775.7839999988"/>
    <m/>
    <m/>
    <x v="2"/>
    <n v="623.94200000000001"/>
    <n v="10"/>
  </r>
  <r>
    <s v="ORD0971"/>
    <d v="2025-03-09T00:00:00"/>
    <s v="Tamil Nadu"/>
    <s v="North"/>
    <x v="2"/>
    <x v="11"/>
    <n v="2"/>
    <n v="2243.27"/>
    <n v="0.02"/>
    <n v="4396.8100000000004"/>
    <s v="UPI"/>
    <x v="1"/>
    <s v="Standard"/>
    <s v="Delivered"/>
    <n v="4486.54"/>
    <n v="4396.8091999999997"/>
    <n v="1954015.6870999979"/>
    <m/>
    <m/>
    <x v="1"/>
    <n v="89.730800000000272"/>
    <n v="2.0000000000000058"/>
  </r>
  <r>
    <s v="ORD0972"/>
    <d v="2025-05-30T00:00:00"/>
    <s v="Gujarat"/>
    <s v="South"/>
    <x v="2"/>
    <x v="6"/>
    <n v="2"/>
    <n v="556.95000000000005"/>
    <n v="0.01"/>
    <n v="1102.76"/>
    <s v="Debit Card"/>
    <x v="2"/>
    <s v="Standard"/>
    <s v="Delivered"/>
    <n v="1113.9000000000001"/>
    <n v="1102.761"/>
    <n v="1954015.6870999979"/>
    <m/>
    <m/>
    <x v="2"/>
    <n v="11.139000000000124"/>
    <n v="1.0000000000000109"/>
  </r>
  <r>
    <s v="ORD0973"/>
    <d v="2025-06-22T00:00:00"/>
    <s v="Gujarat"/>
    <s v="South"/>
    <x v="1"/>
    <x v="13"/>
    <n v="2"/>
    <n v="4918.7299999999996"/>
    <n v="0.16"/>
    <n v="8263.4699999999993"/>
    <s v="Net Banking"/>
    <x v="0"/>
    <s v="Express"/>
    <s v="Delivered"/>
    <n v="9837.4599999999991"/>
    <n v="8263.4663999999993"/>
    <n v="1975775.7839999988"/>
    <m/>
    <m/>
    <x v="0"/>
    <n v="1573.9935999999998"/>
    <n v="16"/>
  </r>
  <r>
    <s v="ORD0974"/>
    <d v="2025-03-17T00:00:00"/>
    <s v="Delhi"/>
    <s v="North"/>
    <x v="3"/>
    <x v="9"/>
    <n v="4"/>
    <n v="3874.92"/>
    <n v="0.16"/>
    <n v="13019.73"/>
    <s v="COD"/>
    <x v="0"/>
    <s v="Express"/>
    <s v="Returned"/>
    <n v="15499.68"/>
    <n v="13019.7312"/>
    <n v="1802015.0199999986"/>
    <m/>
    <m/>
    <x v="0"/>
    <n v="2479.9488000000001"/>
    <n v="16"/>
  </r>
  <r>
    <s v="ORD0975"/>
    <d v="2025-02-26T00:00:00"/>
    <s v="Maharashtra"/>
    <s v="North"/>
    <x v="0"/>
    <x v="0"/>
    <n v="1"/>
    <n v="624.67999999999995"/>
    <n v="7.0000000000000007E-2"/>
    <n v="580.95000000000005"/>
    <s v="Net Banking"/>
    <x v="1"/>
    <s v="Standard"/>
    <s v="Delivered"/>
    <n v="624.67999999999995"/>
    <n v="580.9523999999999"/>
    <n v="2058812.7634000003"/>
    <m/>
    <m/>
    <x v="1"/>
    <n v="43.727600000000052"/>
    <n v="7.0000000000000089"/>
  </r>
  <r>
    <s v="ORD0976"/>
    <d v="2025-05-29T00:00:00"/>
    <s v="Tamil Nadu"/>
    <s v="North"/>
    <x v="4"/>
    <x v="16"/>
    <n v="1"/>
    <n v="2127.35"/>
    <n v="0.12"/>
    <n v="1872.07"/>
    <s v="Credit Card"/>
    <x v="2"/>
    <s v="Same-Day"/>
    <s v="Delivered"/>
    <n v="2127.35"/>
    <n v="1872.068"/>
    <n v="2189601.9989000014"/>
    <m/>
    <m/>
    <x v="2"/>
    <n v="255.28199999999993"/>
    <n v="11.999999999999996"/>
  </r>
  <r>
    <s v="ORD0977"/>
    <d v="2025-06-13T00:00:00"/>
    <s v="Karnataka"/>
    <s v="North"/>
    <x v="2"/>
    <x v="5"/>
    <n v="2"/>
    <n v="1563.9"/>
    <n v="0.23"/>
    <n v="2408.41"/>
    <s v="Net Banking"/>
    <x v="0"/>
    <s v="Same-Day"/>
    <s v="Delivered"/>
    <n v="3127.8"/>
    <n v="2408.4060000000004"/>
    <n v="1954015.6870999979"/>
    <m/>
    <m/>
    <x v="0"/>
    <n v="719.39399999999978"/>
    <n v="22.999999999999993"/>
  </r>
  <r>
    <s v="ORD0978"/>
    <d v="2025-03-25T00:00:00"/>
    <s v="Tamil Nadu"/>
    <s v="North"/>
    <x v="4"/>
    <x v="17"/>
    <n v="5"/>
    <n v="124.57"/>
    <n v="0.13"/>
    <n v="541.88"/>
    <s v="COD"/>
    <x v="1"/>
    <s v="Express"/>
    <s v="Delivered"/>
    <n v="622.84999999999991"/>
    <n v="541.87949999999989"/>
    <n v="2189601.9989000014"/>
    <m/>
    <m/>
    <x v="1"/>
    <n v="80.970500000000015"/>
    <n v="13.000000000000004"/>
  </r>
  <r>
    <s v="ORD0979"/>
    <d v="2025-02-20T00:00:00"/>
    <s v="Gujarat"/>
    <s v="North"/>
    <x v="0"/>
    <x v="0"/>
    <n v="2"/>
    <n v="4347.68"/>
    <n v="0.03"/>
    <n v="8434.5"/>
    <s v="COD"/>
    <x v="0"/>
    <s v="Standard"/>
    <s v="Delivered"/>
    <n v="8695.36"/>
    <n v="8434.4992000000002"/>
    <n v="2058812.7634000003"/>
    <m/>
    <m/>
    <x v="0"/>
    <n v="260.86080000000038"/>
    <n v="3.000000000000004"/>
  </r>
  <r>
    <s v="ORD0980"/>
    <d v="2025-06-14T00:00:00"/>
    <s v="Delhi"/>
    <s v="East"/>
    <x v="3"/>
    <x v="8"/>
    <n v="4"/>
    <n v="1076.26"/>
    <n v="0.02"/>
    <n v="4218.9399999999996"/>
    <s v="UPI"/>
    <x v="2"/>
    <s v="Same-Day"/>
    <s v="Delivered"/>
    <n v="4305.04"/>
    <n v="4218.9391999999998"/>
    <n v="1802015.0199999986"/>
    <m/>
    <m/>
    <x v="2"/>
    <n v="86.100800000000163"/>
    <n v="2.000000000000004"/>
  </r>
  <r>
    <s v="ORD0981"/>
    <d v="2025-01-18T00:00:00"/>
    <s v="Gujarat"/>
    <s v="East"/>
    <x v="2"/>
    <x v="5"/>
    <n v="3"/>
    <n v="947.5"/>
    <n v="0.17"/>
    <n v="2359.2800000000002"/>
    <s v="Net Banking"/>
    <x v="0"/>
    <s v="Same-Day"/>
    <s v="In Transit"/>
    <n v="2842.5"/>
    <n v="2359.2750000000001"/>
    <n v="1954015.6870999979"/>
    <m/>
    <m/>
    <x v="0"/>
    <n v="483.22499999999991"/>
    <n v="16.999999999999996"/>
  </r>
  <r>
    <s v="ORD0982"/>
    <d v="2025-04-04T00:00:00"/>
    <s v="Delhi"/>
    <s v="East"/>
    <x v="0"/>
    <x v="2"/>
    <n v="4"/>
    <n v="2224.0100000000002"/>
    <n v="0.11"/>
    <n v="7917.48"/>
    <s v="Debit Card"/>
    <x v="1"/>
    <s v="Same-Day"/>
    <s v="Cancelled"/>
    <n v="8896.0400000000009"/>
    <n v="7917.4756000000007"/>
    <n v="2058812.7634000003"/>
    <m/>
    <m/>
    <x v="1"/>
    <n v="978.56440000000021"/>
    <n v="11.000000000000002"/>
  </r>
  <r>
    <s v="ORD0983"/>
    <d v="2025-01-06T00:00:00"/>
    <s v="Gujarat"/>
    <s v="North"/>
    <x v="1"/>
    <x v="13"/>
    <n v="2"/>
    <n v="2879"/>
    <n v="0.09"/>
    <n v="5239.78"/>
    <s v="Net Banking"/>
    <x v="2"/>
    <s v="Same-Day"/>
    <s v="Delivered"/>
    <n v="5758"/>
    <n v="5239.78"/>
    <n v="1975775.7839999988"/>
    <m/>
    <m/>
    <x v="2"/>
    <n v="518.22000000000025"/>
    <n v="9.0000000000000036"/>
  </r>
  <r>
    <s v="ORD0984"/>
    <d v="2025-05-28T00:00:00"/>
    <s v="Gujarat"/>
    <s v="East"/>
    <x v="0"/>
    <x v="2"/>
    <n v="5"/>
    <n v="4150.76"/>
    <n v="0.16"/>
    <n v="17433.189999999999"/>
    <s v="Net Banking"/>
    <x v="2"/>
    <s v="Same-Day"/>
    <s v="Delivered"/>
    <n v="20753.800000000003"/>
    <n v="17433.192000000003"/>
    <n v="2058812.7634000003"/>
    <m/>
    <m/>
    <x v="2"/>
    <n v="3320.6080000000002"/>
    <n v="15.999999999999998"/>
  </r>
  <r>
    <s v="ORD0985"/>
    <d v="2025-04-17T00:00:00"/>
    <s v="Karnataka"/>
    <s v="East"/>
    <x v="0"/>
    <x v="4"/>
    <n v="3"/>
    <n v="1302.06"/>
    <n v="0.05"/>
    <n v="3710.87"/>
    <s v="Net Banking"/>
    <x v="0"/>
    <s v="Express"/>
    <s v="Delivered"/>
    <n v="3906.18"/>
    <n v="3710.8709999999996"/>
    <n v="2058812.7634000003"/>
    <m/>
    <m/>
    <x v="0"/>
    <n v="195.3090000000002"/>
    <n v="5.0000000000000053"/>
  </r>
  <r>
    <s v="ORD0986"/>
    <d v="2025-01-13T00:00:00"/>
    <s v="Maharashtra"/>
    <s v="East"/>
    <x v="4"/>
    <x v="19"/>
    <n v="1"/>
    <n v="3612.33"/>
    <n v="0.05"/>
    <n v="3431.71"/>
    <s v="UPI"/>
    <x v="1"/>
    <s v="Same-Day"/>
    <s v="Returned"/>
    <n v="3612.33"/>
    <n v="3431.7134999999998"/>
    <n v="2189601.9989000014"/>
    <m/>
    <m/>
    <x v="1"/>
    <n v="180.61650000000009"/>
    <n v="5.0000000000000027"/>
  </r>
  <r>
    <s v="ORD0987"/>
    <d v="2025-03-11T00:00:00"/>
    <s v="Tamil Nadu"/>
    <s v="North"/>
    <x v="1"/>
    <x v="13"/>
    <n v="2"/>
    <n v="2683.59"/>
    <n v="0.03"/>
    <n v="5206.16"/>
    <s v="UPI"/>
    <x v="1"/>
    <s v="Express"/>
    <s v="Delivered"/>
    <n v="5367.18"/>
    <n v="5206.1646000000001"/>
    <n v="1975775.7839999988"/>
    <m/>
    <m/>
    <x v="1"/>
    <n v="161.01540000000023"/>
    <n v="3.000000000000004"/>
  </r>
  <r>
    <s v="ORD0988"/>
    <d v="2025-02-15T00:00:00"/>
    <s v="Karnataka"/>
    <s v="East"/>
    <x v="2"/>
    <x v="5"/>
    <n v="2"/>
    <n v="343.33"/>
    <n v="0.12"/>
    <n v="604.26"/>
    <s v="UPI"/>
    <x v="0"/>
    <s v="Standard"/>
    <s v="Delivered"/>
    <n v="686.66"/>
    <n v="604.26080000000002"/>
    <n v="1954015.6870999979"/>
    <m/>
    <m/>
    <x v="0"/>
    <n v="82.399199999999951"/>
    <n v="11.999999999999995"/>
  </r>
  <r>
    <s v="ORD0989"/>
    <d v="2025-05-09T00:00:00"/>
    <s v="Delhi"/>
    <s v="North"/>
    <x v="0"/>
    <x v="3"/>
    <n v="5"/>
    <n v="1976"/>
    <n v="0.14000000000000001"/>
    <n v="8496.7999999999993"/>
    <s v="COD"/>
    <x v="2"/>
    <s v="Express"/>
    <s v="Delivered"/>
    <n v="9880"/>
    <n v="8496.7999999999993"/>
    <n v="2058812.7634000003"/>
    <m/>
    <m/>
    <x v="2"/>
    <n v="1383.2000000000007"/>
    <n v="14.000000000000007"/>
  </r>
  <r>
    <s v="ORD0990"/>
    <d v="2025-01-16T00:00:00"/>
    <s v="Tamil Nadu"/>
    <s v="North"/>
    <x v="1"/>
    <x v="13"/>
    <n v="4"/>
    <n v="281.33999999999997"/>
    <n v="0.13"/>
    <n v="979.06"/>
    <s v="UPI"/>
    <x v="0"/>
    <s v="Same-Day"/>
    <s v="Delivered"/>
    <n v="1125.3599999999999"/>
    <n v="979.06319999999994"/>
    <n v="1975775.7839999988"/>
    <m/>
    <m/>
    <x v="0"/>
    <n v="146.29679999999996"/>
    <n v="12.999999999999998"/>
  </r>
  <r>
    <s v="ORD0991"/>
    <d v="2025-06-03T00:00:00"/>
    <s v="Tamil Nadu"/>
    <s v="North"/>
    <x v="0"/>
    <x v="0"/>
    <n v="3"/>
    <n v="1445.9"/>
    <n v="0.19"/>
    <n v="3513.54"/>
    <s v="Credit Card"/>
    <x v="2"/>
    <s v="Express"/>
    <s v="Delivered"/>
    <n v="4337.7000000000007"/>
    <n v="3513.5370000000007"/>
    <n v="2058812.7634000003"/>
    <m/>
    <m/>
    <x v="2"/>
    <n v="824.16300000000001"/>
    <n v="18.999999999999996"/>
  </r>
  <r>
    <s v="ORD0992"/>
    <d v="2025-05-09T00:00:00"/>
    <s v="Gujarat"/>
    <s v="North"/>
    <x v="4"/>
    <x v="18"/>
    <n v="3"/>
    <n v="3512.64"/>
    <n v="0.11"/>
    <n v="9378.75"/>
    <s v="Credit Card"/>
    <x v="2"/>
    <s v="Same-Day"/>
    <s v="Cancelled"/>
    <n v="10537.92"/>
    <n v="9378.7487999999994"/>
    <n v="2189601.9989000014"/>
    <m/>
    <m/>
    <x v="2"/>
    <n v="1159.1712000000007"/>
    <n v="11.000000000000007"/>
  </r>
  <r>
    <s v="ORD0993"/>
    <d v="2025-01-10T00:00:00"/>
    <s v="Maharashtra"/>
    <s v="West"/>
    <x v="1"/>
    <x v="13"/>
    <n v="1"/>
    <n v="779.8"/>
    <n v="0.25"/>
    <n v="584.85"/>
    <s v="Debit Card"/>
    <x v="0"/>
    <s v="Same-Day"/>
    <s v="Delivered"/>
    <n v="779.8"/>
    <n v="584.84999999999991"/>
    <n v="1975775.7839999988"/>
    <m/>
    <m/>
    <x v="0"/>
    <n v="194.95000000000005"/>
    <n v="25.000000000000007"/>
  </r>
  <r>
    <s v="ORD0994"/>
    <d v="2025-05-29T00:00:00"/>
    <s v="Karnataka"/>
    <s v="North"/>
    <x v="0"/>
    <x v="4"/>
    <n v="1"/>
    <n v="1372.47"/>
    <n v="0.2"/>
    <n v="1097.98"/>
    <s v="COD"/>
    <x v="0"/>
    <s v="Standard"/>
    <s v="Returned"/>
    <n v="1372.47"/>
    <n v="1097.9760000000001"/>
    <n v="2058812.7634000003"/>
    <m/>
    <m/>
    <x v="0"/>
    <n v="274.49399999999991"/>
    <n v="19.999999999999993"/>
  </r>
  <r>
    <s v="ORD0995"/>
    <d v="2025-01-09T00:00:00"/>
    <s v="Karnataka"/>
    <s v="West"/>
    <x v="0"/>
    <x v="2"/>
    <n v="3"/>
    <n v="3523.46"/>
    <n v="0.23"/>
    <n v="8139.19"/>
    <s v="COD"/>
    <x v="2"/>
    <s v="Same-Day"/>
    <s v="Delivered"/>
    <n v="10570.380000000001"/>
    <n v="8139.1926000000012"/>
    <n v="2058812.7634000003"/>
    <m/>
    <m/>
    <x v="2"/>
    <n v="2431.1873999999998"/>
    <n v="22.999999999999996"/>
  </r>
  <r>
    <s v="ORD0996"/>
    <d v="2025-02-20T00:00:00"/>
    <s v="Gujarat"/>
    <s v="West"/>
    <x v="4"/>
    <x v="16"/>
    <n v="4"/>
    <n v="3374.35"/>
    <n v="0.13"/>
    <n v="11742.74"/>
    <s v="Net Banking"/>
    <x v="1"/>
    <s v="Standard"/>
    <s v="Delivered"/>
    <n v="13497.4"/>
    <n v="11742.737999999999"/>
    <n v="2189601.9989000014"/>
    <m/>
    <m/>
    <x v="1"/>
    <n v="1754.6620000000003"/>
    <n v="13.000000000000004"/>
  </r>
  <r>
    <s v="ORD0997"/>
    <d v="2025-02-10T00:00:00"/>
    <s v="Tamil Nadu"/>
    <s v="South"/>
    <x v="4"/>
    <x v="17"/>
    <n v="3"/>
    <n v="3854.39"/>
    <n v="0.18"/>
    <n v="9481.7999999999993"/>
    <s v="Debit Card"/>
    <x v="0"/>
    <s v="Express"/>
    <s v="Delivered"/>
    <n v="11563.17"/>
    <n v="9481.7993999999999"/>
    <n v="2189601.9989000014"/>
    <m/>
    <m/>
    <x v="0"/>
    <n v="2081.3706000000002"/>
    <n v="18.000000000000004"/>
  </r>
  <r>
    <s v="ORD0998"/>
    <d v="2025-06-14T00:00:00"/>
    <s v="Maharashtra"/>
    <s v="South"/>
    <x v="3"/>
    <x v="8"/>
    <n v="2"/>
    <n v="164.33"/>
    <n v="0.05"/>
    <n v="312.23"/>
    <s v="Net Banking"/>
    <x v="0"/>
    <s v="Express"/>
    <s v="Delivered"/>
    <n v="328.66"/>
    <n v="312.22700000000003"/>
    <n v="1802015.0199999986"/>
    <m/>
    <m/>
    <x v="0"/>
    <n v="16.432999999999993"/>
    <n v="4.9999999999999973"/>
  </r>
  <r>
    <s v="ORD0999"/>
    <d v="2025-01-06T00:00:00"/>
    <s v="Gujarat"/>
    <s v="South"/>
    <x v="4"/>
    <x v="16"/>
    <n v="3"/>
    <n v="3826.39"/>
    <n v="0.08"/>
    <n v="10560.84"/>
    <s v="COD"/>
    <x v="1"/>
    <s v="Express"/>
    <s v="Cancelled"/>
    <n v="11479.17"/>
    <n v="10560.8364"/>
    <n v="2189601.9989000014"/>
    <m/>
    <m/>
    <x v="1"/>
    <n v="918.33359999999993"/>
    <n v="7.9999999999999991"/>
  </r>
  <r>
    <s v="ORD1000"/>
    <d v="2025-05-03T00:00:00"/>
    <s v="Delhi"/>
    <s v="South"/>
    <x v="0"/>
    <x v="4"/>
    <n v="4"/>
    <n v="4352.51"/>
    <n v="0.13"/>
    <n v="15146.73"/>
    <s v="UPI"/>
    <x v="2"/>
    <s v="Express"/>
    <s v="Delivered"/>
    <n v="17410.04"/>
    <n v="15146.7348"/>
    <n v="2058812.7634000003"/>
    <m/>
    <m/>
    <x v="2"/>
    <n v="2263.3052000000007"/>
    <n v="13.000000000000004"/>
  </r>
  <r>
    <s v="ORD1001"/>
    <d v="2025-02-01T00:00:00"/>
    <s v="Karnataka"/>
    <s v="North"/>
    <x v="2"/>
    <x v="11"/>
    <n v="1"/>
    <n v="821.72"/>
    <n v="0.22"/>
    <n v="640.94000000000005"/>
    <s v="COD"/>
    <x v="1"/>
    <s v="Same-Day"/>
    <s v="Delivered"/>
    <n v="821.72"/>
    <n v="640.94159999999999"/>
    <n v="1954015.6870999979"/>
    <m/>
    <m/>
    <x v="1"/>
    <n v="180.77840000000003"/>
    <n v="22.000000000000004"/>
  </r>
  <r>
    <s v="ORD1002"/>
    <d v="2025-02-18T00:00:00"/>
    <s v="Karnataka"/>
    <s v="North"/>
    <x v="2"/>
    <x v="11"/>
    <n v="5"/>
    <n v="2317.94"/>
    <n v="7.0000000000000007E-2"/>
    <n v="10778.42"/>
    <s v="Credit Card"/>
    <x v="2"/>
    <s v="Same-Day"/>
    <s v="Delivered"/>
    <n v="11589.7"/>
    <n v="10778.421"/>
    <n v="1954015.6870999979"/>
    <m/>
    <m/>
    <x v="2"/>
    <n v="811.27900000000045"/>
    <n v="7.0000000000000036"/>
  </r>
  <r>
    <s v="ORD1003"/>
    <d v="2025-01-27T00:00:00"/>
    <s v="Tamil Nadu"/>
    <s v="North"/>
    <x v="3"/>
    <x v="12"/>
    <n v="5"/>
    <n v="1735.32"/>
    <n v="0.11"/>
    <n v="7722.17"/>
    <s v="COD"/>
    <x v="2"/>
    <s v="Express"/>
    <s v="Delivered"/>
    <n v="8676.6"/>
    <n v="7722.1740000000009"/>
    <n v="1802015.0199999986"/>
    <m/>
    <m/>
    <x v="2"/>
    <n v="954.42599999999948"/>
    <n v="10.999999999999993"/>
  </r>
  <r>
    <s v="ORD1004"/>
    <d v="2025-04-04T00:00:00"/>
    <s v="Delhi"/>
    <s v="West"/>
    <x v="2"/>
    <x v="5"/>
    <n v="4"/>
    <n v="965.56"/>
    <n v="7.0000000000000007E-2"/>
    <n v="3591.88"/>
    <s v="UPI"/>
    <x v="0"/>
    <s v="Same-Day"/>
    <s v="Delivered"/>
    <n v="3862.24"/>
    <n v="3591.8831999999998"/>
    <n v="1954015.6870999979"/>
    <m/>
    <m/>
    <x v="0"/>
    <n v="270.35680000000002"/>
    <n v="7.0000000000000009"/>
  </r>
  <r>
    <s v="ORD1005"/>
    <d v="2025-05-12T00:00:00"/>
    <s v="Delhi"/>
    <s v="South"/>
    <x v="0"/>
    <x v="0"/>
    <n v="1"/>
    <n v="360.38"/>
    <n v="0.01"/>
    <n v="356.78"/>
    <s v="Credit Card"/>
    <x v="0"/>
    <s v="Express"/>
    <s v="Delivered"/>
    <n v="360.38"/>
    <n v="356.77620000000002"/>
    <n v="2058812.7634000003"/>
    <m/>
    <m/>
    <x v="0"/>
    <n v="3.6037999999999784"/>
    <n v="0.999999999999994"/>
  </r>
  <r>
    <s v="ORD1006"/>
    <d v="2025-01-25T00:00:00"/>
    <s v="Delhi"/>
    <s v="East"/>
    <x v="0"/>
    <x v="2"/>
    <n v="4"/>
    <n v="2020.35"/>
    <n v="0.03"/>
    <n v="7838.96"/>
    <s v="COD"/>
    <x v="1"/>
    <s v="Same-Day"/>
    <s v="Delivered"/>
    <n v="8081.4"/>
    <n v="7838.9579999999996"/>
    <n v="2058812.7634000003"/>
    <m/>
    <m/>
    <x v="1"/>
    <n v="242.44200000000001"/>
    <n v="3.0000000000000004"/>
  </r>
  <r>
    <s v="ORD1007"/>
    <d v="2025-04-22T00:00:00"/>
    <s v="Karnataka"/>
    <s v="West"/>
    <x v="3"/>
    <x v="12"/>
    <n v="5"/>
    <n v="1511.1"/>
    <n v="0"/>
    <n v="7555.5"/>
    <s v="UPI"/>
    <x v="1"/>
    <s v="Standard"/>
    <s v="Delivered"/>
    <n v="7555.5"/>
    <n v="7555.5"/>
    <n v="1802015.0199999986"/>
    <m/>
    <m/>
    <x v="1"/>
    <n v="0"/>
    <n v="0"/>
  </r>
  <r>
    <s v="ORD1008"/>
    <d v="2025-02-14T00:00:00"/>
    <s v="Karnataka"/>
    <s v="West"/>
    <x v="3"/>
    <x v="12"/>
    <n v="2"/>
    <n v="1727.56"/>
    <n v="0.11"/>
    <n v="3075.06"/>
    <s v="Credit Card"/>
    <x v="0"/>
    <s v="Standard"/>
    <s v="Delivered"/>
    <n v="3455.12"/>
    <n v="3075.0567999999998"/>
    <n v="1802015.0199999986"/>
    <m/>
    <m/>
    <x v="0"/>
    <n v="380.06320000000005"/>
    <n v="11.000000000000002"/>
  </r>
  <r>
    <s v="ORD1009"/>
    <d v="2025-04-03T00:00:00"/>
    <s v="Karnataka"/>
    <s v="North"/>
    <x v="0"/>
    <x v="4"/>
    <n v="1"/>
    <n v="3010.63"/>
    <n v="0.24"/>
    <n v="2288.08"/>
    <s v="Credit Card"/>
    <x v="0"/>
    <s v="Same-Day"/>
    <s v="Delivered"/>
    <n v="3010.63"/>
    <n v="2288.0788000000002"/>
    <n v="2058812.7634000003"/>
    <m/>
    <m/>
    <x v="0"/>
    <n v="722.55119999999988"/>
    <n v="23.999999999999996"/>
  </r>
  <r>
    <s v="ORD1010"/>
    <d v="2025-05-18T00:00:00"/>
    <s v="Maharashtra"/>
    <s v="South"/>
    <x v="3"/>
    <x v="15"/>
    <n v="5"/>
    <n v="3432.23"/>
    <n v="7.0000000000000007E-2"/>
    <n v="15959.87"/>
    <s v="Credit Card"/>
    <x v="0"/>
    <s v="Standard"/>
    <s v="Cancelled"/>
    <n v="17161.150000000001"/>
    <n v="15959.869500000001"/>
    <n v="1802015.0199999986"/>
    <m/>
    <m/>
    <x v="0"/>
    <n v="1201.2805000000008"/>
    <n v="7.0000000000000036"/>
  </r>
  <r>
    <s v="ORD1011"/>
    <d v="2025-02-21T00:00:00"/>
    <s v="Karnataka"/>
    <s v="West"/>
    <x v="0"/>
    <x v="0"/>
    <n v="4"/>
    <n v="3700.59"/>
    <n v="0.25"/>
    <n v="11101.77"/>
    <s v="UPI"/>
    <x v="2"/>
    <s v="Express"/>
    <s v="Delivered"/>
    <n v="14802.36"/>
    <n v="11101.77"/>
    <n v="2058812.7634000003"/>
    <m/>
    <m/>
    <x v="2"/>
    <n v="3700.59"/>
    <n v="25"/>
  </r>
  <r>
    <s v="ORD1012"/>
    <d v="2025-05-31T00:00:00"/>
    <s v="Karnataka"/>
    <s v="West"/>
    <x v="2"/>
    <x v="7"/>
    <n v="3"/>
    <n v="4467.72"/>
    <n v="0.19"/>
    <n v="10856.56"/>
    <s v="UPI"/>
    <x v="1"/>
    <s v="Same-Day"/>
    <s v="Delivered"/>
    <n v="13403.16"/>
    <n v="10856.559600000001"/>
    <n v="1954015.6870999979"/>
    <m/>
    <m/>
    <x v="1"/>
    <n v="2546.6003999999994"/>
    <n v="18.999999999999993"/>
  </r>
  <r>
    <s v="ORD1013"/>
    <d v="2025-03-15T00:00:00"/>
    <s v="Delhi"/>
    <s v="West"/>
    <x v="1"/>
    <x v="13"/>
    <n v="2"/>
    <n v="1850.25"/>
    <n v="0.01"/>
    <n v="3663.49"/>
    <s v="Net Banking"/>
    <x v="0"/>
    <s v="Same-Day"/>
    <s v="Delivered"/>
    <n v="3700.5"/>
    <n v="3663.4949999999999"/>
    <n v="1975775.7839999988"/>
    <m/>
    <m/>
    <x v="0"/>
    <n v="37.005000000000109"/>
    <n v="1.0000000000000029"/>
  </r>
  <r>
    <s v="ORD1014"/>
    <d v="2025-02-04T00:00:00"/>
    <s v="Tamil Nadu"/>
    <s v="South"/>
    <x v="0"/>
    <x v="4"/>
    <n v="5"/>
    <n v="4506.18"/>
    <n v="0.11"/>
    <n v="20052.5"/>
    <s v="Credit Card"/>
    <x v="2"/>
    <s v="Same-Day"/>
    <s v="Delivered"/>
    <n v="22530.9"/>
    <n v="20052.501"/>
    <n v="2058812.7634000003"/>
    <m/>
    <m/>
    <x v="2"/>
    <n v="2478.3990000000013"/>
    <n v="11.000000000000004"/>
  </r>
  <r>
    <s v="ORD1015"/>
    <d v="2025-04-30T00:00:00"/>
    <s v="Tamil Nadu"/>
    <s v="East"/>
    <x v="4"/>
    <x v="17"/>
    <n v="3"/>
    <n v="1615.68"/>
    <n v="0.01"/>
    <n v="4798.57"/>
    <s v="COD"/>
    <x v="2"/>
    <s v="Same-Day"/>
    <s v="Cancelled"/>
    <n v="4847.04"/>
    <n v="4798.5695999999998"/>
    <n v="2189601.9989000014"/>
    <m/>
    <m/>
    <x v="2"/>
    <n v="48.470400000000154"/>
    <n v="1.0000000000000031"/>
  </r>
  <r>
    <s v="ORD1016"/>
    <d v="2025-04-30T00:00:00"/>
    <s v="Tamil Nadu"/>
    <s v="South"/>
    <x v="0"/>
    <x v="3"/>
    <n v="3"/>
    <n v="639.92999999999995"/>
    <n v="0"/>
    <n v="1919.79"/>
    <s v="COD"/>
    <x v="2"/>
    <s v="Same-Day"/>
    <s v="Delivered"/>
    <n v="1919.79"/>
    <n v="1919.79"/>
    <n v="2058812.7634000003"/>
    <m/>
    <m/>
    <x v="2"/>
    <n v="0"/>
    <n v="0"/>
  </r>
  <r>
    <s v="ORD1017"/>
    <d v="2025-05-28T00:00:00"/>
    <s v="Gujarat"/>
    <s v="North"/>
    <x v="3"/>
    <x v="9"/>
    <n v="2"/>
    <n v="1587.86"/>
    <n v="7.0000000000000007E-2"/>
    <n v="2953.42"/>
    <s v="COD"/>
    <x v="1"/>
    <s v="Express"/>
    <s v="Delivered"/>
    <n v="3175.72"/>
    <n v="2953.4195999999997"/>
    <n v="1802015.0199999986"/>
    <m/>
    <m/>
    <x v="1"/>
    <n v="222.30040000000008"/>
    <n v="7.0000000000000036"/>
  </r>
  <r>
    <s v="ORD1018"/>
    <d v="2025-05-22T00:00:00"/>
    <s v="Gujarat"/>
    <s v="North"/>
    <x v="3"/>
    <x v="9"/>
    <n v="4"/>
    <n v="1598.53"/>
    <n v="0.11"/>
    <n v="5690.77"/>
    <s v="Credit Card"/>
    <x v="0"/>
    <s v="Same-Day"/>
    <s v="Delivered"/>
    <n v="6394.12"/>
    <n v="5690.7668000000003"/>
    <n v="1802015.0199999986"/>
    <m/>
    <m/>
    <x v="0"/>
    <n v="703.35319999999956"/>
    <n v="10.999999999999993"/>
  </r>
  <r>
    <s v="ORD1019"/>
    <d v="2025-01-25T00:00:00"/>
    <s v="Karnataka"/>
    <s v="South"/>
    <x v="3"/>
    <x v="9"/>
    <n v="5"/>
    <n v="859.68"/>
    <n v="0.02"/>
    <n v="4212.43"/>
    <s v="COD"/>
    <x v="1"/>
    <s v="Express"/>
    <s v="In Transit"/>
    <n v="4298.3999999999996"/>
    <n v="4212.4319999999998"/>
    <n v="1802015.0199999986"/>
    <m/>
    <m/>
    <x v="1"/>
    <n v="85.967999999999847"/>
    <n v="1.9999999999999967"/>
  </r>
  <r>
    <s v="ORD1020"/>
    <d v="2025-06-03T00:00:00"/>
    <s v="Gujarat"/>
    <s v="West"/>
    <x v="3"/>
    <x v="15"/>
    <n v="2"/>
    <n v="257.47000000000003"/>
    <n v="0.23"/>
    <n v="396.5"/>
    <s v="Credit Card"/>
    <x v="2"/>
    <s v="Standard"/>
    <s v="Delivered"/>
    <n v="514.94000000000005"/>
    <n v="396.50380000000007"/>
    <n v="1802015.0199999986"/>
    <m/>
    <m/>
    <x v="2"/>
    <n v="118.43619999999999"/>
    <n v="22.999999999999996"/>
  </r>
  <r>
    <s v="ORD1021"/>
    <d v="2025-06-11T00:00:00"/>
    <s v="Karnataka"/>
    <s v="South"/>
    <x v="0"/>
    <x v="2"/>
    <n v="2"/>
    <n v="2863.15"/>
    <n v="0.17"/>
    <n v="4752.83"/>
    <s v="COD"/>
    <x v="2"/>
    <s v="Express"/>
    <s v="Delivered"/>
    <n v="5726.3"/>
    <n v="4752.8289999999997"/>
    <n v="2058812.7634000003"/>
    <m/>
    <m/>
    <x v="2"/>
    <n v="973.47100000000046"/>
    <n v="17.000000000000007"/>
  </r>
  <r>
    <s v="ORD1022"/>
    <d v="2025-02-03T00:00:00"/>
    <s v="Delhi"/>
    <s v="West"/>
    <x v="3"/>
    <x v="9"/>
    <n v="2"/>
    <n v="1575.21"/>
    <n v="0.02"/>
    <n v="3087.41"/>
    <s v="Net Banking"/>
    <x v="1"/>
    <s v="Same-Day"/>
    <s v="Delivered"/>
    <n v="3150.42"/>
    <n v="3087.4115999999999"/>
    <n v="1802015.0199999986"/>
    <m/>
    <m/>
    <x v="1"/>
    <n v="63.008400000000165"/>
    <n v="2.0000000000000053"/>
  </r>
  <r>
    <s v="ORD1023"/>
    <d v="2025-03-04T00:00:00"/>
    <s v="Maharashtra"/>
    <s v="East"/>
    <x v="2"/>
    <x v="5"/>
    <n v="4"/>
    <n v="3501.25"/>
    <n v="0.13"/>
    <n v="12184.35"/>
    <s v="Debit Card"/>
    <x v="1"/>
    <s v="Same-Day"/>
    <s v="Delivered"/>
    <n v="14005"/>
    <n v="12184.35"/>
    <n v="1954015.6870999979"/>
    <m/>
    <m/>
    <x v="1"/>
    <n v="1820.6499999999996"/>
    <n v="12.999999999999998"/>
  </r>
  <r>
    <s v="ORD1024"/>
    <d v="2025-01-23T00:00:00"/>
    <s v="Tamil Nadu"/>
    <s v="North"/>
    <x v="2"/>
    <x v="5"/>
    <n v="1"/>
    <n v="4571.54"/>
    <n v="0.01"/>
    <n v="4525.82"/>
    <s v="Net Banking"/>
    <x v="2"/>
    <s v="Express"/>
    <s v="Cancelled"/>
    <n v="4571.54"/>
    <n v="4525.8245999999999"/>
    <n v="1954015.6870999979"/>
    <m/>
    <m/>
    <x v="2"/>
    <n v="45.715400000000045"/>
    <n v="1.0000000000000011"/>
  </r>
  <r>
    <s v="ORD1025"/>
    <d v="2025-04-25T00:00:00"/>
    <s v="Delhi"/>
    <s v="East"/>
    <x v="1"/>
    <x v="1"/>
    <n v="3"/>
    <n v="723.65"/>
    <n v="0.14000000000000001"/>
    <n v="1867.02"/>
    <s v="COD"/>
    <x v="1"/>
    <s v="Same-Day"/>
    <s v="Delivered"/>
    <n v="2170.9499999999998"/>
    <n v="1867.0169999999998"/>
    <n v="1975775.7839999988"/>
    <m/>
    <m/>
    <x v="1"/>
    <n v="303.93299999999999"/>
    <n v="14.000000000000002"/>
  </r>
  <r>
    <s v="ORD1026"/>
    <d v="2025-01-07T00:00:00"/>
    <s v="Tamil Nadu"/>
    <s v="East"/>
    <x v="2"/>
    <x v="11"/>
    <n v="5"/>
    <n v="2355.08"/>
    <n v="0.01"/>
    <n v="11657.65"/>
    <s v="Credit Card"/>
    <x v="2"/>
    <s v="Standard"/>
    <s v="Cancelled"/>
    <n v="11775.4"/>
    <n v="11657.645999999999"/>
    <n v="1954015.6870999979"/>
    <m/>
    <m/>
    <x v="2"/>
    <n v="117.75400000000081"/>
    <n v="1.0000000000000069"/>
  </r>
  <r>
    <s v="ORD1027"/>
    <d v="2025-07-02T00:00:00"/>
    <s v="Gujarat"/>
    <s v="North"/>
    <x v="0"/>
    <x v="2"/>
    <n v="5"/>
    <n v="2459.19"/>
    <n v="0.08"/>
    <n v="11312.27"/>
    <s v="Credit Card"/>
    <x v="2"/>
    <s v="Standard"/>
    <s v="Delivered"/>
    <n v="12295.95"/>
    <n v="11312.274000000001"/>
    <n v="2058812.7634000003"/>
    <m/>
    <m/>
    <x v="2"/>
    <n v="983.67599999999948"/>
    <n v="7.9999999999999947"/>
  </r>
  <r>
    <s v="ORD1028"/>
    <d v="2025-03-04T00:00:00"/>
    <s v="Delhi"/>
    <s v="South"/>
    <x v="1"/>
    <x v="13"/>
    <n v="5"/>
    <n v="3728.08"/>
    <n v="0.12"/>
    <n v="16403.55"/>
    <s v="COD"/>
    <x v="0"/>
    <s v="Standard"/>
    <s v="Delivered"/>
    <n v="18640.400000000001"/>
    <n v="16403.552"/>
    <n v="1975775.7839999988"/>
    <m/>
    <m/>
    <x v="0"/>
    <n v="2236.8480000000018"/>
    <n v="12.000000000000009"/>
  </r>
  <r>
    <s v="ORD1029"/>
    <d v="2025-04-24T00:00:00"/>
    <s v="Tamil Nadu"/>
    <s v="North"/>
    <x v="4"/>
    <x v="19"/>
    <n v="2"/>
    <n v="662.07"/>
    <n v="0"/>
    <n v="1324.14"/>
    <s v="COD"/>
    <x v="1"/>
    <s v="Same-Day"/>
    <s v="Delivered"/>
    <n v="1324.14"/>
    <n v="1324.14"/>
    <n v="2189601.9989000014"/>
    <m/>
    <m/>
    <x v="1"/>
    <n v="0"/>
    <n v="0"/>
  </r>
  <r>
    <s v="ORD1030"/>
    <d v="2025-05-14T00:00:00"/>
    <s v="Maharashtra"/>
    <s v="East"/>
    <x v="3"/>
    <x v="12"/>
    <n v="5"/>
    <n v="2274.6999999999998"/>
    <n v="0.01"/>
    <n v="11259.76"/>
    <s v="Net Banking"/>
    <x v="0"/>
    <s v="Standard"/>
    <s v="Delivered"/>
    <n v="11373.5"/>
    <n v="11259.764999999999"/>
    <n v="1802015.0199999986"/>
    <m/>
    <m/>
    <x v="0"/>
    <n v="113.73500000000058"/>
    <n v="1.0000000000000051"/>
  </r>
  <r>
    <s v="ORD1031"/>
    <d v="2025-06-28T00:00:00"/>
    <s v="Gujarat"/>
    <s v="South"/>
    <x v="3"/>
    <x v="12"/>
    <n v="4"/>
    <n v="4310.6400000000003"/>
    <n v="0.15"/>
    <n v="14656.18"/>
    <s v="UPI"/>
    <x v="1"/>
    <s v="Express"/>
    <s v="Delivered"/>
    <n v="17242.560000000001"/>
    <n v="14656.176000000001"/>
    <n v="1802015.0199999986"/>
    <m/>
    <m/>
    <x v="1"/>
    <n v="2586.384"/>
    <n v="15"/>
  </r>
  <r>
    <s v="ORD1032"/>
    <d v="2025-03-16T00:00:00"/>
    <s v="Delhi"/>
    <s v="North"/>
    <x v="3"/>
    <x v="12"/>
    <n v="5"/>
    <n v="1081.72"/>
    <n v="0.12"/>
    <n v="4759.57"/>
    <s v="Debit Card"/>
    <x v="1"/>
    <s v="Express"/>
    <s v="In Transit"/>
    <n v="5408.6"/>
    <n v="4759.5680000000002"/>
    <n v="1802015.0199999986"/>
    <m/>
    <m/>
    <x v="1"/>
    <n v="649.03200000000015"/>
    <n v="12.000000000000002"/>
  </r>
  <r>
    <s v="ORD1033"/>
    <d v="2025-03-21T00:00:00"/>
    <s v="Karnataka"/>
    <s v="North"/>
    <x v="2"/>
    <x v="6"/>
    <n v="1"/>
    <n v="2373.42"/>
    <n v="0.2"/>
    <n v="1898.74"/>
    <s v="Net Banking"/>
    <x v="2"/>
    <s v="Standard"/>
    <s v="Delivered"/>
    <n v="2373.42"/>
    <n v="1898.7360000000001"/>
    <n v="1954015.6870999979"/>
    <m/>
    <m/>
    <x v="2"/>
    <n v="474.68399999999997"/>
    <n v="20"/>
  </r>
  <r>
    <s v="ORD1034"/>
    <d v="2025-07-04T00:00:00"/>
    <s v="Maharashtra"/>
    <s v="West"/>
    <x v="0"/>
    <x v="3"/>
    <n v="1"/>
    <n v="3261.03"/>
    <n v="0.22"/>
    <n v="2543.6"/>
    <s v="COD"/>
    <x v="2"/>
    <s v="Same-Day"/>
    <s v="Delivered"/>
    <n v="3261.03"/>
    <n v="2543.6034000000004"/>
    <n v="2058812.7634000003"/>
    <m/>
    <m/>
    <x v="2"/>
    <n v="717.42659999999978"/>
    <n v="21.999999999999993"/>
  </r>
  <r>
    <s v="ORD1035"/>
    <d v="2025-05-21T00:00:00"/>
    <s v="Tamil Nadu"/>
    <s v="South"/>
    <x v="4"/>
    <x v="16"/>
    <n v="1"/>
    <n v="4910.59"/>
    <n v="0.09"/>
    <n v="4468.6400000000003"/>
    <s v="Net Banking"/>
    <x v="2"/>
    <s v="Same-Day"/>
    <s v="Delivered"/>
    <n v="4910.59"/>
    <n v="4468.6369000000004"/>
    <n v="2189601.9989000014"/>
    <m/>
    <m/>
    <x v="2"/>
    <n v="441.95309999999972"/>
    <n v="8.9999999999999947"/>
  </r>
  <r>
    <s v="ORD1036"/>
    <d v="2025-02-10T00:00:00"/>
    <s v="Gujarat"/>
    <s v="West"/>
    <x v="1"/>
    <x v="14"/>
    <n v="2"/>
    <n v="1824.15"/>
    <n v="0.18"/>
    <n v="2991.61"/>
    <s v="Credit Card"/>
    <x v="0"/>
    <s v="Express"/>
    <s v="Delivered"/>
    <n v="3648.3"/>
    <n v="2991.6060000000002"/>
    <n v="1975775.7839999988"/>
    <m/>
    <m/>
    <x v="0"/>
    <n v="656.69399999999996"/>
    <n v="18"/>
  </r>
  <r>
    <s v="ORD1037"/>
    <d v="2025-01-17T00:00:00"/>
    <s v="Karnataka"/>
    <s v="South"/>
    <x v="3"/>
    <x v="9"/>
    <n v="4"/>
    <n v="1944.96"/>
    <n v="0.12"/>
    <n v="6846.26"/>
    <s v="Net Banking"/>
    <x v="0"/>
    <s v="Same-Day"/>
    <s v="Delivered"/>
    <n v="7779.84"/>
    <n v="6846.2592000000004"/>
    <n v="1802015.0199999986"/>
    <m/>
    <m/>
    <x v="0"/>
    <n v="933.58079999999973"/>
    <n v="11.999999999999996"/>
  </r>
  <r>
    <s v="ORD1038"/>
    <d v="2025-04-27T00:00:00"/>
    <s v="Delhi"/>
    <s v="North"/>
    <x v="1"/>
    <x v="1"/>
    <n v="5"/>
    <n v="1805.67"/>
    <n v="0.15"/>
    <n v="7674.1"/>
    <s v="UPI"/>
    <x v="1"/>
    <s v="Express"/>
    <s v="Delivered"/>
    <n v="9028.35"/>
    <n v="7674.0974999999999"/>
    <n v="1975775.7839999988"/>
    <m/>
    <m/>
    <x v="1"/>
    <n v="1354.2525000000005"/>
    <n v="15.000000000000005"/>
  </r>
  <r>
    <s v="ORD1039"/>
    <d v="2025-05-17T00:00:00"/>
    <s v="Maharashtra"/>
    <s v="South"/>
    <x v="3"/>
    <x v="12"/>
    <n v="4"/>
    <n v="1685.93"/>
    <n v="0.06"/>
    <n v="6339.1"/>
    <s v="Credit Card"/>
    <x v="2"/>
    <s v="Same-Day"/>
    <s v="Delivered"/>
    <n v="6743.72"/>
    <n v="6339.0968000000003"/>
    <n v="1802015.0199999986"/>
    <m/>
    <m/>
    <x v="2"/>
    <n v="404.6232"/>
    <n v="6"/>
  </r>
  <r>
    <s v="ORD1040"/>
    <d v="2025-06-13T00:00:00"/>
    <s v="Tamil Nadu"/>
    <s v="North"/>
    <x v="3"/>
    <x v="15"/>
    <n v="5"/>
    <n v="1327.37"/>
    <n v="0.01"/>
    <n v="6570.48"/>
    <s v="Credit Card"/>
    <x v="0"/>
    <s v="Same-Day"/>
    <s v="Delivered"/>
    <n v="6636.8499999999995"/>
    <n v="6570.481499999999"/>
    <n v="1802015.0199999986"/>
    <m/>
    <m/>
    <x v="0"/>
    <n v="66.368500000000495"/>
    <n v="1.0000000000000075"/>
  </r>
  <r>
    <s v="ORD1041"/>
    <d v="2025-05-04T00:00:00"/>
    <s v="Delhi"/>
    <s v="South"/>
    <x v="4"/>
    <x v="19"/>
    <n v="4"/>
    <n v="1950.38"/>
    <n v="0.25"/>
    <n v="5851.14"/>
    <s v="UPI"/>
    <x v="0"/>
    <s v="Same-Day"/>
    <s v="Delivered"/>
    <n v="7801.52"/>
    <n v="5851.14"/>
    <n v="2189601.9989000014"/>
    <m/>
    <m/>
    <x v="0"/>
    <n v="1950.38"/>
    <n v="25"/>
  </r>
  <r>
    <s v="ORD1042"/>
    <d v="2025-02-19T00:00:00"/>
    <s v="Karnataka"/>
    <s v="North"/>
    <x v="2"/>
    <x v="5"/>
    <n v="2"/>
    <n v="2226.91"/>
    <n v="0.13"/>
    <n v="3874.82"/>
    <s v="Debit Card"/>
    <x v="0"/>
    <s v="Standard"/>
    <s v="Delivered"/>
    <n v="4453.82"/>
    <n v="3874.8233999999998"/>
    <n v="1954015.6870999979"/>
    <m/>
    <m/>
    <x v="0"/>
    <n v="578.99659999999994"/>
    <n v="13"/>
  </r>
  <r>
    <s v="ORD1043"/>
    <d v="2025-01-22T00:00:00"/>
    <s v="Maharashtra"/>
    <s v="East"/>
    <x v="0"/>
    <x v="4"/>
    <n v="3"/>
    <n v="3894.49"/>
    <n v="0.14000000000000001"/>
    <n v="10047.780000000001"/>
    <s v="Debit Card"/>
    <x v="0"/>
    <s v="Standard"/>
    <s v="Delivered"/>
    <n v="11683.47"/>
    <n v="10047.7842"/>
    <n v="2058812.7634000003"/>
    <m/>
    <m/>
    <x v="0"/>
    <n v="1635.6857999999993"/>
    <n v="13.999999999999996"/>
  </r>
  <r>
    <s v="ORD1044"/>
    <d v="2025-05-18T00:00:00"/>
    <s v="Delhi"/>
    <s v="South"/>
    <x v="1"/>
    <x v="14"/>
    <n v="4"/>
    <n v="2554.17"/>
    <n v="0.09"/>
    <n v="9297.18"/>
    <s v="Debit Card"/>
    <x v="1"/>
    <s v="Same-Day"/>
    <s v="Cancelled"/>
    <n v="10216.68"/>
    <n v="9297.1787999999997"/>
    <n v="1975775.7839999988"/>
    <m/>
    <m/>
    <x v="1"/>
    <n v="919.50120000000061"/>
    <n v="9.0000000000000053"/>
  </r>
  <r>
    <s v="ORD1045"/>
    <d v="2025-06-02T00:00:00"/>
    <s v="Tamil Nadu"/>
    <s v="North"/>
    <x v="2"/>
    <x v="5"/>
    <n v="1"/>
    <n v="723.24"/>
    <n v="0.13"/>
    <n v="629.22"/>
    <s v="Credit Card"/>
    <x v="1"/>
    <s v="Standard"/>
    <s v="Delivered"/>
    <n v="723.24"/>
    <n v="629.21879999999999"/>
    <n v="1954015.6870999979"/>
    <m/>
    <m/>
    <x v="1"/>
    <n v="94.021200000000022"/>
    <n v="13.000000000000004"/>
  </r>
  <r>
    <s v="ORD1046"/>
    <d v="2025-03-02T00:00:00"/>
    <s v="Maharashtra"/>
    <s v="East"/>
    <x v="0"/>
    <x v="2"/>
    <n v="3"/>
    <n v="2013.09"/>
    <n v="0.09"/>
    <n v="5495.74"/>
    <s v="Debit Card"/>
    <x v="2"/>
    <s v="Standard"/>
    <s v="Delivered"/>
    <n v="6039.2699999999995"/>
    <n v="5495.7357000000002"/>
    <n v="2058812.7634000003"/>
    <m/>
    <m/>
    <x v="2"/>
    <n v="543.53429999999935"/>
    <n v="8.9999999999999893"/>
  </r>
  <r>
    <s v="ORD1047"/>
    <d v="2025-06-17T00:00:00"/>
    <s v="Gujarat"/>
    <s v="North"/>
    <x v="1"/>
    <x v="10"/>
    <n v="3"/>
    <n v="2056.1799999999998"/>
    <n v="0.01"/>
    <n v="6106.85"/>
    <s v="COD"/>
    <x v="1"/>
    <s v="Same-Day"/>
    <s v="Delivered"/>
    <n v="6168.5399999999991"/>
    <n v="6106.8545999999988"/>
    <n v="1975775.7839999988"/>
    <m/>
    <m/>
    <x v="1"/>
    <n v="61.6854000000003"/>
    <n v="1.0000000000000051"/>
  </r>
  <r>
    <s v="ORD1048"/>
    <d v="2025-05-15T00:00:00"/>
    <s v="Maharashtra"/>
    <s v="South"/>
    <x v="4"/>
    <x v="19"/>
    <n v="3"/>
    <n v="1082.51"/>
    <n v="0.22"/>
    <n v="2533.0700000000002"/>
    <s v="UPI"/>
    <x v="2"/>
    <s v="Standard"/>
    <s v="Delivered"/>
    <n v="3247.5299999999997"/>
    <n v="2533.0733999999998"/>
    <n v="2189601.9989000014"/>
    <m/>
    <m/>
    <x v="2"/>
    <n v="714.45659999999998"/>
    <n v="22"/>
  </r>
  <r>
    <s v="ORD1049"/>
    <d v="2025-04-29T00:00:00"/>
    <s v="Delhi"/>
    <s v="East"/>
    <x v="4"/>
    <x v="19"/>
    <n v="5"/>
    <n v="4531.1899999999996"/>
    <n v="0.18"/>
    <n v="18577.88"/>
    <s v="Net Banking"/>
    <x v="0"/>
    <s v="Standard"/>
    <s v="In Transit"/>
    <n v="22655.949999999997"/>
    <n v="18577.879000000001"/>
    <n v="2189601.9989000014"/>
    <m/>
    <m/>
    <x v="0"/>
    <n v="4078.0709999999963"/>
    <n v="17.999999999999986"/>
  </r>
  <r>
    <s v="ORD1050"/>
    <d v="2025-06-08T00:00:00"/>
    <s v="Gujarat"/>
    <s v="South"/>
    <x v="2"/>
    <x v="7"/>
    <n v="3"/>
    <n v="3644.32"/>
    <n v="0.03"/>
    <n v="10604.97"/>
    <s v="Net Banking"/>
    <x v="0"/>
    <s v="Express"/>
    <s v="Delivered"/>
    <n v="10932.960000000001"/>
    <n v="10604.9712"/>
    <n v="1954015.6870999979"/>
    <m/>
    <m/>
    <x v="0"/>
    <n v="327.98880000000099"/>
    <n v="3.0000000000000089"/>
  </r>
  <r>
    <s v="ORD1051"/>
    <d v="2025-01-26T00:00:00"/>
    <s v="Karnataka"/>
    <s v="West"/>
    <x v="2"/>
    <x v="5"/>
    <n v="1"/>
    <n v="229.13"/>
    <n v="0.2"/>
    <n v="183.3"/>
    <s v="Debit Card"/>
    <x v="0"/>
    <s v="Standard"/>
    <s v="Delivered"/>
    <n v="229.13"/>
    <n v="183.304"/>
    <n v="1954015.6870999979"/>
    <m/>
    <m/>
    <x v="0"/>
    <n v="45.825999999999993"/>
    <n v="20"/>
  </r>
  <r>
    <s v="ORD1052"/>
    <d v="2025-06-06T00:00:00"/>
    <s v="Maharashtra"/>
    <s v="North"/>
    <x v="0"/>
    <x v="3"/>
    <n v="2"/>
    <n v="2205.62"/>
    <n v="0.11"/>
    <n v="3926"/>
    <s v="Net Banking"/>
    <x v="2"/>
    <s v="Standard"/>
    <s v="Delivered"/>
    <n v="4411.24"/>
    <n v="3926.0036"/>
    <n v="2058812.7634000003"/>
    <m/>
    <m/>
    <x v="2"/>
    <n v="485.23639999999978"/>
    <n v="10.999999999999996"/>
  </r>
  <r>
    <s v="ORD1053"/>
    <d v="2025-04-22T00:00:00"/>
    <s v="Karnataka"/>
    <s v="North"/>
    <x v="1"/>
    <x v="1"/>
    <n v="4"/>
    <n v="4598.54"/>
    <n v="0.06"/>
    <n v="17290.509999999998"/>
    <s v="Debit Card"/>
    <x v="2"/>
    <s v="Standard"/>
    <s v="Delivered"/>
    <n v="18394.16"/>
    <n v="17290.510399999999"/>
    <n v="1975775.7839999988"/>
    <m/>
    <m/>
    <x v="2"/>
    <n v="1103.6496000000006"/>
    <n v="6.0000000000000036"/>
  </r>
  <r>
    <s v="ORD1054"/>
    <d v="2025-06-03T00:00:00"/>
    <s v="Maharashtra"/>
    <s v="North"/>
    <x v="1"/>
    <x v="13"/>
    <n v="1"/>
    <n v="377.61"/>
    <n v="0.11"/>
    <n v="336.07"/>
    <s v="Debit Card"/>
    <x v="0"/>
    <s v="Express"/>
    <s v="Delivered"/>
    <n v="377.61"/>
    <n v="336.0729"/>
    <n v="1975775.7839999988"/>
    <m/>
    <m/>
    <x v="0"/>
    <n v="41.537100000000009"/>
    <n v="11.000000000000002"/>
  </r>
  <r>
    <s v="ORD1055"/>
    <d v="2025-01-10T00:00:00"/>
    <s v="Karnataka"/>
    <s v="North"/>
    <x v="1"/>
    <x v="10"/>
    <n v="4"/>
    <n v="2445.64"/>
    <n v="0.03"/>
    <n v="9489.08"/>
    <s v="Debit Card"/>
    <x v="1"/>
    <s v="Standard"/>
    <s v="Delivered"/>
    <n v="9782.56"/>
    <n v="9489.0831999999991"/>
    <n v="1975775.7839999988"/>
    <m/>
    <m/>
    <x v="1"/>
    <n v="293.47680000000037"/>
    <n v="3.000000000000004"/>
  </r>
  <r>
    <s v="ORD1056"/>
    <d v="2025-03-11T00:00:00"/>
    <s v="Tamil Nadu"/>
    <s v="East"/>
    <x v="1"/>
    <x v="10"/>
    <n v="4"/>
    <n v="3594.36"/>
    <n v="0.24"/>
    <n v="10926.85"/>
    <s v="UPI"/>
    <x v="0"/>
    <s v="Same-Day"/>
    <s v="Returned"/>
    <n v="14377.44"/>
    <n v="10926.8544"/>
    <n v="1975775.7839999988"/>
    <m/>
    <m/>
    <x v="0"/>
    <n v="3450.5856000000003"/>
    <n v="24.000000000000004"/>
  </r>
  <r>
    <s v="ORD1057"/>
    <d v="2025-04-16T00:00:00"/>
    <s v="Karnataka"/>
    <s v="West"/>
    <x v="3"/>
    <x v="9"/>
    <n v="1"/>
    <n v="364.59"/>
    <n v="0.23"/>
    <n v="280.73"/>
    <s v="COD"/>
    <x v="1"/>
    <s v="Same-Day"/>
    <s v="Delivered"/>
    <n v="364.59"/>
    <n v="280.73429999999996"/>
    <n v="1802015.0199999986"/>
    <m/>
    <m/>
    <x v="1"/>
    <n v="83.855700000000013"/>
    <n v="23.000000000000004"/>
  </r>
  <r>
    <s v="ORD1058"/>
    <d v="2025-03-27T00:00:00"/>
    <s v="Gujarat"/>
    <s v="North"/>
    <x v="3"/>
    <x v="12"/>
    <n v="5"/>
    <n v="1132.77"/>
    <n v="0.09"/>
    <n v="5154.1000000000004"/>
    <s v="Debit Card"/>
    <x v="2"/>
    <s v="Standard"/>
    <s v="In Transit"/>
    <n v="5663.85"/>
    <n v="5154.1035000000002"/>
    <n v="1802015.0199999986"/>
    <m/>
    <m/>
    <x v="2"/>
    <n v="509.7465000000002"/>
    <n v="9.0000000000000018"/>
  </r>
  <r>
    <s v="ORD1059"/>
    <d v="2025-05-11T00:00:00"/>
    <s v="Maharashtra"/>
    <s v="North"/>
    <x v="2"/>
    <x v="5"/>
    <n v="1"/>
    <n v="1424.46"/>
    <n v="0.15"/>
    <n v="1210.79"/>
    <s v="Credit Card"/>
    <x v="2"/>
    <s v="Express"/>
    <s v="Delivered"/>
    <n v="1424.46"/>
    <n v="1210.7909999999999"/>
    <n v="1954015.6870999979"/>
    <m/>
    <m/>
    <x v="2"/>
    <n v="213.6690000000001"/>
    <n v="15.000000000000007"/>
  </r>
  <r>
    <s v="ORD1060"/>
    <d v="2025-03-15T00:00:00"/>
    <s v="Tamil Nadu"/>
    <s v="South"/>
    <x v="1"/>
    <x v="14"/>
    <n v="4"/>
    <n v="2275.6999999999998"/>
    <n v="0.06"/>
    <n v="8556.6299999999992"/>
    <s v="Credit Card"/>
    <x v="2"/>
    <s v="Express"/>
    <s v="Delivered"/>
    <n v="9102.7999999999993"/>
    <n v="8556.6319999999996"/>
    <n v="1975775.7839999988"/>
    <m/>
    <m/>
    <x v="2"/>
    <n v="546.16799999999967"/>
    <n v="5.9999999999999973"/>
  </r>
  <r>
    <s v="ORD1061"/>
    <d v="2025-01-16T00:00:00"/>
    <s v="Karnataka"/>
    <s v="East"/>
    <x v="1"/>
    <x v="13"/>
    <n v="3"/>
    <n v="4692.3999999999996"/>
    <n v="0.23"/>
    <n v="10839.44"/>
    <s v="Credit Card"/>
    <x v="1"/>
    <s v="Express"/>
    <s v="Cancelled"/>
    <n v="14077.199999999999"/>
    <n v="10839.444"/>
    <n v="1975775.7839999988"/>
    <m/>
    <m/>
    <x v="1"/>
    <n v="3237.7559999999994"/>
    <n v="23"/>
  </r>
  <r>
    <s v="ORD1062"/>
    <d v="2025-04-11T00:00:00"/>
    <s v="Maharashtra"/>
    <s v="North"/>
    <x v="1"/>
    <x v="10"/>
    <n v="5"/>
    <n v="2226.9699999999998"/>
    <n v="0.11"/>
    <n v="9910.02"/>
    <s v="UPI"/>
    <x v="1"/>
    <s v="Same-Day"/>
    <s v="Cancelled"/>
    <n v="11134.849999999999"/>
    <n v="9910.0164999999997"/>
    <n v="1975775.7839999988"/>
    <m/>
    <m/>
    <x v="1"/>
    <n v="1224.8334999999988"/>
    <n v="10.999999999999991"/>
  </r>
  <r>
    <s v="ORD1063"/>
    <d v="2025-05-08T00:00:00"/>
    <s v="Karnataka"/>
    <s v="East"/>
    <x v="1"/>
    <x v="14"/>
    <n v="4"/>
    <n v="2905.75"/>
    <n v="0.14000000000000001"/>
    <n v="9995.7800000000007"/>
    <s v="COD"/>
    <x v="2"/>
    <s v="Same-Day"/>
    <s v="Delivered"/>
    <n v="11623"/>
    <n v="9995.7800000000007"/>
    <n v="1975775.7839999988"/>
    <m/>
    <m/>
    <x v="2"/>
    <n v="1627.2199999999993"/>
    <n v="13.999999999999993"/>
  </r>
  <r>
    <s v="ORD1064"/>
    <d v="2025-03-10T00:00:00"/>
    <s v="Delhi"/>
    <s v="South"/>
    <x v="2"/>
    <x v="5"/>
    <n v="3"/>
    <n v="4017.99"/>
    <n v="0.24"/>
    <n v="9161.02"/>
    <s v="Debit Card"/>
    <x v="0"/>
    <s v="Standard"/>
    <s v="Cancelled"/>
    <n v="12053.97"/>
    <n v="9161.0172000000002"/>
    <n v="1954015.6870999979"/>
    <m/>
    <m/>
    <x v="0"/>
    <n v="2892.9527999999991"/>
    <n v="23.999999999999993"/>
  </r>
  <r>
    <s v="ORD1065"/>
    <d v="2025-01-05T00:00:00"/>
    <s v="Gujarat"/>
    <s v="North"/>
    <x v="4"/>
    <x v="17"/>
    <n v="5"/>
    <n v="1443.92"/>
    <n v="7.0000000000000007E-2"/>
    <n v="6714.23"/>
    <s v="Net Banking"/>
    <x v="0"/>
    <s v="Express"/>
    <s v="Delivered"/>
    <n v="7219.6"/>
    <n v="6714.2280000000001"/>
    <n v="2189601.9989000014"/>
    <m/>
    <m/>
    <x v="0"/>
    <n v="505.3720000000003"/>
    <n v="7.0000000000000036"/>
  </r>
  <r>
    <s v="ORD1066"/>
    <d v="2025-06-16T00:00:00"/>
    <s v="Karnataka"/>
    <s v="East"/>
    <x v="1"/>
    <x v="1"/>
    <n v="4"/>
    <n v="184.61"/>
    <n v="0"/>
    <n v="738.44"/>
    <s v="Debit Card"/>
    <x v="2"/>
    <s v="Standard"/>
    <s v="Delivered"/>
    <n v="738.44"/>
    <n v="738.44"/>
    <n v="1975775.7839999988"/>
    <m/>
    <m/>
    <x v="2"/>
    <n v="0"/>
    <n v="0"/>
  </r>
  <r>
    <s v="ORD1067"/>
    <d v="2025-03-25T00:00:00"/>
    <s v="Tamil Nadu"/>
    <s v="North"/>
    <x v="1"/>
    <x v="10"/>
    <n v="1"/>
    <n v="1454.58"/>
    <n v="0.15"/>
    <n v="1236.3900000000001"/>
    <s v="Credit Card"/>
    <x v="1"/>
    <s v="Express"/>
    <s v="Delivered"/>
    <n v="1454.58"/>
    <n v="1236.3929999999998"/>
    <n v="1975775.7839999988"/>
    <m/>
    <m/>
    <x v="1"/>
    <n v="218.18700000000013"/>
    <n v="15.000000000000011"/>
  </r>
  <r>
    <s v="ORD1068"/>
    <d v="2025-06-11T00:00:00"/>
    <s v="Karnataka"/>
    <s v="North"/>
    <x v="4"/>
    <x v="17"/>
    <n v="2"/>
    <n v="3188.66"/>
    <n v="0.04"/>
    <n v="6122.23"/>
    <s v="Net Banking"/>
    <x v="0"/>
    <s v="Same-Day"/>
    <s v="Delivered"/>
    <n v="6377.32"/>
    <n v="6122.2271999999994"/>
    <n v="2189601.9989000014"/>
    <m/>
    <m/>
    <x v="0"/>
    <n v="255.09280000000035"/>
    <n v="4.0000000000000053"/>
  </r>
  <r>
    <s v="ORD1069"/>
    <d v="2025-04-08T00:00:00"/>
    <s v="Gujarat"/>
    <s v="East"/>
    <x v="0"/>
    <x v="4"/>
    <n v="3"/>
    <n v="305.58"/>
    <n v="0.18"/>
    <n v="751.73"/>
    <s v="Net Banking"/>
    <x v="1"/>
    <s v="Standard"/>
    <s v="In Transit"/>
    <n v="916.74"/>
    <n v="751.72680000000003"/>
    <n v="2058812.7634000003"/>
    <m/>
    <m/>
    <x v="1"/>
    <n v="165.01319999999998"/>
    <n v="18"/>
  </r>
  <r>
    <s v="ORD1070"/>
    <d v="2025-01-23T00:00:00"/>
    <s v="Gujarat"/>
    <s v="North"/>
    <x v="0"/>
    <x v="2"/>
    <n v="2"/>
    <n v="1813.68"/>
    <n v="0.02"/>
    <n v="3554.81"/>
    <s v="Credit Card"/>
    <x v="1"/>
    <s v="Express"/>
    <s v="Delivered"/>
    <n v="3627.36"/>
    <n v="3554.8128000000002"/>
    <n v="2058812.7634000003"/>
    <m/>
    <m/>
    <x v="1"/>
    <n v="72.547199999999975"/>
    <n v="1.9999999999999993"/>
  </r>
  <r>
    <s v="ORD1071"/>
    <d v="2025-03-28T00:00:00"/>
    <s v="Karnataka"/>
    <s v="South"/>
    <x v="3"/>
    <x v="12"/>
    <n v="4"/>
    <n v="449.83"/>
    <n v="0.11"/>
    <n v="1601.39"/>
    <s v="COD"/>
    <x v="2"/>
    <s v="Express"/>
    <s v="Delivered"/>
    <n v="1799.32"/>
    <n v="1601.3948"/>
    <n v="1802015.0199999986"/>
    <m/>
    <m/>
    <x v="2"/>
    <n v="197.9251999999999"/>
    <n v="10.999999999999995"/>
  </r>
  <r>
    <s v="ORD1072"/>
    <d v="2025-03-14T00:00:00"/>
    <s v="Karnataka"/>
    <s v="North"/>
    <x v="1"/>
    <x v="1"/>
    <n v="3"/>
    <n v="2406.36"/>
    <n v="0.24"/>
    <n v="5486.5"/>
    <s v="Net Banking"/>
    <x v="1"/>
    <s v="Same-Day"/>
    <s v="Delivered"/>
    <n v="7219.08"/>
    <n v="5486.5007999999998"/>
    <n v="1975775.7839999988"/>
    <m/>
    <m/>
    <x v="1"/>
    <n v="1732.5792000000001"/>
    <n v="24.000000000000004"/>
  </r>
  <r>
    <s v="ORD1073"/>
    <d v="2025-05-06T00:00:00"/>
    <s v="Delhi"/>
    <s v="East"/>
    <x v="0"/>
    <x v="2"/>
    <n v="1"/>
    <n v="3084.29"/>
    <n v="0.2"/>
    <n v="2467.4299999999998"/>
    <s v="COD"/>
    <x v="0"/>
    <s v="Same-Day"/>
    <s v="Returned"/>
    <n v="3084.29"/>
    <n v="2467.4320000000002"/>
    <n v="2058812.7634000003"/>
    <m/>
    <m/>
    <x v="0"/>
    <n v="616.85799999999972"/>
    <n v="19.999999999999989"/>
  </r>
  <r>
    <s v="ORD1074"/>
    <d v="2025-06-25T00:00:00"/>
    <s v="Delhi"/>
    <s v="West"/>
    <x v="2"/>
    <x v="7"/>
    <n v="1"/>
    <n v="4780.38"/>
    <n v="0.24"/>
    <n v="3633.09"/>
    <s v="Net Banking"/>
    <x v="1"/>
    <s v="Standard"/>
    <s v="Delivered"/>
    <n v="4780.38"/>
    <n v="3633.0888"/>
    <n v="1954015.6870999979"/>
    <m/>
    <m/>
    <x v="1"/>
    <n v="1147.2912000000001"/>
    <n v="24.000000000000004"/>
  </r>
  <r>
    <s v="ORD1075"/>
    <d v="2025-06-12T00:00:00"/>
    <s v="Gujarat"/>
    <s v="East"/>
    <x v="0"/>
    <x v="0"/>
    <n v="5"/>
    <n v="2649.65"/>
    <n v="0.08"/>
    <n v="12188.39"/>
    <s v="Net Banking"/>
    <x v="1"/>
    <s v="Standard"/>
    <s v="Returned"/>
    <n v="13248.25"/>
    <n v="12188.390000000001"/>
    <n v="2058812.7634000003"/>
    <m/>
    <m/>
    <x v="1"/>
    <n v="1059.8599999999988"/>
    <n v="7.9999999999999902"/>
  </r>
  <r>
    <s v="ORD1076"/>
    <d v="2025-04-02T00:00:00"/>
    <s v="Karnataka"/>
    <s v="West"/>
    <x v="4"/>
    <x v="16"/>
    <n v="3"/>
    <n v="3766.12"/>
    <n v="0.03"/>
    <n v="10959.41"/>
    <s v="Debit Card"/>
    <x v="2"/>
    <s v="Standard"/>
    <s v="Delivered"/>
    <n v="11298.36"/>
    <n v="10959.4092"/>
    <n v="2189601.9989000014"/>
    <m/>
    <m/>
    <x v="2"/>
    <n v="338.95080000000053"/>
    <n v="3.0000000000000044"/>
  </r>
  <r>
    <s v="ORD1077"/>
    <d v="2025-05-20T00:00:00"/>
    <s v="Maharashtra"/>
    <s v="South"/>
    <x v="2"/>
    <x v="6"/>
    <n v="5"/>
    <n v="474.57"/>
    <n v="0.09"/>
    <n v="2159.29"/>
    <s v="UPI"/>
    <x v="1"/>
    <s v="Express"/>
    <s v="Delivered"/>
    <n v="2372.85"/>
    <n v="2159.2934999999998"/>
    <n v="1954015.6870999979"/>
    <m/>
    <m/>
    <x v="1"/>
    <n v="213.55650000000014"/>
    <n v="9.0000000000000071"/>
  </r>
  <r>
    <s v="ORD1078"/>
    <d v="2025-02-01T00:00:00"/>
    <s v="Gujarat"/>
    <s v="South"/>
    <x v="2"/>
    <x v="11"/>
    <n v="2"/>
    <n v="3904.6"/>
    <n v="0.1"/>
    <n v="7028.28"/>
    <s v="Debit Card"/>
    <x v="1"/>
    <s v="Same-Day"/>
    <s v="Delivered"/>
    <n v="7809.2"/>
    <n v="7028.28"/>
    <n v="1954015.6870999979"/>
    <m/>
    <m/>
    <x v="1"/>
    <n v="780.92000000000007"/>
    <n v="10"/>
  </r>
  <r>
    <s v="ORD1079"/>
    <d v="2025-03-28T00:00:00"/>
    <s v="Karnataka"/>
    <s v="West"/>
    <x v="4"/>
    <x v="17"/>
    <n v="4"/>
    <n v="2163.0100000000002"/>
    <n v="0.25"/>
    <n v="6489.03"/>
    <s v="Credit Card"/>
    <x v="0"/>
    <s v="Same-Day"/>
    <s v="Delivered"/>
    <n v="8652.0400000000009"/>
    <n v="6489.0300000000007"/>
    <n v="2189601.9989000014"/>
    <m/>
    <m/>
    <x v="0"/>
    <n v="2163.0100000000002"/>
    <n v="25"/>
  </r>
  <r>
    <s v="ORD1080"/>
    <d v="2025-02-06T00:00:00"/>
    <s v="Tamil Nadu"/>
    <s v="West"/>
    <x v="3"/>
    <x v="12"/>
    <n v="1"/>
    <n v="2151.27"/>
    <n v="0.19"/>
    <n v="1742.53"/>
    <s v="Credit Card"/>
    <x v="0"/>
    <s v="Same-Day"/>
    <s v="Delivered"/>
    <n v="2151.27"/>
    <n v="1742.5287000000001"/>
    <n v="1802015.0199999986"/>
    <m/>
    <m/>
    <x v="0"/>
    <n v="408.74129999999991"/>
    <n v="18.999999999999993"/>
  </r>
  <r>
    <s v="ORD1081"/>
    <d v="2025-05-25T00:00:00"/>
    <s v="Tamil Nadu"/>
    <s v="West"/>
    <x v="3"/>
    <x v="8"/>
    <n v="2"/>
    <n v="4950.67"/>
    <n v="0.03"/>
    <n v="9604.2999999999993"/>
    <s v="Credit Card"/>
    <x v="1"/>
    <s v="Same-Day"/>
    <s v="Returned"/>
    <n v="9901.34"/>
    <n v="9604.2998000000007"/>
    <n v="1802015.0199999986"/>
    <m/>
    <m/>
    <x v="1"/>
    <n v="297.04019999999946"/>
    <n v="2.9999999999999942"/>
  </r>
  <r>
    <s v="ORD1082"/>
    <d v="2025-04-14T00:00:00"/>
    <s v="Tamil Nadu"/>
    <s v="North"/>
    <x v="4"/>
    <x v="16"/>
    <n v="3"/>
    <n v="683.25"/>
    <n v="0.22"/>
    <n v="1598.81"/>
    <s v="COD"/>
    <x v="0"/>
    <s v="Express"/>
    <s v="In Transit"/>
    <n v="2049.75"/>
    <n v="1598.8050000000001"/>
    <n v="2189601.9989000014"/>
    <m/>
    <m/>
    <x v="0"/>
    <n v="450.94499999999994"/>
    <n v="21.999999999999996"/>
  </r>
  <r>
    <s v="ORD1083"/>
    <d v="2025-05-09T00:00:00"/>
    <s v="Karnataka"/>
    <s v="South"/>
    <x v="0"/>
    <x v="0"/>
    <n v="4"/>
    <n v="3729.42"/>
    <n v="0.11"/>
    <n v="13276.74"/>
    <s v="Net Banking"/>
    <x v="2"/>
    <s v="Express"/>
    <s v="Delivered"/>
    <n v="14917.68"/>
    <n v="13276.735200000001"/>
    <n v="2058812.7634000003"/>
    <m/>
    <m/>
    <x v="2"/>
    <n v="1640.9447999999993"/>
    <n v="10.999999999999995"/>
  </r>
  <r>
    <s v="ORD1084"/>
    <d v="2025-02-24T00:00:00"/>
    <s v="Delhi"/>
    <s v="East"/>
    <x v="1"/>
    <x v="13"/>
    <n v="5"/>
    <n v="1912.38"/>
    <n v="0.16"/>
    <n v="8032"/>
    <s v="Credit Card"/>
    <x v="1"/>
    <s v="Express"/>
    <s v="Delivered"/>
    <n v="9561.9000000000015"/>
    <n v="8031.996000000001"/>
    <n v="1975775.7839999988"/>
    <m/>
    <m/>
    <x v="1"/>
    <n v="1529.9040000000005"/>
    <n v="16.000000000000004"/>
  </r>
  <r>
    <s v="ORD1085"/>
    <d v="2025-05-02T00:00:00"/>
    <s v="Maharashtra"/>
    <s v="West"/>
    <x v="1"/>
    <x v="1"/>
    <n v="4"/>
    <n v="1771.47"/>
    <n v="0.14000000000000001"/>
    <n v="6093.86"/>
    <s v="Debit Card"/>
    <x v="2"/>
    <s v="Same-Day"/>
    <s v="Delivered"/>
    <n v="7085.88"/>
    <n v="6093.8567999999996"/>
    <n v="1975775.7839999988"/>
    <m/>
    <m/>
    <x v="2"/>
    <n v="992.02320000000054"/>
    <n v="14.000000000000007"/>
  </r>
  <r>
    <s v="ORD1086"/>
    <d v="2025-06-08T00:00:00"/>
    <s v="Delhi"/>
    <s v="East"/>
    <x v="2"/>
    <x v="6"/>
    <n v="2"/>
    <n v="2209.63"/>
    <n v="7.0000000000000007E-2"/>
    <n v="4109.91"/>
    <s v="Debit Card"/>
    <x v="0"/>
    <s v="Same-Day"/>
    <s v="Delivered"/>
    <n v="4419.26"/>
    <n v="4109.9117999999999"/>
    <n v="1954015.6870999979"/>
    <m/>
    <m/>
    <x v="0"/>
    <n v="309.34820000000036"/>
    <n v="7.000000000000008"/>
  </r>
  <r>
    <s v="ORD1087"/>
    <d v="2025-06-30T00:00:00"/>
    <s v="Maharashtra"/>
    <s v="East"/>
    <x v="4"/>
    <x v="16"/>
    <n v="4"/>
    <n v="2250.69"/>
    <n v="0.22"/>
    <n v="7022.15"/>
    <s v="UPI"/>
    <x v="2"/>
    <s v="Express"/>
    <s v="In Transit"/>
    <n v="9002.76"/>
    <n v="7022.1528000000008"/>
    <n v="2189601.9989000014"/>
    <m/>
    <m/>
    <x v="2"/>
    <n v="1980.6071999999995"/>
    <n v="21.999999999999993"/>
  </r>
  <r>
    <s v="ORD1088"/>
    <d v="2025-04-17T00:00:00"/>
    <s v="Karnataka"/>
    <s v="North"/>
    <x v="0"/>
    <x v="4"/>
    <n v="2"/>
    <n v="2805.6"/>
    <n v="0.13"/>
    <n v="4881.74"/>
    <s v="Debit Card"/>
    <x v="0"/>
    <s v="Standard"/>
    <s v="Delivered"/>
    <n v="5611.2"/>
    <n v="4881.7439999999997"/>
    <n v="2058812.7634000003"/>
    <m/>
    <m/>
    <x v="0"/>
    <n v="729.45600000000013"/>
    <n v="13.000000000000004"/>
  </r>
  <r>
    <s v="ORD1089"/>
    <d v="2025-06-02T00:00:00"/>
    <s v="Maharashtra"/>
    <s v="West"/>
    <x v="0"/>
    <x v="4"/>
    <n v="3"/>
    <n v="1095.3900000000001"/>
    <n v="0.24"/>
    <n v="2497.4899999999998"/>
    <s v="Net Banking"/>
    <x v="0"/>
    <s v="Same-Day"/>
    <s v="Delivered"/>
    <n v="3286.17"/>
    <n v="2497.4892"/>
    <n v="2058812.7634000003"/>
    <m/>
    <m/>
    <x v="0"/>
    <n v="788.68080000000009"/>
    <n v="24.000000000000004"/>
  </r>
  <r>
    <s v="ORD1090"/>
    <d v="2025-04-06T00:00:00"/>
    <s v="Tamil Nadu"/>
    <s v="North"/>
    <x v="1"/>
    <x v="10"/>
    <n v="1"/>
    <n v="2277.58"/>
    <n v="0.11"/>
    <n v="2027.05"/>
    <s v="UPI"/>
    <x v="0"/>
    <s v="Express"/>
    <s v="Returned"/>
    <n v="2277.58"/>
    <n v="2027.0462"/>
    <n v="1975775.7839999988"/>
    <m/>
    <m/>
    <x v="0"/>
    <n v="250.53379999999993"/>
    <n v="10.999999999999996"/>
  </r>
  <r>
    <s v="ORD1091"/>
    <d v="2025-04-03T00:00:00"/>
    <s v="Karnataka"/>
    <s v="East"/>
    <x v="4"/>
    <x v="19"/>
    <n v="2"/>
    <n v="3664.07"/>
    <n v="0.08"/>
    <n v="6741.89"/>
    <s v="Credit Card"/>
    <x v="1"/>
    <s v="Same-Day"/>
    <s v="Delivered"/>
    <n v="7328.14"/>
    <n v="6741.8888000000006"/>
    <n v="2189601.9989000014"/>
    <m/>
    <m/>
    <x v="1"/>
    <n v="586.2511999999997"/>
    <n v="7.9999999999999964"/>
  </r>
  <r>
    <s v="ORD1092"/>
    <d v="2025-03-28T00:00:00"/>
    <s v="Karnataka"/>
    <s v="South"/>
    <x v="1"/>
    <x v="13"/>
    <n v="1"/>
    <n v="4668.6000000000004"/>
    <n v="0.2"/>
    <n v="3734.88"/>
    <s v="Credit Card"/>
    <x v="2"/>
    <s v="Express"/>
    <s v="Cancelled"/>
    <n v="4668.6000000000004"/>
    <n v="3734.8800000000006"/>
    <n v="1975775.7839999988"/>
    <m/>
    <m/>
    <x v="2"/>
    <n v="933.7199999999998"/>
    <n v="19.999999999999993"/>
  </r>
  <r>
    <s v="ORD1093"/>
    <d v="2025-06-12T00:00:00"/>
    <s v="Delhi"/>
    <s v="East"/>
    <x v="0"/>
    <x v="0"/>
    <n v="4"/>
    <n v="4373.3599999999997"/>
    <n v="0.06"/>
    <n v="16443.830000000002"/>
    <s v="Debit Card"/>
    <x v="1"/>
    <s v="Standard"/>
    <s v="Delivered"/>
    <n v="17493.439999999999"/>
    <n v="16443.833599999998"/>
    <n v="2058812.7634000003"/>
    <m/>
    <m/>
    <x v="1"/>
    <n v="1049.6064000000006"/>
    <n v="6.0000000000000036"/>
  </r>
  <r>
    <s v="ORD1094"/>
    <d v="2025-05-24T00:00:00"/>
    <s v="Tamil Nadu"/>
    <s v="South"/>
    <x v="2"/>
    <x v="11"/>
    <n v="2"/>
    <n v="3210.39"/>
    <n v="0.02"/>
    <n v="6292.36"/>
    <s v="UPI"/>
    <x v="0"/>
    <s v="Same-Day"/>
    <s v="Delivered"/>
    <n v="6420.78"/>
    <n v="6292.3643999999995"/>
    <n v="1954015.6870999979"/>
    <m/>
    <m/>
    <x v="0"/>
    <n v="128.41560000000027"/>
    <n v="2.000000000000004"/>
  </r>
  <r>
    <s v="ORD1095"/>
    <d v="2025-04-28T00:00:00"/>
    <s v="Gujarat"/>
    <s v="West"/>
    <x v="0"/>
    <x v="3"/>
    <n v="2"/>
    <n v="290.18"/>
    <n v="0.17"/>
    <n v="481.7"/>
    <s v="COD"/>
    <x v="0"/>
    <s v="Same-Day"/>
    <s v="Delivered"/>
    <n v="580.36"/>
    <n v="481.69880000000001"/>
    <n v="2058812.7634000003"/>
    <m/>
    <m/>
    <x v="0"/>
    <n v="98.661200000000008"/>
    <n v="17"/>
  </r>
  <r>
    <s v="ORD1096"/>
    <d v="2025-02-24T00:00:00"/>
    <s v="Tamil Nadu"/>
    <s v="West"/>
    <x v="3"/>
    <x v="9"/>
    <n v="2"/>
    <n v="4401.66"/>
    <n v="0.21"/>
    <n v="6954.62"/>
    <s v="COD"/>
    <x v="1"/>
    <s v="Express"/>
    <s v="Delivered"/>
    <n v="8803.32"/>
    <n v="6954.6228000000001"/>
    <n v="1802015.0199999986"/>
    <m/>
    <m/>
    <x v="1"/>
    <n v="1848.6971999999996"/>
    <n v="20.999999999999996"/>
  </r>
  <r>
    <s v="ORD1097"/>
    <d v="2025-03-06T00:00:00"/>
    <s v="Gujarat"/>
    <s v="West"/>
    <x v="2"/>
    <x v="6"/>
    <n v="1"/>
    <n v="1172.76"/>
    <n v="0.24"/>
    <n v="891.3"/>
    <s v="Net Banking"/>
    <x v="2"/>
    <s v="Express"/>
    <s v="In Transit"/>
    <n v="1172.76"/>
    <n v="891.29759999999999"/>
    <n v="1954015.6870999979"/>
    <m/>
    <m/>
    <x v="2"/>
    <n v="281.4624"/>
    <n v="24"/>
  </r>
  <r>
    <s v="ORD1098"/>
    <d v="2025-06-17T00:00:00"/>
    <s v="Tamil Nadu"/>
    <s v="West"/>
    <x v="4"/>
    <x v="16"/>
    <n v="4"/>
    <n v="4785.95"/>
    <n v="0.17"/>
    <n v="15889.35"/>
    <s v="Credit Card"/>
    <x v="0"/>
    <s v="Express"/>
    <s v="Delivered"/>
    <n v="19143.8"/>
    <n v="15889.353999999999"/>
    <n v="2189601.9989000014"/>
    <m/>
    <m/>
    <x v="0"/>
    <n v="3254.4459999999999"/>
    <n v="17"/>
  </r>
  <r>
    <s v="ORD1099"/>
    <d v="2025-02-19T00:00:00"/>
    <s v="Gujarat"/>
    <s v="West"/>
    <x v="2"/>
    <x v="5"/>
    <n v="2"/>
    <n v="241.92"/>
    <n v="7.0000000000000007E-2"/>
    <n v="449.97"/>
    <s v="Net Banking"/>
    <x v="1"/>
    <s v="Standard"/>
    <s v="Delivered"/>
    <n v="483.84"/>
    <n v="449.97119999999995"/>
    <n v="1954015.6870999979"/>
    <m/>
    <m/>
    <x v="1"/>
    <n v="33.868800000000022"/>
    <n v="7.0000000000000044"/>
  </r>
  <r>
    <s v="ORD1100"/>
    <d v="2025-06-13T00:00:00"/>
    <s v="Karnataka"/>
    <s v="East"/>
    <x v="4"/>
    <x v="17"/>
    <n v="4"/>
    <n v="2183.48"/>
    <n v="7.0000000000000007E-2"/>
    <n v="8122.55"/>
    <s v="Net Banking"/>
    <x v="2"/>
    <s v="Standard"/>
    <s v="Delivered"/>
    <n v="8733.92"/>
    <n v="8122.5455999999995"/>
    <n v="2189601.9989000014"/>
    <m/>
    <m/>
    <x v="2"/>
    <n v="611.37440000000061"/>
    <n v="7.0000000000000062"/>
  </r>
  <r>
    <s v="ORD1101"/>
    <d v="2025-07-03T00:00:00"/>
    <s v="Maharashtra"/>
    <s v="South"/>
    <x v="3"/>
    <x v="9"/>
    <n v="4"/>
    <n v="1184.42"/>
    <n v="0.22"/>
    <n v="3695.39"/>
    <s v="UPI"/>
    <x v="2"/>
    <s v="Same-Day"/>
    <s v="Cancelled"/>
    <n v="4737.68"/>
    <n v="3695.3904000000002"/>
    <n v="1802015.0199999986"/>
    <m/>
    <m/>
    <x v="2"/>
    <n v="1042.2896000000001"/>
    <n v="22"/>
  </r>
  <r>
    <s v="ORD1102"/>
    <d v="2025-01-19T00:00:00"/>
    <s v="Delhi"/>
    <s v="North"/>
    <x v="0"/>
    <x v="2"/>
    <n v="1"/>
    <n v="4756.3599999999997"/>
    <n v="0.01"/>
    <n v="4708.8"/>
    <s v="COD"/>
    <x v="1"/>
    <s v="Express"/>
    <s v="Cancelled"/>
    <n v="4756.3599999999997"/>
    <n v="4708.7963999999993"/>
    <n v="2058812.7634000003"/>
    <m/>
    <m/>
    <x v="1"/>
    <n v="47.563600000000406"/>
    <n v="1.0000000000000084"/>
  </r>
  <r>
    <s v="ORD1103"/>
    <d v="2025-02-26T00:00:00"/>
    <s v="Gujarat"/>
    <s v="South"/>
    <x v="4"/>
    <x v="17"/>
    <n v="1"/>
    <n v="2641.38"/>
    <n v="0.09"/>
    <n v="2403.66"/>
    <s v="Credit Card"/>
    <x v="1"/>
    <s v="Standard"/>
    <s v="Cancelled"/>
    <n v="2641.38"/>
    <n v="2403.6558"/>
    <n v="2189601.9989000014"/>
    <m/>
    <m/>
    <x v="1"/>
    <n v="237.72420000000011"/>
    <n v="9.0000000000000036"/>
  </r>
  <r>
    <s v="ORD1104"/>
    <d v="2025-06-23T00:00:00"/>
    <s v="Karnataka"/>
    <s v="North"/>
    <x v="2"/>
    <x v="11"/>
    <n v="3"/>
    <n v="2125.64"/>
    <n v="0.14000000000000001"/>
    <n v="5484.15"/>
    <s v="Debit Card"/>
    <x v="2"/>
    <s v="Standard"/>
    <s v="Delivered"/>
    <n v="6376.92"/>
    <n v="5484.1512000000002"/>
    <n v="1954015.6870999979"/>
    <m/>
    <m/>
    <x v="2"/>
    <n v="892.76879999999983"/>
    <n v="13.999999999999996"/>
  </r>
  <r>
    <s v="ORD1105"/>
    <d v="2025-03-31T00:00:00"/>
    <s v="Gujarat"/>
    <s v="South"/>
    <x v="0"/>
    <x v="0"/>
    <n v="1"/>
    <n v="869.03"/>
    <n v="0.08"/>
    <n v="799.51"/>
    <s v="Net Banking"/>
    <x v="2"/>
    <s v="Standard"/>
    <s v="Delivered"/>
    <n v="869.03"/>
    <n v="799.50760000000002"/>
    <n v="2058812.7634000003"/>
    <m/>
    <m/>
    <x v="2"/>
    <n v="69.522399999999948"/>
    <n v="7.9999999999999947"/>
  </r>
  <r>
    <s v="ORD1106"/>
    <d v="2025-02-19T00:00:00"/>
    <s v="Tamil Nadu"/>
    <s v="West"/>
    <x v="0"/>
    <x v="3"/>
    <n v="3"/>
    <n v="4323.72"/>
    <n v="0.02"/>
    <n v="12711.74"/>
    <s v="Debit Card"/>
    <x v="1"/>
    <s v="Same-Day"/>
    <s v="Delivered"/>
    <n v="12971.16"/>
    <n v="12711.736799999999"/>
    <n v="2058812.7634000003"/>
    <m/>
    <m/>
    <x v="1"/>
    <n v="259.42320000000109"/>
    <n v="2.0000000000000084"/>
  </r>
  <r>
    <s v="ORD1107"/>
    <d v="2025-05-28T00:00:00"/>
    <s v="Maharashtra"/>
    <s v="West"/>
    <x v="1"/>
    <x v="10"/>
    <n v="2"/>
    <n v="4174.21"/>
    <n v="0.21"/>
    <n v="6595.25"/>
    <s v="COD"/>
    <x v="2"/>
    <s v="Express"/>
    <s v="Delivered"/>
    <n v="8348.42"/>
    <n v="6595.2518"/>
    <n v="1975775.7839999988"/>
    <m/>
    <m/>
    <x v="2"/>
    <n v="1753.1682000000001"/>
    <n v="21.000000000000004"/>
  </r>
  <r>
    <s v="ORD1108"/>
    <d v="2025-04-03T00:00:00"/>
    <s v="Karnataka"/>
    <s v="West"/>
    <x v="0"/>
    <x v="2"/>
    <n v="1"/>
    <n v="1394.92"/>
    <n v="0.16"/>
    <n v="1171.73"/>
    <s v="Net Banking"/>
    <x v="0"/>
    <s v="Express"/>
    <s v="Delivered"/>
    <n v="1394.92"/>
    <n v="1171.7328"/>
    <n v="2058812.7634000003"/>
    <m/>
    <m/>
    <x v="0"/>
    <n v="223.18720000000008"/>
    <n v="16.000000000000007"/>
  </r>
  <r>
    <s v="ORD1109"/>
    <d v="2025-04-23T00:00:00"/>
    <s v="Tamil Nadu"/>
    <s v="South"/>
    <x v="0"/>
    <x v="4"/>
    <n v="4"/>
    <n v="1493.67"/>
    <n v="0.18"/>
    <n v="4899.24"/>
    <s v="COD"/>
    <x v="2"/>
    <s v="Same-Day"/>
    <s v="Delivered"/>
    <n v="5974.68"/>
    <n v="4899.2376000000004"/>
    <n v="2058812.7634000003"/>
    <m/>
    <m/>
    <x v="2"/>
    <n v="1075.4423999999999"/>
    <n v="17.999999999999996"/>
  </r>
  <r>
    <s v="ORD1110"/>
    <d v="2025-05-01T00:00:00"/>
    <s v="Karnataka"/>
    <s v="West"/>
    <x v="2"/>
    <x v="5"/>
    <n v="1"/>
    <n v="2316.12"/>
    <n v="0.14000000000000001"/>
    <n v="1991.86"/>
    <s v="COD"/>
    <x v="1"/>
    <s v="Standard"/>
    <s v="Cancelled"/>
    <n v="2316.12"/>
    <n v="1991.8631999999998"/>
    <n v="1954015.6870999979"/>
    <m/>
    <m/>
    <x v="1"/>
    <n v="324.25680000000011"/>
    <n v="14.000000000000007"/>
  </r>
  <r>
    <s v="ORD1111"/>
    <d v="2025-05-12T00:00:00"/>
    <s v="Tamil Nadu"/>
    <s v="North"/>
    <x v="2"/>
    <x v="6"/>
    <n v="3"/>
    <n v="1728.93"/>
    <n v="0.2"/>
    <n v="4149.43"/>
    <s v="COD"/>
    <x v="0"/>
    <s v="Standard"/>
    <s v="Delivered"/>
    <n v="5186.79"/>
    <n v="4149.4319999999998"/>
    <n v="1954015.6870999979"/>
    <m/>
    <m/>
    <x v="0"/>
    <n v="1037.3580000000002"/>
    <n v="20.000000000000004"/>
  </r>
  <r>
    <s v="ORD1112"/>
    <d v="2025-03-17T00:00:00"/>
    <s v="Gujarat"/>
    <s v="South"/>
    <x v="3"/>
    <x v="15"/>
    <n v="2"/>
    <n v="2075.66"/>
    <n v="0.21"/>
    <n v="3279.54"/>
    <s v="Debit Card"/>
    <x v="0"/>
    <s v="Same-Day"/>
    <s v="Delivered"/>
    <n v="4151.32"/>
    <n v="3279.5427999999997"/>
    <n v="1802015.0199999986"/>
    <m/>
    <m/>
    <x v="0"/>
    <n v="871.77719999999999"/>
    <n v="21.000000000000004"/>
  </r>
  <r>
    <s v="ORD1113"/>
    <d v="2025-03-09T00:00:00"/>
    <s v="Tamil Nadu"/>
    <s v="West"/>
    <x v="2"/>
    <x v="6"/>
    <n v="3"/>
    <n v="4188.18"/>
    <n v="0.01"/>
    <n v="12438.89"/>
    <s v="UPI"/>
    <x v="1"/>
    <s v="Same-Day"/>
    <s v="Returned"/>
    <n v="12564.54"/>
    <n v="12438.894600000001"/>
    <n v="1954015.6870999979"/>
    <m/>
    <m/>
    <x v="1"/>
    <n v="125.64539999999943"/>
    <n v="0.99999999999999534"/>
  </r>
  <r>
    <s v="ORD1114"/>
    <d v="2025-01-08T00:00:00"/>
    <s v="Gujarat"/>
    <s v="West"/>
    <x v="4"/>
    <x v="16"/>
    <n v="4"/>
    <n v="1633.78"/>
    <n v="0.16"/>
    <n v="5489.5"/>
    <s v="Net Banking"/>
    <x v="1"/>
    <s v="Express"/>
    <s v="Delivered"/>
    <n v="6535.12"/>
    <n v="5489.5007999999998"/>
    <n v="2189601.9989000014"/>
    <m/>
    <m/>
    <x v="1"/>
    <n v="1045.6192000000001"/>
    <n v="16"/>
  </r>
  <r>
    <s v="ORD1115"/>
    <d v="2025-04-08T00:00:00"/>
    <s v="Maharashtra"/>
    <s v="North"/>
    <x v="1"/>
    <x v="13"/>
    <n v="1"/>
    <n v="1940.86"/>
    <n v="0.19"/>
    <n v="1572.1"/>
    <s v="Net Banking"/>
    <x v="1"/>
    <s v="Standard"/>
    <s v="Delivered"/>
    <n v="1940.86"/>
    <n v="1572.0966000000001"/>
    <n v="1975775.7839999988"/>
    <m/>
    <m/>
    <x v="1"/>
    <n v="368.76339999999982"/>
    <n v="18.999999999999993"/>
  </r>
  <r>
    <s v="ORD1116"/>
    <d v="2025-06-17T00:00:00"/>
    <s v="Maharashtra"/>
    <s v="West"/>
    <x v="2"/>
    <x v="7"/>
    <n v="2"/>
    <n v="3168.21"/>
    <n v="0.13"/>
    <n v="5512.69"/>
    <s v="Net Banking"/>
    <x v="2"/>
    <s v="Standard"/>
    <s v="Delivered"/>
    <n v="6336.42"/>
    <n v="5512.6854000000003"/>
    <n v="1954015.6870999979"/>
    <m/>
    <m/>
    <x v="2"/>
    <n v="823.73459999999977"/>
    <n v="12.999999999999995"/>
  </r>
  <r>
    <s v="ORD1117"/>
    <d v="2025-03-07T00:00:00"/>
    <s v="Tamil Nadu"/>
    <s v="South"/>
    <x v="4"/>
    <x v="19"/>
    <n v="3"/>
    <n v="2660.15"/>
    <n v="0.15"/>
    <n v="6783.38"/>
    <s v="UPI"/>
    <x v="1"/>
    <s v="Express"/>
    <s v="Delivered"/>
    <n v="7980.4500000000007"/>
    <n v="6783.3825000000006"/>
    <n v="2189601.9989000014"/>
    <m/>
    <m/>
    <x v="1"/>
    <n v="1197.0675000000001"/>
    <n v="15"/>
  </r>
  <r>
    <s v="ORD1118"/>
    <d v="2025-02-07T00:00:00"/>
    <s v="Gujarat"/>
    <s v="South"/>
    <x v="1"/>
    <x v="10"/>
    <n v="5"/>
    <n v="1331.07"/>
    <n v="0.12"/>
    <n v="5856.71"/>
    <s v="UPI"/>
    <x v="1"/>
    <s v="Express"/>
    <s v="Delivered"/>
    <n v="6655.3499999999995"/>
    <n v="5856.7079999999996"/>
    <n v="1975775.7839999988"/>
    <m/>
    <m/>
    <x v="1"/>
    <n v="798.64199999999983"/>
    <n v="11.999999999999998"/>
  </r>
  <r>
    <s v="ORD1119"/>
    <d v="2025-04-07T00:00:00"/>
    <s v="Karnataka"/>
    <s v="East"/>
    <x v="2"/>
    <x v="7"/>
    <n v="2"/>
    <n v="2405.42"/>
    <n v="0.25"/>
    <n v="3608.13"/>
    <s v="Net Banking"/>
    <x v="0"/>
    <s v="Standard"/>
    <s v="Delivered"/>
    <n v="4810.84"/>
    <n v="3608.13"/>
    <n v="1954015.6870999979"/>
    <m/>
    <m/>
    <x v="0"/>
    <n v="1202.71"/>
    <n v="25"/>
  </r>
  <r>
    <s v="ORD1120"/>
    <d v="2025-02-13T00:00:00"/>
    <s v="Gujarat"/>
    <s v="North"/>
    <x v="3"/>
    <x v="8"/>
    <n v="1"/>
    <n v="399.43"/>
    <n v="0.12"/>
    <n v="351.5"/>
    <s v="Net Banking"/>
    <x v="2"/>
    <s v="Standard"/>
    <s v="Delivered"/>
    <n v="399.43"/>
    <n v="351.4984"/>
    <n v="1802015.0199999986"/>
    <m/>
    <m/>
    <x v="2"/>
    <n v="47.931600000000003"/>
    <n v="12.000000000000002"/>
  </r>
  <r>
    <s v="ORD1121"/>
    <d v="2025-03-12T00:00:00"/>
    <s v="Karnataka"/>
    <s v="East"/>
    <x v="1"/>
    <x v="10"/>
    <n v="3"/>
    <n v="1492.52"/>
    <n v="0.23"/>
    <n v="3447.72"/>
    <s v="Credit Card"/>
    <x v="0"/>
    <s v="Express"/>
    <s v="Delivered"/>
    <n v="4477.5599999999995"/>
    <n v="3447.7211999999995"/>
    <n v="1975775.7839999988"/>
    <m/>
    <m/>
    <x v="0"/>
    <n v="1029.8388"/>
    <n v="23.000000000000004"/>
  </r>
  <r>
    <s v="ORD1122"/>
    <d v="2025-06-06T00:00:00"/>
    <s v="Gujarat"/>
    <s v="South"/>
    <x v="2"/>
    <x v="6"/>
    <n v="2"/>
    <n v="479.63"/>
    <n v="0.04"/>
    <n v="920.89"/>
    <s v="COD"/>
    <x v="1"/>
    <s v="Same-Day"/>
    <s v="Delivered"/>
    <n v="959.26"/>
    <n v="920.88959999999997"/>
    <n v="1954015.6870999979"/>
    <m/>
    <m/>
    <x v="1"/>
    <n v="38.370400000000018"/>
    <n v="4.0000000000000018"/>
  </r>
  <r>
    <s v="ORD1123"/>
    <d v="2025-02-22T00:00:00"/>
    <s v="Delhi"/>
    <s v="East"/>
    <x v="4"/>
    <x v="19"/>
    <n v="4"/>
    <n v="1717.78"/>
    <n v="0.19"/>
    <n v="5565.61"/>
    <s v="COD"/>
    <x v="1"/>
    <s v="Same-Day"/>
    <s v="In Transit"/>
    <n v="6871.12"/>
    <n v="5565.6072000000004"/>
    <n v="2189601.9989000014"/>
    <m/>
    <m/>
    <x v="1"/>
    <n v="1305.5127999999995"/>
    <n v="18.999999999999993"/>
  </r>
  <r>
    <s v="ORD1124"/>
    <d v="2025-03-10T00:00:00"/>
    <s v="Delhi"/>
    <s v="South"/>
    <x v="1"/>
    <x v="14"/>
    <n v="2"/>
    <n v="4946.53"/>
    <n v="0.02"/>
    <n v="9695.2000000000007"/>
    <s v="Debit Card"/>
    <x v="0"/>
    <s v="Same-Day"/>
    <s v="Delivered"/>
    <n v="9893.06"/>
    <n v="9695.1988000000001"/>
    <n v="1975775.7839999988"/>
    <m/>
    <m/>
    <x v="0"/>
    <n v="197.86119999999937"/>
    <n v="1.9999999999999938"/>
  </r>
  <r>
    <s v="ORD1125"/>
    <d v="2025-02-26T00:00:00"/>
    <s v="Karnataka"/>
    <s v="West"/>
    <x v="2"/>
    <x v="7"/>
    <n v="2"/>
    <n v="2607.36"/>
    <n v="0.11"/>
    <n v="4641.1000000000004"/>
    <s v="Credit Card"/>
    <x v="0"/>
    <s v="Same-Day"/>
    <s v="Delivered"/>
    <n v="5214.72"/>
    <n v="4641.1008000000002"/>
    <n v="1954015.6870999979"/>
    <m/>
    <m/>
    <x v="0"/>
    <n v="573.61920000000009"/>
    <n v="11.000000000000002"/>
  </r>
  <r>
    <s v="ORD1126"/>
    <d v="2025-06-22T00:00:00"/>
    <s v="Delhi"/>
    <s v="East"/>
    <x v="1"/>
    <x v="13"/>
    <n v="4"/>
    <n v="3892.21"/>
    <n v="0.18"/>
    <n v="12766.45"/>
    <s v="COD"/>
    <x v="2"/>
    <s v="Express"/>
    <s v="Cancelled"/>
    <n v="15568.84"/>
    <n v="12766.448800000002"/>
    <n v="1975775.7839999988"/>
    <m/>
    <m/>
    <x v="2"/>
    <n v="2802.3911999999982"/>
    <n v="17.999999999999989"/>
  </r>
  <r>
    <s v="ORD1127"/>
    <d v="2025-04-28T00:00:00"/>
    <s v="Gujarat"/>
    <s v="West"/>
    <x v="4"/>
    <x v="19"/>
    <n v="3"/>
    <n v="3585.6"/>
    <n v="0.21"/>
    <n v="8497.8700000000008"/>
    <s v="Debit Card"/>
    <x v="0"/>
    <s v="Same-Day"/>
    <s v="Delivered"/>
    <n v="10756.8"/>
    <n v="8497.8719999999994"/>
    <n v="2189601.9989000014"/>
    <m/>
    <m/>
    <x v="0"/>
    <n v="2258.9279999999999"/>
    <n v="21"/>
  </r>
  <r>
    <s v="ORD1128"/>
    <d v="2025-05-19T00:00:00"/>
    <s v="Gujarat"/>
    <s v="East"/>
    <x v="4"/>
    <x v="19"/>
    <n v="3"/>
    <n v="972.26"/>
    <n v="0.22"/>
    <n v="2275.09"/>
    <s v="Net Banking"/>
    <x v="1"/>
    <s v="Express"/>
    <s v="Delivered"/>
    <n v="2916.7799999999997"/>
    <n v="2275.0884000000001"/>
    <n v="2189601.9989000014"/>
    <m/>
    <m/>
    <x v="1"/>
    <n v="641.69159999999965"/>
    <n v="21.999999999999989"/>
  </r>
  <r>
    <s v="ORD1129"/>
    <d v="2025-06-22T00:00:00"/>
    <s v="Tamil Nadu"/>
    <s v="North"/>
    <x v="3"/>
    <x v="12"/>
    <n v="1"/>
    <n v="1059.5999999999999"/>
    <n v="0.09"/>
    <n v="964.24"/>
    <s v="UPI"/>
    <x v="0"/>
    <s v="Standard"/>
    <s v="Delivered"/>
    <n v="1059.5999999999999"/>
    <n v="964.23599999999999"/>
    <n v="1802015.0199999986"/>
    <m/>
    <m/>
    <x v="0"/>
    <n v="95.363999999999919"/>
    <n v="8.9999999999999929"/>
  </r>
  <r>
    <s v="ORD1130"/>
    <d v="2025-02-25T00:00:00"/>
    <s v="Karnataka"/>
    <s v="West"/>
    <x v="4"/>
    <x v="19"/>
    <n v="1"/>
    <n v="3073.19"/>
    <n v="0.01"/>
    <n v="3042.46"/>
    <s v="UPI"/>
    <x v="1"/>
    <s v="Express"/>
    <s v="Delivered"/>
    <n v="3073.19"/>
    <n v="3042.4580999999998"/>
    <n v="2189601.9989000014"/>
    <m/>
    <m/>
    <x v="1"/>
    <n v="30.731900000000223"/>
    <n v="1.0000000000000073"/>
  </r>
  <r>
    <s v="ORD1131"/>
    <d v="2025-04-20T00:00:00"/>
    <s v="Maharashtra"/>
    <s v="South"/>
    <x v="4"/>
    <x v="17"/>
    <n v="4"/>
    <n v="4986.43"/>
    <n v="0.16"/>
    <n v="16754.400000000001"/>
    <s v="COD"/>
    <x v="0"/>
    <s v="Express"/>
    <s v="Delivered"/>
    <n v="19945.72"/>
    <n v="16754.4048"/>
    <n v="2189601.9989000014"/>
    <m/>
    <m/>
    <x v="0"/>
    <n v="3191.3152000000009"/>
    <n v="16.000000000000004"/>
  </r>
  <r>
    <s v="ORD1132"/>
    <d v="2025-01-04T00:00:00"/>
    <s v="Maharashtra"/>
    <s v="South"/>
    <x v="1"/>
    <x v="13"/>
    <n v="5"/>
    <n v="4481.8999999999996"/>
    <n v="0.04"/>
    <n v="21513.119999999999"/>
    <s v="UPI"/>
    <x v="0"/>
    <s v="Same-Day"/>
    <s v="Returned"/>
    <n v="22409.5"/>
    <n v="21513.119999999999"/>
    <n v="1975775.7839999988"/>
    <m/>
    <m/>
    <x v="0"/>
    <n v="896.38000000000102"/>
    <n v="4.0000000000000044"/>
  </r>
  <r>
    <s v="ORD1133"/>
    <d v="2025-04-13T00:00:00"/>
    <s v="Tamil Nadu"/>
    <s v="East"/>
    <x v="3"/>
    <x v="8"/>
    <n v="4"/>
    <n v="3223.64"/>
    <n v="0.02"/>
    <n v="12636.67"/>
    <s v="Credit Card"/>
    <x v="0"/>
    <s v="Standard"/>
    <s v="In Transit"/>
    <n v="12894.56"/>
    <n v="12636.668799999999"/>
    <n v="1802015.0199999986"/>
    <m/>
    <m/>
    <x v="0"/>
    <n v="257.89120000000003"/>
    <n v="2.0000000000000004"/>
  </r>
  <r>
    <s v="ORD1134"/>
    <d v="2025-02-09T00:00:00"/>
    <s v="Karnataka"/>
    <s v="North"/>
    <x v="3"/>
    <x v="8"/>
    <n v="2"/>
    <n v="4538.05"/>
    <n v="0.15"/>
    <n v="7714.69"/>
    <s v="UPI"/>
    <x v="1"/>
    <s v="Express"/>
    <s v="Returned"/>
    <n v="9076.1"/>
    <n v="7714.6850000000004"/>
    <n v="1802015.0199999986"/>
    <m/>
    <m/>
    <x v="1"/>
    <n v="1361.415"/>
    <n v="15"/>
  </r>
  <r>
    <s v="ORD1135"/>
    <d v="2025-01-19T00:00:00"/>
    <s v="Maharashtra"/>
    <s v="West"/>
    <x v="2"/>
    <x v="5"/>
    <n v="5"/>
    <n v="822.82"/>
    <n v="7.0000000000000007E-2"/>
    <n v="3826.11"/>
    <s v="Credit Card"/>
    <x v="0"/>
    <s v="Standard"/>
    <s v="Delivered"/>
    <n v="4114.1000000000004"/>
    <n v="3826.1130000000003"/>
    <n v="1954015.6870999979"/>
    <m/>
    <m/>
    <x v="0"/>
    <n v="287.98700000000008"/>
    <n v="7.0000000000000009"/>
  </r>
  <r>
    <s v="ORD1136"/>
    <d v="2025-02-18T00:00:00"/>
    <s v="Gujarat"/>
    <s v="East"/>
    <x v="1"/>
    <x v="10"/>
    <n v="1"/>
    <n v="1624.71"/>
    <n v="0.14000000000000001"/>
    <n v="1397.25"/>
    <s v="Net Banking"/>
    <x v="0"/>
    <s v="Standard"/>
    <s v="Delivered"/>
    <n v="1624.71"/>
    <n v="1397.2506000000001"/>
    <n v="1975775.7839999988"/>
    <m/>
    <m/>
    <x v="0"/>
    <n v="227.45939999999996"/>
    <n v="13.999999999999998"/>
  </r>
  <r>
    <s v="ORD1137"/>
    <d v="2025-05-22T00:00:00"/>
    <s v="Maharashtra"/>
    <s v="North"/>
    <x v="0"/>
    <x v="3"/>
    <n v="2"/>
    <n v="3674.8"/>
    <n v="0.05"/>
    <n v="6982.12"/>
    <s v="Credit Card"/>
    <x v="0"/>
    <s v="Same-Day"/>
    <s v="Cancelled"/>
    <n v="7349.6"/>
    <n v="6982.12"/>
    <n v="2058812.7634000003"/>
    <m/>
    <m/>
    <x v="0"/>
    <n v="367.48000000000047"/>
    <n v="5.0000000000000062"/>
  </r>
  <r>
    <s v="ORD1138"/>
    <d v="2025-03-22T00:00:00"/>
    <s v="Karnataka"/>
    <s v="South"/>
    <x v="0"/>
    <x v="4"/>
    <n v="2"/>
    <n v="1608.13"/>
    <n v="0.17"/>
    <n v="2669.5"/>
    <s v="Net Banking"/>
    <x v="0"/>
    <s v="Standard"/>
    <s v="Delivered"/>
    <n v="3216.26"/>
    <n v="2669.4958000000001"/>
    <n v="2058812.7634000003"/>
    <m/>
    <m/>
    <x v="0"/>
    <n v="546.76420000000007"/>
    <n v="17"/>
  </r>
  <r>
    <s v="ORD1139"/>
    <d v="2025-04-07T00:00:00"/>
    <s v="Delhi"/>
    <s v="East"/>
    <x v="2"/>
    <x v="6"/>
    <n v="5"/>
    <n v="1646.15"/>
    <n v="0.06"/>
    <n v="7736.9"/>
    <s v="UPI"/>
    <x v="0"/>
    <s v="Standard"/>
    <s v="Returned"/>
    <n v="8230.75"/>
    <n v="7736.9049999999997"/>
    <n v="1954015.6870999979"/>
    <m/>
    <m/>
    <x v="0"/>
    <n v="493.84500000000025"/>
    <n v="6.0000000000000036"/>
  </r>
  <r>
    <s v="ORD1140"/>
    <d v="2025-04-20T00:00:00"/>
    <s v="Karnataka"/>
    <s v="West"/>
    <x v="3"/>
    <x v="9"/>
    <n v="1"/>
    <n v="2500.44"/>
    <n v="0.14000000000000001"/>
    <n v="2150.38"/>
    <s v="Net Banking"/>
    <x v="2"/>
    <s v="Express"/>
    <s v="Cancelled"/>
    <n v="2500.44"/>
    <n v="2150.3784000000001"/>
    <n v="1802015.0199999986"/>
    <m/>
    <m/>
    <x v="2"/>
    <n v="350.0616"/>
    <n v="13.999999999999998"/>
  </r>
  <r>
    <s v="ORD1141"/>
    <d v="2025-05-30T00:00:00"/>
    <s v="Gujarat"/>
    <s v="East"/>
    <x v="3"/>
    <x v="8"/>
    <n v="5"/>
    <n v="2886.69"/>
    <n v="0.25"/>
    <n v="10825.09"/>
    <s v="Net Banking"/>
    <x v="0"/>
    <s v="Express"/>
    <s v="Delivered"/>
    <n v="14433.45"/>
    <n v="10825.087500000001"/>
    <n v="1802015.0199999986"/>
    <m/>
    <m/>
    <x v="0"/>
    <n v="3608.3624999999993"/>
    <n v="24.999999999999993"/>
  </r>
  <r>
    <s v="ORD1142"/>
    <d v="2025-02-18T00:00:00"/>
    <s v="Karnataka"/>
    <s v="South"/>
    <x v="4"/>
    <x v="16"/>
    <n v="3"/>
    <n v="544.71"/>
    <n v="0.19"/>
    <n v="1323.65"/>
    <s v="COD"/>
    <x v="1"/>
    <s v="Express"/>
    <s v="Delivered"/>
    <n v="1634.13"/>
    <n v="1323.6453000000001"/>
    <n v="2189601.9989000014"/>
    <m/>
    <m/>
    <x v="1"/>
    <n v="310.48469999999998"/>
    <n v="18.999999999999996"/>
  </r>
  <r>
    <s v="ORD1143"/>
    <d v="2025-05-17T00:00:00"/>
    <s v="Gujarat"/>
    <s v="West"/>
    <x v="0"/>
    <x v="0"/>
    <n v="2"/>
    <n v="2389.5100000000002"/>
    <n v="0.08"/>
    <n v="4396.7"/>
    <s v="Debit Card"/>
    <x v="2"/>
    <s v="Same-Day"/>
    <s v="Delivered"/>
    <n v="4779.0200000000004"/>
    <n v="4396.6984000000002"/>
    <n v="2058812.7634000003"/>
    <m/>
    <m/>
    <x v="2"/>
    <n v="382.32160000000022"/>
    <n v="8.0000000000000036"/>
  </r>
  <r>
    <s v="ORD1144"/>
    <d v="2025-04-05T00:00:00"/>
    <s v="Maharashtra"/>
    <s v="North"/>
    <x v="0"/>
    <x v="2"/>
    <n v="2"/>
    <n v="2164.9"/>
    <n v="0.08"/>
    <n v="3983.42"/>
    <s v="UPI"/>
    <x v="0"/>
    <s v="Same-Day"/>
    <s v="Delivered"/>
    <n v="4329.8"/>
    <n v="3983.4160000000002"/>
    <n v="2058812.7634000003"/>
    <m/>
    <m/>
    <x v="0"/>
    <n v="346.38400000000001"/>
    <n v="8"/>
  </r>
  <r>
    <s v="ORD1145"/>
    <d v="2025-05-08T00:00:00"/>
    <s v="Delhi"/>
    <s v="West"/>
    <x v="4"/>
    <x v="17"/>
    <n v="2"/>
    <n v="3785.02"/>
    <n v="0.11"/>
    <n v="6737.34"/>
    <s v="Net Banking"/>
    <x v="1"/>
    <s v="Same-Day"/>
    <s v="Delivered"/>
    <n v="7570.04"/>
    <n v="6737.3356000000003"/>
    <n v="2189601.9989000014"/>
    <m/>
    <m/>
    <x v="1"/>
    <n v="832.70439999999962"/>
    <n v="10.999999999999995"/>
  </r>
  <r>
    <s v="ORD1146"/>
    <d v="2025-05-21T00:00:00"/>
    <s v="Tamil Nadu"/>
    <s v="East"/>
    <x v="2"/>
    <x v="5"/>
    <n v="3"/>
    <n v="3044.62"/>
    <n v="0.12"/>
    <n v="8037.8"/>
    <s v="Debit Card"/>
    <x v="2"/>
    <s v="Express"/>
    <s v="Delivered"/>
    <n v="9133.86"/>
    <n v="8037.796800000001"/>
    <n v="1954015.6870999979"/>
    <m/>
    <m/>
    <x v="2"/>
    <n v="1096.0631999999996"/>
    <n v="11.999999999999995"/>
  </r>
  <r>
    <s v="ORD1147"/>
    <d v="2025-04-08T00:00:00"/>
    <s v="Tamil Nadu"/>
    <s v="South"/>
    <x v="3"/>
    <x v="8"/>
    <n v="5"/>
    <n v="2063.6799999999998"/>
    <n v="0.01"/>
    <n v="10215.219999999999"/>
    <s v="Net Banking"/>
    <x v="2"/>
    <s v="Same-Day"/>
    <s v="Returned"/>
    <n v="10318.4"/>
    <n v="10215.216"/>
    <n v="1802015.0199999986"/>
    <m/>
    <m/>
    <x v="2"/>
    <n v="103.18399999999929"/>
    <n v="0.99999999999999312"/>
  </r>
  <r>
    <s v="ORD1148"/>
    <d v="2025-03-31T00:00:00"/>
    <s v="Gujarat"/>
    <s v="East"/>
    <x v="1"/>
    <x v="10"/>
    <n v="3"/>
    <n v="3963.99"/>
    <n v="0.01"/>
    <n v="11773.05"/>
    <s v="Debit Card"/>
    <x v="0"/>
    <s v="Standard"/>
    <s v="Cancelled"/>
    <n v="11891.97"/>
    <n v="11773.050299999999"/>
    <n v="1975775.7839999988"/>
    <m/>
    <m/>
    <x v="0"/>
    <n v="118.91970000000038"/>
    <n v="1.0000000000000031"/>
  </r>
  <r>
    <s v="ORD1149"/>
    <d v="2025-06-05T00:00:00"/>
    <s v="Tamil Nadu"/>
    <s v="East"/>
    <x v="3"/>
    <x v="9"/>
    <n v="4"/>
    <n v="104.13"/>
    <n v="0.04"/>
    <n v="399.86"/>
    <s v="Net Banking"/>
    <x v="0"/>
    <s v="Standard"/>
    <s v="Delivered"/>
    <n v="416.52"/>
    <n v="399.85919999999999"/>
    <n v="1802015.0199999986"/>
    <m/>
    <m/>
    <x v="0"/>
    <n v="16.660799999999995"/>
    <n v="3.9999999999999987"/>
  </r>
  <r>
    <s v="ORD1150"/>
    <d v="2025-01-06T00:00:00"/>
    <s v="Delhi"/>
    <s v="North"/>
    <x v="3"/>
    <x v="12"/>
    <n v="2"/>
    <n v="855.28"/>
    <n v="0.14000000000000001"/>
    <n v="1471.08"/>
    <s v="Net Banking"/>
    <x v="0"/>
    <s v="Express"/>
    <s v="Delivered"/>
    <n v="1710.56"/>
    <n v="1471.0816"/>
    <n v="1802015.0199999986"/>
    <m/>
    <m/>
    <x v="0"/>
    <n v="239.47839999999997"/>
    <n v="13.999999999999998"/>
  </r>
  <r>
    <s v="ORD1151"/>
    <d v="2025-01-21T00:00:00"/>
    <s v="Tamil Nadu"/>
    <s v="West"/>
    <x v="4"/>
    <x v="19"/>
    <n v="4"/>
    <n v="3524.02"/>
    <n v="0.23"/>
    <n v="10853.98"/>
    <s v="COD"/>
    <x v="1"/>
    <s v="Same-Day"/>
    <s v="Cancelled"/>
    <n v="14096.08"/>
    <n v="10853.981600000001"/>
    <n v="2189601.9989000014"/>
    <m/>
    <m/>
    <x v="1"/>
    <n v="3242.0983999999989"/>
    <n v="22.999999999999993"/>
  </r>
  <r>
    <s v="ORD1152"/>
    <d v="2025-03-01T00:00:00"/>
    <s v="Tamil Nadu"/>
    <s v="West"/>
    <x v="3"/>
    <x v="8"/>
    <n v="2"/>
    <n v="2059.4299999999998"/>
    <n v="0.08"/>
    <n v="3789.35"/>
    <s v="Debit Card"/>
    <x v="2"/>
    <s v="Express"/>
    <s v="Delivered"/>
    <n v="4118.8599999999997"/>
    <n v="3789.3512000000001"/>
    <n v="1802015.0199999986"/>
    <m/>
    <m/>
    <x v="2"/>
    <n v="329.50879999999961"/>
    <n v="7.999999999999992"/>
  </r>
  <r>
    <s v="ORD1153"/>
    <d v="2025-02-15T00:00:00"/>
    <s v="Karnataka"/>
    <s v="South"/>
    <x v="1"/>
    <x v="13"/>
    <n v="5"/>
    <n v="231.79"/>
    <n v="0.22"/>
    <n v="903.98"/>
    <s v="Net Banking"/>
    <x v="1"/>
    <s v="Standard"/>
    <s v="Delivered"/>
    <n v="1158.95"/>
    <n v="903.98100000000011"/>
    <n v="1975775.7839999988"/>
    <m/>
    <m/>
    <x v="1"/>
    <n v="254.96899999999994"/>
    <n v="21.999999999999993"/>
  </r>
  <r>
    <s v="ORD1154"/>
    <d v="2025-03-22T00:00:00"/>
    <s v="Gujarat"/>
    <s v="North"/>
    <x v="4"/>
    <x v="19"/>
    <n v="1"/>
    <n v="3263.33"/>
    <n v="0.03"/>
    <n v="3165.43"/>
    <s v="COD"/>
    <x v="2"/>
    <s v="Standard"/>
    <s v="Delivered"/>
    <n v="3263.33"/>
    <n v="3165.4301"/>
    <n v="2189601.9989000014"/>
    <m/>
    <m/>
    <x v="2"/>
    <n v="97.899899999999889"/>
    <n v="2.9999999999999969"/>
  </r>
  <r>
    <s v="ORD1155"/>
    <d v="2025-05-17T00:00:00"/>
    <s v="Karnataka"/>
    <s v="West"/>
    <x v="2"/>
    <x v="7"/>
    <n v="2"/>
    <n v="2185.9899999999998"/>
    <n v="7.0000000000000007E-2"/>
    <n v="4065.94"/>
    <s v="Net Banking"/>
    <x v="1"/>
    <s v="Express"/>
    <s v="Delivered"/>
    <n v="4371.9799999999996"/>
    <n v="4065.9413999999992"/>
    <n v="1954015.6870999979"/>
    <m/>
    <m/>
    <x v="1"/>
    <n v="306.03860000000032"/>
    <n v="7.000000000000008"/>
  </r>
  <r>
    <s v="ORD1156"/>
    <d v="2025-02-19T00:00:00"/>
    <s v="Delhi"/>
    <s v="East"/>
    <x v="2"/>
    <x v="11"/>
    <n v="5"/>
    <n v="4187.74"/>
    <n v="0.12"/>
    <n v="18426.060000000001"/>
    <s v="Net Banking"/>
    <x v="1"/>
    <s v="Standard"/>
    <s v="Delivered"/>
    <n v="20938.699999999997"/>
    <n v="18426.055999999997"/>
    <n v="1954015.6870999979"/>
    <m/>
    <m/>
    <x v="1"/>
    <n v="2512.6440000000002"/>
    <n v="12.000000000000002"/>
  </r>
  <r>
    <s v="ORD1157"/>
    <d v="2025-03-03T00:00:00"/>
    <s v="Maharashtra"/>
    <s v="North"/>
    <x v="0"/>
    <x v="3"/>
    <n v="2"/>
    <n v="2915.94"/>
    <n v="0.1"/>
    <n v="5248.69"/>
    <s v="Debit Card"/>
    <x v="2"/>
    <s v="Express"/>
    <s v="Delivered"/>
    <n v="5831.88"/>
    <n v="5248.692"/>
    <n v="2058812.7634000003"/>
    <m/>
    <m/>
    <x v="2"/>
    <n v="583.1880000000001"/>
    <n v="10.000000000000002"/>
  </r>
  <r>
    <s v="ORD1158"/>
    <d v="2025-05-11T00:00:00"/>
    <s v="Maharashtra"/>
    <s v="East"/>
    <x v="2"/>
    <x v="5"/>
    <n v="3"/>
    <n v="3736.12"/>
    <n v="0.03"/>
    <n v="10872.11"/>
    <s v="UPI"/>
    <x v="2"/>
    <s v="Express"/>
    <s v="Cancelled"/>
    <n v="11208.36"/>
    <n v="10872.109200000001"/>
    <n v="1954015.6870999979"/>
    <m/>
    <m/>
    <x v="2"/>
    <n v="336.2507999999998"/>
    <n v="2.9999999999999982"/>
  </r>
  <r>
    <s v="ORD1159"/>
    <d v="2025-04-25T00:00:00"/>
    <s v="Maharashtra"/>
    <s v="South"/>
    <x v="4"/>
    <x v="17"/>
    <n v="5"/>
    <n v="3822.09"/>
    <n v="0.22"/>
    <n v="14906.15"/>
    <s v="Debit Card"/>
    <x v="2"/>
    <s v="Standard"/>
    <s v="Delivered"/>
    <n v="19110.45"/>
    <n v="14906.151000000002"/>
    <n v="2189601.9989000014"/>
    <m/>
    <m/>
    <x v="2"/>
    <n v="4204.2989999999991"/>
    <n v="21.999999999999993"/>
  </r>
  <r>
    <s v="ORD1160"/>
    <d v="2025-03-15T00:00:00"/>
    <s v="Delhi"/>
    <s v="North"/>
    <x v="1"/>
    <x v="1"/>
    <n v="4"/>
    <n v="2230.9499999999998"/>
    <n v="0.12"/>
    <n v="7852.94"/>
    <s v="COD"/>
    <x v="1"/>
    <s v="Standard"/>
    <s v="Returned"/>
    <n v="8923.7999999999993"/>
    <n v="7852.9439999999995"/>
    <n v="1975775.7839999988"/>
    <m/>
    <m/>
    <x v="1"/>
    <n v="1070.8559999999998"/>
    <n v="11.999999999999998"/>
  </r>
  <r>
    <s v="ORD1161"/>
    <d v="2025-04-04T00:00:00"/>
    <s v="Maharashtra"/>
    <s v="North"/>
    <x v="2"/>
    <x v="6"/>
    <n v="3"/>
    <n v="1336.4"/>
    <n v="0.08"/>
    <n v="3688.46"/>
    <s v="COD"/>
    <x v="1"/>
    <s v="Express"/>
    <s v="Delivered"/>
    <n v="4009.2000000000003"/>
    <n v="3688.4640000000004"/>
    <n v="1954015.6870999979"/>
    <m/>
    <m/>
    <x v="1"/>
    <n v="320.73599999999988"/>
    <n v="7.9999999999999964"/>
  </r>
  <r>
    <s v="ORD1162"/>
    <d v="2025-04-20T00:00:00"/>
    <s v="Karnataka"/>
    <s v="North"/>
    <x v="3"/>
    <x v="9"/>
    <n v="4"/>
    <n v="1690.7"/>
    <n v="0.16"/>
    <n v="5680.75"/>
    <s v="Net Banking"/>
    <x v="0"/>
    <s v="Same-Day"/>
    <s v="Delivered"/>
    <n v="6762.8"/>
    <n v="5680.7519999999995"/>
    <n v="1802015.0199999986"/>
    <m/>
    <m/>
    <x v="0"/>
    <n v="1082.0480000000007"/>
    <n v="16.000000000000007"/>
  </r>
  <r>
    <s v="ORD1163"/>
    <d v="2025-04-16T00:00:00"/>
    <s v="Delhi"/>
    <s v="West"/>
    <x v="0"/>
    <x v="3"/>
    <n v="5"/>
    <n v="563.41"/>
    <n v="0.18"/>
    <n v="2309.98"/>
    <s v="Debit Card"/>
    <x v="0"/>
    <s v="Same-Day"/>
    <s v="Delivered"/>
    <n v="2817.0499999999997"/>
    <n v="2309.9809999999998"/>
    <n v="2058812.7634000003"/>
    <m/>
    <m/>
    <x v="0"/>
    <n v="507.06899999999996"/>
    <n v="18"/>
  </r>
  <r>
    <s v="ORD1164"/>
    <d v="2025-03-10T00:00:00"/>
    <s v="Tamil Nadu"/>
    <s v="East"/>
    <x v="4"/>
    <x v="17"/>
    <n v="5"/>
    <n v="2888.43"/>
    <n v="0.01"/>
    <n v="14297.73"/>
    <s v="COD"/>
    <x v="0"/>
    <s v="Express"/>
    <s v="Delivered"/>
    <n v="14442.15"/>
    <n v="14297.728499999999"/>
    <n v="2189601.9989000014"/>
    <m/>
    <m/>
    <x v="0"/>
    <n v="144.42150000000038"/>
    <n v="1.0000000000000027"/>
  </r>
  <r>
    <s v="ORD1165"/>
    <d v="2025-03-26T00:00:00"/>
    <s v="Tamil Nadu"/>
    <s v="West"/>
    <x v="1"/>
    <x v="13"/>
    <n v="1"/>
    <n v="1755.09"/>
    <n v="0.16"/>
    <n v="1474.28"/>
    <s v="COD"/>
    <x v="1"/>
    <s v="Express"/>
    <s v="Delivered"/>
    <n v="1755.09"/>
    <n v="1474.2755999999999"/>
    <n v="1975775.7839999988"/>
    <m/>
    <m/>
    <x v="1"/>
    <n v="280.81439999999998"/>
    <n v="16"/>
  </r>
  <r>
    <s v="ORD1166"/>
    <d v="2025-05-27T00:00:00"/>
    <s v="Maharashtra"/>
    <s v="South"/>
    <x v="3"/>
    <x v="9"/>
    <n v="2"/>
    <n v="2897.39"/>
    <n v="0.25"/>
    <n v="4346.09"/>
    <s v="Net Banking"/>
    <x v="0"/>
    <s v="Same-Day"/>
    <s v="Delivered"/>
    <n v="5794.78"/>
    <n v="4346.085"/>
    <n v="1802015.0199999986"/>
    <m/>
    <m/>
    <x v="0"/>
    <n v="1448.6949999999997"/>
    <n v="24.999999999999996"/>
  </r>
  <r>
    <s v="ORD1167"/>
    <d v="2025-04-19T00:00:00"/>
    <s v="Gujarat"/>
    <s v="East"/>
    <x v="0"/>
    <x v="2"/>
    <n v="4"/>
    <n v="1446.46"/>
    <n v="0.17"/>
    <n v="4802.25"/>
    <s v="Net Banking"/>
    <x v="0"/>
    <s v="Standard"/>
    <s v="Delivered"/>
    <n v="5785.84"/>
    <n v="4802.2471999999998"/>
    <n v="2058812.7634000003"/>
    <m/>
    <m/>
    <x v="0"/>
    <n v="983.59280000000035"/>
    <n v="17.000000000000007"/>
  </r>
  <r>
    <s v="ORD1168"/>
    <d v="2025-03-08T00:00:00"/>
    <s v="Delhi"/>
    <s v="South"/>
    <x v="0"/>
    <x v="3"/>
    <n v="1"/>
    <n v="2095.1999999999998"/>
    <n v="0"/>
    <n v="2095.1999999999998"/>
    <s v="UPI"/>
    <x v="2"/>
    <s v="Express"/>
    <s v="Delivered"/>
    <n v="2095.1999999999998"/>
    <n v="2095.1999999999998"/>
    <n v="2058812.7634000003"/>
    <m/>
    <m/>
    <x v="2"/>
    <n v="0"/>
    <n v="0"/>
  </r>
  <r>
    <s v="ORD1169"/>
    <d v="2025-03-12T00:00:00"/>
    <s v="Maharashtra"/>
    <s v="East"/>
    <x v="2"/>
    <x v="6"/>
    <n v="1"/>
    <n v="3574.14"/>
    <n v="0.06"/>
    <n v="3359.69"/>
    <s v="Debit Card"/>
    <x v="0"/>
    <s v="Same-Day"/>
    <s v="Delivered"/>
    <n v="3574.14"/>
    <n v="3359.6915999999997"/>
    <n v="1954015.6870999979"/>
    <m/>
    <m/>
    <x v="0"/>
    <n v="214.44840000000022"/>
    <n v="6.0000000000000062"/>
  </r>
  <r>
    <s v="ORD1170"/>
    <d v="2025-05-19T00:00:00"/>
    <s v="Gujarat"/>
    <s v="North"/>
    <x v="1"/>
    <x v="14"/>
    <n v="5"/>
    <n v="1710.88"/>
    <n v="0.1"/>
    <n v="7698.96"/>
    <s v="Net Banking"/>
    <x v="1"/>
    <s v="Same-Day"/>
    <s v="Delivered"/>
    <n v="8554.4000000000015"/>
    <n v="7698.9600000000019"/>
    <n v="1975775.7839999988"/>
    <m/>
    <m/>
    <x v="1"/>
    <n v="855.4399999999996"/>
    <n v="9.9999999999999929"/>
  </r>
  <r>
    <s v="ORD1171"/>
    <d v="2025-04-01T00:00:00"/>
    <s v="Tamil Nadu"/>
    <s v="West"/>
    <x v="4"/>
    <x v="17"/>
    <n v="4"/>
    <n v="1132.1199999999999"/>
    <n v="0.17"/>
    <n v="3758.64"/>
    <s v="Debit Card"/>
    <x v="2"/>
    <s v="Same-Day"/>
    <s v="Delivered"/>
    <n v="4528.4799999999996"/>
    <n v="3758.6383999999994"/>
    <n v="2189601.9989000014"/>
    <m/>
    <m/>
    <x v="2"/>
    <n v="769.8416000000002"/>
    <n v="17.000000000000007"/>
  </r>
  <r>
    <s v="ORD1172"/>
    <d v="2025-02-24T00:00:00"/>
    <s v="Tamil Nadu"/>
    <s v="East"/>
    <x v="0"/>
    <x v="0"/>
    <n v="1"/>
    <n v="1117"/>
    <n v="0.25"/>
    <n v="837.75"/>
    <s v="COD"/>
    <x v="2"/>
    <s v="Express"/>
    <s v="Delivered"/>
    <n v="1117"/>
    <n v="837.75"/>
    <n v="2058812.7634000003"/>
    <m/>
    <m/>
    <x v="2"/>
    <n v="279.25"/>
    <n v="25"/>
  </r>
  <r>
    <s v="ORD1173"/>
    <d v="2025-03-03T00:00:00"/>
    <s v="Tamil Nadu"/>
    <s v="West"/>
    <x v="4"/>
    <x v="18"/>
    <n v="5"/>
    <n v="2966.19"/>
    <n v="0.16"/>
    <n v="12458"/>
    <s v="Credit Card"/>
    <x v="0"/>
    <s v="Same-Day"/>
    <s v="Delivered"/>
    <n v="14830.95"/>
    <n v="12457.998"/>
    <n v="2189601.9989000014"/>
    <m/>
    <m/>
    <x v="0"/>
    <n v="2372.9520000000011"/>
    <n v="16.000000000000007"/>
  </r>
  <r>
    <s v="ORD1174"/>
    <d v="2025-02-20T00:00:00"/>
    <s v="Gujarat"/>
    <s v="North"/>
    <x v="0"/>
    <x v="2"/>
    <n v="4"/>
    <n v="4613.76"/>
    <n v="0.03"/>
    <n v="17901.39"/>
    <s v="Net Banking"/>
    <x v="0"/>
    <s v="Same-Day"/>
    <s v="Delivered"/>
    <n v="18455.04"/>
    <n v="17901.388800000001"/>
    <n v="2058812.7634000003"/>
    <m/>
    <m/>
    <x v="0"/>
    <n v="553.65120000000024"/>
    <n v="3.0000000000000013"/>
  </r>
  <r>
    <s v="ORD1175"/>
    <d v="2025-02-16T00:00:00"/>
    <s v="Maharashtra"/>
    <s v="West"/>
    <x v="3"/>
    <x v="12"/>
    <n v="2"/>
    <n v="4337.9799999999996"/>
    <n v="0.19"/>
    <n v="7027.53"/>
    <s v="COD"/>
    <x v="2"/>
    <s v="Same-Day"/>
    <s v="Delivered"/>
    <n v="8675.9599999999991"/>
    <n v="7027.5275999999994"/>
    <n v="1802015.0199999986"/>
    <m/>
    <m/>
    <x v="2"/>
    <n v="1648.4323999999997"/>
    <n v="18.999999999999996"/>
  </r>
  <r>
    <s v="ORD1176"/>
    <d v="2025-01-26T00:00:00"/>
    <s v="Tamil Nadu"/>
    <s v="East"/>
    <x v="4"/>
    <x v="16"/>
    <n v="3"/>
    <n v="3875.45"/>
    <n v="0.16"/>
    <n v="9766.1299999999992"/>
    <s v="COD"/>
    <x v="2"/>
    <s v="Same-Day"/>
    <s v="Delivered"/>
    <n v="11626.349999999999"/>
    <n v="9766.1339999999982"/>
    <n v="2189601.9989000014"/>
    <m/>
    <m/>
    <x v="2"/>
    <n v="1860.2160000000003"/>
    <n v="16.000000000000007"/>
  </r>
  <r>
    <s v="ORD1177"/>
    <d v="2025-05-23T00:00:00"/>
    <s v="Delhi"/>
    <s v="South"/>
    <x v="1"/>
    <x v="14"/>
    <n v="4"/>
    <n v="1502.79"/>
    <n v="0.23"/>
    <n v="4628.59"/>
    <s v="Net Banking"/>
    <x v="2"/>
    <s v="Standard"/>
    <s v="Delivered"/>
    <n v="6011.16"/>
    <n v="4628.5932000000003"/>
    <n v="1975775.7839999988"/>
    <m/>
    <m/>
    <x v="2"/>
    <n v="1382.5667999999996"/>
    <n v="22.999999999999993"/>
  </r>
  <r>
    <s v="ORD1178"/>
    <d v="2025-02-09T00:00:00"/>
    <s v="Tamil Nadu"/>
    <s v="West"/>
    <x v="0"/>
    <x v="2"/>
    <n v="1"/>
    <n v="1978.43"/>
    <n v="0.16"/>
    <n v="1661.88"/>
    <s v="Debit Card"/>
    <x v="1"/>
    <s v="Express"/>
    <s v="Delivered"/>
    <n v="1978.43"/>
    <n v="1661.8812"/>
    <n v="2058812.7634000003"/>
    <m/>
    <m/>
    <x v="1"/>
    <n v="316.54880000000003"/>
    <n v="16"/>
  </r>
  <r>
    <s v="ORD1179"/>
    <d v="2025-03-05T00:00:00"/>
    <s v="Delhi"/>
    <s v="West"/>
    <x v="0"/>
    <x v="4"/>
    <n v="5"/>
    <n v="4994.66"/>
    <n v="0.15"/>
    <n v="21227.31"/>
    <s v="COD"/>
    <x v="1"/>
    <s v="Same-Day"/>
    <s v="Returned"/>
    <n v="24973.3"/>
    <n v="21227.305"/>
    <n v="2058812.7634000003"/>
    <m/>
    <m/>
    <x v="1"/>
    <n v="3745.994999999999"/>
    <n v="14.999999999999996"/>
  </r>
  <r>
    <s v="ORD1180"/>
    <d v="2025-01-26T00:00:00"/>
    <s v="Delhi"/>
    <s v="West"/>
    <x v="4"/>
    <x v="16"/>
    <n v="4"/>
    <n v="3453.38"/>
    <n v="0.24"/>
    <n v="10498.28"/>
    <s v="COD"/>
    <x v="1"/>
    <s v="Standard"/>
    <s v="Delivered"/>
    <n v="13813.52"/>
    <n v="10498.2752"/>
    <n v="2189601.9989000014"/>
    <m/>
    <m/>
    <x v="1"/>
    <n v="3315.2448000000004"/>
    <n v="24.000000000000004"/>
  </r>
  <r>
    <s v="ORD1181"/>
    <d v="2025-05-27T00:00:00"/>
    <s v="Tamil Nadu"/>
    <s v="East"/>
    <x v="3"/>
    <x v="12"/>
    <n v="2"/>
    <n v="958.53"/>
    <n v="0.23"/>
    <n v="1476.14"/>
    <s v="UPI"/>
    <x v="1"/>
    <s v="Standard"/>
    <s v="Delivered"/>
    <n v="1917.06"/>
    <n v="1476.1361999999999"/>
    <n v="1802015.0199999986"/>
    <m/>
    <m/>
    <x v="1"/>
    <n v="440.92380000000003"/>
    <n v="23"/>
  </r>
  <r>
    <s v="ORD1182"/>
    <d v="2025-04-17T00:00:00"/>
    <s v="Delhi"/>
    <s v="South"/>
    <x v="0"/>
    <x v="0"/>
    <n v="4"/>
    <n v="1300.73"/>
    <n v="0.15"/>
    <n v="4422.4799999999996"/>
    <s v="COD"/>
    <x v="2"/>
    <s v="Standard"/>
    <s v="In Transit"/>
    <n v="5202.92"/>
    <n v="4422.482"/>
    <n v="2058812.7634000003"/>
    <m/>
    <m/>
    <x v="2"/>
    <n v="780.4380000000001"/>
    <n v="15.000000000000002"/>
  </r>
  <r>
    <s v="ORD1183"/>
    <d v="2025-05-31T00:00:00"/>
    <s v="Gujarat"/>
    <s v="North"/>
    <x v="1"/>
    <x v="13"/>
    <n v="2"/>
    <n v="2364.84"/>
    <n v="0.24"/>
    <n v="3594.56"/>
    <s v="UPI"/>
    <x v="0"/>
    <s v="Standard"/>
    <s v="Delivered"/>
    <n v="4729.68"/>
    <n v="3594.5568000000003"/>
    <n v="1975775.7839999988"/>
    <m/>
    <m/>
    <x v="0"/>
    <n v="1135.1232"/>
    <n v="24"/>
  </r>
  <r>
    <s v="ORD1184"/>
    <d v="2025-05-17T00:00:00"/>
    <s v="Tamil Nadu"/>
    <s v="North"/>
    <x v="2"/>
    <x v="5"/>
    <n v="3"/>
    <n v="4428.45"/>
    <n v="0.13"/>
    <n v="11558.25"/>
    <s v="Credit Card"/>
    <x v="2"/>
    <s v="Same-Day"/>
    <s v="Delivered"/>
    <n v="13285.349999999999"/>
    <n v="11558.254499999999"/>
    <n v="1954015.6870999979"/>
    <m/>
    <m/>
    <x v="2"/>
    <n v="1727.0954999999994"/>
    <n v="12.999999999999998"/>
  </r>
  <r>
    <s v="ORD1185"/>
    <d v="2025-02-07T00:00:00"/>
    <s v="Tamil Nadu"/>
    <s v="West"/>
    <x v="0"/>
    <x v="2"/>
    <n v="4"/>
    <n v="3611.46"/>
    <n v="0.13"/>
    <n v="12567.88"/>
    <s v="Credit Card"/>
    <x v="2"/>
    <s v="Same-Day"/>
    <s v="Delivered"/>
    <n v="14445.84"/>
    <n v="12567.880800000001"/>
    <n v="2058812.7634000003"/>
    <m/>
    <m/>
    <x v="2"/>
    <n v="1877.9591999999993"/>
    <n v="12.999999999999995"/>
  </r>
  <r>
    <s v="ORD1186"/>
    <d v="2025-02-09T00:00:00"/>
    <s v="Delhi"/>
    <s v="East"/>
    <x v="0"/>
    <x v="0"/>
    <n v="1"/>
    <n v="3637.77"/>
    <n v="0.09"/>
    <n v="3310.37"/>
    <s v="UPI"/>
    <x v="1"/>
    <s v="Same-Day"/>
    <s v="Delivered"/>
    <n v="3637.77"/>
    <n v="3310.3706999999999"/>
    <n v="2058812.7634000003"/>
    <m/>
    <m/>
    <x v="1"/>
    <n v="327.39930000000004"/>
    <n v="9.0000000000000018"/>
  </r>
  <r>
    <s v="ORD1187"/>
    <d v="2025-02-14T00:00:00"/>
    <s v="Delhi"/>
    <s v="West"/>
    <x v="3"/>
    <x v="15"/>
    <n v="3"/>
    <n v="3245.97"/>
    <n v="0.02"/>
    <n v="9543.15"/>
    <s v="UPI"/>
    <x v="0"/>
    <s v="Same-Day"/>
    <s v="Cancelled"/>
    <n v="9737.91"/>
    <n v="9543.1517999999996"/>
    <n v="1802015.0199999986"/>
    <m/>
    <m/>
    <x v="0"/>
    <n v="194.75820000000022"/>
    <n v="2.0000000000000022"/>
  </r>
  <r>
    <s v="ORD1188"/>
    <d v="2025-05-26T00:00:00"/>
    <s v="Karnataka"/>
    <s v="North"/>
    <x v="4"/>
    <x v="17"/>
    <n v="4"/>
    <n v="3527.85"/>
    <n v="0.14000000000000001"/>
    <n v="12135.8"/>
    <s v="Net Banking"/>
    <x v="2"/>
    <s v="Same-Day"/>
    <s v="Cancelled"/>
    <n v="14111.4"/>
    <n v="12135.804"/>
    <n v="2189601.9989000014"/>
    <m/>
    <m/>
    <x v="2"/>
    <n v="1975.5959999999995"/>
    <n v="13.999999999999996"/>
  </r>
  <r>
    <s v="ORD1189"/>
    <d v="2025-04-07T00:00:00"/>
    <s v="Maharashtra"/>
    <s v="South"/>
    <x v="3"/>
    <x v="9"/>
    <n v="5"/>
    <n v="1877.35"/>
    <n v="7.0000000000000007E-2"/>
    <n v="8729.68"/>
    <s v="Debit Card"/>
    <x v="2"/>
    <s v="Same-Day"/>
    <s v="Delivered"/>
    <n v="9386.75"/>
    <n v="8729.6774999999998"/>
    <n v="1802015.0199999986"/>
    <m/>
    <m/>
    <x v="2"/>
    <n v="657.07250000000022"/>
    <n v="7.0000000000000018"/>
  </r>
  <r>
    <s v="ORD1190"/>
    <d v="2025-02-25T00:00:00"/>
    <s v="Tamil Nadu"/>
    <s v="East"/>
    <x v="4"/>
    <x v="18"/>
    <n v="2"/>
    <n v="817.98"/>
    <n v="7.0000000000000007E-2"/>
    <n v="1521.44"/>
    <s v="UPI"/>
    <x v="0"/>
    <s v="Express"/>
    <s v="Delivered"/>
    <n v="1635.96"/>
    <n v="1521.4428"/>
    <n v="2189601.9989000014"/>
    <m/>
    <m/>
    <x v="0"/>
    <n v="114.5172"/>
    <n v="7.0000000000000009"/>
  </r>
  <r>
    <s v="ORD1191"/>
    <d v="2025-05-23T00:00:00"/>
    <s v="Gujarat"/>
    <s v="West"/>
    <x v="0"/>
    <x v="4"/>
    <n v="5"/>
    <n v="159.13"/>
    <n v="0.09"/>
    <n v="724.04"/>
    <s v="UPI"/>
    <x v="0"/>
    <s v="Same-Day"/>
    <s v="Delivered"/>
    <n v="795.65"/>
    <n v="724.04150000000004"/>
    <n v="2058812.7634000003"/>
    <m/>
    <m/>
    <x v="0"/>
    <n v="71.608499999999935"/>
    <n v="8.9999999999999929"/>
  </r>
  <r>
    <s v="ORD1192"/>
    <d v="2025-04-27T00:00:00"/>
    <s v="Delhi"/>
    <s v="South"/>
    <x v="3"/>
    <x v="9"/>
    <n v="3"/>
    <n v="2664.35"/>
    <n v="0.09"/>
    <n v="7273.68"/>
    <s v="COD"/>
    <x v="1"/>
    <s v="Express"/>
    <s v="Returned"/>
    <n v="7993.0499999999993"/>
    <n v="7273.6754999999994"/>
    <n v="1802015.0199999986"/>
    <m/>
    <m/>
    <x v="1"/>
    <n v="719.3744999999999"/>
    <n v="9"/>
  </r>
  <r>
    <s v="ORD1193"/>
    <d v="2025-05-30T00:00:00"/>
    <s v="Tamil Nadu"/>
    <s v="South"/>
    <x v="2"/>
    <x v="11"/>
    <n v="1"/>
    <n v="1777.6"/>
    <n v="0.08"/>
    <n v="1635.39"/>
    <s v="Net Banking"/>
    <x v="0"/>
    <s v="Standard"/>
    <s v="Delivered"/>
    <n v="1777.6"/>
    <n v="1635.3920000000001"/>
    <n v="1954015.6870999979"/>
    <m/>
    <m/>
    <x v="0"/>
    <n v="142.20799999999986"/>
    <n v="7.999999999999992"/>
  </r>
  <r>
    <s v="ORD1194"/>
    <d v="2025-04-14T00:00:00"/>
    <s v="Karnataka"/>
    <s v="South"/>
    <x v="0"/>
    <x v="4"/>
    <n v="5"/>
    <n v="4572.24"/>
    <n v="0.23"/>
    <n v="17603.12"/>
    <s v="Net Banking"/>
    <x v="2"/>
    <s v="Same-Day"/>
    <s v="Delivered"/>
    <n v="22861.199999999997"/>
    <n v="17603.124"/>
    <n v="2058812.7634000003"/>
    <m/>
    <m/>
    <x v="2"/>
    <n v="5258.0759999999973"/>
    <n v="22.999999999999989"/>
  </r>
  <r>
    <s v="ORD1195"/>
    <d v="2025-04-28T00:00:00"/>
    <s v="Tamil Nadu"/>
    <s v="North"/>
    <x v="4"/>
    <x v="19"/>
    <n v="5"/>
    <n v="429.27"/>
    <n v="0.14000000000000001"/>
    <n v="1845.86"/>
    <s v="Credit Card"/>
    <x v="2"/>
    <s v="Same-Day"/>
    <s v="In Transit"/>
    <n v="2146.35"/>
    <n v="1845.8609999999999"/>
    <n v="2189601.9989000014"/>
    <m/>
    <m/>
    <x v="2"/>
    <n v="300.48900000000003"/>
    <n v="14.000000000000002"/>
  </r>
  <r>
    <s v="ORD1196"/>
    <d v="2025-02-26T00:00:00"/>
    <s v="Gujarat"/>
    <s v="South"/>
    <x v="0"/>
    <x v="3"/>
    <n v="2"/>
    <n v="1354.75"/>
    <n v="0.18"/>
    <n v="2221.79"/>
    <s v="COD"/>
    <x v="0"/>
    <s v="Same-Day"/>
    <s v="Delivered"/>
    <n v="2709.5"/>
    <n v="2221.79"/>
    <n v="2058812.7634000003"/>
    <m/>
    <m/>
    <x v="0"/>
    <n v="487.71000000000004"/>
    <n v="18.000000000000004"/>
  </r>
  <r>
    <s v="ORD1197"/>
    <d v="2025-01-22T00:00:00"/>
    <s v="Maharashtra"/>
    <s v="North"/>
    <x v="2"/>
    <x v="11"/>
    <n v="5"/>
    <n v="1459.64"/>
    <n v="0.19"/>
    <n v="5911.54"/>
    <s v="COD"/>
    <x v="2"/>
    <s v="Same-Day"/>
    <s v="Returned"/>
    <n v="7298.2000000000007"/>
    <n v="5911.5420000000013"/>
    <n v="1954015.6870999979"/>
    <m/>
    <m/>
    <x v="2"/>
    <n v="1386.6579999999994"/>
    <n v="18.999999999999993"/>
  </r>
  <r>
    <s v="ORD1198"/>
    <d v="2025-06-13T00:00:00"/>
    <s v="Maharashtra"/>
    <s v="North"/>
    <x v="3"/>
    <x v="9"/>
    <n v="2"/>
    <n v="2969.82"/>
    <n v="0.15"/>
    <n v="5048.6899999999996"/>
    <s v="Debit Card"/>
    <x v="0"/>
    <s v="Express"/>
    <s v="Delivered"/>
    <n v="5939.64"/>
    <n v="5048.6940000000004"/>
    <n v="1802015.0199999986"/>
    <m/>
    <m/>
    <x v="0"/>
    <n v="890.94599999999991"/>
    <n v="14.999999999999996"/>
  </r>
  <r>
    <s v="ORD1199"/>
    <d v="2025-02-09T00:00:00"/>
    <s v="Maharashtra"/>
    <s v="South"/>
    <x v="0"/>
    <x v="2"/>
    <n v="1"/>
    <n v="2265.3000000000002"/>
    <n v="0.12"/>
    <n v="1993.46"/>
    <s v="Debit Card"/>
    <x v="2"/>
    <s v="Standard"/>
    <s v="Delivered"/>
    <n v="2265.3000000000002"/>
    <n v="1993.4640000000002"/>
    <n v="2058812.7634000003"/>
    <m/>
    <m/>
    <x v="2"/>
    <n v="271.83600000000001"/>
    <n v="12"/>
  </r>
  <r>
    <s v="ORD1200"/>
    <d v="2025-03-01T00:00:00"/>
    <s v="Gujarat"/>
    <s v="West"/>
    <x v="4"/>
    <x v="19"/>
    <n v="4"/>
    <n v="3909.24"/>
    <n v="0.05"/>
    <n v="14855.11"/>
    <s v="Net Banking"/>
    <x v="0"/>
    <s v="Same-Day"/>
    <s v="In Transit"/>
    <n v="15636.96"/>
    <n v="14855.111999999999"/>
    <n v="2189601.9989000014"/>
    <m/>
    <m/>
    <x v="0"/>
    <n v="781.84799999999996"/>
    <n v="5"/>
  </r>
  <r>
    <s v="ORD1201"/>
    <d v="2025-02-16T00:00:00"/>
    <s v="Gujarat"/>
    <s v="East"/>
    <x v="4"/>
    <x v="18"/>
    <n v="2"/>
    <n v="1710.33"/>
    <n v="0.12"/>
    <n v="3010.18"/>
    <s v="UPI"/>
    <x v="2"/>
    <s v="Express"/>
    <s v="Delivered"/>
    <n v="3420.66"/>
    <n v="3010.1808000000001"/>
    <n v="2189601.9989000014"/>
    <m/>
    <m/>
    <x v="2"/>
    <n v="410.47919999999976"/>
    <n v="11.999999999999995"/>
  </r>
  <r>
    <s v="ORD1202"/>
    <d v="2025-03-14T00:00:00"/>
    <s v="Karnataka"/>
    <s v="South"/>
    <x v="1"/>
    <x v="10"/>
    <n v="5"/>
    <n v="2565.0100000000002"/>
    <n v="0.16"/>
    <n v="10773.04"/>
    <s v="UPI"/>
    <x v="1"/>
    <s v="Standard"/>
    <s v="Delivered"/>
    <n v="12825.050000000001"/>
    <n v="10773.042000000001"/>
    <n v="1975775.7839999988"/>
    <m/>
    <m/>
    <x v="1"/>
    <n v="2052.0079999999998"/>
    <n v="15.999999999999998"/>
  </r>
  <r>
    <s v="ORD1203"/>
    <d v="2025-02-06T00:00:00"/>
    <s v="Tamil Nadu"/>
    <s v="West"/>
    <x v="4"/>
    <x v="18"/>
    <n v="1"/>
    <n v="3826.15"/>
    <n v="0.17"/>
    <n v="3175.7"/>
    <s v="Debit Card"/>
    <x v="0"/>
    <s v="Standard"/>
    <s v="Delivered"/>
    <n v="3826.15"/>
    <n v="3175.7044999999998"/>
    <n v="2189601.9989000014"/>
    <m/>
    <m/>
    <x v="0"/>
    <n v="650.44550000000027"/>
    <n v="17.000000000000007"/>
  </r>
  <r>
    <s v="ORD1204"/>
    <d v="2025-03-02T00:00:00"/>
    <s v="Delhi"/>
    <s v="West"/>
    <x v="1"/>
    <x v="10"/>
    <n v="2"/>
    <n v="1605.28"/>
    <n v="0.08"/>
    <n v="2953.72"/>
    <s v="Credit Card"/>
    <x v="0"/>
    <s v="Same-Day"/>
    <s v="Delivered"/>
    <n v="3210.56"/>
    <n v="2953.7152000000001"/>
    <n v="1975775.7839999988"/>
    <m/>
    <m/>
    <x v="0"/>
    <n v="256.84479999999985"/>
    <n v="7.9999999999999964"/>
  </r>
  <r>
    <s v="ORD1205"/>
    <d v="2025-01-05T00:00:00"/>
    <s v="Gujarat"/>
    <s v="South"/>
    <x v="4"/>
    <x v="16"/>
    <n v="2"/>
    <n v="1040.33"/>
    <n v="0.1"/>
    <n v="1872.59"/>
    <s v="Debit Card"/>
    <x v="2"/>
    <s v="Standard"/>
    <s v="Delivered"/>
    <n v="2080.66"/>
    <n v="1872.5939999999998"/>
    <n v="2189601.9989000014"/>
    <m/>
    <m/>
    <x v="2"/>
    <n v="208.06600000000003"/>
    <n v="10.000000000000002"/>
  </r>
  <r>
    <s v="ORD1206"/>
    <d v="2025-05-20T00:00:00"/>
    <s v="Gujarat"/>
    <s v="South"/>
    <x v="3"/>
    <x v="9"/>
    <n v="5"/>
    <n v="3964.87"/>
    <n v="0.19"/>
    <n v="16057.72"/>
    <s v="Net Banking"/>
    <x v="1"/>
    <s v="Express"/>
    <s v="Returned"/>
    <n v="19824.349999999999"/>
    <n v="16057.7235"/>
    <n v="1802015.0199999986"/>
    <m/>
    <m/>
    <x v="1"/>
    <n v="3766.6264999999985"/>
    <n v="18.999999999999993"/>
  </r>
  <r>
    <s v="ORD1207"/>
    <d v="2025-04-16T00:00:00"/>
    <s v="Karnataka"/>
    <s v="West"/>
    <x v="2"/>
    <x v="6"/>
    <n v="3"/>
    <n v="3660.88"/>
    <n v="0.21"/>
    <n v="8676.2900000000009"/>
    <s v="Debit Card"/>
    <x v="2"/>
    <s v="Express"/>
    <s v="Delivered"/>
    <n v="10982.64"/>
    <n v="8676.2855999999992"/>
    <n v="1954015.6870999979"/>
    <m/>
    <m/>
    <x v="2"/>
    <n v="2306.3544000000002"/>
    <n v="21.000000000000004"/>
  </r>
  <r>
    <s v="ORD1208"/>
    <d v="2025-01-27T00:00:00"/>
    <s v="Tamil Nadu"/>
    <s v="West"/>
    <x v="1"/>
    <x v="14"/>
    <n v="1"/>
    <n v="4846.53"/>
    <n v="0.09"/>
    <n v="4410.34"/>
    <s v="Credit Card"/>
    <x v="2"/>
    <s v="Standard"/>
    <s v="Cancelled"/>
    <n v="4846.53"/>
    <n v="4410.3423000000003"/>
    <n v="1975775.7839999988"/>
    <m/>
    <m/>
    <x v="2"/>
    <n v="436.1876999999995"/>
    <n v="8.9999999999999893"/>
  </r>
  <r>
    <s v="ORD1209"/>
    <d v="2025-02-25T00:00:00"/>
    <s v="Delhi"/>
    <s v="East"/>
    <x v="0"/>
    <x v="4"/>
    <n v="3"/>
    <n v="216.03"/>
    <n v="0.11"/>
    <n v="576.79999999999995"/>
    <s v="UPI"/>
    <x v="2"/>
    <s v="Express"/>
    <s v="Delivered"/>
    <n v="648.09"/>
    <n v="576.80010000000004"/>
    <n v="2058812.7634000003"/>
    <m/>
    <m/>
    <x v="2"/>
    <n v="71.289899999999989"/>
    <n v="10.999999999999996"/>
  </r>
  <r>
    <s v="ORD1210"/>
    <d v="2025-01-11T00:00:00"/>
    <s v="Gujarat"/>
    <s v="West"/>
    <x v="3"/>
    <x v="12"/>
    <n v="3"/>
    <n v="623.49"/>
    <n v="0.06"/>
    <n v="1758.24"/>
    <s v="COD"/>
    <x v="2"/>
    <s v="Express"/>
    <s v="Returned"/>
    <n v="1870.47"/>
    <n v="1758.2418"/>
    <n v="1802015.0199999986"/>
    <m/>
    <m/>
    <x v="2"/>
    <n v="112.22820000000002"/>
    <n v="6.0000000000000009"/>
  </r>
  <r>
    <s v="ORD1211"/>
    <d v="2025-01-13T00:00:00"/>
    <s v="Maharashtra"/>
    <s v="West"/>
    <x v="1"/>
    <x v="14"/>
    <n v="4"/>
    <n v="1324.25"/>
    <n v="0.25"/>
    <n v="3972.75"/>
    <s v="Net Banking"/>
    <x v="1"/>
    <s v="Same-Day"/>
    <s v="Delivered"/>
    <n v="5297"/>
    <n v="3972.75"/>
    <n v="1975775.7839999988"/>
    <m/>
    <m/>
    <x v="1"/>
    <n v="1324.25"/>
    <n v="25"/>
  </r>
  <r>
    <s v="ORD1212"/>
    <d v="2025-04-20T00:00:00"/>
    <s v="Karnataka"/>
    <s v="North"/>
    <x v="0"/>
    <x v="2"/>
    <n v="4"/>
    <n v="4625.67"/>
    <n v="0.03"/>
    <n v="17947.599999999999"/>
    <s v="COD"/>
    <x v="2"/>
    <s v="Standard"/>
    <s v="Delivered"/>
    <n v="18502.68"/>
    <n v="17947.599600000001"/>
    <n v="2058812.7634000003"/>
    <m/>
    <m/>
    <x v="2"/>
    <n v="555.08039999999892"/>
    <n v="2.9999999999999938"/>
  </r>
  <r>
    <s v="ORD1213"/>
    <d v="2025-02-28T00:00:00"/>
    <s v="Delhi"/>
    <s v="East"/>
    <x v="2"/>
    <x v="11"/>
    <n v="5"/>
    <n v="1079.97"/>
    <n v="0.02"/>
    <n v="5291.85"/>
    <s v="COD"/>
    <x v="2"/>
    <s v="Standard"/>
    <s v="Delivered"/>
    <n v="5399.85"/>
    <n v="5291.8530000000001"/>
    <n v="1954015.6870999979"/>
    <m/>
    <m/>
    <x v="2"/>
    <n v="107.9970000000003"/>
    <n v="2.0000000000000053"/>
  </r>
  <r>
    <s v="ORD1214"/>
    <d v="2025-05-18T00:00:00"/>
    <s v="Maharashtra"/>
    <s v="South"/>
    <x v="4"/>
    <x v="17"/>
    <n v="3"/>
    <n v="4790.28"/>
    <n v="0.09"/>
    <n v="13077.46"/>
    <s v="Debit Card"/>
    <x v="0"/>
    <s v="Express"/>
    <s v="Delivered"/>
    <n v="14370.84"/>
    <n v="13077.464400000001"/>
    <n v="2189601.9989000014"/>
    <m/>
    <m/>
    <x v="0"/>
    <n v="1293.3755999999994"/>
    <n v="8.9999999999999947"/>
  </r>
  <r>
    <s v="ORD1215"/>
    <d v="2025-01-27T00:00:00"/>
    <s v="Tamil Nadu"/>
    <s v="North"/>
    <x v="2"/>
    <x v="11"/>
    <n v="2"/>
    <n v="3420.58"/>
    <n v="0.18"/>
    <n v="5609.75"/>
    <s v="UPI"/>
    <x v="2"/>
    <s v="Express"/>
    <s v="Delivered"/>
    <n v="6841.16"/>
    <n v="5609.7512000000006"/>
    <n v="1954015.6870999979"/>
    <m/>
    <m/>
    <x v="2"/>
    <n v="1231.4087999999992"/>
    <n v="17.999999999999989"/>
  </r>
  <r>
    <s v="ORD1216"/>
    <d v="2025-05-06T00:00:00"/>
    <s v="Tamil Nadu"/>
    <s v="North"/>
    <x v="2"/>
    <x v="5"/>
    <n v="5"/>
    <n v="395.4"/>
    <n v="0.25"/>
    <n v="1482.75"/>
    <s v="Net Banking"/>
    <x v="0"/>
    <s v="Express"/>
    <s v="Delivered"/>
    <n v="1977"/>
    <n v="1482.75"/>
    <n v="1954015.6870999979"/>
    <m/>
    <m/>
    <x v="0"/>
    <n v="494.25"/>
    <n v="25"/>
  </r>
  <r>
    <s v="ORD1217"/>
    <d v="2025-06-20T00:00:00"/>
    <s v="Gujarat"/>
    <s v="North"/>
    <x v="0"/>
    <x v="2"/>
    <n v="5"/>
    <n v="1735.39"/>
    <n v="0.02"/>
    <n v="8503.41"/>
    <s v="Net Banking"/>
    <x v="2"/>
    <s v="Standard"/>
    <s v="In Transit"/>
    <n v="8676.9500000000007"/>
    <n v="8503.4110000000001"/>
    <n v="2058812.7634000003"/>
    <m/>
    <m/>
    <x v="2"/>
    <n v="173.53900000000067"/>
    <n v="2.0000000000000075"/>
  </r>
  <r>
    <s v="ORD1218"/>
    <d v="2025-05-29T00:00:00"/>
    <s v="Gujarat"/>
    <s v="West"/>
    <x v="0"/>
    <x v="4"/>
    <n v="4"/>
    <n v="3089.15"/>
    <n v="0.25"/>
    <n v="9267.4500000000007"/>
    <s v="Credit Card"/>
    <x v="1"/>
    <s v="Standard"/>
    <s v="Cancelled"/>
    <n v="12356.6"/>
    <n v="9267.4500000000007"/>
    <n v="2058812.7634000003"/>
    <m/>
    <m/>
    <x v="1"/>
    <n v="3089.1499999999996"/>
    <n v="24.999999999999996"/>
  </r>
  <r>
    <s v="ORD1219"/>
    <d v="2025-04-08T00:00:00"/>
    <s v="Delhi"/>
    <s v="West"/>
    <x v="2"/>
    <x v="5"/>
    <n v="2"/>
    <n v="3274.42"/>
    <n v="0.08"/>
    <n v="6024.93"/>
    <s v="UPI"/>
    <x v="0"/>
    <s v="Same-Day"/>
    <s v="Returned"/>
    <n v="6548.84"/>
    <n v="6024.9328000000005"/>
    <n v="1954015.6870999979"/>
    <m/>
    <m/>
    <x v="0"/>
    <n v="523.90719999999965"/>
    <n v="7.9999999999999947"/>
  </r>
  <r>
    <s v="ORD1220"/>
    <d v="2025-01-22T00:00:00"/>
    <s v="Maharashtra"/>
    <s v="East"/>
    <x v="2"/>
    <x v="6"/>
    <n v="1"/>
    <n v="141.84"/>
    <n v="0.08"/>
    <n v="130.49"/>
    <s v="COD"/>
    <x v="2"/>
    <s v="Standard"/>
    <s v="Returned"/>
    <n v="141.84"/>
    <n v="130.49280000000002"/>
    <n v="1954015.6870999979"/>
    <m/>
    <m/>
    <x v="2"/>
    <n v="11.347199999999987"/>
    <n v="7.9999999999999902"/>
  </r>
  <r>
    <s v="ORD1221"/>
    <d v="2025-06-21T00:00:00"/>
    <s v="Gujarat"/>
    <s v="South"/>
    <x v="1"/>
    <x v="1"/>
    <n v="2"/>
    <n v="3872.65"/>
    <n v="0.14000000000000001"/>
    <n v="6660.96"/>
    <s v="Net Banking"/>
    <x v="1"/>
    <s v="Express"/>
    <s v="Delivered"/>
    <n v="7745.3"/>
    <n v="6660.9579999999996"/>
    <n v="1975775.7839999988"/>
    <m/>
    <m/>
    <x v="1"/>
    <n v="1084.3420000000006"/>
    <n v="14.000000000000007"/>
  </r>
  <r>
    <s v="ORD1222"/>
    <d v="2025-01-05T00:00:00"/>
    <s v="Karnataka"/>
    <s v="South"/>
    <x v="3"/>
    <x v="12"/>
    <n v="1"/>
    <n v="2713.77"/>
    <n v="0.24"/>
    <n v="2062.4699999999998"/>
    <s v="Debit Card"/>
    <x v="0"/>
    <s v="Standard"/>
    <s v="Delivered"/>
    <n v="2713.77"/>
    <n v="2062.4652000000001"/>
    <n v="1802015.0199999986"/>
    <m/>
    <m/>
    <x v="0"/>
    <n v="651.30479999999989"/>
    <n v="23.999999999999996"/>
  </r>
  <r>
    <s v="ORD1223"/>
    <d v="2025-04-24T00:00:00"/>
    <s v="Karnataka"/>
    <s v="South"/>
    <x v="0"/>
    <x v="2"/>
    <n v="2"/>
    <n v="1088.3399999999999"/>
    <n v="0.04"/>
    <n v="2089.61"/>
    <s v="Debit Card"/>
    <x v="1"/>
    <s v="Express"/>
    <s v="Returned"/>
    <n v="2176.6799999999998"/>
    <n v="2089.6127999999999"/>
    <n v="2058812.7634000003"/>
    <m/>
    <m/>
    <x v="1"/>
    <n v="87.067199999999957"/>
    <n v="3.9999999999999982"/>
  </r>
  <r>
    <s v="ORD1224"/>
    <d v="2025-02-27T00:00:00"/>
    <s v="Maharashtra"/>
    <s v="South"/>
    <x v="3"/>
    <x v="9"/>
    <n v="1"/>
    <n v="4187.37"/>
    <n v="0.09"/>
    <n v="3810.51"/>
    <s v="Debit Card"/>
    <x v="2"/>
    <s v="Express"/>
    <s v="Delivered"/>
    <n v="4187.37"/>
    <n v="3810.5066999999999"/>
    <n v="1802015.0199999986"/>
    <m/>
    <m/>
    <x v="2"/>
    <n v="376.86329999999998"/>
    <n v="9"/>
  </r>
  <r>
    <s v="ORD1225"/>
    <d v="2025-04-04T00:00:00"/>
    <s v="Tamil Nadu"/>
    <s v="North"/>
    <x v="2"/>
    <x v="5"/>
    <n v="4"/>
    <n v="2992.06"/>
    <n v="0.03"/>
    <n v="11609.19"/>
    <s v="Debit Card"/>
    <x v="0"/>
    <s v="Standard"/>
    <s v="Delivered"/>
    <n v="11968.24"/>
    <n v="11609.192799999999"/>
    <n v="1954015.6870999979"/>
    <m/>
    <m/>
    <x v="0"/>
    <n v="359.04720000000088"/>
    <n v="3.0000000000000075"/>
  </r>
  <r>
    <s v="ORD1226"/>
    <d v="2025-04-05T00:00:00"/>
    <s v="Tamil Nadu"/>
    <s v="East"/>
    <x v="3"/>
    <x v="8"/>
    <n v="3"/>
    <n v="2134.13"/>
    <n v="0.05"/>
    <n v="6082.27"/>
    <s v="COD"/>
    <x v="2"/>
    <s v="Standard"/>
    <s v="Delivered"/>
    <n v="6402.39"/>
    <n v="6082.2704999999996"/>
    <n v="1802015.0199999986"/>
    <m/>
    <m/>
    <x v="2"/>
    <n v="320.1195000000007"/>
    <n v="5.0000000000000107"/>
  </r>
  <r>
    <s v="ORD1227"/>
    <d v="2025-03-29T00:00:00"/>
    <s v="Tamil Nadu"/>
    <s v="East"/>
    <x v="1"/>
    <x v="13"/>
    <n v="4"/>
    <n v="4036.72"/>
    <n v="0.1"/>
    <n v="14532.19"/>
    <s v="Credit Card"/>
    <x v="0"/>
    <s v="Standard"/>
    <s v="Delivered"/>
    <n v="16146.88"/>
    <n v="14532.191999999999"/>
    <n v="1975775.7839999988"/>
    <m/>
    <m/>
    <x v="0"/>
    <n v="1614.6880000000001"/>
    <n v="10"/>
  </r>
  <r>
    <s v="ORD1228"/>
    <d v="2025-03-10T00:00:00"/>
    <s v="Tamil Nadu"/>
    <s v="North"/>
    <x v="4"/>
    <x v="19"/>
    <n v="1"/>
    <n v="3287.12"/>
    <n v="0.2"/>
    <n v="2629.7"/>
    <s v="UPI"/>
    <x v="0"/>
    <s v="Express"/>
    <s v="In Transit"/>
    <n v="3287.12"/>
    <n v="2629.6959999999999"/>
    <n v="2189601.9989000014"/>
    <m/>
    <m/>
    <x v="0"/>
    <n v="657.42399999999998"/>
    <n v="20"/>
  </r>
  <r>
    <s v="ORD1229"/>
    <d v="2025-02-07T00:00:00"/>
    <s v="Maharashtra"/>
    <s v="South"/>
    <x v="4"/>
    <x v="17"/>
    <n v="2"/>
    <n v="2866.44"/>
    <n v="0.03"/>
    <n v="5560.89"/>
    <s v="Debit Card"/>
    <x v="0"/>
    <s v="Standard"/>
    <s v="Delivered"/>
    <n v="5732.88"/>
    <n v="5560.8936000000003"/>
    <n v="2189601.9989000014"/>
    <m/>
    <m/>
    <x v="0"/>
    <n v="171.98639999999978"/>
    <n v="2.999999999999996"/>
  </r>
  <r>
    <s v="ORD1230"/>
    <d v="2025-01-12T00:00:00"/>
    <s v="Gujarat"/>
    <s v="West"/>
    <x v="0"/>
    <x v="0"/>
    <n v="3"/>
    <n v="1921.35"/>
    <n v="0.1"/>
    <n v="5187.6400000000003"/>
    <s v="Debit Card"/>
    <x v="1"/>
    <s v="Standard"/>
    <s v="Delivered"/>
    <n v="5764.0499999999993"/>
    <n v="5187.6449999999995"/>
    <n v="2058812.7634000003"/>
    <m/>
    <m/>
    <x v="1"/>
    <n v="576.40499999999975"/>
    <n v="9.9999999999999964"/>
  </r>
  <r>
    <s v="ORD1231"/>
    <d v="2025-02-21T00:00:00"/>
    <s v="Delhi"/>
    <s v="East"/>
    <x v="1"/>
    <x v="10"/>
    <n v="2"/>
    <n v="246.9"/>
    <n v="0.05"/>
    <n v="469.11"/>
    <s v="UPI"/>
    <x v="0"/>
    <s v="Express"/>
    <s v="Returned"/>
    <n v="493.8"/>
    <n v="469.11"/>
    <n v="1975775.7839999988"/>
    <m/>
    <m/>
    <x v="0"/>
    <n v="24.689999999999998"/>
    <n v="5"/>
  </r>
  <r>
    <s v="ORD1232"/>
    <d v="2025-07-04T00:00:00"/>
    <s v="Maharashtra"/>
    <s v="West"/>
    <x v="4"/>
    <x v="17"/>
    <n v="1"/>
    <n v="4455.22"/>
    <n v="0.01"/>
    <n v="4410.67"/>
    <s v="Credit Card"/>
    <x v="2"/>
    <s v="Standard"/>
    <s v="Delivered"/>
    <n v="4455.22"/>
    <n v="4410.6678000000002"/>
    <n v="2189601.9989000014"/>
    <m/>
    <m/>
    <x v="2"/>
    <n v="44.552200000000084"/>
    <n v="1.0000000000000018"/>
  </r>
  <r>
    <s v="ORD1233"/>
    <d v="2025-06-19T00:00:00"/>
    <s v="Delhi"/>
    <s v="North"/>
    <x v="2"/>
    <x v="11"/>
    <n v="3"/>
    <n v="4496.22"/>
    <n v="0.02"/>
    <n v="13218.89"/>
    <s v="Credit Card"/>
    <x v="0"/>
    <s v="Standard"/>
    <s v="In Transit"/>
    <n v="13488.66"/>
    <n v="13218.8868"/>
    <n v="1954015.6870999979"/>
    <m/>
    <m/>
    <x v="0"/>
    <n v="269.77319999999963"/>
    <n v="1.9999999999999973"/>
  </r>
  <r>
    <s v="ORD1234"/>
    <d v="2025-04-05T00:00:00"/>
    <s v="Gujarat"/>
    <s v="West"/>
    <x v="2"/>
    <x v="5"/>
    <n v="5"/>
    <n v="4066.18"/>
    <n v="0"/>
    <n v="20330.900000000001"/>
    <s v="Net Banking"/>
    <x v="0"/>
    <s v="Express"/>
    <s v="Returned"/>
    <n v="20330.899999999998"/>
    <n v="20330.899999999998"/>
    <n v="1954015.6870999979"/>
    <m/>
    <m/>
    <x v="0"/>
    <n v="0"/>
    <n v="0"/>
  </r>
  <r>
    <s v="ORD1235"/>
    <d v="2025-01-25T00:00:00"/>
    <s v="Karnataka"/>
    <s v="South"/>
    <x v="4"/>
    <x v="16"/>
    <n v="5"/>
    <n v="3375.32"/>
    <n v="0.02"/>
    <n v="16539.07"/>
    <s v="COD"/>
    <x v="2"/>
    <s v="Express"/>
    <s v="Delivered"/>
    <n v="16876.600000000002"/>
    <n v="16539.068000000003"/>
    <n v="2189601.9989000014"/>
    <m/>
    <m/>
    <x v="2"/>
    <n v="337.53199999999924"/>
    <n v="1.9999999999999951"/>
  </r>
  <r>
    <s v="ORD1236"/>
    <d v="2025-06-11T00:00:00"/>
    <s v="Delhi"/>
    <s v="North"/>
    <x v="1"/>
    <x v="10"/>
    <n v="1"/>
    <n v="3741.61"/>
    <n v="0.18"/>
    <n v="3068.12"/>
    <s v="Debit Card"/>
    <x v="1"/>
    <s v="Express"/>
    <s v="Delivered"/>
    <n v="3741.61"/>
    <n v="3068.1202000000003"/>
    <n v="1975775.7839999988"/>
    <m/>
    <m/>
    <x v="1"/>
    <n v="673.48979999999983"/>
    <n v="17.999999999999993"/>
  </r>
  <r>
    <s v="ORD1237"/>
    <d v="2025-01-15T00:00:00"/>
    <s v="Karnataka"/>
    <s v="East"/>
    <x v="4"/>
    <x v="16"/>
    <n v="4"/>
    <n v="3374.95"/>
    <n v="0.13"/>
    <n v="11744.83"/>
    <s v="UPI"/>
    <x v="1"/>
    <s v="Same-Day"/>
    <s v="Cancelled"/>
    <n v="13499.8"/>
    <n v="11744.825999999999"/>
    <n v="2189601.9989000014"/>
    <m/>
    <m/>
    <x v="1"/>
    <n v="1754.9740000000002"/>
    <n v="13.000000000000004"/>
  </r>
  <r>
    <s v="ORD1238"/>
    <d v="2025-03-21T00:00:00"/>
    <s v="Tamil Nadu"/>
    <s v="West"/>
    <x v="3"/>
    <x v="9"/>
    <n v="2"/>
    <n v="2938.91"/>
    <n v="0.23"/>
    <n v="4525.92"/>
    <s v="UPI"/>
    <x v="1"/>
    <s v="Standard"/>
    <s v="Delivered"/>
    <n v="5877.82"/>
    <n v="4525.9214000000002"/>
    <n v="1802015.0199999986"/>
    <m/>
    <m/>
    <x v="1"/>
    <n v="1351.8985999999995"/>
    <n v="22.999999999999993"/>
  </r>
  <r>
    <s v="ORD1239"/>
    <d v="2025-04-08T00:00:00"/>
    <s v="Maharashtra"/>
    <s v="East"/>
    <x v="3"/>
    <x v="12"/>
    <n v="1"/>
    <n v="4193.3599999999997"/>
    <n v="0.06"/>
    <n v="3941.76"/>
    <s v="Debit Card"/>
    <x v="1"/>
    <s v="Express"/>
    <s v="Delivered"/>
    <n v="4193.3599999999997"/>
    <n v="3941.7583999999993"/>
    <n v="1802015.0199999986"/>
    <m/>
    <m/>
    <x v="1"/>
    <n v="251.60160000000042"/>
    <n v="6.0000000000000098"/>
  </r>
  <r>
    <s v="ORD1240"/>
    <d v="2025-01-17T00:00:00"/>
    <s v="Karnataka"/>
    <s v="East"/>
    <x v="2"/>
    <x v="5"/>
    <n v="5"/>
    <n v="2087.7199999999998"/>
    <n v="0.25"/>
    <n v="7828.95"/>
    <s v="Debit Card"/>
    <x v="1"/>
    <s v="Express"/>
    <s v="Delivered"/>
    <n v="10438.599999999999"/>
    <n v="7828.9499999999989"/>
    <n v="1954015.6870999979"/>
    <m/>
    <m/>
    <x v="1"/>
    <n v="2609.6499999999996"/>
    <n v="25"/>
  </r>
  <r>
    <s v="ORD1241"/>
    <d v="2025-04-25T00:00:00"/>
    <s v="Gujarat"/>
    <s v="West"/>
    <x v="0"/>
    <x v="2"/>
    <n v="2"/>
    <n v="1350.89"/>
    <n v="0.2"/>
    <n v="2161.42"/>
    <s v="UPI"/>
    <x v="2"/>
    <s v="Express"/>
    <s v="Delivered"/>
    <n v="2701.78"/>
    <n v="2161.4240000000004"/>
    <n v="2058812.7634000003"/>
    <m/>
    <m/>
    <x v="2"/>
    <n v="540.35599999999977"/>
    <n v="19.999999999999989"/>
  </r>
  <r>
    <s v="ORD1242"/>
    <d v="2025-05-05T00:00:00"/>
    <s v="Maharashtra"/>
    <s v="West"/>
    <x v="4"/>
    <x v="17"/>
    <n v="1"/>
    <n v="4827.29"/>
    <n v="0.03"/>
    <n v="4682.47"/>
    <s v="UPI"/>
    <x v="2"/>
    <s v="Standard"/>
    <s v="Cancelled"/>
    <n v="4827.29"/>
    <n v="4682.4713000000002"/>
    <n v="2189601.9989000014"/>
    <m/>
    <m/>
    <x v="2"/>
    <n v="144.81869999999981"/>
    <n v="2.999999999999996"/>
  </r>
  <r>
    <s v="ORD1243"/>
    <d v="2025-05-16T00:00:00"/>
    <s v="Delhi"/>
    <s v="South"/>
    <x v="0"/>
    <x v="2"/>
    <n v="4"/>
    <n v="2237.1999999999998"/>
    <n v="0.25"/>
    <n v="6711.6"/>
    <s v="UPI"/>
    <x v="2"/>
    <s v="Standard"/>
    <s v="Delivered"/>
    <n v="8948.7999999999993"/>
    <n v="6711.5999999999995"/>
    <n v="2058812.7634000003"/>
    <m/>
    <m/>
    <x v="2"/>
    <n v="2237.1999999999998"/>
    <n v="25"/>
  </r>
  <r>
    <s v="ORD1244"/>
    <d v="2025-01-13T00:00:00"/>
    <s v="Delhi"/>
    <s v="South"/>
    <x v="1"/>
    <x v="10"/>
    <n v="2"/>
    <n v="3693.72"/>
    <n v="0.09"/>
    <n v="6722.57"/>
    <s v="Debit Card"/>
    <x v="0"/>
    <s v="Same-Day"/>
    <s v="Delivered"/>
    <n v="7387.44"/>
    <n v="6722.5703999999996"/>
    <n v="1975775.7839999988"/>
    <m/>
    <m/>
    <x v="0"/>
    <n v="664.86959999999999"/>
    <n v="9.0000000000000018"/>
  </r>
  <r>
    <s v="ORD1245"/>
    <d v="2025-02-01T00:00:00"/>
    <s v="Gujarat"/>
    <s v="East"/>
    <x v="1"/>
    <x v="13"/>
    <n v="2"/>
    <n v="3499.1"/>
    <n v="0.25"/>
    <n v="5248.65"/>
    <s v="UPI"/>
    <x v="1"/>
    <s v="Standard"/>
    <s v="Delivered"/>
    <n v="6998.2"/>
    <n v="5248.65"/>
    <n v="1975775.7839999988"/>
    <m/>
    <m/>
    <x v="1"/>
    <n v="1749.5500000000002"/>
    <n v="25.000000000000007"/>
  </r>
  <r>
    <s v="ORD1246"/>
    <d v="2025-01-31T00:00:00"/>
    <s v="Delhi"/>
    <s v="East"/>
    <x v="3"/>
    <x v="12"/>
    <n v="4"/>
    <n v="4305.6499999999996"/>
    <n v="7.0000000000000007E-2"/>
    <n v="16017.02"/>
    <s v="COD"/>
    <x v="1"/>
    <s v="Express"/>
    <s v="Delivered"/>
    <n v="17222.599999999999"/>
    <n v="16017.017999999998"/>
    <n v="1802015.0199999986"/>
    <m/>
    <m/>
    <x v="1"/>
    <n v="1205.5820000000003"/>
    <n v="7.0000000000000018"/>
  </r>
  <r>
    <s v="ORD1247"/>
    <d v="2025-06-09T00:00:00"/>
    <s v="Tamil Nadu"/>
    <s v="East"/>
    <x v="1"/>
    <x v="14"/>
    <n v="2"/>
    <n v="3635.58"/>
    <n v="7.0000000000000007E-2"/>
    <n v="6762.18"/>
    <s v="Net Banking"/>
    <x v="2"/>
    <s v="Standard"/>
    <s v="Delivered"/>
    <n v="7271.16"/>
    <n v="6762.1787999999997"/>
    <n v="1975775.7839999988"/>
    <m/>
    <m/>
    <x v="2"/>
    <n v="508.98120000000017"/>
    <n v="7.0000000000000018"/>
  </r>
  <r>
    <s v="ORD1248"/>
    <d v="2025-04-22T00:00:00"/>
    <s v="Gujarat"/>
    <s v="South"/>
    <x v="4"/>
    <x v="16"/>
    <n v="1"/>
    <n v="3800.33"/>
    <n v="0.04"/>
    <n v="3648.32"/>
    <s v="COD"/>
    <x v="0"/>
    <s v="Express"/>
    <s v="Cancelled"/>
    <n v="3800.33"/>
    <n v="3648.3167999999996"/>
    <n v="2189601.9989000014"/>
    <m/>
    <m/>
    <x v="0"/>
    <n v="152.01320000000032"/>
    <n v="4.000000000000008"/>
  </r>
  <r>
    <s v="ORD1249"/>
    <d v="2025-03-02T00:00:00"/>
    <s v="Delhi"/>
    <s v="South"/>
    <x v="3"/>
    <x v="15"/>
    <n v="5"/>
    <n v="1047.52"/>
    <n v="0.21"/>
    <n v="4137.7"/>
    <s v="Net Banking"/>
    <x v="2"/>
    <s v="Standard"/>
    <s v="In Transit"/>
    <n v="5237.6000000000004"/>
    <n v="4137.7040000000006"/>
    <n v="1802015.0199999986"/>
    <m/>
    <m/>
    <x v="2"/>
    <n v="1099.8959999999997"/>
    <n v="20.999999999999993"/>
  </r>
  <r>
    <s v="ORD1250"/>
    <d v="2025-01-19T00:00:00"/>
    <s v="Tamil Nadu"/>
    <s v="South"/>
    <x v="4"/>
    <x v="16"/>
    <n v="5"/>
    <n v="4727.2700000000004"/>
    <n v="0.04"/>
    <n v="22690.9"/>
    <s v="Credit Card"/>
    <x v="1"/>
    <s v="Express"/>
    <s v="Delivered"/>
    <n v="23636.350000000002"/>
    <n v="22690.896000000001"/>
    <n v="2189601.9989000014"/>
    <m/>
    <m/>
    <x v="1"/>
    <n v="945.45400000000154"/>
    <n v="4.0000000000000062"/>
  </r>
  <r>
    <s v="ORD1251"/>
    <d v="2025-02-20T00:00:00"/>
    <s v="Maharashtra"/>
    <s v="South"/>
    <x v="4"/>
    <x v="19"/>
    <n v="5"/>
    <n v="602.79999999999995"/>
    <n v="0.16"/>
    <n v="2531.7600000000002"/>
    <s v="COD"/>
    <x v="2"/>
    <s v="Express"/>
    <s v="Delivered"/>
    <n v="3014"/>
    <n v="2531.7599999999998"/>
    <n v="2189601.9989000014"/>
    <m/>
    <m/>
    <x v="2"/>
    <n v="482.24000000000024"/>
    <n v="16.000000000000007"/>
  </r>
  <r>
    <s v="ORD1252"/>
    <d v="2025-01-26T00:00:00"/>
    <s v="Gujarat"/>
    <s v="East"/>
    <x v="4"/>
    <x v="19"/>
    <n v="2"/>
    <n v="444.97"/>
    <n v="0.24"/>
    <n v="676.35"/>
    <s v="COD"/>
    <x v="2"/>
    <s v="Same-Day"/>
    <s v="Returned"/>
    <n v="889.94"/>
    <n v="676.35440000000006"/>
    <n v="2189601.9989000014"/>
    <m/>
    <m/>
    <x v="2"/>
    <n v="213.5856"/>
    <n v="24"/>
  </r>
  <r>
    <s v="ORD1253"/>
    <d v="2025-04-21T00:00:00"/>
    <s v="Karnataka"/>
    <s v="West"/>
    <x v="0"/>
    <x v="3"/>
    <n v="4"/>
    <n v="2186.96"/>
    <n v="0.04"/>
    <n v="8397.93"/>
    <s v="Credit Card"/>
    <x v="1"/>
    <s v="Same-Day"/>
    <s v="Cancelled"/>
    <n v="8747.84"/>
    <n v="8397.9264000000003"/>
    <n v="2058812.7634000003"/>
    <m/>
    <m/>
    <x v="1"/>
    <n v="349.91359999999986"/>
    <n v="3.9999999999999982"/>
  </r>
  <r>
    <s v="ORD1254"/>
    <d v="2025-05-31T00:00:00"/>
    <s v="Maharashtra"/>
    <s v="West"/>
    <x v="3"/>
    <x v="8"/>
    <n v="3"/>
    <n v="1282.33"/>
    <n v="0.21"/>
    <n v="3039.12"/>
    <s v="COD"/>
    <x v="1"/>
    <s v="Express"/>
    <s v="Delivered"/>
    <n v="3846.99"/>
    <n v="3039.1221"/>
    <n v="1802015.0199999986"/>
    <m/>
    <m/>
    <x v="1"/>
    <n v="807.86789999999974"/>
    <n v="20.999999999999993"/>
  </r>
  <r>
    <s v="ORD1255"/>
    <d v="2025-03-24T00:00:00"/>
    <s v="Karnataka"/>
    <s v="East"/>
    <x v="0"/>
    <x v="2"/>
    <n v="5"/>
    <n v="1711.27"/>
    <n v="0.17"/>
    <n v="7101.77"/>
    <s v="UPI"/>
    <x v="1"/>
    <s v="Express"/>
    <s v="Delivered"/>
    <n v="8556.35"/>
    <n v="7101.7704999999996"/>
    <n v="2058812.7634000003"/>
    <m/>
    <m/>
    <x v="1"/>
    <n v="1454.5795000000007"/>
    <n v="17.000000000000007"/>
  </r>
  <r>
    <s v="ORD1256"/>
    <d v="2025-04-30T00:00:00"/>
    <s v="Delhi"/>
    <s v="West"/>
    <x v="0"/>
    <x v="3"/>
    <n v="2"/>
    <n v="2996.31"/>
    <n v="0.17"/>
    <n v="4973.87"/>
    <s v="COD"/>
    <x v="2"/>
    <s v="Standard"/>
    <s v="Delivered"/>
    <n v="5992.62"/>
    <n v="4973.8746000000001"/>
    <n v="2058812.7634000003"/>
    <m/>
    <m/>
    <x v="2"/>
    <n v="1018.7453999999998"/>
    <n v="16.999999999999996"/>
  </r>
  <r>
    <s v="ORD1257"/>
    <d v="2025-04-28T00:00:00"/>
    <s v="Gujarat"/>
    <s v="North"/>
    <x v="1"/>
    <x v="14"/>
    <n v="4"/>
    <n v="306.3"/>
    <n v="0.03"/>
    <n v="1188.44"/>
    <s v="COD"/>
    <x v="1"/>
    <s v="Same-Day"/>
    <s v="Delivered"/>
    <n v="1225.2"/>
    <n v="1188.444"/>
    <n v="1975775.7839999988"/>
    <m/>
    <m/>
    <x v="1"/>
    <n v="36.756000000000085"/>
    <n v="3.0000000000000067"/>
  </r>
  <r>
    <s v="ORD1258"/>
    <d v="2025-06-05T00:00:00"/>
    <s v="Karnataka"/>
    <s v="North"/>
    <x v="0"/>
    <x v="4"/>
    <n v="5"/>
    <n v="2166.96"/>
    <n v="0.1"/>
    <n v="9751.32"/>
    <s v="COD"/>
    <x v="1"/>
    <s v="Same-Day"/>
    <s v="Delivered"/>
    <n v="10834.8"/>
    <n v="9751.32"/>
    <n v="2058812.7634000003"/>
    <m/>
    <m/>
    <x v="1"/>
    <n v="1083.4799999999996"/>
    <n v="9.9999999999999964"/>
  </r>
  <r>
    <s v="ORD1259"/>
    <d v="2025-05-03T00:00:00"/>
    <s v="Gujarat"/>
    <s v="North"/>
    <x v="2"/>
    <x v="5"/>
    <n v="4"/>
    <n v="4084.49"/>
    <n v="0.16"/>
    <n v="13723.89"/>
    <s v="COD"/>
    <x v="0"/>
    <s v="Express"/>
    <s v="Delivered"/>
    <n v="16337.96"/>
    <n v="13723.886399999999"/>
    <n v="1954015.6870999979"/>
    <m/>
    <m/>
    <x v="0"/>
    <n v="2614.0735999999997"/>
    <n v="16"/>
  </r>
  <r>
    <s v="ORD1260"/>
    <d v="2025-02-15T00:00:00"/>
    <s v="Karnataka"/>
    <s v="East"/>
    <x v="3"/>
    <x v="8"/>
    <n v="4"/>
    <n v="4029.29"/>
    <n v="0.18"/>
    <n v="13216.07"/>
    <s v="Credit Card"/>
    <x v="2"/>
    <s v="Express"/>
    <s v="Cancelled"/>
    <n v="16117.16"/>
    <n v="13216.0712"/>
    <n v="1802015.0199999986"/>
    <m/>
    <m/>
    <x v="2"/>
    <n v="2901.0887999999995"/>
    <n v="17.999999999999996"/>
  </r>
  <r>
    <s v="ORD1261"/>
    <d v="2025-06-02T00:00:00"/>
    <s v="Delhi"/>
    <s v="East"/>
    <x v="4"/>
    <x v="17"/>
    <n v="1"/>
    <n v="1690.11"/>
    <n v="0.17"/>
    <n v="1402.79"/>
    <s v="UPI"/>
    <x v="2"/>
    <s v="Same-Day"/>
    <s v="Cancelled"/>
    <n v="1690.11"/>
    <n v="1402.7912999999999"/>
    <n v="2189601.9989000014"/>
    <m/>
    <m/>
    <x v="2"/>
    <n v="287.31870000000004"/>
    <n v="17.000000000000004"/>
  </r>
  <r>
    <s v="ORD1262"/>
    <d v="2025-04-14T00:00:00"/>
    <s v="Gujarat"/>
    <s v="West"/>
    <x v="3"/>
    <x v="12"/>
    <n v="3"/>
    <n v="3729.45"/>
    <n v="0.19"/>
    <n v="9062.56"/>
    <s v="COD"/>
    <x v="1"/>
    <s v="Standard"/>
    <s v="Returned"/>
    <n v="11188.349999999999"/>
    <n v="9062.5635000000002"/>
    <n v="1802015.0199999986"/>
    <m/>
    <m/>
    <x v="1"/>
    <n v="2125.7864999999983"/>
    <n v="18.999999999999986"/>
  </r>
  <r>
    <s v="ORD1263"/>
    <d v="2025-03-17T00:00:00"/>
    <s v="Gujarat"/>
    <s v="North"/>
    <x v="4"/>
    <x v="17"/>
    <n v="2"/>
    <n v="1651.02"/>
    <n v="0.08"/>
    <n v="3037.88"/>
    <s v="COD"/>
    <x v="1"/>
    <s v="Same-Day"/>
    <s v="Delivered"/>
    <n v="3302.04"/>
    <n v="3037.8768"/>
    <n v="2189601.9989000014"/>
    <m/>
    <m/>
    <x v="1"/>
    <n v="264.16319999999996"/>
    <n v="7.9999999999999991"/>
  </r>
  <r>
    <s v="ORD1264"/>
    <d v="2025-03-31T00:00:00"/>
    <s v="Delhi"/>
    <s v="West"/>
    <x v="4"/>
    <x v="18"/>
    <n v="3"/>
    <n v="4294.28"/>
    <n v="0.12"/>
    <n v="11336.9"/>
    <s v="Net Banking"/>
    <x v="0"/>
    <s v="Express"/>
    <s v="Returned"/>
    <n v="12882.84"/>
    <n v="11336.8992"/>
    <n v="2189601.9989000014"/>
    <m/>
    <m/>
    <x v="0"/>
    <n v="1545.9408000000003"/>
    <n v="12.000000000000002"/>
  </r>
  <r>
    <s v="ORD1265"/>
    <d v="2025-06-28T00:00:00"/>
    <s v="Karnataka"/>
    <s v="East"/>
    <x v="3"/>
    <x v="12"/>
    <n v="2"/>
    <n v="2951.05"/>
    <n v="0.23"/>
    <n v="4544.62"/>
    <s v="Credit Card"/>
    <x v="0"/>
    <s v="Same-Day"/>
    <s v="Cancelled"/>
    <n v="5902.1"/>
    <n v="4544.6170000000002"/>
    <n v="1802015.0199999986"/>
    <m/>
    <m/>
    <x v="0"/>
    <n v="1357.4830000000002"/>
    <n v="23"/>
  </r>
  <r>
    <s v="ORD1266"/>
    <d v="2025-03-29T00:00:00"/>
    <s v="Tamil Nadu"/>
    <s v="West"/>
    <x v="1"/>
    <x v="10"/>
    <n v="1"/>
    <n v="1073.24"/>
    <n v="0.02"/>
    <n v="1051.78"/>
    <s v="COD"/>
    <x v="1"/>
    <s v="Same-Day"/>
    <s v="Returned"/>
    <n v="1073.24"/>
    <n v="1051.7752"/>
    <n v="1975775.7839999988"/>
    <m/>
    <m/>
    <x v="1"/>
    <n v="21.464799999999968"/>
    <n v="1.9999999999999969"/>
  </r>
  <r>
    <s v="ORD1267"/>
    <d v="2025-03-01T00:00:00"/>
    <s v="Gujarat"/>
    <s v="East"/>
    <x v="3"/>
    <x v="9"/>
    <n v="2"/>
    <n v="4614.17"/>
    <n v="0.03"/>
    <n v="8951.49"/>
    <s v="UPI"/>
    <x v="2"/>
    <s v="Same-Day"/>
    <s v="Delivered"/>
    <n v="9228.34"/>
    <n v="8951.4897999999994"/>
    <n v="1802015.0199999986"/>
    <m/>
    <m/>
    <x v="2"/>
    <n v="276.85020000000077"/>
    <n v="3.000000000000008"/>
  </r>
  <r>
    <s v="ORD1268"/>
    <d v="2025-06-19T00:00:00"/>
    <s v="Delhi"/>
    <s v="North"/>
    <x v="0"/>
    <x v="2"/>
    <n v="2"/>
    <n v="2785.14"/>
    <n v="0.17"/>
    <n v="4623.33"/>
    <s v="Net Banking"/>
    <x v="0"/>
    <s v="Express"/>
    <s v="Delivered"/>
    <n v="5570.28"/>
    <n v="4623.3323999999993"/>
    <n v="2058812.7634000003"/>
    <m/>
    <m/>
    <x v="0"/>
    <n v="946.94760000000042"/>
    <n v="17.000000000000011"/>
  </r>
  <r>
    <s v="ORD1269"/>
    <d v="2025-04-27T00:00:00"/>
    <s v="Delhi"/>
    <s v="West"/>
    <x v="3"/>
    <x v="12"/>
    <n v="2"/>
    <n v="812.35"/>
    <n v="7.0000000000000007E-2"/>
    <n v="1510.97"/>
    <s v="Net Banking"/>
    <x v="1"/>
    <s v="Standard"/>
    <s v="Cancelled"/>
    <n v="1624.7"/>
    <n v="1510.971"/>
    <n v="1802015.0199999986"/>
    <m/>
    <m/>
    <x v="1"/>
    <n v="113.72900000000004"/>
    <n v="7.0000000000000018"/>
  </r>
  <r>
    <s v="ORD1270"/>
    <d v="2025-03-27T00:00:00"/>
    <s v="Tamil Nadu"/>
    <s v="East"/>
    <x v="2"/>
    <x v="11"/>
    <n v="5"/>
    <n v="2058.12"/>
    <n v="0.14000000000000001"/>
    <n v="8849.92"/>
    <s v="Debit Card"/>
    <x v="1"/>
    <s v="Express"/>
    <s v="Delivered"/>
    <n v="10290.599999999999"/>
    <n v="8849.9159999999993"/>
    <n v="1954015.6870999979"/>
    <m/>
    <m/>
    <x v="1"/>
    <n v="1440.6839999999993"/>
    <n v="13.999999999999996"/>
  </r>
  <r>
    <s v="ORD1271"/>
    <d v="2025-03-03T00:00:00"/>
    <s v="Tamil Nadu"/>
    <s v="South"/>
    <x v="4"/>
    <x v="17"/>
    <n v="2"/>
    <n v="1668.76"/>
    <n v="0.09"/>
    <n v="3037.14"/>
    <s v="UPI"/>
    <x v="2"/>
    <s v="Same-Day"/>
    <s v="Delivered"/>
    <n v="3337.52"/>
    <n v="3037.1432"/>
    <n v="2189601.9989000014"/>
    <m/>
    <m/>
    <x v="2"/>
    <n v="300.3768"/>
    <n v="9"/>
  </r>
  <r>
    <s v="ORD1272"/>
    <d v="2025-04-23T00:00:00"/>
    <s v="Maharashtra"/>
    <s v="South"/>
    <x v="3"/>
    <x v="12"/>
    <n v="4"/>
    <n v="2723.26"/>
    <n v="0.03"/>
    <n v="10566.25"/>
    <s v="COD"/>
    <x v="1"/>
    <s v="Same-Day"/>
    <s v="Delivered"/>
    <n v="10893.04"/>
    <n v="10566.248800000001"/>
    <n v="1802015.0199999986"/>
    <m/>
    <m/>
    <x v="1"/>
    <n v="326.79119999999966"/>
    <n v="2.9999999999999969"/>
  </r>
  <r>
    <s v="ORD1273"/>
    <d v="2025-05-03T00:00:00"/>
    <s v="Tamil Nadu"/>
    <s v="West"/>
    <x v="1"/>
    <x v="10"/>
    <n v="1"/>
    <n v="2355.17"/>
    <n v="0.11"/>
    <n v="2096.1"/>
    <s v="UPI"/>
    <x v="1"/>
    <s v="Same-Day"/>
    <s v="Delivered"/>
    <n v="2355.17"/>
    <n v="2096.1013000000003"/>
    <n v="1975775.7839999988"/>
    <m/>
    <m/>
    <x v="1"/>
    <n v="259.06869999999981"/>
    <n v="10.999999999999991"/>
  </r>
  <r>
    <s v="ORD1274"/>
    <d v="2025-01-14T00:00:00"/>
    <s v="Gujarat"/>
    <s v="South"/>
    <x v="3"/>
    <x v="8"/>
    <n v="1"/>
    <n v="4489.62"/>
    <n v="0.12"/>
    <n v="3950.87"/>
    <s v="Net Banking"/>
    <x v="1"/>
    <s v="Same-Day"/>
    <s v="Delivered"/>
    <n v="4489.62"/>
    <n v="3950.8656000000001"/>
    <n v="1802015.0199999986"/>
    <m/>
    <m/>
    <x v="1"/>
    <n v="538.75439999999981"/>
    <n v="11.999999999999995"/>
  </r>
  <r>
    <s v="ORD1275"/>
    <d v="2025-05-01T00:00:00"/>
    <s v="Karnataka"/>
    <s v="South"/>
    <x v="4"/>
    <x v="19"/>
    <n v="1"/>
    <n v="3596.7"/>
    <n v="0.12"/>
    <n v="3165.1"/>
    <s v="COD"/>
    <x v="2"/>
    <s v="Same-Day"/>
    <s v="In Transit"/>
    <n v="3596.7"/>
    <n v="3165.096"/>
    <n v="2189601.9989000014"/>
    <m/>
    <m/>
    <x v="2"/>
    <n v="431.60399999999981"/>
    <n v="11.999999999999995"/>
  </r>
  <r>
    <s v="ORD1276"/>
    <d v="2025-05-26T00:00:00"/>
    <s v="Karnataka"/>
    <s v="West"/>
    <x v="3"/>
    <x v="15"/>
    <n v="3"/>
    <n v="1719.61"/>
    <n v="0.14000000000000001"/>
    <n v="4436.59"/>
    <s v="COD"/>
    <x v="1"/>
    <s v="Same-Day"/>
    <s v="Delivered"/>
    <n v="5158.83"/>
    <n v="4436.5937999999996"/>
    <n v="1802015.0199999986"/>
    <m/>
    <m/>
    <x v="1"/>
    <n v="722.23620000000028"/>
    <n v="14.000000000000007"/>
  </r>
  <r>
    <s v="ORD1277"/>
    <d v="2025-01-22T00:00:00"/>
    <s v="Maharashtra"/>
    <s v="North"/>
    <x v="1"/>
    <x v="1"/>
    <n v="3"/>
    <n v="2978.49"/>
    <n v="0.19"/>
    <n v="7237.73"/>
    <s v="COD"/>
    <x v="0"/>
    <s v="Standard"/>
    <s v="Delivered"/>
    <n v="8935.4699999999993"/>
    <n v="7237.7307000000001"/>
    <n v="1975775.7839999988"/>
    <m/>
    <m/>
    <x v="0"/>
    <n v="1697.7392999999993"/>
    <n v="18.999999999999993"/>
  </r>
  <r>
    <s v="ORD1278"/>
    <d v="2025-05-31T00:00:00"/>
    <s v="Delhi"/>
    <s v="North"/>
    <x v="3"/>
    <x v="12"/>
    <n v="2"/>
    <n v="244.49"/>
    <n v="0.23"/>
    <n v="376.51"/>
    <s v="COD"/>
    <x v="0"/>
    <s v="Same-Day"/>
    <s v="Delivered"/>
    <n v="488.98"/>
    <n v="376.51460000000003"/>
    <n v="1802015.0199999986"/>
    <m/>
    <m/>
    <x v="0"/>
    <n v="112.46539999999999"/>
    <n v="22.999999999999996"/>
  </r>
  <r>
    <s v="ORD1279"/>
    <d v="2025-02-12T00:00:00"/>
    <s v="Gujarat"/>
    <s v="South"/>
    <x v="0"/>
    <x v="3"/>
    <n v="4"/>
    <n v="3512.43"/>
    <n v="0.03"/>
    <n v="13628.23"/>
    <s v="Net Banking"/>
    <x v="2"/>
    <s v="Express"/>
    <s v="Delivered"/>
    <n v="14049.72"/>
    <n v="13628.228399999998"/>
    <n v="2058812.7634000003"/>
    <m/>
    <m/>
    <x v="2"/>
    <n v="421.4916000000012"/>
    <n v="3.0000000000000084"/>
  </r>
  <r>
    <s v="ORD1280"/>
    <d v="2025-05-04T00:00:00"/>
    <s v="Tamil Nadu"/>
    <s v="East"/>
    <x v="4"/>
    <x v="16"/>
    <n v="1"/>
    <n v="1004.38"/>
    <n v="0.1"/>
    <n v="903.94"/>
    <s v="UPI"/>
    <x v="2"/>
    <s v="Standard"/>
    <s v="In Transit"/>
    <n v="1004.38"/>
    <n v="903.94200000000001"/>
    <n v="2189601.9989000014"/>
    <m/>
    <m/>
    <x v="2"/>
    <n v="100.43799999999999"/>
    <n v="10"/>
  </r>
  <r>
    <s v="ORD1281"/>
    <d v="2025-02-12T00:00:00"/>
    <s v="Tamil Nadu"/>
    <s v="North"/>
    <x v="0"/>
    <x v="2"/>
    <n v="3"/>
    <n v="199.96"/>
    <n v="0.15"/>
    <n v="509.9"/>
    <s v="Credit Card"/>
    <x v="1"/>
    <s v="Same-Day"/>
    <s v="Delivered"/>
    <n v="599.88"/>
    <n v="509.89799999999997"/>
    <n v="2058812.7634000003"/>
    <m/>
    <m/>
    <x v="1"/>
    <n v="89.982000000000028"/>
    <n v="15.000000000000005"/>
  </r>
  <r>
    <s v="ORD1282"/>
    <d v="2025-02-23T00:00:00"/>
    <s v="Maharashtra"/>
    <s v="East"/>
    <x v="0"/>
    <x v="4"/>
    <n v="1"/>
    <n v="1701.61"/>
    <n v="0.08"/>
    <n v="1565.48"/>
    <s v="COD"/>
    <x v="0"/>
    <s v="Same-Day"/>
    <s v="Returned"/>
    <n v="1701.61"/>
    <n v="1565.4811999999999"/>
    <n v="2058812.7634000003"/>
    <m/>
    <m/>
    <x v="0"/>
    <n v="136.12879999999996"/>
    <n v="7.9999999999999973"/>
  </r>
  <r>
    <s v="ORD1283"/>
    <d v="2025-05-11T00:00:00"/>
    <s v="Gujarat"/>
    <s v="South"/>
    <x v="3"/>
    <x v="12"/>
    <n v="5"/>
    <n v="1170.03"/>
    <n v="0.09"/>
    <n v="5323.64"/>
    <s v="Net Banking"/>
    <x v="0"/>
    <s v="Same-Day"/>
    <s v="Delivered"/>
    <n v="5850.15"/>
    <n v="5323.6364999999996"/>
    <n v="1802015.0199999986"/>
    <m/>
    <m/>
    <x v="0"/>
    <n v="526.51350000000002"/>
    <n v="9.0000000000000018"/>
  </r>
  <r>
    <s v="ORD1284"/>
    <d v="2025-01-18T00:00:00"/>
    <s v="Tamil Nadu"/>
    <s v="North"/>
    <x v="1"/>
    <x v="10"/>
    <n v="2"/>
    <n v="4090.37"/>
    <n v="0.11"/>
    <n v="7280.86"/>
    <s v="Debit Card"/>
    <x v="1"/>
    <s v="Same-Day"/>
    <s v="Returned"/>
    <n v="8180.74"/>
    <n v="7280.8585999999996"/>
    <n v="1975775.7839999988"/>
    <m/>
    <m/>
    <x v="1"/>
    <n v="899.88140000000021"/>
    <n v="11.000000000000004"/>
  </r>
  <r>
    <s v="ORD1285"/>
    <d v="2025-02-02T00:00:00"/>
    <s v="Karnataka"/>
    <s v="West"/>
    <x v="0"/>
    <x v="2"/>
    <n v="2"/>
    <n v="2991.52"/>
    <n v="0.04"/>
    <n v="5743.72"/>
    <s v="Credit Card"/>
    <x v="2"/>
    <s v="Standard"/>
    <s v="Delivered"/>
    <n v="5983.04"/>
    <n v="5743.7183999999997"/>
    <n v="2058812.7634000003"/>
    <m/>
    <m/>
    <x v="2"/>
    <n v="239.32160000000022"/>
    <n v="4.0000000000000036"/>
  </r>
  <r>
    <s v="ORD1286"/>
    <d v="2025-02-18T00:00:00"/>
    <s v="Tamil Nadu"/>
    <s v="East"/>
    <x v="3"/>
    <x v="9"/>
    <n v="4"/>
    <n v="4725.6499999999996"/>
    <n v="0.17"/>
    <n v="15689.16"/>
    <s v="COD"/>
    <x v="2"/>
    <s v="Standard"/>
    <s v="Delivered"/>
    <n v="18902.599999999999"/>
    <n v="15689.157999999998"/>
    <n v="1802015.0199999986"/>
    <m/>
    <m/>
    <x v="2"/>
    <n v="3213.4420000000009"/>
    <n v="17.000000000000007"/>
  </r>
  <r>
    <s v="ORD1287"/>
    <d v="2025-02-05T00:00:00"/>
    <s v="Tamil Nadu"/>
    <s v="North"/>
    <x v="3"/>
    <x v="12"/>
    <n v="1"/>
    <n v="1855.77"/>
    <n v="0.23"/>
    <n v="1428.94"/>
    <s v="Debit Card"/>
    <x v="2"/>
    <s v="Express"/>
    <s v="Cancelled"/>
    <n v="1855.77"/>
    <n v="1428.9429"/>
    <n v="1802015.0199999986"/>
    <m/>
    <m/>
    <x v="2"/>
    <n v="426.82709999999997"/>
    <n v="23"/>
  </r>
  <r>
    <s v="ORD1288"/>
    <d v="2025-04-20T00:00:00"/>
    <s v="Gujarat"/>
    <s v="South"/>
    <x v="0"/>
    <x v="2"/>
    <n v="5"/>
    <n v="2656.2"/>
    <n v="0.19"/>
    <n v="10757.61"/>
    <s v="COD"/>
    <x v="1"/>
    <s v="Same-Day"/>
    <s v="Delivered"/>
    <n v="13281"/>
    <n v="10757.61"/>
    <n v="2058812.7634000003"/>
    <m/>
    <m/>
    <x v="1"/>
    <n v="2523.3899999999994"/>
    <n v="18.999999999999993"/>
  </r>
  <r>
    <s v="ORD1289"/>
    <d v="2025-01-17T00:00:00"/>
    <s v="Delhi"/>
    <s v="North"/>
    <x v="3"/>
    <x v="15"/>
    <n v="4"/>
    <n v="2080.77"/>
    <n v="0.09"/>
    <n v="7574"/>
    <s v="UPI"/>
    <x v="1"/>
    <s v="Express"/>
    <s v="Delivered"/>
    <n v="8323.08"/>
    <n v="7574.0028000000002"/>
    <n v="1802015.0199999986"/>
    <m/>
    <m/>
    <x v="1"/>
    <n v="749.07719999999972"/>
    <n v="8.9999999999999964"/>
  </r>
  <r>
    <s v="ORD1290"/>
    <d v="2025-02-02T00:00:00"/>
    <s v="Gujarat"/>
    <s v="North"/>
    <x v="4"/>
    <x v="18"/>
    <n v="4"/>
    <n v="4962.21"/>
    <n v="0.19"/>
    <n v="16077.56"/>
    <s v="Net Banking"/>
    <x v="2"/>
    <s v="Same-Day"/>
    <s v="Delivered"/>
    <n v="19848.84"/>
    <n v="16077.5604"/>
    <n v="2189601.9989000014"/>
    <m/>
    <m/>
    <x v="2"/>
    <n v="3771.2795999999998"/>
    <n v="19"/>
  </r>
  <r>
    <s v="ORD1291"/>
    <d v="2025-01-03T00:00:00"/>
    <s v="Maharashtra"/>
    <s v="North"/>
    <x v="0"/>
    <x v="4"/>
    <n v="5"/>
    <n v="2759.66"/>
    <n v="0.16"/>
    <n v="11590.57"/>
    <s v="UPI"/>
    <x v="1"/>
    <s v="Same-Day"/>
    <s v="Delivered"/>
    <n v="13798.3"/>
    <n v="11590.571999999998"/>
    <n v="2058812.7634000003"/>
    <m/>
    <m/>
    <x v="1"/>
    <n v="2207.728000000001"/>
    <n v="16.000000000000007"/>
  </r>
  <r>
    <s v="ORD1292"/>
    <d v="2025-03-23T00:00:00"/>
    <s v="Tamil Nadu"/>
    <s v="South"/>
    <x v="0"/>
    <x v="2"/>
    <n v="5"/>
    <n v="356.93"/>
    <n v="0.21"/>
    <n v="1409.87"/>
    <s v="Debit Card"/>
    <x v="2"/>
    <s v="Express"/>
    <s v="Delivered"/>
    <n v="1784.65"/>
    <n v="1409.8735000000001"/>
    <n v="2058812.7634000003"/>
    <m/>
    <m/>
    <x v="2"/>
    <n v="374.77649999999994"/>
    <n v="20.999999999999996"/>
  </r>
  <r>
    <s v="ORD1293"/>
    <d v="2025-03-31T00:00:00"/>
    <s v="Maharashtra"/>
    <s v="West"/>
    <x v="0"/>
    <x v="4"/>
    <n v="2"/>
    <n v="3590.81"/>
    <n v="0.02"/>
    <n v="7037.99"/>
    <s v="Net Banking"/>
    <x v="0"/>
    <s v="Standard"/>
    <s v="Delivered"/>
    <n v="7181.62"/>
    <n v="7037.9875999999995"/>
    <n v="2058812.7634000003"/>
    <m/>
    <m/>
    <x v="0"/>
    <n v="143.63240000000042"/>
    <n v="2.0000000000000058"/>
  </r>
  <r>
    <s v="ORD1294"/>
    <d v="2025-05-16T00:00:00"/>
    <s v="Maharashtra"/>
    <s v="East"/>
    <x v="1"/>
    <x v="13"/>
    <n v="1"/>
    <n v="4629.13"/>
    <n v="0"/>
    <n v="4629.13"/>
    <s v="Net Banking"/>
    <x v="0"/>
    <s v="Standard"/>
    <s v="In Transit"/>
    <n v="4629.13"/>
    <n v="4629.13"/>
    <n v="1975775.7839999988"/>
    <m/>
    <m/>
    <x v="0"/>
    <n v="0"/>
    <n v="0"/>
  </r>
  <r>
    <s v="ORD1295"/>
    <d v="2025-04-28T00:00:00"/>
    <s v="Karnataka"/>
    <s v="East"/>
    <x v="2"/>
    <x v="11"/>
    <n v="2"/>
    <n v="794.18"/>
    <n v="0.06"/>
    <n v="1493.06"/>
    <s v="Net Banking"/>
    <x v="0"/>
    <s v="Same-Day"/>
    <s v="Returned"/>
    <n v="1588.36"/>
    <n v="1493.0583999999999"/>
    <n v="1954015.6870999979"/>
    <m/>
    <m/>
    <x v="0"/>
    <n v="95.301600000000008"/>
    <n v="6.0000000000000009"/>
  </r>
  <r>
    <s v="ORD1296"/>
    <d v="2025-04-04T00:00:00"/>
    <s v="Delhi"/>
    <s v="South"/>
    <x v="2"/>
    <x v="6"/>
    <n v="1"/>
    <n v="2137.85"/>
    <n v="0.1"/>
    <n v="1924.07"/>
    <s v="UPI"/>
    <x v="2"/>
    <s v="Express"/>
    <s v="Cancelled"/>
    <n v="2137.85"/>
    <n v="1924.0650000000001"/>
    <n v="1954015.6870999979"/>
    <m/>
    <m/>
    <x v="2"/>
    <n v="213.78499999999985"/>
    <n v="9.9999999999999929"/>
  </r>
  <r>
    <s v="ORD1297"/>
    <d v="2025-02-28T00:00:00"/>
    <s v="Gujarat"/>
    <s v="South"/>
    <x v="2"/>
    <x v="6"/>
    <n v="4"/>
    <n v="304.82"/>
    <n v="0.19"/>
    <n v="987.62"/>
    <s v="Credit Card"/>
    <x v="1"/>
    <s v="Standard"/>
    <s v="Delivered"/>
    <n v="1219.28"/>
    <n v="987.61680000000001"/>
    <n v="1954015.6870999979"/>
    <m/>
    <m/>
    <x v="1"/>
    <n v="231.66319999999996"/>
    <n v="18.999999999999996"/>
  </r>
  <r>
    <s v="ORD1298"/>
    <d v="2025-01-09T00:00:00"/>
    <s v="Delhi"/>
    <s v="East"/>
    <x v="0"/>
    <x v="0"/>
    <n v="2"/>
    <n v="2731"/>
    <n v="0.04"/>
    <n v="5243.52"/>
    <s v="Net Banking"/>
    <x v="0"/>
    <s v="Same-Day"/>
    <s v="In Transit"/>
    <n v="5462"/>
    <n v="5243.5199999999995"/>
    <n v="2058812.7634000003"/>
    <m/>
    <m/>
    <x v="0"/>
    <n v="218.48000000000047"/>
    <n v="4.000000000000008"/>
  </r>
  <r>
    <s v="ORD1299"/>
    <d v="2025-02-16T00:00:00"/>
    <s v="Gujarat"/>
    <s v="South"/>
    <x v="2"/>
    <x v="6"/>
    <n v="5"/>
    <n v="1381.35"/>
    <n v="0.19"/>
    <n v="5594.47"/>
    <s v="UPI"/>
    <x v="2"/>
    <s v="Express"/>
    <s v="In Transit"/>
    <n v="6906.75"/>
    <n v="5594.4675000000007"/>
    <n v="1954015.6870999979"/>
    <m/>
    <m/>
    <x v="2"/>
    <n v="1312.2824999999993"/>
    <n v="18.999999999999993"/>
  </r>
  <r>
    <s v="ORD1300"/>
    <d v="2025-02-27T00:00:00"/>
    <s v="Delhi"/>
    <s v="North"/>
    <x v="1"/>
    <x v="14"/>
    <n v="1"/>
    <n v="2397.89"/>
    <n v="0.03"/>
    <n v="2325.9499999999998"/>
    <s v="Debit Card"/>
    <x v="1"/>
    <s v="Standard"/>
    <s v="Cancelled"/>
    <n v="2397.89"/>
    <n v="2325.9532999999997"/>
    <n v="1975775.7839999988"/>
    <m/>
    <m/>
    <x v="1"/>
    <n v="71.936700000000201"/>
    <n v="3.0000000000000084"/>
  </r>
  <r>
    <s v="ORD1301"/>
    <d v="2025-05-20T00:00:00"/>
    <s v="Maharashtra"/>
    <s v="North"/>
    <x v="3"/>
    <x v="8"/>
    <n v="5"/>
    <n v="1917.42"/>
    <n v="0.18"/>
    <n v="7861.42"/>
    <s v="Debit Card"/>
    <x v="2"/>
    <s v="Express"/>
    <s v="Delivered"/>
    <n v="9587.1"/>
    <n v="7861.4220000000005"/>
    <n v="1802015.0199999986"/>
    <m/>
    <m/>
    <x v="2"/>
    <n v="1725.6779999999999"/>
    <n v="18"/>
  </r>
  <r>
    <s v="ORD1302"/>
    <d v="2025-02-26T00:00:00"/>
    <s v="Delhi"/>
    <s v="South"/>
    <x v="1"/>
    <x v="10"/>
    <n v="5"/>
    <n v="169.63"/>
    <n v="0.04"/>
    <n v="814.22"/>
    <s v="UPI"/>
    <x v="0"/>
    <s v="Express"/>
    <s v="Delivered"/>
    <n v="848.15"/>
    <n v="814.22399999999993"/>
    <n v="1975775.7839999988"/>
    <m/>
    <m/>
    <x v="0"/>
    <n v="33.926000000000045"/>
    <n v="4.0000000000000053"/>
  </r>
  <r>
    <s v="ORD1303"/>
    <d v="2025-05-19T00:00:00"/>
    <s v="Tamil Nadu"/>
    <s v="South"/>
    <x v="3"/>
    <x v="8"/>
    <n v="3"/>
    <n v="2577.41"/>
    <n v="0.06"/>
    <n v="7268.3"/>
    <s v="Net Banking"/>
    <x v="0"/>
    <s v="Same-Day"/>
    <s v="Delivered"/>
    <n v="7732.23"/>
    <n v="7268.2961999999989"/>
    <n v="1802015.0199999986"/>
    <m/>
    <m/>
    <x v="0"/>
    <n v="463.9338000000007"/>
    <n v="6.0000000000000098"/>
  </r>
  <r>
    <s v="ORD1304"/>
    <d v="2025-06-18T00:00:00"/>
    <s v="Tamil Nadu"/>
    <s v="East"/>
    <x v="2"/>
    <x v="7"/>
    <n v="5"/>
    <n v="2689.93"/>
    <n v="0.14000000000000001"/>
    <n v="11566.7"/>
    <s v="Credit Card"/>
    <x v="0"/>
    <s v="Standard"/>
    <s v="Delivered"/>
    <n v="13449.65"/>
    <n v="11566.698999999999"/>
    <n v="1954015.6870999979"/>
    <m/>
    <m/>
    <x v="0"/>
    <n v="1882.9510000000009"/>
    <n v="14.000000000000007"/>
  </r>
  <r>
    <s v="ORD1305"/>
    <d v="2025-04-01T00:00:00"/>
    <s v="Gujarat"/>
    <s v="East"/>
    <x v="0"/>
    <x v="3"/>
    <n v="5"/>
    <n v="3630.36"/>
    <n v="0.18"/>
    <n v="14884.48"/>
    <s v="COD"/>
    <x v="0"/>
    <s v="Express"/>
    <s v="Delivered"/>
    <n v="18151.8"/>
    <n v="14884.476000000001"/>
    <n v="2058812.7634000003"/>
    <m/>
    <m/>
    <x v="0"/>
    <n v="3267.3239999999987"/>
    <n v="17.999999999999993"/>
  </r>
  <r>
    <s v="ORD1306"/>
    <d v="2025-01-16T00:00:00"/>
    <s v="Maharashtra"/>
    <s v="North"/>
    <x v="0"/>
    <x v="4"/>
    <n v="5"/>
    <n v="386.25"/>
    <n v="0.1"/>
    <n v="1738.12"/>
    <s v="Net Banking"/>
    <x v="0"/>
    <s v="Same-Day"/>
    <s v="Returned"/>
    <n v="1931.25"/>
    <n v="1738.125"/>
    <n v="2058812.7634000003"/>
    <m/>
    <m/>
    <x v="0"/>
    <n v="193.125"/>
    <n v="10"/>
  </r>
  <r>
    <s v="ORD1307"/>
    <d v="2025-05-16T00:00:00"/>
    <s v="Maharashtra"/>
    <s v="South"/>
    <x v="0"/>
    <x v="0"/>
    <n v="4"/>
    <n v="1484.1"/>
    <n v="0.15"/>
    <n v="5045.9399999999996"/>
    <s v="Net Banking"/>
    <x v="1"/>
    <s v="Express"/>
    <s v="Delivered"/>
    <n v="5936.4"/>
    <n v="5045.9399999999996"/>
    <n v="2058812.7634000003"/>
    <m/>
    <m/>
    <x v="1"/>
    <n v="890.46"/>
    <n v="15.000000000000002"/>
  </r>
  <r>
    <s v="ORD1308"/>
    <d v="2025-02-17T00:00:00"/>
    <s v="Karnataka"/>
    <s v="South"/>
    <x v="1"/>
    <x v="1"/>
    <n v="2"/>
    <n v="2325.69"/>
    <n v="0.22"/>
    <n v="3628.08"/>
    <s v="Net Banking"/>
    <x v="2"/>
    <s v="Standard"/>
    <s v="Delivered"/>
    <n v="4651.38"/>
    <n v="3628.0764000000004"/>
    <n v="1975775.7839999988"/>
    <m/>
    <m/>
    <x v="2"/>
    <n v="1023.3035999999997"/>
    <n v="21.999999999999993"/>
  </r>
  <r>
    <s v="ORD1309"/>
    <d v="2025-07-01T00:00:00"/>
    <s v="Karnataka"/>
    <s v="West"/>
    <x v="3"/>
    <x v="15"/>
    <n v="1"/>
    <n v="2215.5100000000002"/>
    <n v="7.0000000000000007E-2"/>
    <n v="2060.42"/>
    <s v="Debit Card"/>
    <x v="2"/>
    <s v="Standard"/>
    <s v="Delivered"/>
    <n v="2215.5100000000002"/>
    <n v="2060.4243000000001"/>
    <n v="1802015.0199999986"/>
    <m/>
    <m/>
    <x v="2"/>
    <n v="155.08570000000009"/>
    <n v="7.0000000000000036"/>
  </r>
  <r>
    <s v="ORD1310"/>
    <d v="2025-02-23T00:00:00"/>
    <s v="Tamil Nadu"/>
    <s v="West"/>
    <x v="1"/>
    <x v="10"/>
    <n v="3"/>
    <n v="1119.69"/>
    <n v="0.1"/>
    <n v="3023.16"/>
    <s v="Debit Card"/>
    <x v="1"/>
    <s v="Express"/>
    <s v="Delivered"/>
    <n v="3359.07"/>
    <n v="3023.163"/>
    <n v="1975775.7839999988"/>
    <m/>
    <m/>
    <x v="1"/>
    <n v="335.90700000000015"/>
    <n v="10.000000000000005"/>
  </r>
  <r>
    <s v="ORD1311"/>
    <d v="2025-06-04T00:00:00"/>
    <s v="Tamil Nadu"/>
    <s v="South"/>
    <x v="2"/>
    <x v="5"/>
    <n v="3"/>
    <n v="3360.33"/>
    <n v="0.03"/>
    <n v="9778.56"/>
    <s v="UPI"/>
    <x v="2"/>
    <s v="Same-Day"/>
    <s v="Delivered"/>
    <n v="10080.99"/>
    <n v="9778.5602999999992"/>
    <n v="1954015.6870999979"/>
    <m/>
    <m/>
    <x v="2"/>
    <n v="302.42970000000059"/>
    <n v="3.0000000000000058"/>
  </r>
  <r>
    <s v="ORD1312"/>
    <d v="2025-06-05T00:00:00"/>
    <s v="Gujarat"/>
    <s v="East"/>
    <x v="3"/>
    <x v="12"/>
    <n v="5"/>
    <n v="4325.95"/>
    <n v="0.2"/>
    <n v="17303.8"/>
    <s v="UPI"/>
    <x v="2"/>
    <s v="Express"/>
    <s v="Delivered"/>
    <n v="21629.75"/>
    <n v="17303.8"/>
    <n v="1802015.0199999986"/>
    <m/>
    <m/>
    <x v="2"/>
    <n v="4325.9500000000007"/>
    <n v="20.000000000000004"/>
  </r>
  <r>
    <s v="ORD1313"/>
    <d v="2025-05-04T00:00:00"/>
    <s v="Maharashtra"/>
    <s v="West"/>
    <x v="3"/>
    <x v="15"/>
    <n v="4"/>
    <n v="1571.57"/>
    <n v="0.21"/>
    <n v="4966.16"/>
    <s v="COD"/>
    <x v="1"/>
    <s v="Same-Day"/>
    <s v="Delivered"/>
    <n v="6286.28"/>
    <n v="4966.1612000000005"/>
    <n v="1802015.0199999986"/>
    <m/>
    <m/>
    <x v="1"/>
    <n v="1320.1187999999993"/>
    <n v="20.999999999999989"/>
  </r>
  <r>
    <s v="ORD1314"/>
    <d v="2025-04-27T00:00:00"/>
    <s v="Gujarat"/>
    <s v="North"/>
    <x v="3"/>
    <x v="9"/>
    <n v="4"/>
    <n v="4691.8999999999996"/>
    <n v="0.11"/>
    <n v="16703.16"/>
    <s v="Debit Card"/>
    <x v="1"/>
    <s v="Express"/>
    <s v="Delivered"/>
    <n v="18767.599999999999"/>
    <n v="16703.164000000001"/>
    <n v="1802015.0199999986"/>
    <m/>
    <m/>
    <x v="1"/>
    <n v="2064.4359999999979"/>
    <n v="10.999999999999989"/>
  </r>
  <r>
    <s v="ORD1315"/>
    <d v="2025-05-11T00:00:00"/>
    <s v="Karnataka"/>
    <s v="West"/>
    <x v="2"/>
    <x v="11"/>
    <n v="4"/>
    <n v="2917.84"/>
    <n v="0.2"/>
    <n v="9337.09"/>
    <s v="COD"/>
    <x v="0"/>
    <s v="Standard"/>
    <s v="Delivered"/>
    <n v="11671.36"/>
    <n v="9337.0880000000016"/>
    <n v="1954015.6870999979"/>
    <m/>
    <m/>
    <x v="0"/>
    <n v="2334.271999999999"/>
    <n v="19.999999999999989"/>
  </r>
  <r>
    <s v="ORD1316"/>
    <d v="2025-06-08T00:00:00"/>
    <s v="Tamil Nadu"/>
    <s v="North"/>
    <x v="3"/>
    <x v="12"/>
    <n v="5"/>
    <n v="2699.88"/>
    <n v="0.16"/>
    <n v="11339.5"/>
    <s v="UPI"/>
    <x v="1"/>
    <s v="Standard"/>
    <s v="Cancelled"/>
    <n v="13499.400000000001"/>
    <n v="11339.496000000001"/>
    <n v="1802015.0199999986"/>
    <m/>
    <m/>
    <x v="1"/>
    <n v="2159.9040000000005"/>
    <n v="16"/>
  </r>
  <r>
    <s v="ORD1317"/>
    <d v="2025-07-03T00:00:00"/>
    <s v="Maharashtra"/>
    <s v="South"/>
    <x v="0"/>
    <x v="0"/>
    <n v="1"/>
    <n v="1635.14"/>
    <n v="0.23"/>
    <n v="1259.06"/>
    <s v="Credit Card"/>
    <x v="2"/>
    <s v="Standard"/>
    <s v="In Transit"/>
    <n v="1635.14"/>
    <n v="1259.0578"/>
    <n v="2058812.7634000003"/>
    <m/>
    <m/>
    <x v="2"/>
    <n v="376.08220000000006"/>
    <n v="23"/>
  </r>
  <r>
    <s v="ORD1318"/>
    <d v="2025-02-10T00:00:00"/>
    <s v="Karnataka"/>
    <s v="South"/>
    <x v="4"/>
    <x v="19"/>
    <n v="5"/>
    <n v="4532.12"/>
    <n v="0.11"/>
    <n v="20167.93"/>
    <s v="COD"/>
    <x v="2"/>
    <s v="Express"/>
    <s v="Delivered"/>
    <n v="22660.6"/>
    <n v="20167.933999999997"/>
    <n v="2189601.9989000014"/>
    <m/>
    <m/>
    <x v="2"/>
    <n v="2492.6660000000011"/>
    <n v="11.000000000000005"/>
  </r>
  <r>
    <s v="ORD1319"/>
    <d v="2025-03-26T00:00:00"/>
    <s v="Delhi"/>
    <s v="West"/>
    <x v="0"/>
    <x v="4"/>
    <n v="1"/>
    <n v="2708.3"/>
    <n v="0.15"/>
    <n v="2302.06"/>
    <s v="Debit Card"/>
    <x v="2"/>
    <s v="Standard"/>
    <s v="Delivered"/>
    <n v="2708.3"/>
    <n v="2302.0550000000003"/>
    <n v="2058812.7634000003"/>
    <m/>
    <m/>
    <x v="2"/>
    <n v="406.24499999999989"/>
    <n v="14.999999999999995"/>
  </r>
  <r>
    <s v="ORD1320"/>
    <d v="2025-01-25T00:00:00"/>
    <s v="Maharashtra"/>
    <s v="West"/>
    <x v="4"/>
    <x v="16"/>
    <n v="1"/>
    <n v="3802.8"/>
    <n v="0.03"/>
    <n v="3688.72"/>
    <s v="Debit Card"/>
    <x v="2"/>
    <s v="Express"/>
    <s v="Delivered"/>
    <n v="3802.8"/>
    <n v="3688.7159999999999"/>
    <n v="2189601.9989000014"/>
    <m/>
    <m/>
    <x v="2"/>
    <n v="114.08400000000029"/>
    <n v="3.0000000000000075"/>
  </r>
  <r>
    <s v="ORD1321"/>
    <d v="2025-04-18T00:00:00"/>
    <s v="Gujarat"/>
    <s v="West"/>
    <x v="3"/>
    <x v="8"/>
    <n v="5"/>
    <n v="2902.36"/>
    <n v="0.11"/>
    <n v="12915.5"/>
    <s v="UPI"/>
    <x v="2"/>
    <s v="Standard"/>
    <s v="Returned"/>
    <n v="14511.800000000001"/>
    <n v="12915.502"/>
    <n v="1802015.0199999986"/>
    <m/>
    <m/>
    <x v="2"/>
    <n v="1596.2980000000007"/>
    <n v="11.000000000000004"/>
  </r>
  <r>
    <s v="ORD1322"/>
    <d v="2025-02-15T00:00:00"/>
    <s v="Karnataka"/>
    <s v="West"/>
    <x v="1"/>
    <x v="1"/>
    <n v="1"/>
    <n v="968.45"/>
    <n v="0.16"/>
    <n v="813.5"/>
    <s v="Credit Card"/>
    <x v="2"/>
    <s v="Same-Day"/>
    <s v="Returned"/>
    <n v="968.45"/>
    <n v="813.49800000000005"/>
    <n v="1975775.7839999988"/>
    <m/>
    <m/>
    <x v="2"/>
    <n v="154.952"/>
    <n v="16"/>
  </r>
  <r>
    <s v="ORD1323"/>
    <d v="2025-05-08T00:00:00"/>
    <s v="Karnataka"/>
    <s v="North"/>
    <x v="0"/>
    <x v="4"/>
    <n v="1"/>
    <n v="1838.09"/>
    <n v="0.25"/>
    <n v="1378.57"/>
    <s v="UPI"/>
    <x v="1"/>
    <s v="Express"/>
    <s v="Delivered"/>
    <n v="1838.09"/>
    <n v="1378.5674999999999"/>
    <n v="2058812.7634000003"/>
    <m/>
    <m/>
    <x v="1"/>
    <n v="459.52250000000004"/>
    <n v="25.000000000000007"/>
  </r>
  <r>
    <s v="ORD1324"/>
    <d v="2025-01-31T00:00:00"/>
    <s v="Delhi"/>
    <s v="West"/>
    <x v="1"/>
    <x v="14"/>
    <n v="2"/>
    <n v="2615.77"/>
    <n v="0.25"/>
    <n v="3923.65"/>
    <s v="UPI"/>
    <x v="2"/>
    <s v="Standard"/>
    <s v="Delivered"/>
    <n v="5231.54"/>
    <n v="3923.6549999999997"/>
    <n v="1975775.7839999988"/>
    <m/>
    <m/>
    <x v="2"/>
    <n v="1307.8850000000002"/>
    <n v="25.000000000000007"/>
  </r>
  <r>
    <s v="ORD1325"/>
    <d v="2025-06-28T00:00:00"/>
    <s v="Delhi"/>
    <s v="West"/>
    <x v="3"/>
    <x v="8"/>
    <n v="4"/>
    <n v="4981.1499999999996"/>
    <n v="0.08"/>
    <n v="18330.63"/>
    <s v="UPI"/>
    <x v="2"/>
    <s v="Express"/>
    <s v="Delivered"/>
    <n v="19924.599999999999"/>
    <n v="18330.631999999998"/>
    <n v="1802015.0199999986"/>
    <m/>
    <m/>
    <x v="2"/>
    <n v="1593.9680000000008"/>
    <n v="8.0000000000000036"/>
  </r>
  <r>
    <s v="ORD1326"/>
    <d v="2025-02-23T00:00:00"/>
    <s v="Delhi"/>
    <s v="West"/>
    <x v="4"/>
    <x v="19"/>
    <n v="5"/>
    <n v="194.14"/>
    <n v="0.1"/>
    <n v="873.63"/>
    <s v="COD"/>
    <x v="0"/>
    <s v="Express"/>
    <s v="Delivered"/>
    <n v="970.69999999999993"/>
    <n v="873.63"/>
    <n v="2189601.9989000014"/>
    <m/>
    <m/>
    <x v="0"/>
    <n v="97.069999999999936"/>
    <n v="9.9999999999999929"/>
  </r>
  <r>
    <s v="ORD1327"/>
    <d v="2025-06-12T00:00:00"/>
    <s v="Karnataka"/>
    <s v="East"/>
    <x v="4"/>
    <x v="18"/>
    <n v="4"/>
    <n v="2095.2600000000002"/>
    <n v="0.09"/>
    <n v="7626.75"/>
    <s v="UPI"/>
    <x v="1"/>
    <s v="Express"/>
    <s v="Delivered"/>
    <n v="8381.0400000000009"/>
    <n v="7626.7464000000009"/>
    <n v="2189601.9989000014"/>
    <m/>
    <m/>
    <x v="1"/>
    <n v="754.29359999999997"/>
    <n v="8.9999999999999982"/>
  </r>
  <r>
    <s v="ORD1328"/>
    <d v="2025-01-30T00:00:00"/>
    <s v="Karnataka"/>
    <s v="North"/>
    <x v="2"/>
    <x v="6"/>
    <n v="1"/>
    <n v="4046.83"/>
    <n v="0.23"/>
    <n v="3116.06"/>
    <s v="Credit Card"/>
    <x v="2"/>
    <s v="Same-Day"/>
    <s v="Delivered"/>
    <n v="4046.83"/>
    <n v="3116.0590999999999"/>
    <n v="1954015.6870999979"/>
    <m/>
    <m/>
    <x v="2"/>
    <n v="930.77089999999998"/>
    <n v="23"/>
  </r>
  <r>
    <s v="ORD1329"/>
    <d v="2025-01-16T00:00:00"/>
    <s v="Delhi"/>
    <s v="North"/>
    <x v="3"/>
    <x v="8"/>
    <n v="3"/>
    <n v="418.3"/>
    <n v="0.14000000000000001"/>
    <n v="1079.21"/>
    <s v="Credit Card"/>
    <x v="0"/>
    <s v="Standard"/>
    <s v="Returned"/>
    <n v="1254.9000000000001"/>
    <n v="1079.2140000000002"/>
    <n v="1802015.0199999986"/>
    <m/>
    <m/>
    <x v="0"/>
    <n v="175.68599999999992"/>
    <n v="13.999999999999993"/>
  </r>
  <r>
    <s v="ORD1330"/>
    <d v="2025-01-14T00:00:00"/>
    <s v="Karnataka"/>
    <s v="East"/>
    <x v="0"/>
    <x v="0"/>
    <n v="2"/>
    <n v="2955.5"/>
    <n v="0.24"/>
    <n v="4492.3599999999997"/>
    <s v="COD"/>
    <x v="0"/>
    <s v="Express"/>
    <s v="Cancelled"/>
    <n v="5911"/>
    <n v="4492.3599999999997"/>
    <n v="2058812.7634000003"/>
    <m/>
    <m/>
    <x v="0"/>
    <n v="1418.6400000000003"/>
    <n v="24.000000000000004"/>
  </r>
  <r>
    <s v="ORD1331"/>
    <d v="2025-02-04T00:00:00"/>
    <s v="Maharashtra"/>
    <s v="North"/>
    <x v="0"/>
    <x v="0"/>
    <n v="1"/>
    <n v="1009.32"/>
    <n v="0.18"/>
    <n v="827.64"/>
    <s v="Debit Card"/>
    <x v="0"/>
    <s v="Standard"/>
    <s v="Delivered"/>
    <n v="1009.32"/>
    <n v="827.64240000000007"/>
    <n v="2058812.7634000003"/>
    <m/>
    <m/>
    <x v="0"/>
    <n v="181.67759999999998"/>
    <n v="17.999999999999996"/>
  </r>
  <r>
    <s v="ORD1332"/>
    <d v="2025-06-05T00:00:00"/>
    <s v="Maharashtra"/>
    <s v="West"/>
    <x v="3"/>
    <x v="12"/>
    <n v="3"/>
    <n v="3164.71"/>
    <n v="0.05"/>
    <n v="9019.42"/>
    <s v="Credit Card"/>
    <x v="2"/>
    <s v="Standard"/>
    <s v="Delivered"/>
    <n v="9494.130000000001"/>
    <n v="9019.4235000000008"/>
    <n v="1802015.0199999986"/>
    <m/>
    <m/>
    <x v="2"/>
    <n v="474.70650000000023"/>
    <n v="5.0000000000000018"/>
  </r>
  <r>
    <s v="ORD1333"/>
    <d v="2025-03-03T00:00:00"/>
    <s v="Karnataka"/>
    <s v="South"/>
    <x v="3"/>
    <x v="15"/>
    <n v="4"/>
    <n v="1006.15"/>
    <n v="0"/>
    <n v="4024.6"/>
    <s v="COD"/>
    <x v="0"/>
    <s v="Standard"/>
    <s v="Delivered"/>
    <n v="4024.6"/>
    <n v="4024.6"/>
    <n v="1802015.0199999986"/>
    <m/>
    <m/>
    <x v="0"/>
    <n v="0"/>
    <n v="0"/>
  </r>
  <r>
    <s v="ORD1334"/>
    <d v="2025-04-28T00:00:00"/>
    <s v="Maharashtra"/>
    <s v="South"/>
    <x v="1"/>
    <x v="10"/>
    <n v="2"/>
    <n v="4258.22"/>
    <n v="0.19"/>
    <n v="6898.32"/>
    <s v="Credit Card"/>
    <x v="0"/>
    <s v="Standard"/>
    <s v="Delivered"/>
    <n v="8516.44"/>
    <n v="6898.3164000000006"/>
    <n v="1975775.7839999988"/>
    <m/>
    <m/>
    <x v="0"/>
    <n v="1618.1235999999999"/>
    <n v="18.999999999999996"/>
  </r>
  <r>
    <s v="ORD1335"/>
    <d v="2025-05-28T00:00:00"/>
    <s v="Gujarat"/>
    <s v="South"/>
    <x v="1"/>
    <x v="1"/>
    <n v="3"/>
    <n v="1169.47"/>
    <n v="0.06"/>
    <n v="3297.91"/>
    <s v="Net Banking"/>
    <x v="1"/>
    <s v="Express"/>
    <s v="Delivered"/>
    <n v="3508.41"/>
    <n v="3297.9053999999996"/>
    <n v="1975775.7839999988"/>
    <m/>
    <m/>
    <x v="1"/>
    <n v="210.50460000000021"/>
    <n v="6.0000000000000062"/>
  </r>
  <r>
    <s v="ORD1336"/>
    <d v="2025-06-12T00:00:00"/>
    <s v="Delhi"/>
    <s v="West"/>
    <x v="4"/>
    <x v="17"/>
    <n v="1"/>
    <n v="2520.2199999999998"/>
    <n v="0.23"/>
    <n v="1940.57"/>
    <s v="Credit Card"/>
    <x v="0"/>
    <s v="Standard"/>
    <s v="Delivered"/>
    <n v="2520.2199999999998"/>
    <n v="1940.5693999999999"/>
    <n v="2189601.9989000014"/>
    <m/>
    <m/>
    <x v="0"/>
    <n v="579.65059999999994"/>
    <n v="23"/>
  </r>
  <r>
    <s v="ORD1337"/>
    <d v="2025-04-23T00:00:00"/>
    <s v="Maharashtra"/>
    <s v="East"/>
    <x v="2"/>
    <x v="7"/>
    <n v="3"/>
    <n v="3520.57"/>
    <n v="0.15"/>
    <n v="8977.4500000000007"/>
    <s v="UPI"/>
    <x v="1"/>
    <s v="Standard"/>
    <s v="Delivered"/>
    <n v="10561.710000000001"/>
    <n v="8977.4535000000014"/>
    <n v="1954015.6870999979"/>
    <m/>
    <m/>
    <x v="1"/>
    <n v="1584.2564999999995"/>
    <n v="14.999999999999995"/>
  </r>
  <r>
    <s v="ORD1338"/>
    <d v="2025-06-30T00:00:00"/>
    <s v="Karnataka"/>
    <s v="South"/>
    <x v="4"/>
    <x v="18"/>
    <n v="4"/>
    <n v="1571.21"/>
    <n v="0.12"/>
    <n v="5530.66"/>
    <s v="Net Banking"/>
    <x v="2"/>
    <s v="Same-Day"/>
    <s v="Delivered"/>
    <n v="6284.84"/>
    <n v="5530.6592000000001"/>
    <n v="2189601.9989000014"/>
    <m/>
    <m/>
    <x v="2"/>
    <n v="754.18080000000009"/>
    <n v="12.000000000000002"/>
  </r>
  <r>
    <s v="ORD1339"/>
    <d v="2025-02-28T00:00:00"/>
    <s v="Karnataka"/>
    <s v="West"/>
    <x v="3"/>
    <x v="8"/>
    <n v="4"/>
    <n v="1689.4"/>
    <n v="0.2"/>
    <n v="5406.08"/>
    <s v="Net Banking"/>
    <x v="2"/>
    <s v="Express"/>
    <s v="Returned"/>
    <n v="6757.6"/>
    <n v="5406.0800000000008"/>
    <n v="1802015.0199999986"/>
    <m/>
    <m/>
    <x v="2"/>
    <n v="1351.5199999999995"/>
    <n v="19.999999999999993"/>
  </r>
  <r>
    <s v="ORD1340"/>
    <d v="2025-03-29T00:00:00"/>
    <s v="Delhi"/>
    <s v="East"/>
    <x v="2"/>
    <x v="5"/>
    <n v="4"/>
    <n v="2156.0300000000002"/>
    <n v="0.01"/>
    <n v="8537.8799999999992"/>
    <s v="Debit Card"/>
    <x v="1"/>
    <s v="Standard"/>
    <s v="Delivered"/>
    <n v="8624.1200000000008"/>
    <n v="8537.8788000000004"/>
    <n v="1954015.6870999979"/>
    <m/>
    <m/>
    <x v="1"/>
    <n v="86.24120000000039"/>
    <n v="1.0000000000000044"/>
  </r>
  <r>
    <s v="ORD1341"/>
    <d v="2025-01-27T00:00:00"/>
    <s v="Karnataka"/>
    <s v="North"/>
    <x v="3"/>
    <x v="15"/>
    <n v="2"/>
    <n v="840.09"/>
    <n v="0.24"/>
    <n v="1276.94"/>
    <s v="Credit Card"/>
    <x v="2"/>
    <s v="Standard"/>
    <s v="Delivered"/>
    <n v="1680.18"/>
    <n v="1276.9368000000002"/>
    <n v="1802015.0199999986"/>
    <m/>
    <m/>
    <x v="2"/>
    <n v="403.24319999999989"/>
    <n v="23.999999999999993"/>
  </r>
  <r>
    <s v="ORD1342"/>
    <d v="2025-04-04T00:00:00"/>
    <s v="Karnataka"/>
    <s v="East"/>
    <x v="2"/>
    <x v="11"/>
    <n v="1"/>
    <n v="2536.88"/>
    <n v="0.04"/>
    <n v="2435.4"/>
    <s v="UPI"/>
    <x v="0"/>
    <s v="Same-Day"/>
    <s v="Delivered"/>
    <n v="2536.88"/>
    <n v="2435.4047999999998"/>
    <n v="1954015.6870999979"/>
    <m/>
    <m/>
    <x v="0"/>
    <n v="101.47520000000031"/>
    <n v="4.0000000000000115"/>
  </r>
  <r>
    <s v="ORD1343"/>
    <d v="2025-05-16T00:00:00"/>
    <s v="Tamil Nadu"/>
    <s v="North"/>
    <x v="2"/>
    <x v="5"/>
    <n v="4"/>
    <n v="4848.59"/>
    <n v="0.01"/>
    <n v="19200.419999999998"/>
    <s v="Net Banking"/>
    <x v="0"/>
    <s v="Standard"/>
    <s v="In Transit"/>
    <n v="19394.36"/>
    <n v="19200.416400000002"/>
    <n v="1954015.6870999979"/>
    <m/>
    <m/>
    <x v="0"/>
    <n v="193.9435999999987"/>
    <n v="0.99999999999999323"/>
  </r>
  <r>
    <s v="ORD1344"/>
    <d v="2025-03-03T00:00:00"/>
    <s v="Delhi"/>
    <s v="East"/>
    <x v="2"/>
    <x v="6"/>
    <n v="4"/>
    <n v="4037.75"/>
    <n v="0.1"/>
    <n v="14535.9"/>
    <s v="Debit Card"/>
    <x v="1"/>
    <s v="Standard"/>
    <s v="Delivered"/>
    <n v="16151"/>
    <n v="14535.9"/>
    <n v="1954015.6870999979"/>
    <m/>
    <m/>
    <x v="1"/>
    <n v="1615.1000000000004"/>
    <n v="10.000000000000002"/>
  </r>
  <r>
    <s v="ORD1345"/>
    <d v="2025-05-18T00:00:00"/>
    <s v="Gujarat"/>
    <s v="East"/>
    <x v="4"/>
    <x v="17"/>
    <n v="1"/>
    <n v="3035.67"/>
    <n v="0.13"/>
    <n v="2641.03"/>
    <s v="Net Banking"/>
    <x v="1"/>
    <s v="Express"/>
    <s v="Cancelled"/>
    <n v="3035.67"/>
    <n v="2641.0329000000002"/>
    <n v="2189601.9989000014"/>
    <m/>
    <m/>
    <x v="1"/>
    <n v="394.63709999999992"/>
    <n v="12.999999999999998"/>
  </r>
  <r>
    <s v="ORD1346"/>
    <d v="2025-03-22T00:00:00"/>
    <s v="Gujarat"/>
    <s v="East"/>
    <x v="3"/>
    <x v="9"/>
    <n v="1"/>
    <n v="2290.6799999999998"/>
    <n v="0.1"/>
    <n v="2061.61"/>
    <s v="Net Banking"/>
    <x v="0"/>
    <s v="Standard"/>
    <s v="Delivered"/>
    <n v="2290.6799999999998"/>
    <n v="2061.6120000000001"/>
    <n v="1802015.0199999986"/>
    <m/>
    <m/>
    <x v="0"/>
    <n v="229.06799999999976"/>
    <n v="9.9999999999999893"/>
  </r>
  <r>
    <s v="ORD1347"/>
    <d v="2025-02-24T00:00:00"/>
    <s v="Karnataka"/>
    <s v="East"/>
    <x v="4"/>
    <x v="18"/>
    <n v="5"/>
    <n v="3989.71"/>
    <n v="0.17"/>
    <n v="16557.3"/>
    <s v="COD"/>
    <x v="2"/>
    <s v="Standard"/>
    <s v="Cancelled"/>
    <n v="19948.55"/>
    <n v="16557.2965"/>
    <n v="2189601.9989000014"/>
    <m/>
    <m/>
    <x v="2"/>
    <n v="3391.2534999999989"/>
    <n v="16.999999999999996"/>
  </r>
  <r>
    <s v="ORD1348"/>
    <d v="2025-04-10T00:00:00"/>
    <s v="Gujarat"/>
    <s v="East"/>
    <x v="1"/>
    <x v="10"/>
    <n v="2"/>
    <n v="2494.08"/>
    <n v="0.12"/>
    <n v="4389.58"/>
    <s v="COD"/>
    <x v="0"/>
    <s v="Standard"/>
    <s v="Delivered"/>
    <n v="4988.16"/>
    <n v="4389.5807999999997"/>
    <n v="1975775.7839999988"/>
    <m/>
    <m/>
    <x v="0"/>
    <n v="598.57920000000013"/>
    <n v="12.000000000000002"/>
  </r>
  <r>
    <s v="ORD1349"/>
    <d v="2025-04-17T00:00:00"/>
    <s v="Delhi"/>
    <s v="East"/>
    <x v="0"/>
    <x v="3"/>
    <n v="1"/>
    <n v="2693.25"/>
    <n v="0.12"/>
    <n v="2370.06"/>
    <s v="COD"/>
    <x v="2"/>
    <s v="Same-Day"/>
    <s v="Delivered"/>
    <n v="2693.25"/>
    <n v="2370.06"/>
    <n v="2058812.7634000003"/>
    <m/>
    <m/>
    <x v="2"/>
    <n v="323.19000000000005"/>
    <n v="12.000000000000002"/>
  </r>
  <r>
    <s v="ORD1350"/>
    <d v="2025-04-08T00:00:00"/>
    <s v="Karnataka"/>
    <s v="East"/>
    <x v="2"/>
    <x v="11"/>
    <n v="1"/>
    <n v="2421.36"/>
    <n v="0.06"/>
    <n v="2276.08"/>
    <s v="Debit Card"/>
    <x v="2"/>
    <s v="Standard"/>
    <s v="Delivered"/>
    <n v="2421.36"/>
    <n v="2276.0783999999999"/>
    <n v="1954015.6870999979"/>
    <m/>
    <m/>
    <x v="2"/>
    <n v="145.28160000000025"/>
    <n v="6.0000000000000098"/>
  </r>
  <r>
    <s v="ORD1351"/>
    <d v="2025-03-29T00:00:00"/>
    <s v="Gujarat"/>
    <s v="South"/>
    <x v="1"/>
    <x v="14"/>
    <n v="3"/>
    <n v="2475.02"/>
    <n v="0.08"/>
    <n v="6831.06"/>
    <s v="Debit Card"/>
    <x v="2"/>
    <s v="Same-Day"/>
    <s v="Cancelled"/>
    <n v="7425.0599999999995"/>
    <n v="6831.0551999999998"/>
    <n v="1975775.7839999988"/>
    <m/>
    <m/>
    <x v="2"/>
    <n v="594.0047999999997"/>
    <n v="7.9999999999999964"/>
  </r>
  <r>
    <s v="ORD1352"/>
    <d v="2025-01-18T00:00:00"/>
    <s v="Karnataka"/>
    <s v="West"/>
    <x v="3"/>
    <x v="8"/>
    <n v="2"/>
    <n v="2665.16"/>
    <n v="0.13"/>
    <n v="4637.38"/>
    <s v="Credit Card"/>
    <x v="1"/>
    <s v="Standard"/>
    <s v="Delivered"/>
    <n v="5330.32"/>
    <n v="4637.3783999999996"/>
    <n v="1802015.0199999986"/>
    <m/>
    <m/>
    <x v="1"/>
    <n v="692.94160000000011"/>
    <n v="13.000000000000004"/>
  </r>
  <r>
    <s v="ORD1353"/>
    <d v="2025-04-29T00:00:00"/>
    <s v="Karnataka"/>
    <s v="North"/>
    <x v="0"/>
    <x v="2"/>
    <n v="3"/>
    <n v="223.89"/>
    <n v="0.16"/>
    <n v="564.20000000000005"/>
    <s v="Debit Card"/>
    <x v="0"/>
    <s v="Express"/>
    <s v="Delivered"/>
    <n v="671.67"/>
    <n v="564.20279999999991"/>
    <n v="2058812.7634000003"/>
    <m/>
    <m/>
    <x v="0"/>
    <n v="107.46720000000005"/>
    <n v="16.000000000000007"/>
  </r>
  <r>
    <s v="ORD1354"/>
    <d v="2025-01-10T00:00:00"/>
    <s v="Tamil Nadu"/>
    <s v="West"/>
    <x v="3"/>
    <x v="15"/>
    <n v="5"/>
    <n v="2276.2800000000002"/>
    <n v="0.08"/>
    <n v="10470.89"/>
    <s v="COD"/>
    <x v="0"/>
    <s v="Express"/>
    <s v="Delivered"/>
    <n v="11381.400000000001"/>
    <n v="10470.888000000003"/>
    <n v="1802015.0199999986"/>
    <m/>
    <m/>
    <x v="0"/>
    <n v="910.51199999999881"/>
    <n v="7.9999999999999893"/>
  </r>
  <r>
    <s v="ORD1355"/>
    <d v="2025-06-24T00:00:00"/>
    <s v="Karnataka"/>
    <s v="East"/>
    <x v="1"/>
    <x v="14"/>
    <n v="2"/>
    <n v="1681.74"/>
    <n v="0"/>
    <n v="3363.48"/>
    <s v="Debit Card"/>
    <x v="1"/>
    <s v="Standard"/>
    <s v="Delivered"/>
    <n v="3363.48"/>
    <n v="3363.48"/>
    <n v="1975775.7839999988"/>
    <m/>
    <m/>
    <x v="1"/>
    <n v="0"/>
    <n v="0"/>
  </r>
  <r>
    <s v="ORD1356"/>
    <d v="2025-03-27T00:00:00"/>
    <s v="Karnataka"/>
    <s v="South"/>
    <x v="4"/>
    <x v="16"/>
    <n v="1"/>
    <n v="3181.56"/>
    <n v="0.16"/>
    <n v="2672.51"/>
    <s v="Net Banking"/>
    <x v="1"/>
    <s v="Express"/>
    <s v="Delivered"/>
    <n v="3181.56"/>
    <n v="2672.5103999999997"/>
    <n v="2189601.9989000014"/>
    <m/>
    <m/>
    <x v="1"/>
    <n v="509.04960000000028"/>
    <n v="16.000000000000007"/>
  </r>
  <r>
    <s v="ORD1357"/>
    <d v="2025-05-25T00:00:00"/>
    <s v="Karnataka"/>
    <s v="South"/>
    <x v="0"/>
    <x v="2"/>
    <n v="1"/>
    <n v="4427.97"/>
    <n v="0.01"/>
    <n v="4383.6899999999996"/>
    <s v="COD"/>
    <x v="1"/>
    <s v="Same-Day"/>
    <s v="Delivered"/>
    <n v="4427.97"/>
    <n v="4383.6903000000002"/>
    <n v="2058812.7634000003"/>
    <m/>
    <m/>
    <x v="1"/>
    <n v="44.279700000000048"/>
    <n v="1.0000000000000011"/>
  </r>
  <r>
    <s v="ORD1358"/>
    <d v="2025-03-06T00:00:00"/>
    <s v="Delhi"/>
    <s v="East"/>
    <x v="0"/>
    <x v="4"/>
    <n v="2"/>
    <n v="4706.6000000000004"/>
    <n v="0.06"/>
    <n v="8848.41"/>
    <s v="Credit Card"/>
    <x v="1"/>
    <s v="Express"/>
    <s v="Delivered"/>
    <n v="9413.2000000000007"/>
    <n v="8848.4079999999994"/>
    <n v="2058812.7634000003"/>
    <m/>
    <m/>
    <x v="1"/>
    <n v="564.79200000000128"/>
    <n v="6.0000000000000133"/>
  </r>
  <r>
    <s v="ORD1359"/>
    <d v="2025-04-30T00:00:00"/>
    <s v="Maharashtra"/>
    <s v="South"/>
    <x v="2"/>
    <x v="6"/>
    <n v="5"/>
    <n v="404.54"/>
    <n v="0.1"/>
    <n v="1820.43"/>
    <s v="Net Banking"/>
    <x v="2"/>
    <s v="Express"/>
    <s v="Delivered"/>
    <n v="2022.7"/>
    <n v="1820.43"/>
    <n v="1954015.6870999979"/>
    <m/>
    <m/>
    <x v="2"/>
    <n v="202.26999999999998"/>
    <n v="10"/>
  </r>
  <r>
    <s v="ORD1360"/>
    <d v="2025-02-20T00:00:00"/>
    <s v="Tamil Nadu"/>
    <s v="North"/>
    <x v="0"/>
    <x v="4"/>
    <n v="3"/>
    <n v="1214.24"/>
    <n v="0.01"/>
    <n v="3606.29"/>
    <s v="Debit Card"/>
    <x v="0"/>
    <s v="Same-Day"/>
    <s v="Delivered"/>
    <n v="3642.7200000000003"/>
    <n v="3606.2928000000002"/>
    <n v="2058812.7634000003"/>
    <m/>
    <m/>
    <x v="0"/>
    <n v="36.427200000000084"/>
    <n v="1.0000000000000022"/>
  </r>
  <r>
    <s v="ORD1361"/>
    <d v="2025-01-08T00:00:00"/>
    <s v="Maharashtra"/>
    <s v="East"/>
    <x v="3"/>
    <x v="15"/>
    <n v="2"/>
    <n v="4754.83"/>
    <n v="0.24"/>
    <n v="7227.34"/>
    <s v="Credit Card"/>
    <x v="0"/>
    <s v="Standard"/>
    <s v="Delivered"/>
    <n v="9509.66"/>
    <n v="7227.3415999999997"/>
    <n v="1802015.0199999986"/>
    <m/>
    <m/>
    <x v="0"/>
    <n v="2282.3184000000001"/>
    <n v="24.000000000000004"/>
  </r>
  <r>
    <s v="ORD1362"/>
    <d v="2025-01-20T00:00:00"/>
    <s v="Gujarat"/>
    <s v="North"/>
    <x v="2"/>
    <x v="7"/>
    <n v="1"/>
    <n v="3381.25"/>
    <n v="0.17"/>
    <n v="2806.44"/>
    <s v="UPI"/>
    <x v="2"/>
    <s v="Same-Day"/>
    <s v="Delivered"/>
    <n v="3381.25"/>
    <n v="2806.4375"/>
    <n v="1954015.6870999979"/>
    <m/>
    <m/>
    <x v="2"/>
    <n v="574.8125"/>
    <n v="17"/>
  </r>
  <r>
    <s v="ORD1363"/>
    <d v="2025-02-16T00:00:00"/>
    <s v="Delhi"/>
    <s v="East"/>
    <x v="1"/>
    <x v="13"/>
    <n v="4"/>
    <n v="135.05000000000001"/>
    <n v="0.18"/>
    <n v="442.96"/>
    <s v="Debit Card"/>
    <x v="1"/>
    <s v="Same-Day"/>
    <s v="Delivered"/>
    <n v="540.20000000000005"/>
    <n v="442.96400000000006"/>
    <n v="1975775.7839999988"/>
    <m/>
    <m/>
    <x v="1"/>
    <n v="97.23599999999999"/>
    <n v="17.999999999999996"/>
  </r>
  <r>
    <s v="ORD1364"/>
    <d v="2025-05-13T00:00:00"/>
    <s v="Delhi"/>
    <s v="East"/>
    <x v="3"/>
    <x v="15"/>
    <n v="1"/>
    <n v="4584.4799999999996"/>
    <n v="0.19"/>
    <n v="3713.43"/>
    <s v="Debit Card"/>
    <x v="1"/>
    <s v="Express"/>
    <s v="Delivered"/>
    <n v="4584.4799999999996"/>
    <n v="3713.4287999999997"/>
    <n v="1802015.0199999986"/>
    <m/>
    <m/>
    <x v="1"/>
    <n v="871.05119999999988"/>
    <n v="19"/>
  </r>
  <r>
    <s v="ORD1365"/>
    <d v="2025-06-14T00:00:00"/>
    <s v="Delhi"/>
    <s v="West"/>
    <x v="1"/>
    <x v="14"/>
    <n v="3"/>
    <n v="1738.98"/>
    <n v="0.08"/>
    <n v="4799.58"/>
    <s v="Debit Card"/>
    <x v="1"/>
    <s v="Express"/>
    <s v="Delivered"/>
    <n v="5216.9400000000005"/>
    <n v="4799.5848000000005"/>
    <n v="1975775.7839999988"/>
    <m/>
    <m/>
    <x v="1"/>
    <n v="417.35519999999997"/>
    <n v="7.9999999999999991"/>
  </r>
  <r>
    <s v="ORD1366"/>
    <d v="2025-06-19T00:00:00"/>
    <s v="Maharashtra"/>
    <s v="North"/>
    <x v="4"/>
    <x v="18"/>
    <n v="5"/>
    <n v="3873.08"/>
    <n v="0.05"/>
    <n v="18397.13"/>
    <s v="Net Banking"/>
    <x v="1"/>
    <s v="Standard"/>
    <s v="Delivered"/>
    <n v="19365.400000000001"/>
    <n v="18397.13"/>
    <n v="2189601.9989000014"/>
    <m/>
    <m/>
    <x v="1"/>
    <n v="968.27000000000044"/>
    <n v="5.0000000000000018"/>
  </r>
  <r>
    <s v="ORD1367"/>
    <d v="2025-04-24T00:00:00"/>
    <s v="Delhi"/>
    <s v="East"/>
    <x v="0"/>
    <x v="4"/>
    <n v="3"/>
    <n v="4181.3599999999997"/>
    <n v="0.17"/>
    <n v="10411.59"/>
    <s v="COD"/>
    <x v="1"/>
    <s v="Same-Day"/>
    <s v="Delivered"/>
    <n v="12544.079999999998"/>
    <n v="10411.586399999998"/>
    <n v="2058812.7634000003"/>
    <m/>
    <m/>
    <x v="1"/>
    <n v="2132.4935999999998"/>
    <n v="17"/>
  </r>
  <r>
    <s v="ORD1368"/>
    <d v="2025-04-27T00:00:00"/>
    <s v="Gujarat"/>
    <s v="East"/>
    <x v="0"/>
    <x v="4"/>
    <n v="5"/>
    <n v="216.68"/>
    <n v="0"/>
    <n v="1083.4000000000001"/>
    <s v="UPI"/>
    <x v="0"/>
    <s v="Standard"/>
    <s v="Delivered"/>
    <n v="1083.4000000000001"/>
    <n v="1083.4000000000001"/>
    <n v="2058812.7634000003"/>
    <m/>
    <m/>
    <x v="0"/>
    <n v="0"/>
    <n v="0"/>
  </r>
  <r>
    <s v="ORD1369"/>
    <d v="2025-01-07T00:00:00"/>
    <s v="Tamil Nadu"/>
    <s v="East"/>
    <x v="2"/>
    <x v="6"/>
    <n v="2"/>
    <n v="4612.01"/>
    <n v="0.12"/>
    <n v="8117.14"/>
    <s v="Net Banking"/>
    <x v="1"/>
    <s v="Same-Day"/>
    <s v="Cancelled"/>
    <n v="9224.02"/>
    <n v="8117.1376"/>
    <n v="1954015.6870999979"/>
    <m/>
    <m/>
    <x v="1"/>
    <n v="1106.8824000000004"/>
    <n v="12.000000000000004"/>
  </r>
  <r>
    <s v="ORD1370"/>
    <d v="2025-05-31T00:00:00"/>
    <s v="Gujarat"/>
    <s v="North"/>
    <x v="3"/>
    <x v="8"/>
    <n v="1"/>
    <n v="3134.46"/>
    <n v="0.21"/>
    <n v="2476.2199999999998"/>
    <s v="Credit Card"/>
    <x v="0"/>
    <s v="Express"/>
    <s v="Delivered"/>
    <n v="3134.46"/>
    <n v="2476.2234000000003"/>
    <n v="1802015.0199999986"/>
    <m/>
    <m/>
    <x v="0"/>
    <n v="658.23659999999973"/>
    <n v="20.999999999999989"/>
  </r>
  <r>
    <s v="ORD1371"/>
    <d v="2025-05-13T00:00:00"/>
    <s v="Maharashtra"/>
    <s v="East"/>
    <x v="2"/>
    <x v="11"/>
    <n v="2"/>
    <n v="3264.28"/>
    <n v="0.24"/>
    <n v="4961.71"/>
    <s v="Credit Card"/>
    <x v="2"/>
    <s v="Same-Day"/>
    <s v="Delivered"/>
    <n v="6528.56"/>
    <n v="4961.7056000000002"/>
    <n v="1954015.6870999979"/>
    <m/>
    <m/>
    <x v="2"/>
    <n v="1566.8544000000002"/>
    <n v="24.000000000000004"/>
  </r>
  <r>
    <s v="ORD1372"/>
    <d v="2025-06-11T00:00:00"/>
    <s v="Karnataka"/>
    <s v="North"/>
    <x v="2"/>
    <x v="7"/>
    <n v="3"/>
    <n v="795.01"/>
    <n v="0.11"/>
    <n v="2122.6799999999998"/>
    <s v="Credit Card"/>
    <x v="0"/>
    <s v="Standard"/>
    <s v="Returned"/>
    <n v="2385.0299999999997"/>
    <n v="2122.6767"/>
    <n v="1954015.6870999979"/>
    <m/>
    <m/>
    <x v="0"/>
    <n v="262.35329999999976"/>
    <n v="10.999999999999991"/>
  </r>
  <r>
    <s v="ORD1373"/>
    <d v="2025-02-24T00:00:00"/>
    <s v="Delhi"/>
    <s v="East"/>
    <x v="0"/>
    <x v="3"/>
    <n v="1"/>
    <n v="3651.56"/>
    <n v="0.11"/>
    <n v="3249.89"/>
    <s v="Credit Card"/>
    <x v="0"/>
    <s v="Same-Day"/>
    <s v="Delivered"/>
    <n v="3651.56"/>
    <n v="3249.8883999999998"/>
    <n v="2058812.7634000003"/>
    <m/>
    <m/>
    <x v="0"/>
    <n v="401.67160000000013"/>
    <n v="11.000000000000004"/>
  </r>
  <r>
    <s v="ORD1374"/>
    <d v="2025-04-24T00:00:00"/>
    <s v="Maharashtra"/>
    <s v="West"/>
    <x v="1"/>
    <x v="14"/>
    <n v="1"/>
    <n v="2047.94"/>
    <n v="0.09"/>
    <n v="1863.63"/>
    <s v="Debit Card"/>
    <x v="0"/>
    <s v="Standard"/>
    <s v="Delivered"/>
    <n v="2047.94"/>
    <n v="1863.6254000000001"/>
    <n v="1975775.7839999988"/>
    <m/>
    <m/>
    <x v="0"/>
    <n v="184.31459999999993"/>
    <n v="8.9999999999999964"/>
  </r>
  <r>
    <s v="ORD1375"/>
    <d v="2025-01-10T00:00:00"/>
    <s v="Delhi"/>
    <s v="East"/>
    <x v="2"/>
    <x v="5"/>
    <n v="1"/>
    <n v="3317.39"/>
    <n v="0.24"/>
    <n v="2521.2199999999998"/>
    <s v="Credit Card"/>
    <x v="1"/>
    <s v="Express"/>
    <s v="Delivered"/>
    <n v="3317.39"/>
    <n v="2521.2163999999998"/>
    <n v="1954015.6870999979"/>
    <m/>
    <m/>
    <x v="1"/>
    <n v="796.17360000000008"/>
    <n v="24.000000000000004"/>
  </r>
  <r>
    <s v="ORD1376"/>
    <d v="2025-05-31T00:00:00"/>
    <s v="Maharashtra"/>
    <s v="North"/>
    <x v="3"/>
    <x v="9"/>
    <n v="2"/>
    <n v="3479.41"/>
    <n v="0.2"/>
    <n v="5567.06"/>
    <s v="UPI"/>
    <x v="0"/>
    <s v="Same-Day"/>
    <s v="Returned"/>
    <n v="6958.82"/>
    <n v="5567.0560000000005"/>
    <n v="1802015.0199999986"/>
    <m/>
    <m/>
    <x v="0"/>
    <n v="1391.7639999999992"/>
    <n v="19.999999999999989"/>
  </r>
  <r>
    <s v="ORD1377"/>
    <d v="2025-05-29T00:00:00"/>
    <s v="Delhi"/>
    <s v="South"/>
    <x v="2"/>
    <x v="5"/>
    <n v="3"/>
    <n v="533.24"/>
    <n v="0.09"/>
    <n v="1455.75"/>
    <s v="Credit Card"/>
    <x v="2"/>
    <s v="Express"/>
    <s v="Delivered"/>
    <n v="1599.72"/>
    <n v="1455.7452000000001"/>
    <n v="1954015.6870999979"/>
    <m/>
    <m/>
    <x v="2"/>
    <n v="143.97479999999996"/>
    <n v="8.9999999999999964"/>
  </r>
  <r>
    <s v="ORD1378"/>
    <d v="2025-02-06T00:00:00"/>
    <s v="Karnataka"/>
    <s v="East"/>
    <x v="4"/>
    <x v="16"/>
    <n v="2"/>
    <n v="2943.04"/>
    <n v="0.09"/>
    <n v="5356.33"/>
    <s v="UPI"/>
    <x v="2"/>
    <s v="Express"/>
    <s v="Delivered"/>
    <n v="5886.08"/>
    <n v="5356.3328000000001"/>
    <n v="2189601.9989000014"/>
    <m/>
    <m/>
    <x v="2"/>
    <n v="529.74719999999979"/>
    <n v="8.9999999999999964"/>
  </r>
  <r>
    <s v="ORD1379"/>
    <d v="2025-04-04T00:00:00"/>
    <s v="Karnataka"/>
    <s v="West"/>
    <x v="2"/>
    <x v="5"/>
    <n v="5"/>
    <n v="1340.68"/>
    <n v="0.03"/>
    <n v="6502.3"/>
    <s v="Net Banking"/>
    <x v="0"/>
    <s v="Express"/>
    <s v="Delivered"/>
    <n v="6703.4000000000005"/>
    <n v="6502.2980000000007"/>
    <n v="1954015.6870999979"/>
    <m/>
    <m/>
    <x v="0"/>
    <n v="201.10199999999986"/>
    <n v="2.9999999999999978"/>
  </r>
  <r>
    <s v="ORD1380"/>
    <d v="2025-04-13T00:00:00"/>
    <s v="Maharashtra"/>
    <s v="South"/>
    <x v="1"/>
    <x v="10"/>
    <n v="2"/>
    <n v="3034.08"/>
    <n v="0.14000000000000001"/>
    <n v="5218.62"/>
    <s v="UPI"/>
    <x v="1"/>
    <s v="Same-Day"/>
    <s v="Returned"/>
    <n v="6068.16"/>
    <n v="5218.6175999999996"/>
    <n v="1975775.7839999988"/>
    <m/>
    <m/>
    <x v="1"/>
    <n v="849.54240000000027"/>
    <n v="14.000000000000004"/>
  </r>
  <r>
    <s v="ORD1381"/>
    <d v="2025-05-09T00:00:00"/>
    <s v="Delhi"/>
    <s v="North"/>
    <x v="1"/>
    <x v="10"/>
    <n v="4"/>
    <n v="4415.54"/>
    <n v="0.25"/>
    <n v="13246.62"/>
    <s v="Net Banking"/>
    <x v="0"/>
    <s v="Same-Day"/>
    <s v="Delivered"/>
    <n v="17662.16"/>
    <n v="13246.619999999999"/>
    <n v="1975775.7839999988"/>
    <m/>
    <m/>
    <x v="0"/>
    <n v="4415.5400000000009"/>
    <n v="25.000000000000007"/>
  </r>
  <r>
    <s v="ORD1382"/>
    <d v="2025-03-29T00:00:00"/>
    <s v="Karnataka"/>
    <s v="West"/>
    <x v="1"/>
    <x v="13"/>
    <n v="2"/>
    <n v="3724.59"/>
    <n v="0.17"/>
    <n v="6182.82"/>
    <s v="COD"/>
    <x v="1"/>
    <s v="Express"/>
    <s v="Delivered"/>
    <n v="7449.18"/>
    <n v="6182.8194000000003"/>
    <n v="1975775.7839999988"/>
    <m/>
    <m/>
    <x v="1"/>
    <n v="1266.3606"/>
    <n v="17"/>
  </r>
  <r>
    <s v="ORD1383"/>
    <d v="2025-06-29T00:00:00"/>
    <s v="Gujarat"/>
    <s v="South"/>
    <x v="4"/>
    <x v="18"/>
    <n v="5"/>
    <n v="1820.56"/>
    <n v="0.1"/>
    <n v="8192.52"/>
    <s v="Net Banking"/>
    <x v="0"/>
    <s v="Standard"/>
    <s v="Delivered"/>
    <n v="9102.7999999999993"/>
    <n v="8192.52"/>
    <n v="2189601.9989000014"/>
    <m/>
    <m/>
    <x v="0"/>
    <n v="910.27999999999884"/>
    <n v="9.9999999999999876"/>
  </r>
  <r>
    <s v="ORD1384"/>
    <d v="2025-02-26T00:00:00"/>
    <s v="Delhi"/>
    <s v="East"/>
    <x v="2"/>
    <x v="11"/>
    <n v="1"/>
    <n v="2526.4899999999998"/>
    <n v="0.23"/>
    <n v="1945.4"/>
    <s v="Credit Card"/>
    <x v="1"/>
    <s v="Same-Day"/>
    <s v="Delivered"/>
    <n v="2526.4899999999998"/>
    <n v="1945.3972999999999"/>
    <n v="1954015.6870999979"/>
    <m/>
    <m/>
    <x v="1"/>
    <n v="581.09269999999992"/>
    <n v="23"/>
  </r>
  <r>
    <s v="ORD1385"/>
    <d v="2025-02-07T00:00:00"/>
    <s v="Delhi"/>
    <s v="North"/>
    <x v="2"/>
    <x v="6"/>
    <n v="1"/>
    <n v="4762.6000000000004"/>
    <n v="0.05"/>
    <n v="4524.47"/>
    <s v="COD"/>
    <x v="1"/>
    <s v="Standard"/>
    <s v="Delivered"/>
    <n v="4762.6000000000004"/>
    <n v="4524.47"/>
    <n v="1954015.6870999979"/>
    <m/>
    <m/>
    <x v="1"/>
    <n v="238.13000000000011"/>
    <n v="5.0000000000000018"/>
  </r>
  <r>
    <s v="ORD1386"/>
    <d v="2025-04-26T00:00:00"/>
    <s v="Maharashtra"/>
    <s v="West"/>
    <x v="3"/>
    <x v="12"/>
    <n v="4"/>
    <n v="4759.96"/>
    <n v="0.11"/>
    <n v="16945.46"/>
    <s v="Credit Card"/>
    <x v="2"/>
    <s v="Express"/>
    <s v="Delivered"/>
    <n v="19039.84"/>
    <n v="16945.457600000002"/>
    <n v="1802015.0199999986"/>
    <m/>
    <m/>
    <x v="2"/>
    <n v="2094.3823999999986"/>
    <n v="10.999999999999993"/>
  </r>
  <r>
    <s v="ORD1387"/>
    <d v="2025-03-28T00:00:00"/>
    <s v="Karnataka"/>
    <s v="North"/>
    <x v="1"/>
    <x v="1"/>
    <n v="2"/>
    <n v="1588.55"/>
    <n v="0.15"/>
    <n v="2700.53"/>
    <s v="Net Banking"/>
    <x v="2"/>
    <s v="Express"/>
    <s v="Delivered"/>
    <n v="3177.1"/>
    <n v="2700.5349999999999"/>
    <n v="1975775.7839999988"/>
    <m/>
    <m/>
    <x v="2"/>
    <n v="476.56500000000005"/>
    <n v="15.000000000000002"/>
  </r>
  <r>
    <s v="ORD1388"/>
    <d v="2025-05-06T00:00:00"/>
    <s v="Karnataka"/>
    <s v="North"/>
    <x v="0"/>
    <x v="3"/>
    <n v="3"/>
    <n v="3533.09"/>
    <n v="0.22"/>
    <n v="8267.43"/>
    <s v="UPI"/>
    <x v="0"/>
    <s v="Express"/>
    <s v="Delivered"/>
    <n v="10599.27"/>
    <n v="8267.4306000000015"/>
    <n v="2058812.7634000003"/>
    <m/>
    <m/>
    <x v="0"/>
    <n v="2331.8393999999989"/>
    <n v="21.999999999999989"/>
  </r>
  <r>
    <s v="ORD1389"/>
    <d v="2025-06-10T00:00:00"/>
    <s v="Tamil Nadu"/>
    <s v="West"/>
    <x v="1"/>
    <x v="1"/>
    <n v="1"/>
    <n v="4817.5600000000004"/>
    <n v="0.19"/>
    <n v="3902.22"/>
    <s v="Credit Card"/>
    <x v="2"/>
    <s v="Standard"/>
    <s v="Delivered"/>
    <n v="4817.5600000000004"/>
    <n v="3902.2236000000007"/>
    <n v="1975775.7839999988"/>
    <m/>
    <m/>
    <x v="2"/>
    <n v="915.33639999999968"/>
    <n v="18.999999999999993"/>
  </r>
  <r>
    <s v="ORD1390"/>
    <d v="2025-04-08T00:00:00"/>
    <s v="Delhi"/>
    <s v="North"/>
    <x v="0"/>
    <x v="0"/>
    <n v="4"/>
    <n v="3770.36"/>
    <n v="0.06"/>
    <n v="14176.55"/>
    <s v="Credit Card"/>
    <x v="2"/>
    <s v="Express"/>
    <s v="Delivered"/>
    <n v="15081.44"/>
    <n v="14176.553599999999"/>
    <n v="2058812.7634000003"/>
    <m/>
    <m/>
    <x v="2"/>
    <n v="904.88640000000123"/>
    <n v="6.000000000000008"/>
  </r>
  <r>
    <s v="ORD1391"/>
    <d v="2025-01-20T00:00:00"/>
    <s v="Delhi"/>
    <s v="North"/>
    <x v="1"/>
    <x v="14"/>
    <n v="1"/>
    <n v="150.44"/>
    <n v="0.03"/>
    <n v="145.93"/>
    <s v="COD"/>
    <x v="2"/>
    <s v="Same-Day"/>
    <s v="Returned"/>
    <n v="150.44"/>
    <n v="145.92679999999999"/>
    <n v="1975775.7839999988"/>
    <m/>
    <m/>
    <x v="2"/>
    <n v="4.5132000000000119"/>
    <n v="3.000000000000008"/>
  </r>
  <r>
    <s v="ORD1392"/>
    <d v="2025-04-04T00:00:00"/>
    <s v="Gujarat"/>
    <s v="North"/>
    <x v="2"/>
    <x v="7"/>
    <n v="3"/>
    <n v="3515.94"/>
    <n v="0.1"/>
    <n v="9493.0400000000009"/>
    <s v="Debit Card"/>
    <x v="2"/>
    <s v="Same-Day"/>
    <s v="Delivered"/>
    <n v="10547.82"/>
    <n v="9493.0380000000005"/>
    <n v="1954015.6870999979"/>
    <m/>
    <m/>
    <x v="2"/>
    <n v="1054.7819999999992"/>
    <n v="9.9999999999999929"/>
  </r>
  <r>
    <s v="ORD1393"/>
    <d v="2025-03-11T00:00:00"/>
    <s v="Delhi"/>
    <s v="North"/>
    <x v="0"/>
    <x v="3"/>
    <n v="2"/>
    <n v="295.10000000000002"/>
    <n v="0.15"/>
    <n v="501.67"/>
    <s v="Net Banking"/>
    <x v="2"/>
    <s v="Express"/>
    <s v="Delivered"/>
    <n v="590.20000000000005"/>
    <n v="501.67"/>
    <n v="2058812.7634000003"/>
    <m/>
    <m/>
    <x v="2"/>
    <n v="88.53000000000003"/>
    <n v="15.000000000000005"/>
  </r>
  <r>
    <s v="ORD1394"/>
    <d v="2025-03-23T00:00:00"/>
    <s v="Tamil Nadu"/>
    <s v="South"/>
    <x v="0"/>
    <x v="4"/>
    <n v="1"/>
    <n v="1997.79"/>
    <n v="0.19"/>
    <n v="1618.21"/>
    <s v="Net Banking"/>
    <x v="0"/>
    <s v="Same-Day"/>
    <s v="Cancelled"/>
    <n v="1997.79"/>
    <n v="1618.2099000000001"/>
    <n v="2058812.7634000003"/>
    <m/>
    <m/>
    <x v="0"/>
    <n v="379.5800999999999"/>
    <n v="18.999999999999993"/>
  </r>
  <r>
    <s v="ORD1395"/>
    <d v="2025-03-08T00:00:00"/>
    <s v="Delhi"/>
    <s v="North"/>
    <x v="0"/>
    <x v="2"/>
    <n v="5"/>
    <n v="4243.1400000000003"/>
    <n v="0.06"/>
    <n v="19942.759999999998"/>
    <s v="Debit Card"/>
    <x v="2"/>
    <s v="Express"/>
    <s v="Delivered"/>
    <n v="21215.7"/>
    <n v="19942.757999999998"/>
    <n v="2058812.7634000003"/>
    <m/>
    <m/>
    <x v="2"/>
    <n v="1272.9420000000027"/>
    <n v="6.0000000000000133"/>
  </r>
  <r>
    <s v="ORD1396"/>
    <d v="2025-03-06T00:00:00"/>
    <s v="Gujarat"/>
    <s v="North"/>
    <x v="3"/>
    <x v="12"/>
    <n v="4"/>
    <n v="2531.11"/>
    <n v="0.2"/>
    <n v="8099.55"/>
    <s v="COD"/>
    <x v="0"/>
    <s v="Express"/>
    <s v="Delivered"/>
    <n v="10124.44"/>
    <n v="8099.5520000000006"/>
    <n v="1802015.0199999986"/>
    <m/>
    <m/>
    <x v="0"/>
    <n v="2024.8879999999999"/>
    <n v="20"/>
  </r>
  <r>
    <s v="ORD1397"/>
    <d v="2025-05-13T00:00:00"/>
    <s v="Tamil Nadu"/>
    <s v="North"/>
    <x v="4"/>
    <x v="19"/>
    <n v="3"/>
    <n v="2237.83"/>
    <n v="0.18"/>
    <n v="5505.06"/>
    <s v="Net Banking"/>
    <x v="0"/>
    <s v="Standard"/>
    <s v="Delivered"/>
    <n v="6713.49"/>
    <n v="5505.0618000000004"/>
    <n v="2189601.9989000014"/>
    <m/>
    <m/>
    <x v="0"/>
    <n v="1208.4281999999994"/>
    <n v="17.999999999999989"/>
  </r>
  <r>
    <s v="ORD1398"/>
    <d v="2025-01-23T00:00:00"/>
    <s v="Tamil Nadu"/>
    <s v="South"/>
    <x v="4"/>
    <x v="18"/>
    <n v="2"/>
    <n v="692.95"/>
    <n v="0.04"/>
    <n v="1330.46"/>
    <s v="COD"/>
    <x v="0"/>
    <s v="Same-Day"/>
    <s v="Delivered"/>
    <n v="1385.9"/>
    <n v="1330.4639999999999"/>
    <n v="2189601.9989000014"/>
    <m/>
    <m/>
    <x v="0"/>
    <n v="55.436000000000149"/>
    <n v="4.0000000000000107"/>
  </r>
  <r>
    <s v="ORD1399"/>
    <d v="2025-06-18T00:00:00"/>
    <s v="Gujarat"/>
    <s v="West"/>
    <x v="2"/>
    <x v="6"/>
    <n v="1"/>
    <n v="4857.24"/>
    <n v="0.16"/>
    <n v="4080.08"/>
    <s v="UPI"/>
    <x v="2"/>
    <s v="Same-Day"/>
    <s v="Delivered"/>
    <n v="4857.24"/>
    <n v="4080.0815999999995"/>
    <n v="1954015.6870999979"/>
    <m/>
    <m/>
    <x v="2"/>
    <n v="777.15840000000026"/>
    <n v="16.000000000000007"/>
  </r>
  <r>
    <s v="ORD1400"/>
    <d v="2025-02-03T00:00:00"/>
    <s v="Delhi"/>
    <s v="North"/>
    <x v="0"/>
    <x v="4"/>
    <n v="2"/>
    <n v="3758.55"/>
    <n v="0.1"/>
    <n v="6765.39"/>
    <s v="Debit Card"/>
    <x v="2"/>
    <s v="Express"/>
    <s v="Delivered"/>
    <n v="7517.1"/>
    <n v="6765.39"/>
    <n v="2058812.7634000003"/>
    <m/>
    <m/>
    <x v="2"/>
    <n v="751.71"/>
    <n v="10"/>
  </r>
  <r>
    <s v="ORD1401"/>
    <d v="2025-03-08T00:00:00"/>
    <s v="Gujarat"/>
    <s v="East"/>
    <x v="0"/>
    <x v="0"/>
    <n v="5"/>
    <n v="143.4"/>
    <n v="0.22"/>
    <n v="559.26"/>
    <s v="UPI"/>
    <x v="1"/>
    <s v="Standard"/>
    <s v="Returned"/>
    <n v="717"/>
    <n v="559.26"/>
    <n v="2058812.7634000003"/>
    <m/>
    <m/>
    <x v="1"/>
    <n v="157.74"/>
    <n v="22"/>
  </r>
  <r>
    <s v="ORD1402"/>
    <d v="2025-03-23T00:00:00"/>
    <s v="Delhi"/>
    <s v="North"/>
    <x v="2"/>
    <x v="11"/>
    <n v="4"/>
    <n v="1149.2"/>
    <n v="0.04"/>
    <n v="4412.93"/>
    <s v="Net Banking"/>
    <x v="2"/>
    <s v="Same-Day"/>
    <s v="Delivered"/>
    <n v="4596.8"/>
    <n v="4412.9279999999999"/>
    <n v="1954015.6870999979"/>
    <m/>
    <m/>
    <x v="2"/>
    <n v="183.8720000000003"/>
    <n v="4.0000000000000062"/>
  </r>
  <r>
    <s v="ORD1403"/>
    <d v="2025-05-17T00:00:00"/>
    <s v="Maharashtra"/>
    <s v="East"/>
    <x v="3"/>
    <x v="12"/>
    <n v="1"/>
    <n v="2874.17"/>
    <n v="0.06"/>
    <n v="2701.72"/>
    <s v="Net Banking"/>
    <x v="1"/>
    <s v="Express"/>
    <s v="Returned"/>
    <n v="2874.17"/>
    <n v="2701.7197999999999"/>
    <n v="1802015.0199999986"/>
    <m/>
    <m/>
    <x v="1"/>
    <n v="172.45020000000022"/>
    <n v="6.0000000000000071"/>
  </r>
  <r>
    <s v="ORD1404"/>
    <d v="2025-04-09T00:00:00"/>
    <s v="Maharashtra"/>
    <s v="East"/>
    <x v="4"/>
    <x v="18"/>
    <n v="3"/>
    <n v="3925.1"/>
    <n v="0.01"/>
    <n v="11657.55"/>
    <s v="Net Banking"/>
    <x v="0"/>
    <s v="Same-Day"/>
    <s v="Delivered"/>
    <n v="11775.3"/>
    <n v="11657.546999999999"/>
    <n v="2189601.9989000014"/>
    <m/>
    <m/>
    <x v="0"/>
    <n v="117.75300000000061"/>
    <n v="1.0000000000000053"/>
  </r>
  <r>
    <s v="ORD1405"/>
    <d v="2025-02-27T00:00:00"/>
    <s v="Delhi"/>
    <s v="South"/>
    <x v="1"/>
    <x v="10"/>
    <n v="5"/>
    <n v="4454.8500000000004"/>
    <n v="0.16"/>
    <n v="18710.37"/>
    <s v="Net Banking"/>
    <x v="1"/>
    <s v="Same-Day"/>
    <s v="Delivered"/>
    <n v="22274.25"/>
    <n v="18710.37"/>
    <n v="1975775.7839999988"/>
    <m/>
    <m/>
    <x v="1"/>
    <n v="3563.880000000001"/>
    <n v="16.000000000000007"/>
  </r>
  <r>
    <s v="ORD1406"/>
    <d v="2025-05-11T00:00:00"/>
    <s v="Tamil Nadu"/>
    <s v="South"/>
    <x v="1"/>
    <x v="1"/>
    <n v="5"/>
    <n v="251.48"/>
    <n v="0.02"/>
    <n v="1232.25"/>
    <s v="Credit Card"/>
    <x v="2"/>
    <s v="Standard"/>
    <s v="Cancelled"/>
    <n v="1257.3999999999999"/>
    <n v="1232.252"/>
    <n v="1975775.7839999988"/>
    <m/>
    <m/>
    <x v="2"/>
    <n v="25.147999999999911"/>
    <n v="1.9999999999999931"/>
  </r>
  <r>
    <s v="ORD1407"/>
    <d v="2025-03-21T00:00:00"/>
    <s v="Karnataka"/>
    <s v="East"/>
    <x v="0"/>
    <x v="2"/>
    <n v="4"/>
    <n v="3285.82"/>
    <n v="0.25"/>
    <n v="9857.4599999999991"/>
    <s v="Net Banking"/>
    <x v="2"/>
    <s v="Express"/>
    <s v="Cancelled"/>
    <n v="13143.28"/>
    <n v="9857.4600000000009"/>
    <n v="2058812.7634000003"/>
    <m/>
    <m/>
    <x v="2"/>
    <n v="3285.8199999999997"/>
    <n v="24.999999999999996"/>
  </r>
  <r>
    <s v="ORD1408"/>
    <d v="2025-06-09T00:00:00"/>
    <s v="Karnataka"/>
    <s v="South"/>
    <x v="1"/>
    <x v="1"/>
    <n v="4"/>
    <n v="1991.86"/>
    <n v="0.22"/>
    <n v="6214.6"/>
    <s v="Net Banking"/>
    <x v="1"/>
    <s v="Same-Day"/>
    <s v="Delivered"/>
    <n v="7967.44"/>
    <n v="6214.6031999999996"/>
    <n v="1975775.7839999988"/>
    <m/>
    <m/>
    <x v="1"/>
    <n v="1752.8368"/>
    <n v="22.000000000000004"/>
  </r>
  <r>
    <s v="ORD1409"/>
    <d v="2025-05-30T00:00:00"/>
    <s v="Karnataka"/>
    <s v="East"/>
    <x v="0"/>
    <x v="3"/>
    <n v="5"/>
    <n v="3193.69"/>
    <n v="0.06"/>
    <n v="15010.34"/>
    <s v="COD"/>
    <x v="1"/>
    <s v="Express"/>
    <s v="Returned"/>
    <n v="15968.45"/>
    <n v="15010.342999999999"/>
    <n v="2058812.7634000003"/>
    <m/>
    <m/>
    <x v="1"/>
    <n v="958.10700000000179"/>
    <n v="6.0000000000000107"/>
  </r>
  <r>
    <s v="ORD1410"/>
    <d v="2025-04-19T00:00:00"/>
    <s v="Karnataka"/>
    <s v="East"/>
    <x v="1"/>
    <x v="10"/>
    <n v="5"/>
    <n v="1037.21"/>
    <n v="0.24"/>
    <n v="3941.4"/>
    <s v="UPI"/>
    <x v="0"/>
    <s v="Standard"/>
    <s v="Delivered"/>
    <n v="5186.05"/>
    <n v="3941.3980000000001"/>
    <n v="1975775.7839999988"/>
    <m/>
    <m/>
    <x v="0"/>
    <n v="1244.652"/>
    <n v="24"/>
  </r>
  <r>
    <s v="ORD1411"/>
    <d v="2025-01-10T00:00:00"/>
    <s v="Karnataka"/>
    <s v="East"/>
    <x v="2"/>
    <x v="6"/>
    <n v="2"/>
    <n v="3864.74"/>
    <n v="0.22"/>
    <n v="6028.99"/>
    <s v="COD"/>
    <x v="2"/>
    <s v="Standard"/>
    <s v="Delivered"/>
    <n v="7729.48"/>
    <n v="6028.9943999999996"/>
    <n v="1954015.6870999979"/>
    <m/>
    <m/>
    <x v="2"/>
    <n v="1700.4856"/>
    <n v="22"/>
  </r>
  <r>
    <s v="ORD1412"/>
    <d v="2025-04-01T00:00:00"/>
    <s v="Delhi"/>
    <s v="South"/>
    <x v="4"/>
    <x v="17"/>
    <n v="5"/>
    <n v="949.74"/>
    <n v="0.18"/>
    <n v="3893.93"/>
    <s v="Net Banking"/>
    <x v="1"/>
    <s v="Express"/>
    <s v="Delivered"/>
    <n v="4748.7"/>
    <n v="3893.9340000000002"/>
    <n v="2189601.9989000014"/>
    <m/>
    <m/>
    <x v="1"/>
    <n v="854.76599999999962"/>
    <n v="17.999999999999993"/>
  </r>
  <r>
    <s v="ORD1413"/>
    <d v="2025-01-20T00:00:00"/>
    <s v="Tamil Nadu"/>
    <s v="West"/>
    <x v="4"/>
    <x v="16"/>
    <n v="4"/>
    <n v="2473.2800000000002"/>
    <n v="7.0000000000000007E-2"/>
    <n v="9200.6"/>
    <s v="UPI"/>
    <x v="0"/>
    <s v="Same-Day"/>
    <s v="Delivered"/>
    <n v="9893.1200000000008"/>
    <n v="9200.6016"/>
    <n v="2189601.9989000014"/>
    <m/>
    <m/>
    <x v="0"/>
    <n v="692.51840000000084"/>
    <n v="7.000000000000008"/>
  </r>
  <r>
    <s v="ORD1414"/>
    <d v="2025-03-05T00:00:00"/>
    <s v="Gujarat"/>
    <s v="North"/>
    <x v="3"/>
    <x v="9"/>
    <n v="1"/>
    <n v="4835.92"/>
    <n v="0.2"/>
    <n v="3868.74"/>
    <s v="Credit Card"/>
    <x v="2"/>
    <s v="Express"/>
    <s v="Delivered"/>
    <n v="4835.92"/>
    <n v="3868.7360000000003"/>
    <n v="1802015.0199999986"/>
    <m/>
    <m/>
    <x v="2"/>
    <n v="967.18399999999974"/>
    <n v="19.999999999999996"/>
  </r>
  <r>
    <s v="ORD1415"/>
    <d v="2025-02-21T00:00:00"/>
    <s v="Tamil Nadu"/>
    <s v="North"/>
    <x v="4"/>
    <x v="18"/>
    <n v="3"/>
    <n v="2604.48"/>
    <n v="0.11"/>
    <n v="6953.96"/>
    <s v="COD"/>
    <x v="1"/>
    <s v="Express"/>
    <s v="In Transit"/>
    <n v="7813.4400000000005"/>
    <n v="6953.9616000000005"/>
    <n v="2189601.9989000014"/>
    <m/>
    <m/>
    <x v="1"/>
    <n v="859.47839999999997"/>
    <n v="10.999999999999998"/>
  </r>
  <r>
    <s v="ORD1416"/>
    <d v="2025-03-06T00:00:00"/>
    <s v="Tamil Nadu"/>
    <s v="North"/>
    <x v="2"/>
    <x v="7"/>
    <n v="3"/>
    <n v="685.28"/>
    <n v="0.05"/>
    <n v="1953.05"/>
    <s v="Net Banking"/>
    <x v="2"/>
    <s v="Express"/>
    <s v="Delivered"/>
    <n v="2055.84"/>
    <n v="1953.048"/>
    <n v="1954015.6870999979"/>
    <m/>
    <m/>
    <x v="2"/>
    <n v="102.79200000000014"/>
    <n v="5.0000000000000062"/>
  </r>
  <r>
    <s v="ORD1417"/>
    <d v="2025-01-25T00:00:00"/>
    <s v="Maharashtra"/>
    <s v="West"/>
    <x v="0"/>
    <x v="2"/>
    <n v="3"/>
    <n v="724.37"/>
    <n v="0.02"/>
    <n v="2129.65"/>
    <s v="COD"/>
    <x v="1"/>
    <s v="Same-Day"/>
    <s v="Delivered"/>
    <n v="2173.11"/>
    <n v="2129.6478000000002"/>
    <n v="2058812.7634000003"/>
    <m/>
    <m/>
    <x v="1"/>
    <n v="43.462199999999939"/>
    <n v="1.9999999999999969"/>
  </r>
  <r>
    <s v="ORD1418"/>
    <d v="2025-06-02T00:00:00"/>
    <s v="Maharashtra"/>
    <s v="South"/>
    <x v="1"/>
    <x v="13"/>
    <n v="5"/>
    <n v="3625.9"/>
    <n v="7.0000000000000007E-2"/>
    <n v="16860.43"/>
    <s v="Credit Card"/>
    <x v="2"/>
    <s v="Standard"/>
    <s v="Delivered"/>
    <n v="18129.5"/>
    <n v="16860.434999999998"/>
    <n v="1975775.7839999988"/>
    <m/>
    <m/>
    <x v="2"/>
    <n v="1269.0650000000023"/>
    <n v="7.0000000000000133"/>
  </r>
  <r>
    <s v="ORD1419"/>
    <d v="2025-03-22T00:00:00"/>
    <s v="Gujarat"/>
    <s v="South"/>
    <x v="1"/>
    <x v="1"/>
    <n v="2"/>
    <n v="212.47"/>
    <n v="0.15"/>
    <n v="361.2"/>
    <s v="UPI"/>
    <x v="0"/>
    <s v="Standard"/>
    <s v="Cancelled"/>
    <n v="424.94"/>
    <n v="361.19900000000001"/>
    <n v="1975775.7839999988"/>
    <m/>
    <m/>
    <x v="0"/>
    <n v="63.740999999999985"/>
    <n v="14.999999999999996"/>
  </r>
  <r>
    <s v="ORD1420"/>
    <d v="2025-06-19T00:00:00"/>
    <s v="Gujarat"/>
    <s v="West"/>
    <x v="2"/>
    <x v="11"/>
    <n v="2"/>
    <n v="546.77"/>
    <n v="0.19"/>
    <n v="885.77"/>
    <s v="COD"/>
    <x v="0"/>
    <s v="Express"/>
    <s v="Delivered"/>
    <n v="1093.54"/>
    <n v="885.76740000000007"/>
    <n v="1954015.6870999979"/>
    <m/>
    <m/>
    <x v="0"/>
    <n v="207.7725999999999"/>
    <n v="18.999999999999993"/>
  </r>
  <r>
    <s v="ORD1421"/>
    <d v="2025-04-12T00:00:00"/>
    <s v="Delhi"/>
    <s v="East"/>
    <x v="3"/>
    <x v="15"/>
    <n v="5"/>
    <n v="911.65"/>
    <n v="0.04"/>
    <n v="4375.92"/>
    <s v="Debit Card"/>
    <x v="2"/>
    <s v="Standard"/>
    <s v="Delivered"/>
    <n v="4558.25"/>
    <n v="4375.92"/>
    <n v="1802015.0199999986"/>
    <m/>
    <m/>
    <x v="2"/>
    <n v="182.32999999999993"/>
    <n v="3.9999999999999987"/>
  </r>
  <r>
    <s v="ORD1422"/>
    <d v="2025-06-12T00:00:00"/>
    <s v="Tamil Nadu"/>
    <s v="West"/>
    <x v="3"/>
    <x v="9"/>
    <n v="4"/>
    <n v="2286.21"/>
    <n v="0.06"/>
    <n v="8596.15"/>
    <s v="COD"/>
    <x v="1"/>
    <s v="Standard"/>
    <s v="Delivered"/>
    <n v="9144.84"/>
    <n v="8596.1495999999988"/>
    <n v="1802015.0199999986"/>
    <m/>
    <m/>
    <x v="1"/>
    <n v="548.69040000000132"/>
    <n v="6.0000000000000142"/>
  </r>
  <r>
    <s v="ORD1423"/>
    <d v="2025-01-03T00:00:00"/>
    <s v="Tamil Nadu"/>
    <s v="West"/>
    <x v="2"/>
    <x v="11"/>
    <n v="1"/>
    <n v="2752.2"/>
    <n v="7.0000000000000007E-2"/>
    <n v="2559.5500000000002"/>
    <s v="COD"/>
    <x v="2"/>
    <s v="Same-Day"/>
    <s v="Delivered"/>
    <n v="2752.2"/>
    <n v="2559.5459999999998"/>
    <n v="1954015.6870999979"/>
    <m/>
    <m/>
    <x v="2"/>
    <n v="192.654"/>
    <n v="7.0000000000000009"/>
  </r>
  <r>
    <s v="ORD1424"/>
    <d v="2025-05-10T00:00:00"/>
    <s v="Karnataka"/>
    <s v="South"/>
    <x v="1"/>
    <x v="1"/>
    <n v="5"/>
    <n v="3116.63"/>
    <n v="0.21"/>
    <n v="12310.69"/>
    <s v="Credit Card"/>
    <x v="2"/>
    <s v="Same-Day"/>
    <s v="Delivered"/>
    <n v="15583.150000000001"/>
    <n v="12310.688500000002"/>
    <n v="1975775.7839999988"/>
    <m/>
    <m/>
    <x v="2"/>
    <n v="3272.4614999999994"/>
    <n v="20.999999999999993"/>
  </r>
  <r>
    <s v="ORD1425"/>
    <d v="2025-06-20T00:00:00"/>
    <s v="Delhi"/>
    <s v="East"/>
    <x v="0"/>
    <x v="3"/>
    <n v="2"/>
    <n v="1639.64"/>
    <n v="0.1"/>
    <n v="2951.35"/>
    <s v="Net Banking"/>
    <x v="0"/>
    <s v="Standard"/>
    <s v="Returned"/>
    <n v="3279.28"/>
    <n v="2951.3520000000003"/>
    <n v="2058812.7634000003"/>
    <m/>
    <m/>
    <x v="0"/>
    <n v="327.92799999999988"/>
    <n v="9.9999999999999964"/>
  </r>
  <r>
    <s v="ORD1426"/>
    <d v="2025-04-18T00:00:00"/>
    <s v="Maharashtra"/>
    <s v="East"/>
    <x v="2"/>
    <x v="5"/>
    <n v="1"/>
    <n v="2316"/>
    <n v="0.2"/>
    <n v="1852.8"/>
    <s v="COD"/>
    <x v="0"/>
    <s v="Express"/>
    <s v="Delivered"/>
    <n v="2316"/>
    <n v="1852.8000000000002"/>
    <n v="1954015.6870999979"/>
    <m/>
    <m/>
    <x v="0"/>
    <n v="463.19999999999982"/>
    <n v="19.999999999999993"/>
  </r>
  <r>
    <s v="ORD1427"/>
    <d v="2025-04-02T00:00:00"/>
    <s v="Tamil Nadu"/>
    <s v="East"/>
    <x v="0"/>
    <x v="3"/>
    <n v="1"/>
    <n v="2243.08"/>
    <n v="0.09"/>
    <n v="2041.2"/>
    <s v="Net Banking"/>
    <x v="2"/>
    <s v="Express"/>
    <s v="Returned"/>
    <n v="2243.08"/>
    <n v="2041.2028"/>
    <n v="2058812.7634000003"/>
    <m/>
    <m/>
    <x v="2"/>
    <n v="201.8771999999999"/>
    <n v="8.9999999999999947"/>
  </r>
  <r>
    <s v="ORD1428"/>
    <d v="2025-03-24T00:00:00"/>
    <s v="Delhi"/>
    <s v="North"/>
    <x v="4"/>
    <x v="18"/>
    <n v="5"/>
    <n v="3260.54"/>
    <n v="0.15"/>
    <n v="13857.3"/>
    <s v="Debit Card"/>
    <x v="0"/>
    <s v="Standard"/>
    <s v="In Transit"/>
    <n v="16302.7"/>
    <n v="13857.295"/>
    <n v="2189601.9989000014"/>
    <m/>
    <m/>
    <x v="0"/>
    <n v="2445.4050000000007"/>
    <n v="15.000000000000002"/>
  </r>
  <r>
    <s v="ORD1429"/>
    <d v="2025-01-13T00:00:00"/>
    <s v="Delhi"/>
    <s v="East"/>
    <x v="4"/>
    <x v="19"/>
    <n v="2"/>
    <n v="552.65"/>
    <n v="0.17"/>
    <n v="917.4"/>
    <s v="Credit Card"/>
    <x v="1"/>
    <s v="Standard"/>
    <s v="Delivered"/>
    <n v="1105.3"/>
    <n v="917.39899999999989"/>
    <n v="2189601.9989000014"/>
    <m/>
    <m/>
    <x v="1"/>
    <n v="187.90100000000007"/>
    <n v="17.000000000000007"/>
  </r>
  <r>
    <s v="ORD1430"/>
    <d v="2025-02-08T00:00:00"/>
    <s v="Delhi"/>
    <s v="West"/>
    <x v="4"/>
    <x v="18"/>
    <n v="4"/>
    <n v="1464.72"/>
    <n v="0.23"/>
    <n v="4511.34"/>
    <s v="UPI"/>
    <x v="0"/>
    <s v="Standard"/>
    <s v="Delivered"/>
    <n v="5858.88"/>
    <n v="4511.3375999999998"/>
    <n v="2189601.9989000014"/>
    <m/>
    <m/>
    <x v="0"/>
    <n v="1347.5424000000003"/>
    <n v="23.000000000000004"/>
  </r>
  <r>
    <s v="ORD1431"/>
    <d v="2025-04-13T00:00:00"/>
    <s v="Delhi"/>
    <s v="South"/>
    <x v="1"/>
    <x v="13"/>
    <n v="1"/>
    <n v="2905.78"/>
    <n v="0.2"/>
    <n v="2324.62"/>
    <s v="Credit Card"/>
    <x v="1"/>
    <s v="Same-Day"/>
    <s v="Delivered"/>
    <n v="2905.78"/>
    <n v="2324.6240000000003"/>
    <n v="1975775.7839999988"/>
    <m/>
    <m/>
    <x v="1"/>
    <n v="581.15599999999995"/>
    <n v="19.999999999999996"/>
  </r>
  <r>
    <s v="ORD1432"/>
    <d v="2025-03-14T00:00:00"/>
    <s v="Delhi"/>
    <s v="East"/>
    <x v="2"/>
    <x v="5"/>
    <n v="2"/>
    <n v="3052.91"/>
    <n v="0.02"/>
    <n v="5983.7"/>
    <s v="Debit Card"/>
    <x v="0"/>
    <s v="Standard"/>
    <s v="Cancelled"/>
    <n v="6105.82"/>
    <n v="5983.7035999999998"/>
    <n v="1954015.6870999979"/>
    <m/>
    <m/>
    <x v="0"/>
    <n v="122.11639999999989"/>
    <n v="1.9999999999999982"/>
  </r>
  <r>
    <s v="ORD1433"/>
    <d v="2025-05-03T00:00:00"/>
    <s v="Tamil Nadu"/>
    <s v="North"/>
    <x v="3"/>
    <x v="8"/>
    <n v="2"/>
    <n v="848.32"/>
    <n v="0.23"/>
    <n v="1306.4100000000001"/>
    <s v="COD"/>
    <x v="2"/>
    <s v="Standard"/>
    <s v="Delivered"/>
    <n v="1696.64"/>
    <n v="1306.4128000000001"/>
    <n v="1802015.0199999986"/>
    <m/>
    <m/>
    <x v="2"/>
    <n v="390.22720000000004"/>
    <n v="23"/>
  </r>
  <r>
    <s v="ORD1434"/>
    <d v="2025-05-29T00:00:00"/>
    <s v="Gujarat"/>
    <s v="North"/>
    <x v="3"/>
    <x v="9"/>
    <n v="5"/>
    <n v="4484.71"/>
    <n v="0.1"/>
    <n v="20181.189999999999"/>
    <s v="Credit Card"/>
    <x v="1"/>
    <s v="Standard"/>
    <s v="Delivered"/>
    <n v="22423.55"/>
    <n v="20181.195"/>
    <n v="1802015.0199999986"/>
    <m/>
    <m/>
    <x v="1"/>
    <n v="2242.3549999999996"/>
    <n v="9.9999999999999982"/>
  </r>
  <r>
    <s v="ORD1435"/>
    <d v="2025-04-09T00:00:00"/>
    <s v="Gujarat"/>
    <s v="North"/>
    <x v="3"/>
    <x v="12"/>
    <n v="3"/>
    <n v="2365.79"/>
    <n v="0.11"/>
    <n v="6316.66"/>
    <s v="UPI"/>
    <x v="1"/>
    <s v="Same-Day"/>
    <s v="Delivered"/>
    <n v="7097.37"/>
    <n v="6316.6593000000003"/>
    <n v="1802015.0199999986"/>
    <m/>
    <m/>
    <x v="1"/>
    <n v="780.71069999999963"/>
    <n v="10.999999999999995"/>
  </r>
  <r>
    <s v="ORD1436"/>
    <d v="2025-05-04T00:00:00"/>
    <s v="Maharashtra"/>
    <s v="West"/>
    <x v="3"/>
    <x v="8"/>
    <n v="1"/>
    <n v="1507.29"/>
    <n v="0.13"/>
    <n v="1311.34"/>
    <s v="Net Banking"/>
    <x v="0"/>
    <s v="Express"/>
    <s v="Delivered"/>
    <n v="1507.29"/>
    <n v="1311.3423"/>
    <n v="1802015.0199999986"/>
    <m/>
    <m/>
    <x v="0"/>
    <n v="195.94769999999994"/>
    <n v="12.999999999999998"/>
  </r>
  <r>
    <s v="ORD1437"/>
    <d v="2025-03-29T00:00:00"/>
    <s v="Gujarat"/>
    <s v="West"/>
    <x v="2"/>
    <x v="5"/>
    <n v="5"/>
    <n v="3619.94"/>
    <n v="0.19"/>
    <n v="14660.76"/>
    <s v="UPI"/>
    <x v="1"/>
    <s v="Express"/>
    <s v="Delivered"/>
    <n v="18099.7"/>
    <n v="14660.757000000001"/>
    <n v="1954015.6870999979"/>
    <m/>
    <m/>
    <x v="1"/>
    <n v="3438.9429999999993"/>
    <n v="18.999999999999993"/>
  </r>
  <r>
    <s v="ORD1438"/>
    <d v="2025-05-30T00:00:00"/>
    <s v="Maharashtra"/>
    <s v="West"/>
    <x v="2"/>
    <x v="11"/>
    <n v="5"/>
    <n v="4974.1000000000004"/>
    <n v="0.21"/>
    <n v="19647.689999999999"/>
    <s v="Debit Card"/>
    <x v="0"/>
    <s v="Standard"/>
    <s v="Delivered"/>
    <n v="24870.5"/>
    <n v="19647.695"/>
    <n v="1954015.6870999979"/>
    <m/>
    <m/>
    <x v="0"/>
    <n v="5222.8050000000003"/>
    <n v="21.000000000000004"/>
  </r>
  <r>
    <s v="ORD1439"/>
    <d v="2025-01-13T00:00:00"/>
    <s v="Maharashtra"/>
    <s v="South"/>
    <x v="4"/>
    <x v="17"/>
    <n v="2"/>
    <n v="3776.53"/>
    <n v="0.05"/>
    <n v="7175.41"/>
    <s v="UPI"/>
    <x v="2"/>
    <s v="Same-Day"/>
    <s v="Delivered"/>
    <n v="7553.06"/>
    <n v="7175.4070000000002"/>
    <n v="2189601.9989000014"/>
    <m/>
    <m/>
    <x v="2"/>
    <n v="377.65300000000025"/>
    <n v="5.0000000000000027"/>
  </r>
  <r>
    <s v="ORD1440"/>
    <d v="2025-02-11T00:00:00"/>
    <s v="Karnataka"/>
    <s v="East"/>
    <x v="1"/>
    <x v="10"/>
    <n v="2"/>
    <n v="180.25"/>
    <n v="0.06"/>
    <n v="338.87"/>
    <s v="Net Banking"/>
    <x v="0"/>
    <s v="Express"/>
    <s v="Delivered"/>
    <n v="360.5"/>
    <n v="338.87"/>
    <n v="1975775.7839999988"/>
    <m/>
    <m/>
    <x v="0"/>
    <n v="21.629999999999995"/>
    <n v="5.9999999999999991"/>
  </r>
  <r>
    <s v="ORD1441"/>
    <d v="2025-02-23T00:00:00"/>
    <s v="Karnataka"/>
    <s v="North"/>
    <x v="2"/>
    <x v="5"/>
    <n v="2"/>
    <n v="2137.42"/>
    <n v="0.01"/>
    <n v="4232.09"/>
    <s v="Debit Card"/>
    <x v="2"/>
    <s v="Standard"/>
    <s v="Delivered"/>
    <n v="4274.84"/>
    <n v="4232.0915999999997"/>
    <n v="1954015.6870999979"/>
    <m/>
    <m/>
    <x v="2"/>
    <n v="42.748400000000402"/>
    <n v="1.0000000000000093"/>
  </r>
  <r>
    <s v="ORD1442"/>
    <d v="2025-04-19T00:00:00"/>
    <s v="Tamil Nadu"/>
    <s v="West"/>
    <x v="0"/>
    <x v="2"/>
    <n v="4"/>
    <n v="482.81"/>
    <n v="7.0000000000000007E-2"/>
    <n v="1796.05"/>
    <s v="Net Banking"/>
    <x v="1"/>
    <s v="Same-Day"/>
    <s v="Delivered"/>
    <n v="1931.24"/>
    <n v="1796.0531999999998"/>
    <n v="2058812.7634000003"/>
    <m/>
    <m/>
    <x v="1"/>
    <n v="135.18680000000018"/>
    <n v="7.0000000000000089"/>
  </r>
  <r>
    <s v="ORD1443"/>
    <d v="2025-01-28T00:00:00"/>
    <s v="Karnataka"/>
    <s v="South"/>
    <x v="2"/>
    <x v="7"/>
    <n v="3"/>
    <n v="4617.7299999999996"/>
    <n v="0.04"/>
    <n v="13299.06"/>
    <s v="UPI"/>
    <x v="0"/>
    <s v="Standard"/>
    <s v="Delivered"/>
    <n v="13853.189999999999"/>
    <n v="13299.062399999999"/>
    <n v="1954015.6870999979"/>
    <m/>
    <m/>
    <x v="0"/>
    <n v="554.1275999999998"/>
    <n v="3.9999999999999987"/>
  </r>
  <r>
    <s v="ORD1444"/>
    <d v="2025-07-02T00:00:00"/>
    <s v="Maharashtra"/>
    <s v="West"/>
    <x v="1"/>
    <x v="1"/>
    <n v="2"/>
    <n v="3190.31"/>
    <n v="0.09"/>
    <n v="5806.36"/>
    <s v="Credit Card"/>
    <x v="1"/>
    <s v="Express"/>
    <s v="Delivered"/>
    <n v="6380.62"/>
    <n v="5806.3642"/>
    <n v="1975775.7839999988"/>
    <m/>
    <m/>
    <x v="1"/>
    <n v="574.25579999999991"/>
    <n v="8.9999999999999982"/>
  </r>
  <r>
    <s v="ORD1445"/>
    <d v="2025-02-27T00:00:00"/>
    <s v="Karnataka"/>
    <s v="North"/>
    <x v="1"/>
    <x v="14"/>
    <n v="3"/>
    <n v="1903.04"/>
    <n v="0.2"/>
    <n v="4567.3"/>
    <s v="COD"/>
    <x v="2"/>
    <s v="Same-Day"/>
    <s v="Returned"/>
    <n v="5709.12"/>
    <n v="4567.2960000000003"/>
    <n v="1975775.7839999988"/>
    <m/>
    <m/>
    <x v="2"/>
    <n v="1141.8239999999996"/>
    <n v="19.999999999999993"/>
  </r>
  <r>
    <s v="ORD1446"/>
    <d v="2025-03-29T00:00:00"/>
    <s v="Gujarat"/>
    <s v="South"/>
    <x v="2"/>
    <x v="5"/>
    <n v="5"/>
    <n v="3670.46"/>
    <n v="0.14000000000000001"/>
    <n v="15782.98"/>
    <s v="Credit Card"/>
    <x v="1"/>
    <s v="Standard"/>
    <s v="Returned"/>
    <n v="18352.3"/>
    <n v="15782.977999999999"/>
    <n v="1954015.6870999979"/>
    <m/>
    <m/>
    <x v="1"/>
    <n v="2569.3220000000001"/>
    <n v="14.000000000000002"/>
  </r>
  <r>
    <s v="ORD1447"/>
    <d v="2025-06-23T00:00:00"/>
    <s v="Tamil Nadu"/>
    <s v="West"/>
    <x v="2"/>
    <x v="6"/>
    <n v="2"/>
    <n v="3834.33"/>
    <n v="0.05"/>
    <n v="7285.23"/>
    <s v="UPI"/>
    <x v="0"/>
    <s v="Same-Day"/>
    <s v="Delivered"/>
    <n v="7668.66"/>
    <n v="7285.2269999999999"/>
    <n v="1954015.6870999979"/>
    <m/>
    <m/>
    <x v="0"/>
    <n v="383.43299999999999"/>
    <n v="5"/>
  </r>
  <r>
    <s v="ORD1448"/>
    <d v="2025-05-18T00:00:00"/>
    <s v="Maharashtra"/>
    <s v="South"/>
    <x v="3"/>
    <x v="8"/>
    <n v="2"/>
    <n v="1053.02"/>
    <n v="0.14000000000000001"/>
    <n v="1811.19"/>
    <s v="UPI"/>
    <x v="0"/>
    <s v="Express"/>
    <s v="Delivered"/>
    <n v="2106.04"/>
    <n v="1811.1943999999999"/>
    <n v="1802015.0199999986"/>
    <m/>
    <m/>
    <x v="0"/>
    <n v="294.8456000000001"/>
    <n v="14.000000000000004"/>
  </r>
  <r>
    <s v="ORD1449"/>
    <d v="2025-04-07T00:00:00"/>
    <s v="Delhi"/>
    <s v="North"/>
    <x v="1"/>
    <x v="1"/>
    <n v="2"/>
    <n v="4308.32"/>
    <n v="7.0000000000000007E-2"/>
    <n v="8013.48"/>
    <s v="Credit Card"/>
    <x v="0"/>
    <s v="Express"/>
    <s v="Delivered"/>
    <n v="8616.64"/>
    <n v="8013.4751999999989"/>
    <n v="1975775.7839999988"/>
    <m/>
    <m/>
    <x v="0"/>
    <n v="603.16480000000047"/>
    <n v="7.0000000000000062"/>
  </r>
  <r>
    <s v="ORD1450"/>
    <d v="2025-01-26T00:00:00"/>
    <s v="Maharashtra"/>
    <s v="East"/>
    <x v="3"/>
    <x v="15"/>
    <n v="4"/>
    <n v="4077.28"/>
    <n v="0.09"/>
    <n v="14841.3"/>
    <s v="Credit Card"/>
    <x v="1"/>
    <s v="Same-Day"/>
    <s v="Returned"/>
    <n v="16309.12"/>
    <n v="14841.299200000001"/>
    <n v="1802015.0199999986"/>
    <m/>
    <m/>
    <x v="1"/>
    <n v="1467.8207999999995"/>
    <n v="8.9999999999999964"/>
  </r>
  <r>
    <s v="ORD1451"/>
    <d v="2025-01-08T00:00:00"/>
    <s v="Karnataka"/>
    <s v="South"/>
    <x v="4"/>
    <x v="17"/>
    <n v="5"/>
    <n v="2648.24"/>
    <n v="7.0000000000000007E-2"/>
    <n v="12314.32"/>
    <s v="COD"/>
    <x v="0"/>
    <s v="Same-Day"/>
    <s v="Delivered"/>
    <n v="13241.199999999999"/>
    <n v="12314.315999999999"/>
    <n v="2189601.9989000014"/>
    <m/>
    <m/>
    <x v="0"/>
    <n v="926.88400000000001"/>
    <n v="7.0000000000000009"/>
  </r>
  <r>
    <s v="ORD1452"/>
    <d v="2025-05-05T00:00:00"/>
    <s v="Tamil Nadu"/>
    <s v="North"/>
    <x v="0"/>
    <x v="3"/>
    <n v="5"/>
    <n v="1572.79"/>
    <n v="0.24"/>
    <n v="5976.6"/>
    <s v="UPI"/>
    <x v="2"/>
    <s v="Express"/>
    <s v="In Transit"/>
    <n v="7863.95"/>
    <n v="5976.6019999999999"/>
    <n v="2058812.7634000003"/>
    <m/>
    <m/>
    <x v="2"/>
    <n v="1887.348"/>
    <n v="24"/>
  </r>
  <r>
    <s v="ORD1453"/>
    <d v="2025-05-01T00:00:00"/>
    <s v="Maharashtra"/>
    <s v="West"/>
    <x v="4"/>
    <x v="17"/>
    <n v="2"/>
    <n v="4237.99"/>
    <n v="0.05"/>
    <n v="8052.18"/>
    <s v="Debit Card"/>
    <x v="1"/>
    <s v="Standard"/>
    <s v="Returned"/>
    <n v="8475.98"/>
    <n v="8052.1809999999996"/>
    <n v="2189601.9989000014"/>
    <m/>
    <m/>
    <x v="1"/>
    <n v="423.79899999999998"/>
    <n v="5"/>
  </r>
  <r>
    <s v="ORD1454"/>
    <d v="2025-06-07T00:00:00"/>
    <s v="Tamil Nadu"/>
    <s v="West"/>
    <x v="0"/>
    <x v="2"/>
    <n v="5"/>
    <n v="1722.94"/>
    <n v="0.02"/>
    <n v="8442.41"/>
    <s v="Net Banking"/>
    <x v="2"/>
    <s v="Standard"/>
    <s v="Returned"/>
    <n v="8614.7000000000007"/>
    <n v="8442.4060000000009"/>
    <n v="2058812.7634000003"/>
    <m/>
    <m/>
    <x v="2"/>
    <n v="172.29399999999987"/>
    <n v="1.9999999999999982"/>
  </r>
  <r>
    <s v="ORD1455"/>
    <d v="2025-02-18T00:00:00"/>
    <s v="Maharashtra"/>
    <s v="East"/>
    <x v="0"/>
    <x v="2"/>
    <n v="4"/>
    <n v="854.83"/>
    <n v="0.12"/>
    <n v="3009"/>
    <s v="Net Banking"/>
    <x v="2"/>
    <s v="Standard"/>
    <s v="Returned"/>
    <n v="3419.32"/>
    <n v="3009.0016000000001"/>
    <n v="2058812.7634000003"/>
    <m/>
    <m/>
    <x v="2"/>
    <n v="410.31840000000011"/>
    <n v="12.000000000000002"/>
  </r>
  <r>
    <s v="ORD1456"/>
    <d v="2025-05-20T00:00:00"/>
    <s v="Delhi"/>
    <s v="East"/>
    <x v="0"/>
    <x v="2"/>
    <n v="4"/>
    <n v="2983.27"/>
    <n v="0.1"/>
    <n v="10739.77"/>
    <s v="Net Banking"/>
    <x v="2"/>
    <s v="Standard"/>
    <s v="Delivered"/>
    <n v="11933.08"/>
    <n v="10739.772000000001"/>
    <n v="2058812.7634000003"/>
    <m/>
    <m/>
    <x v="2"/>
    <n v="1193.3079999999991"/>
    <n v="9.9999999999999929"/>
  </r>
  <r>
    <s v="ORD1457"/>
    <d v="2025-02-02T00:00:00"/>
    <s v="Delhi"/>
    <s v="North"/>
    <x v="3"/>
    <x v="9"/>
    <n v="5"/>
    <n v="1946.55"/>
    <n v="0.02"/>
    <n v="9538.09"/>
    <s v="COD"/>
    <x v="2"/>
    <s v="Standard"/>
    <s v="Cancelled"/>
    <n v="9732.75"/>
    <n v="9538.0949999999993"/>
    <n v="1802015.0199999986"/>
    <m/>
    <m/>
    <x v="2"/>
    <n v="194.65500000000065"/>
    <n v="2.0000000000000067"/>
  </r>
  <r>
    <s v="ORD1458"/>
    <d v="2025-03-04T00:00:00"/>
    <s v="Gujarat"/>
    <s v="South"/>
    <x v="0"/>
    <x v="4"/>
    <n v="1"/>
    <n v="4678.43"/>
    <n v="0.2"/>
    <n v="3742.74"/>
    <s v="Net Banking"/>
    <x v="2"/>
    <s v="Same-Day"/>
    <s v="In Transit"/>
    <n v="4678.43"/>
    <n v="3742.7440000000006"/>
    <n v="2058812.7634000003"/>
    <m/>
    <m/>
    <x v="2"/>
    <n v="935.68599999999969"/>
    <n v="19.999999999999993"/>
  </r>
  <r>
    <s v="ORD1459"/>
    <d v="2025-04-19T00:00:00"/>
    <s v="Delhi"/>
    <s v="East"/>
    <x v="0"/>
    <x v="3"/>
    <n v="3"/>
    <n v="4920.1400000000003"/>
    <n v="0.09"/>
    <n v="13431.98"/>
    <s v="Credit Card"/>
    <x v="0"/>
    <s v="Same-Day"/>
    <s v="Delivered"/>
    <n v="14760.420000000002"/>
    <n v="13431.982200000002"/>
    <n v="2058812.7634000003"/>
    <m/>
    <m/>
    <x v="0"/>
    <n v="1328.4377999999997"/>
    <n v="8.9999999999999964"/>
  </r>
  <r>
    <s v="ORD1460"/>
    <d v="2025-01-05T00:00:00"/>
    <s v="Delhi"/>
    <s v="North"/>
    <x v="0"/>
    <x v="0"/>
    <n v="1"/>
    <n v="290.82"/>
    <n v="0.15"/>
    <n v="247.2"/>
    <s v="UPI"/>
    <x v="2"/>
    <s v="Standard"/>
    <s v="Cancelled"/>
    <n v="290.82"/>
    <n v="247.19699999999997"/>
    <n v="2058812.7634000003"/>
    <m/>
    <m/>
    <x v="2"/>
    <n v="43.623000000000019"/>
    <n v="15.000000000000007"/>
  </r>
  <r>
    <s v="ORD1461"/>
    <d v="2025-04-20T00:00:00"/>
    <s v="Tamil Nadu"/>
    <s v="North"/>
    <x v="3"/>
    <x v="12"/>
    <n v="3"/>
    <n v="3007.51"/>
    <n v="0.15"/>
    <n v="7669.15"/>
    <s v="Net Banking"/>
    <x v="0"/>
    <s v="Same-Day"/>
    <s v="Cancelled"/>
    <n v="9022.5300000000007"/>
    <n v="7669.1505000000006"/>
    <n v="1802015.0199999986"/>
    <m/>
    <m/>
    <x v="0"/>
    <n v="1353.3795"/>
    <n v="15"/>
  </r>
  <r>
    <s v="ORD1462"/>
    <d v="2025-03-23T00:00:00"/>
    <s v="Maharashtra"/>
    <s v="North"/>
    <x v="4"/>
    <x v="16"/>
    <n v="3"/>
    <n v="871.23"/>
    <n v="0.19"/>
    <n v="2117.09"/>
    <s v="Net Banking"/>
    <x v="1"/>
    <s v="Same-Day"/>
    <s v="Delivered"/>
    <n v="2613.69"/>
    <n v="2117.0889000000002"/>
    <n v="2189601.9989000014"/>
    <m/>
    <m/>
    <x v="1"/>
    <n v="496.60109999999986"/>
    <n v="18.999999999999993"/>
  </r>
  <r>
    <s v="ORD1463"/>
    <d v="2025-01-21T00:00:00"/>
    <s v="Maharashtra"/>
    <s v="East"/>
    <x v="3"/>
    <x v="9"/>
    <n v="2"/>
    <n v="3505.05"/>
    <n v="0.2"/>
    <n v="5608.08"/>
    <s v="Net Banking"/>
    <x v="2"/>
    <s v="Express"/>
    <s v="Delivered"/>
    <n v="7010.1"/>
    <n v="5608.0800000000008"/>
    <n v="1802015.0199999986"/>
    <m/>
    <m/>
    <x v="2"/>
    <n v="1402.0199999999995"/>
    <n v="19.999999999999993"/>
  </r>
  <r>
    <s v="ORD1464"/>
    <d v="2025-02-15T00:00:00"/>
    <s v="Delhi"/>
    <s v="South"/>
    <x v="2"/>
    <x v="5"/>
    <n v="3"/>
    <n v="1131.68"/>
    <n v="0.12"/>
    <n v="2987.64"/>
    <s v="UPI"/>
    <x v="1"/>
    <s v="Same-Day"/>
    <s v="Delivered"/>
    <n v="3395.04"/>
    <n v="2987.6352000000002"/>
    <n v="1954015.6870999979"/>
    <m/>
    <m/>
    <x v="1"/>
    <n v="407.4047999999998"/>
    <n v="11.999999999999995"/>
  </r>
  <r>
    <s v="ORD1465"/>
    <d v="2025-06-15T00:00:00"/>
    <s v="Delhi"/>
    <s v="East"/>
    <x v="0"/>
    <x v="0"/>
    <n v="2"/>
    <n v="831.7"/>
    <n v="0.02"/>
    <n v="1630.13"/>
    <s v="Credit Card"/>
    <x v="2"/>
    <s v="Express"/>
    <s v="Delivered"/>
    <n v="1663.4"/>
    <n v="1630.1320000000001"/>
    <n v="2058812.7634000003"/>
    <m/>
    <m/>
    <x v="2"/>
    <n v="33.268000000000029"/>
    <n v="2.0000000000000018"/>
  </r>
  <r>
    <s v="ORD1466"/>
    <d v="2025-06-29T00:00:00"/>
    <s v="Tamil Nadu"/>
    <s v="South"/>
    <x v="2"/>
    <x v="5"/>
    <n v="5"/>
    <n v="3673.96"/>
    <n v="0.08"/>
    <n v="16900.22"/>
    <s v="Credit Card"/>
    <x v="1"/>
    <s v="Same-Day"/>
    <s v="Returned"/>
    <n v="18369.8"/>
    <n v="16900.216"/>
    <n v="1954015.6870999979"/>
    <m/>
    <m/>
    <x v="1"/>
    <n v="1469.5839999999989"/>
    <n v="7.9999999999999947"/>
  </r>
  <r>
    <s v="ORD1467"/>
    <d v="2025-01-25T00:00:00"/>
    <s v="Delhi"/>
    <s v="West"/>
    <x v="0"/>
    <x v="2"/>
    <n v="3"/>
    <n v="423.67"/>
    <n v="0.01"/>
    <n v="1258.3"/>
    <s v="Net Banking"/>
    <x v="0"/>
    <s v="Express"/>
    <s v="Delivered"/>
    <n v="1271.01"/>
    <n v="1258.2999"/>
    <n v="2058812.7634000003"/>
    <m/>
    <m/>
    <x v="0"/>
    <n v="12.710100000000011"/>
    <n v="1.0000000000000009"/>
  </r>
  <r>
    <s v="ORD1468"/>
    <d v="2025-04-02T00:00:00"/>
    <s v="Tamil Nadu"/>
    <s v="West"/>
    <x v="2"/>
    <x v="5"/>
    <n v="2"/>
    <n v="4097.33"/>
    <n v="0.19"/>
    <n v="6637.67"/>
    <s v="UPI"/>
    <x v="2"/>
    <s v="Same-Day"/>
    <s v="Delivered"/>
    <n v="8194.66"/>
    <n v="6637.6746000000003"/>
    <n v="1954015.6870999979"/>
    <m/>
    <m/>
    <x v="2"/>
    <n v="1556.9853999999996"/>
    <n v="18.999999999999993"/>
  </r>
  <r>
    <s v="ORD1469"/>
    <d v="2025-01-25T00:00:00"/>
    <s v="Maharashtra"/>
    <s v="South"/>
    <x v="1"/>
    <x v="10"/>
    <n v="4"/>
    <n v="556.76"/>
    <n v="0.22"/>
    <n v="1737.09"/>
    <s v="Debit Card"/>
    <x v="2"/>
    <s v="Express"/>
    <s v="Delivered"/>
    <n v="2227.04"/>
    <n v="1737.0912000000001"/>
    <n v="1975775.7839999988"/>
    <m/>
    <m/>
    <x v="2"/>
    <n v="489.94879999999989"/>
    <n v="21.999999999999993"/>
  </r>
  <r>
    <s v="ORD1470"/>
    <d v="2025-05-08T00:00:00"/>
    <s v="Gujarat"/>
    <s v="North"/>
    <x v="3"/>
    <x v="12"/>
    <n v="3"/>
    <n v="4545.8"/>
    <n v="0.18"/>
    <n v="11182.67"/>
    <s v="COD"/>
    <x v="2"/>
    <s v="Express"/>
    <s v="Cancelled"/>
    <n v="13637.400000000001"/>
    <n v="11182.668000000001"/>
    <n v="1802015.0199999986"/>
    <m/>
    <m/>
    <x v="2"/>
    <n v="2454.732"/>
    <n v="17.999999999999996"/>
  </r>
  <r>
    <s v="ORD1471"/>
    <d v="2025-06-13T00:00:00"/>
    <s v="Gujarat"/>
    <s v="South"/>
    <x v="4"/>
    <x v="17"/>
    <n v="1"/>
    <n v="612.53"/>
    <n v="0.19"/>
    <n v="496.15"/>
    <s v="UPI"/>
    <x v="2"/>
    <s v="Same-Day"/>
    <s v="Delivered"/>
    <n v="612.53"/>
    <n v="496.14929999999998"/>
    <n v="2189601.9989000014"/>
    <m/>
    <m/>
    <x v="2"/>
    <n v="116.38069999999999"/>
    <n v="19"/>
  </r>
  <r>
    <s v="ORD1472"/>
    <d v="2025-02-01T00:00:00"/>
    <s v="Gujarat"/>
    <s v="North"/>
    <x v="4"/>
    <x v="17"/>
    <n v="5"/>
    <n v="3101.07"/>
    <n v="0.15"/>
    <n v="13179.55"/>
    <s v="Net Banking"/>
    <x v="1"/>
    <s v="Express"/>
    <s v="Delivered"/>
    <n v="15505.35"/>
    <n v="13179.547500000001"/>
    <n v="2189601.9989000014"/>
    <m/>
    <m/>
    <x v="1"/>
    <n v="2325.8024999999998"/>
    <n v="15"/>
  </r>
  <r>
    <s v="ORD1473"/>
    <d v="2025-04-09T00:00:00"/>
    <s v="Gujarat"/>
    <s v="North"/>
    <x v="1"/>
    <x v="1"/>
    <n v="3"/>
    <n v="1729.77"/>
    <n v="0.1"/>
    <n v="4670.38"/>
    <s v="Net Banking"/>
    <x v="0"/>
    <s v="Same-Day"/>
    <s v="Delivered"/>
    <n v="5189.3099999999995"/>
    <n v="4670.3789999999999"/>
    <n v="1975775.7839999988"/>
    <m/>
    <m/>
    <x v="0"/>
    <n v="518.93099999999959"/>
    <n v="9.9999999999999929"/>
  </r>
  <r>
    <s v="ORD1474"/>
    <d v="2025-07-03T00:00:00"/>
    <s v="Gujarat"/>
    <s v="East"/>
    <x v="2"/>
    <x v="5"/>
    <n v="3"/>
    <n v="4190.53"/>
    <n v="0.06"/>
    <n v="11817.29"/>
    <s v="COD"/>
    <x v="0"/>
    <s v="Express"/>
    <s v="Returned"/>
    <n v="12571.59"/>
    <n v="11817.294599999999"/>
    <n v="1954015.6870999979"/>
    <m/>
    <m/>
    <x v="0"/>
    <n v="754.29540000000088"/>
    <n v="6.0000000000000071"/>
  </r>
  <r>
    <s v="ORD1475"/>
    <d v="2025-05-22T00:00:00"/>
    <s v="Gujarat"/>
    <s v="West"/>
    <x v="0"/>
    <x v="4"/>
    <n v="3"/>
    <n v="121"/>
    <n v="0.06"/>
    <n v="341.22"/>
    <s v="UPI"/>
    <x v="2"/>
    <s v="Standard"/>
    <s v="Delivered"/>
    <n v="363"/>
    <n v="341.21999999999997"/>
    <n v="2058812.7634000003"/>
    <m/>
    <m/>
    <x v="2"/>
    <n v="21.78000000000003"/>
    <n v="6.000000000000008"/>
  </r>
  <r>
    <s v="ORD1476"/>
    <d v="2025-02-28T00:00:00"/>
    <s v="Maharashtra"/>
    <s v="North"/>
    <x v="0"/>
    <x v="3"/>
    <n v="5"/>
    <n v="4090.68"/>
    <n v="0.14000000000000001"/>
    <n v="17589.919999999998"/>
    <s v="Credit Card"/>
    <x v="2"/>
    <s v="Express"/>
    <s v="Delivered"/>
    <n v="20453.399999999998"/>
    <n v="17589.923999999999"/>
    <n v="2058812.7634000003"/>
    <m/>
    <m/>
    <x v="2"/>
    <n v="2863.4759999999987"/>
    <n v="13.999999999999996"/>
  </r>
  <r>
    <s v="ORD1477"/>
    <d v="2025-04-11T00:00:00"/>
    <s v="Tamil Nadu"/>
    <s v="South"/>
    <x v="4"/>
    <x v="19"/>
    <n v="5"/>
    <n v="3340.31"/>
    <n v="7.0000000000000007E-2"/>
    <n v="15532.44"/>
    <s v="COD"/>
    <x v="0"/>
    <s v="Standard"/>
    <s v="Returned"/>
    <n v="16701.55"/>
    <n v="15532.441499999999"/>
    <n v="2189601.9989000014"/>
    <m/>
    <m/>
    <x v="0"/>
    <n v="1169.1085000000003"/>
    <n v="7.0000000000000018"/>
  </r>
  <r>
    <s v="ORD1478"/>
    <d v="2025-05-19T00:00:00"/>
    <s v="Delhi"/>
    <s v="South"/>
    <x v="2"/>
    <x v="6"/>
    <n v="2"/>
    <n v="169.64"/>
    <n v="0.11"/>
    <n v="301.95999999999998"/>
    <s v="COD"/>
    <x v="1"/>
    <s v="Express"/>
    <s v="Returned"/>
    <n v="339.28"/>
    <n v="301.95919999999995"/>
    <n v="1954015.6870999979"/>
    <m/>
    <m/>
    <x v="1"/>
    <n v="37.32080000000002"/>
    <n v="11.000000000000007"/>
  </r>
  <r>
    <s v="ORD1479"/>
    <d v="2025-02-25T00:00:00"/>
    <s v="Delhi"/>
    <s v="South"/>
    <x v="0"/>
    <x v="0"/>
    <n v="3"/>
    <n v="3391.87"/>
    <n v="0.1"/>
    <n v="9158.0499999999993"/>
    <s v="UPI"/>
    <x v="0"/>
    <s v="Express"/>
    <s v="Delivered"/>
    <n v="10175.61"/>
    <n v="9158.0490000000009"/>
    <n v="2058812.7634000003"/>
    <m/>
    <m/>
    <x v="0"/>
    <n v="1017.5609999999997"/>
    <n v="9.9999999999999964"/>
  </r>
  <r>
    <s v="ORD1480"/>
    <d v="2025-03-24T00:00:00"/>
    <s v="Karnataka"/>
    <s v="North"/>
    <x v="4"/>
    <x v="19"/>
    <n v="5"/>
    <n v="3231.21"/>
    <n v="0.02"/>
    <n v="15832.93"/>
    <s v="UPI"/>
    <x v="1"/>
    <s v="Standard"/>
    <s v="Returned"/>
    <n v="16156.05"/>
    <n v="15832.928999999998"/>
    <n v="2189601.9989000014"/>
    <m/>
    <m/>
    <x v="1"/>
    <n v="323.121000000001"/>
    <n v="2.0000000000000062"/>
  </r>
  <r>
    <s v="ORD1481"/>
    <d v="2025-06-14T00:00:00"/>
    <s v="Maharashtra"/>
    <s v="West"/>
    <x v="0"/>
    <x v="4"/>
    <n v="1"/>
    <n v="3848.01"/>
    <n v="0.08"/>
    <n v="3540.17"/>
    <s v="UPI"/>
    <x v="0"/>
    <s v="Same-Day"/>
    <s v="Delivered"/>
    <n v="3848.01"/>
    <n v="3540.1692000000003"/>
    <n v="2058812.7634000003"/>
    <m/>
    <m/>
    <x v="0"/>
    <n v="307.84079999999994"/>
    <n v="7.9999999999999991"/>
  </r>
  <r>
    <s v="ORD1482"/>
    <d v="2025-04-06T00:00:00"/>
    <s v="Maharashtra"/>
    <s v="East"/>
    <x v="2"/>
    <x v="6"/>
    <n v="3"/>
    <n v="964.35"/>
    <n v="0.2"/>
    <n v="2314.44"/>
    <s v="UPI"/>
    <x v="0"/>
    <s v="Same-Day"/>
    <s v="Delivered"/>
    <n v="2893.05"/>
    <n v="2314.44"/>
    <n v="1954015.6870999979"/>
    <m/>
    <m/>
    <x v="0"/>
    <n v="578.61000000000013"/>
    <n v="20.000000000000004"/>
  </r>
  <r>
    <s v="ORD1483"/>
    <d v="2025-04-04T00:00:00"/>
    <s v="Maharashtra"/>
    <s v="South"/>
    <x v="1"/>
    <x v="13"/>
    <n v="3"/>
    <n v="885.67"/>
    <n v="0.2"/>
    <n v="2125.61"/>
    <s v="Debit Card"/>
    <x v="0"/>
    <s v="Same-Day"/>
    <s v="Delivered"/>
    <n v="2657.0099999999998"/>
    <n v="2125.6079999999997"/>
    <n v="1975775.7839999988"/>
    <m/>
    <m/>
    <x v="0"/>
    <n v="531.40200000000004"/>
    <n v="20.000000000000004"/>
  </r>
  <r>
    <s v="ORD1484"/>
    <d v="2025-02-19T00:00:00"/>
    <s v="Karnataka"/>
    <s v="South"/>
    <x v="4"/>
    <x v="19"/>
    <n v="1"/>
    <n v="4055.65"/>
    <n v="0.19"/>
    <n v="3285.08"/>
    <s v="Net Banking"/>
    <x v="2"/>
    <s v="Express"/>
    <s v="Delivered"/>
    <n v="4055.65"/>
    <n v="3285.0765000000001"/>
    <n v="2189601.9989000014"/>
    <m/>
    <m/>
    <x v="2"/>
    <n v="770.57349999999997"/>
    <n v="18.999999999999996"/>
  </r>
  <r>
    <s v="ORD1485"/>
    <d v="2025-04-01T00:00:00"/>
    <s v="Gujarat"/>
    <s v="West"/>
    <x v="1"/>
    <x v="14"/>
    <n v="2"/>
    <n v="4189.1000000000004"/>
    <n v="0.23"/>
    <n v="6451.21"/>
    <s v="Credit Card"/>
    <x v="1"/>
    <s v="Express"/>
    <s v="Delivered"/>
    <n v="8378.2000000000007"/>
    <n v="6451.2140000000009"/>
    <n v="1975775.7839999988"/>
    <m/>
    <m/>
    <x v="1"/>
    <n v="1926.9859999999999"/>
    <n v="22.999999999999996"/>
  </r>
  <r>
    <s v="ORD1486"/>
    <d v="2025-04-20T00:00:00"/>
    <s v="Maharashtra"/>
    <s v="East"/>
    <x v="4"/>
    <x v="16"/>
    <n v="2"/>
    <n v="118.24"/>
    <n v="0.09"/>
    <n v="215.2"/>
    <s v="Credit Card"/>
    <x v="2"/>
    <s v="Same-Day"/>
    <s v="Delivered"/>
    <n v="236.48"/>
    <n v="215.1968"/>
    <n v="2189601.9989000014"/>
    <m/>
    <m/>
    <x v="2"/>
    <n v="21.283199999999994"/>
    <n v="8.9999999999999982"/>
  </r>
  <r>
    <s v="ORD1487"/>
    <d v="2025-01-31T00:00:00"/>
    <s v="Karnataka"/>
    <s v="North"/>
    <x v="2"/>
    <x v="7"/>
    <n v="2"/>
    <n v="4230.8100000000004"/>
    <n v="0.15"/>
    <n v="7192.38"/>
    <s v="Net Banking"/>
    <x v="0"/>
    <s v="Same-Day"/>
    <s v="Delivered"/>
    <n v="8461.6200000000008"/>
    <n v="7192.3770000000004"/>
    <n v="1954015.6870999979"/>
    <m/>
    <m/>
    <x v="0"/>
    <n v="1269.2430000000004"/>
    <n v="15.000000000000002"/>
  </r>
  <r>
    <s v="ORD1488"/>
    <d v="2025-03-18T00:00:00"/>
    <s v="Gujarat"/>
    <s v="East"/>
    <x v="2"/>
    <x v="5"/>
    <n v="3"/>
    <n v="686.79"/>
    <n v="0.2"/>
    <n v="1648.3"/>
    <s v="COD"/>
    <x v="1"/>
    <s v="Same-Day"/>
    <s v="Delivered"/>
    <n v="2060.37"/>
    <n v="1648.296"/>
    <n v="1954015.6870999979"/>
    <m/>
    <m/>
    <x v="1"/>
    <n v="412.07399999999984"/>
    <n v="19.999999999999993"/>
  </r>
  <r>
    <s v="ORD1489"/>
    <d v="2025-02-09T00:00:00"/>
    <s v="Karnataka"/>
    <s v="East"/>
    <x v="1"/>
    <x v="14"/>
    <n v="1"/>
    <n v="4701.34"/>
    <n v="0.17"/>
    <n v="3902.11"/>
    <s v="Credit Card"/>
    <x v="0"/>
    <s v="Standard"/>
    <s v="Cancelled"/>
    <n v="4701.34"/>
    <n v="3902.1122"/>
    <n v="1975775.7839999988"/>
    <m/>
    <m/>
    <x v="0"/>
    <n v="799.22780000000012"/>
    <n v="17"/>
  </r>
  <r>
    <s v="ORD1490"/>
    <d v="2025-07-01T00:00:00"/>
    <s v="Karnataka"/>
    <s v="East"/>
    <x v="3"/>
    <x v="9"/>
    <n v="5"/>
    <n v="1882.55"/>
    <n v="0.12"/>
    <n v="8283.2199999999993"/>
    <s v="Net Banking"/>
    <x v="0"/>
    <s v="Same-Day"/>
    <s v="Delivered"/>
    <n v="9412.75"/>
    <n v="8283.2199999999993"/>
    <n v="1802015.0199999986"/>
    <m/>
    <m/>
    <x v="0"/>
    <n v="1129.5300000000007"/>
    <n v="12.000000000000007"/>
  </r>
  <r>
    <s v="ORD1491"/>
    <d v="2025-04-29T00:00:00"/>
    <s v="Karnataka"/>
    <s v="North"/>
    <x v="0"/>
    <x v="2"/>
    <n v="1"/>
    <n v="4360.57"/>
    <n v="0.23"/>
    <n v="3357.64"/>
    <s v="Debit Card"/>
    <x v="1"/>
    <s v="Same-Day"/>
    <s v="Delivered"/>
    <n v="4360.57"/>
    <n v="3357.6388999999999"/>
    <n v="2058812.7634000003"/>
    <m/>
    <m/>
    <x v="1"/>
    <n v="1002.9310999999998"/>
    <n v="22.999999999999996"/>
  </r>
  <r>
    <s v="ORD1492"/>
    <d v="2025-04-11T00:00:00"/>
    <s v="Karnataka"/>
    <s v="South"/>
    <x v="0"/>
    <x v="2"/>
    <n v="2"/>
    <n v="2924.42"/>
    <n v="0.15"/>
    <n v="4971.51"/>
    <s v="UPI"/>
    <x v="0"/>
    <s v="Standard"/>
    <s v="Delivered"/>
    <n v="5848.84"/>
    <n v="4971.5140000000001"/>
    <n v="2058812.7634000003"/>
    <m/>
    <m/>
    <x v="0"/>
    <n v="877.32600000000002"/>
    <n v="15"/>
  </r>
  <r>
    <s v="ORD1493"/>
    <d v="2025-05-27T00:00:00"/>
    <s v="Gujarat"/>
    <s v="North"/>
    <x v="4"/>
    <x v="19"/>
    <n v="5"/>
    <n v="1556.31"/>
    <n v="0.14000000000000001"/>
    <n v="6692.13"/>
    <s v="COD"/>
    <x v="1"/>
    <s v="Express"/>
    <s v="Returned"/>
    <n v="7781.5499999999993"/>
    <n v="6692.1329999999989"/>
    <n v="2189601.9989000014"/>
    <m/>
    <m/>
    <x v="1"/>
    <n v="1089.4170000000004"/>
    <n v="14.000000000000007"/>
  </r>
  <r>
    <s v="ORD1494"/>
    <d v="2025-06-22T00:00:00"/>
    <s v="Tamil Nadu"/>
    <s v="North"/>
    <x v="0"/>
    <x v="2"/>
    <n v="3"/>
    <n v="1418.34"/>
    <n v="0.01"/>
    <n v="4212.47"/>
    <s v="Credit Card"/>
    <x v="1"/>
    <s v="Standard"/>
    <s v="Returned"/>
    <n v="4255.0199999999995"/>
    <n v="4212.4697999999999"/>
    <n v="2058812.7634000003"/>
    <m/>
    <m/>
    <x v="1"/>
    <n v="42.550199999999677"/>
    <n v="0.99999999999999256"/>
  </r>
  <r>
    <s v="ORD1495"/>
    <d v="2025-01-29T00:00:00"/>
    <s v="Maharashtra"/>
    <s v="East"/>
    <x v="1"/>
    <x v="13"/>
    <n v="4"/>
    <n v="4066.55"/>
    <n v="0.1"/>
    <n v="14639.58"/>
    <s v="Net Banking"/>
    <x v="0"/>
    <s v="Standard"/>
    <s v="Delivered"/>
    <n v="16266.2"/>
    <n v="14639.580000000002"/>
    <n v="1975775.7839999988"/>
    <m/>
    <m/>
    <x v="0"/>
    <n v="1626.619999999999"/>
    <n v="9.9999999999999929"/>
  </r>
  <r>
    <s v="ORD1496"/>
    <d v="2025-06-19T00:00:00"/>
    <s v="Maharashtra"/>
    <s v="North"/>
    <x v="1"/>
    <x v="10"/>
    <n v="2"/>
    <n v="3277.58"/>
    <n v="0.14000000000000001"/>
    <n v="5637.44"/>
    <s v="UPI"/>
    <x v="0"/>
    <s v="Standard"/>
    <s v="Delivered"/>
    <n v="6555.16"/>
    <n v="5637.4376000000002"/>
    <n v="1975775.7839999988"/>
    <m/>
    <m/>
    <x v="0"/>
    <n v="917.72239999999965"/>
    <n v="13.999999999999996"/>
  </r>
  <r>
    <s v="ORD1497"/>
    <d v="2025-01-16T00:00:00"/>
    <s v="Gujarat"/>
    <s v="South"/>
    <x v="3"/>
    <x v="12"/>
    <n v="1"/>
    <n v="3438.91"/>
    <n v="0.22"/>
    <n v="2682.35"/>
    <s v="Debit Card"/>
    <x v="2"/>
    <s v="Same-Day"/>
    <s v="Delivered"/>
    <n v="3438.91"/>
    <n v="2682.3498"/>
    <n v="1802015.0199999986"/>
    <m/>
    <m/>
    <x v="2"/>
    <n v="756.5601999999999"/>
    <n v="21.999999999999996"/>
  </r>
  <r>
    <s v="ORD1498"/>
    <d v="2025-02-25T00:00:00"/>
    <s v="Tamil Nadu"/>
    <s v="South"/>
    <x v="3"/>
    <x v="8"/>
    <n v="4"/>
    <n v="1043.1099999999999"/>
    <n v="0.13"/>
    <n v="3630.02"/>
    <s v="Debit Card"/>
    <x v="1"/>
    <s v="Express"/>
    <s v="Delivered"/>
    <n v="4172.4399999999996"/>
    <n v="3630.0227999999997"/>
    <n v="1802015.0199999986"/>
    <m/>
    <m/>
    <x v="1"/>
    <n v="542.41719999999987"/>
    <n v="12.999999999999998"/>
  </r>
  <r>
    <s v="ORD1499"/>
    <d v="2025-06-02T00:00:00"/>
    <s v="Gujarat"/>
    <s v="West"/>
    <x v="1"/>
    <x v="14"/>
    <n v="2"/>
    <n v="3120.29"/>
    <n v="0.22"/>
    <n v="4867.6499999999996"/>
    <s v="UPI"/>
    <x v="2"/>
    <s v="Same-Day"/>
    <s v="Delivered"/>
    <n v="6240.58"/>
    <n v="4867.6523999999999"/>
    <n v="1975775.7839999988"/>
    <m/>
    <m/>
    <x v="2"/>
    <n v="1372.9276"/>
    <n v="22"/>
  </r>
  <r>
    <s v="ORD1500"/>
    <d v="2025-06-05T00:00:00"/>
    <s v="Maharashtra"/>
    <s v="South"/>
    <x v="1"/>
    <x v="14"/>
    <n v="5"/>
    <n v="1036.71"/>
    <n v="0.06"/>
    <n v="4872.54"/>
    <s v="Credit Card"/>
    <x v="2"/>
    <s v="Standard"/>
    <s v="Cancelled"/>
    <n v="5183.55"/>
    <n v="4872.5370000000003"/>
    <n v="1975775.7839999988"/>
    <m/>
    <m/>
    <x v="2"/>
    <n v="311.01299999999992"/>
    <n v="5.999999999999998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0">
  <r>
    <s v="ORD0001"/>
    <d v="2025-05-07T00:00:00"/>
    <s v="Karnataka"/>
    <s v="North"/>
    <x v="0"/>
    <s v="Smartphone"/>
    <n v="2"/>
    <n v="3708.71"/>
    <n v="0.17"/>
    <n v="6156.46"/>
    <s v="Debit Card"/>
    <x v="0"/>
    <s v="Same-Day"/>
    <s v="Delivered"/>
    <n v="7417.42"/>
    <n v="6156.4585999999999"/>
    <n v="2058812.7634000003"/>
    <n v="480621.8492000004"/>
    <n v="23.344611892063636"/>
    <n v="6400.6183730158691"/>
    <n v="1260.9614000000001"/>
    <n v="4.5838040720358299E-3"/>
    <n v="1"/>
  </r>
  <r>
    <s v="ORD0002"/>
    <d v="2025-01-24T00:00:00"/>
    <s v="Maharashtra"/>
    <s v="West"/>
    <x v="0"/>
    <s v="Smartphone"/>
    <n v="5"/>
    <n v="3049.89"/>
    <n v="0.14000000000000001"/>
    <n v="13114.53"/>
    <s v="Debit Card"/>
    <x v="0"/>
    <s v="Same-Day"/>
    <s v="Delivered"/>
    <n v="15249.449999999999"/>
    <n v="13114.526999999998"/>
    <n v="2058812.7634000003"/>
    <n v="480621.8492000004"/>
    <n v="23.344611892063636"/>
    <n v="6400.6183730158691"/>
    <n v="2134.9230000000007"/>
    <n v="4.5903294872929852E-3"/>
    <n v="1"/>
  </r>
  <r>
    <s v="ORD0003"/>
    <d v="2025-01-07T00:00:00"/>
    <s v="Maharashtra"/>
    <s v="North"/>
    <x v="1"/>
    <s v="Milk"/>
    <n v="4"/>
    <n v="1767.23"/>
    <n v="0.04"/>
    <n v="6786.16"/>
    <s v="Debit Card"/>
    <x v="1"/>
    <s v="Express"/>
    <s v="Delivered"/>
    <n v="7068.92"/>
    <n v="6786.1632"/>
    <n v="1975775.7839999988"/>
    <n v="519384.58510000008"/>
    <n v="26.287627842492089"/>
    <n v="7014.593770491806"/>
    <n v="282.75680000000011"/>
    <n v="2.26342920842222E-3"/>
    <n v="1"/>
  </r>
  <r>
    <s v="ORD0004"/>
    <d v="2025-05-26T00:00:00"/>
    <s v="Karnataka"/>
    <s v="North"/>
    <x v="0"/>
    <s v="Headphones"/>
    <n v="1"/>
    <n v="3675.69"/>
    <n v="0.13"/>
    <n v="3197.85"/>
    <s v="COD"/>
    <x v="2"/>
    <s v="Express"/>
    <s v="Delivered"/>
    <n v="3675.69"/>
    <n v="3197.8503000000001"/>
    <n v="2058812.7634000003"/>
    <n v="602699.50729999982"/>
    <n v="29.27412914930056"/>
    <n v="6557.4564173228364"/>
    <n v="477.83969999999999"/>
    <n v="3.5367509229559616E-3"/>
    <n v="1"/>
  </r>
  <r>
    <s v="ORD0005"/>
    <d v="2025-02-25T00:00:00"/>
    <s v="Gujarat"/>
    <s v="North"/>
    <x v="1"/>
    <s v="Milk"/>
    <n v="1"/>
    <n v="324.54000000000002"/>
    <n v="0.06"/>
    <n v="305.07"/>
    <s v="Debit Card"/>
    <x v="1"/>
    <s v="Express"/>
    <s v="Returned"/>
    <n v="324.54000000000002"/>
    <n v="305.06760000000003"/>
    <n v="1975775.7839999988"/>
    <n v="519384.58510000008"/>
    <n v="26.287627842492089"/>
    <n v="7014.593770491806"/>
    <n v="19.472399999999993"/>
    <n v="1.8487705675725642E-2"/>
    <n v="0"/>
  </r>
  <r>
    <s v="ORD0006"/>
    <d v="2025-02-19T00:00:00"/>
    <s v="Karnataka"/>
    <s v="East"/>
    <x v="0"/>
    <s v="Smartwatch"/>
    <n v="3"/>
    <n v="897.01"/>
    <n v="0.09"/>
    <n v="2448.84"/>
    <s v="Net Banking"/>
    <x v="1"/>
    <s v="Same-Day"/>
    <s v="Delivered"/>
    <n v="2691.0299999999997"/>
    <n v="2448.8372999999997"/>
    <n v="2058812.7634000003"/>
    <n v="485699.06720000017"/>
    <n v="23.591220913061495"/>
    <n v="7014.593770491806"/>
    <n v="242.19270000000006"/>
    <n v="1.0033332961728409E-2"/>
    <n v="1"/>
  </r>
  <r>
    <s v="ORD0007"/>
    <d v="2025-02-15T00:00:00"/>
    <s v="Gujarat"/>
    <s v="South"/>
    <x v="0"/>
    <s v="Laptop"/>
    <n v="4"/>
    <n v="1959.33"/>
    <n v="0.25"/>
    <n v="5877.99"/>
    <s v="Debit Card"/>
    <x v="0"/>
    <s v="Same-Day"/>
    <s v="Delivered"/>
    <n v="7837.32"/>
    <n v="5877.99"/>
    <n v="2058812.7634000003"/>
    <n v="489792.33969999984"/>
    <n v="23.790038045574306"/>
    <n v="6400.6183730158691"/>
    <n v="1959.33"/>
    <n v="1.2759463694222005E-2"/>
    <n v="1"/>
  </r>
  <r>
    <s v="ORD0008"/>
    <d v="2025-01-30T00:00:00"/>
    <s v="Maharashtra"/>
    <s v="East"/>
    <x v="0"/>
    <s v="Laptop"/>
    <n v="3"/>
    <n v="424.32"/>
    <n v="0.23"/>
    <n v="980.18"/>
    <s v="UPI"/>
    <x v="2"/>
    <s v="Same-Day"/>
    <s v="Delivered"/>
    <n v="1272.96"/>
    <n v="980.17920000000004"/>
    <n v="2058812.7634000003"/>
    <n v="489792.33969999984"/>
    <n v="23.790038045574306"/>
    <n v="6557.4564173228364"/>
    <n v="292.7808"/>
    <n v="5.4204374057315236E-2"/>
    <n v="1"/>
  </r>
  <r>
    <s v="ORD0009"/>
    <d v="2025-05-26T00:00:00"/>
    <s v="Tamil Nadu"/>
    <s v="West"/>
    <x v="2"/>
    <s v="Biography"/>
    <n v="2"/>
    <n v="1308.47"/>
    <n v="0.14000000000000001"/>
    <n v="2250.5700000000002"/>
    <s v="Debit Card"/>
    <x v="2"/>
    <s v="Express"/>
    <s v="Returned"/>
    <n v="2616.94"/>
    <n v="2250.5684000000001"/>
    <n v="1954015.6870999979"/>
    <n v="645482.58080000023"/>
    <n v="33.033643745100974"/>
    <n v="6557.4564173228364"/>
    <n v="366.37159999999994"/>
    <n v="1.0699519285883512E-2"/>
    <n v="0"/>
  </r>
  <r>
    <s v="ORD0010"/>
    <d v="2025-01-22T00:00:00"/>
    <s v="Delhi"/>
    <s v="South"/>
    <x v="2"/>
    <s v="Comics"/>
    <n v="4"/>
    <n v="545.46"/>
    <n v="0.01"/>
    <n v="2160.02"/>
    <s v="Debit Card"/>
    <x v="1"/>
    <s v="Standard"/>
    <s v="Delivered"/>
    <n v="2181.84"/>
    <n v="2160.0216"/>
    <n v="1954015.6870999979"/>
    <m/>
    <n v="0"/>
    <n v="7014.593770491806"/>
    <n v="21.818400000000111"/>
    <n v="1.8333150001833313E-3"/>
    <n v="1"/>
  </r>
  <r>
    <s v="ORD0011"/>
    <d v="2025-05-14T00:00:00"/>
    <s v="Tamil Nadu"/>
    <s v="North"/>
    <x v="2"/>
    <s v="Novel"/>
    <n v="4"/>
    <n v="2692.66"/>
    <n v="0.24"/>
    <n v="8185.69"/>
    <s v="Net Banking"/>
    <x v="1"/>
    <s v="Standard"/>
    <s v="Delivered"/>
    <n v="10770.64"/>
    <n v="8185.6863999999996"/>
    <n v="1954015.6870999979"/>
    <m/>
    <n v="0"/>
    <n v="7014.593770491806"/>
    <n v="2584.9535999999998"/>
    <n v="8.9131193689511497E-3"/>
    <n v="1"/>
  </r>
  <r>
    <s v="ORD0012"/>
    <d v="2025-05-26T00:00:00"/>
    <s v="Karnataka"/>
    <s v="East"/>
    <x v="1"/>
    <s v="Milk"/>
    <n v="4"/>
    <n v="874.97"/>
    <n v="0"/>
    <n v="3499.88"/>
    <s v="Credit Card"/>
    <x v="2"/>
    <s v="Same-Day"/>
    <s v="In Transit"/>
    <n v="3499.88"/>
    <n v="3499.88"/>
    <n v="1975775.7839999988"/>
    <m/>
    <n v="0"/>
    <n v="6557.4564173228364"/>
    <n v="0"/>
    <n v="0"/>
    <n v="0"/>
  </r>
  <r>
    <s v="ORD0013"/>
    <d v="2025-06-25T00:00:00"/>
    <s v="Karnataka"/>
    <s v="North"/>
    <x v="3"/>
    <s v="T-shirt"/>
    <n v="2"/>
    <n v="848.91"/>
    <n v="0.19"/>
    <n v="1375.23"/>
    <s v="COD"/>
    <x v="1"/>
    <s v="Same-Day"/>
    <s v="Delivered"/>
    <n v="1697.82"/>
    <n v="1375.2342000000001"/>
    <n v="1802015.0199999986"/>
    <m/>
    <n v="0"/>
    <n v="7014.593770491806"/>
    <n v="322.58579999999984"/>
    <n v="2.2381642341355385E-2"/>
    <n v="1"/>
  </r>
  <r>
    <s v="ORD0014"/>
    <d v="2025-04-18T00:00:00"/>
    <s v="Maharashtra"/>
    <s v="North"/>
    <x v="2"/>
    <s v="Novel"/>
    <n v="2"/>
    <n v="383.83"/>
    <n v="0.22"/>
    <n v="598.77"/>
    <s v="UPI"/>
    <x v="2"/>
    <s v="Standard"/>
    <s v="Delivered"/>
    <n v="767.66"/>
    <n v="598.77480000000003"/>
    <n v="1954015.6870999979"/>
    <m/>
    <n v="0"/>
    <n v="6557.4564173228364"/>
    <n v="168.88519999999994"/>
    <n v="5.7317041398535815E-2"/>
    <n v="1"/>
  </r>
  <r>
    <s v="ORD0015"/>
    <d v="2025-01-19T00:00:00"/>
    <s v="Delhi"/>
    <s v="South"/>
    <x v="0"/>
    <s v="Laptop"/>
    <n v="2"/>
    <n v="1398.78"/>
    <n v="0.22"/>
    <n v="2182.1"/>
    <s v="Net Banking"/>
    <x v="1"/>
    <s v="Express"/>
    <s v="Returned"/>
    <n v="2797.56"/>
    <n v="2182.0968000000003"/>
    <n v="2058812.7634000003"/>
    <m/>
    <n v="0"/>
    <n v="7014.593770491806"/>
    <n v="615.46319999999969"/>
    <n v="1.572799153548092E-2"/>
    <n v="0"/>
  </r>
  <r>
    <s v="ORD0016"/>
    <d v="2025-04-27T00:00:00"/>
    <s v="Tamil Nadu"/>
    <s v="East"/>
    <x v="3"/>
    <s v="Dress"/>
    <n v="5"/>
    <n v="2312.2800000000002"/>
    <n v="0.06"/>
    <n v="10867.72"/>
    <s v="UPI"/>
    <x v="2"/>
    <s v="Standard"/>
    <s v="Delivered"/>
    <n v="11561.400000000001"/>
    <n v="10867.716"/>
    <n v="1802015.0199999986"/>
    <m/>
    <n v="0"/>
    <n v="6557.4564173228364"/>
    <n v="693.68400000000111"/>
    <n v="2.5948414551870877E-3"/>
    <n v="1"/>
  </r>
  <r>
    <s v="ORD0017"/>
    <d v="2025-03-25T00:00:00"/>
    <s v="Gujarat"/>
    <s v="North"/>
    <x v="1"/>
    <s v="Oil"/>
    <n v="1"/>
    <n v="3568.42"/>
    <n v="0.01"/>
    <n v="3532.74"/>
    <s v="Debit Card"/>
    <x v="0"/>
    <s v="Standard"/>
    <s v="Returned"/>
    <n v="3568.42"/>
    <n v="3532.7357999999999"/>
    <n v="1975775.7839999988"/>
    <m/>
    <m/>
    <n v="6400.6183730158691"/>
    <n v="35.684200000000146"/>
    <n v="2.8023607086609761E-4"/>
    <n v="0"/>
  </r>
  <r>
    <s v="ORD0018"/>
    <d v="2025-01-09T00:00:00"/>
    <s v="Karnataka"/>
    <s v="West"/>
    <x v="0"/>
    <s v="Laptop"/>
    <n v="5"/>
    <n v="748.33"/>
    <n v="0.23"/>
    <n v="2881.07"/>
    <s v="Net Banking"/>
    <x v="0"/>
    <s v="Same-Day"/>
    <s v="Delivered"/>
    <n v="3741.65"/>
    <n v="2881.0705000000003"/>
    <n v="2058812.7634000003"/>
    <m/>
    <m/>
    <n v="6400.6183730158691"/>
    <n v="860.57949999999983"/>
    <n v="3.0735103497120254E-2"/>
    <n v="1"/>
  </r>
  <r>
    <s v="ORD0019"/>
    <d v="2025-01-08T00:00:00"/>
    <s v="Delhi"/>
    <s v="North"/>
    <x v="2"/>
    <s v="Biography"/>
    <n v="4"/>
    <n v="1836.06"/>
    <n v="0.1"/>
    <n v="6609.82"/>
    <s v="Credit Card"/>
    <x v="0"/>
    <s v="Same-Day"/>
    <s v="Delivered"/>
    <n v="7344.24"/>
    <n v="6609.8159999999998"/>
    <n v="1954015.6870999979"/>
    <m/>
    <m/>
    <n v="6400.6183730158691"/>
    <n v="734.42399999999998"/>
    <n v="5.4464451052797843E-3"/>
    <n v="1"/>
  </r>
  <r>
    <s v="ORD0020"/>
    <d v="2025-01-21T00:00:00"/>
    <s v="Tamil Nadu"/>
    <s v="West"/>
    <x v="0"/>
    <s v="Smartphone"/>
    <n v="2"/>
    <n v="1038.79"/>
    <n v="0.13"/>
    <n v="1807.49"/>
    <s v="UPI"/>
    <x v="0"/>
    <s v="Standard"/>
    <s v="Delivered"/>
    <n v="2077.58"/>
    <n v="1807.4946"/>
    <n v="2058812.7634000003"/>
    <m/>
    <m/>
    <n v="6400.6183730158691"/>
    <n v="270.08539999999994"/>
    <n v="1.2514560209474487E-2"/>
    <n v="1"/>
  </r>
  <r>
    <s v="ORD0021"/>
    <d v="2025-02-14T00:00:00"/>
    <s v="Maharashtra"/>
    <s v="North"/>
    <x v="2"/>
    <s v="Textbook"/>
    <n v="1"/>
    <n v="347.88"/>
    <n v="0.25"/>
    <n v="260.91000000000003"/>
    <s v="Net Banking"/>
    <x v="1"/>
    <s v="Standard"/>
    <s v="Returned"/>
    <n v="347.88"/>
    <n v="260.90999999999997"/>
    <n v="1954015.6870999979"/>
    <m/>
    <m/>
    <n v="7014.593770491806"/>
    <n v="86.970000000000027"/>
    <n v="7.1863861101529272E-2"/>
    <n v="0"/>
  </r>
  <r>
    <s v="ORD0022"/>
    <d v="2025-02-17T00:00:00"/>
    <s v="Tamil Nadu"/>
    <s v="West"/>
    <x v="3"/>
    <s v="Jeans"/>
    <n v="2"/>
    <n v="4336.79"/>
    <n v="0.23"/>
    <n v="6678.66"/>
    <s v="Net Banking"/>
    <x v="2"/>
    <s v="Standard"/>
    <s v="Delivered"/>
    <n v="8673.58"/>
    <n v="6678.6566000000003"/>
    <n v="1802015.0199999986"/>
    <m/>
    <m/>
    <n v="6557.4564173228364"/>
    <n v="1994.9233999999997"/>
    <n v="5.3034617770286322E-3"/>
    <n v="1"/>
  </r>
  <r>
    <s v="ORD0023"/>
    <d v="2025-04-11T00:00:00"/>
    <s v="Tamil Nadu"/>
    <s v="East"/>
    <x v="2"/>
    <s v="Comics"/>
    <n v="5"/>
    <n v="3343.17"/>
    <n v="0.12"/>
    <n v="14709.95"/>
    <s v="UPI"/>
    <x v="2"/>
    <s v="Standard"/>
    <s v="Delivered"/>
    <n v="16715.849999999999"/>
    <n v="14709.947999999999"/>
    <n v="1954015.6870999979"/>
    <m/>
    <m/>
    <n v="6557.4564173228364"/>
    <n v="2005.902"/>
    <n v="3.5894076580012383E-3"/>
    <n v="1"/>
  </r>
  <r>
    <s v="ORD0024"/>
    <d v="2025-04-29T00:00:00"/>
    <s v="Karnataka"/>
    <s v="South"/>
    <x v="0"/>
    <s v="Smartphone"/>
    <n v="5"/>
    <n v="2436.2600000000002"/>
    <n v="0.23"/>
    <n v="9379.6"/>
    <s v="Credit Card"/>
    <x v="0"/>
    <s v="Same-Day"/>
    <s v="Delivered"/>
    <n v="12181.300000000001"/>
    <n v="9379.6010000000006"/>
    <n v="2058812.7634000003"/>
    <m/>
    <m/>
    <n v="6400.6183730158691"/>
    <n v="2801.6990000000005"/>
    <n v="9.4407000894814169E-3"/>
    <n v="1"/>
  </r>
  <r>
    <s v="ORD0025"/>
    <d v="2025-01-08T00:00:00"/>
    <s v="Delhi"/>
    <s v="South"/>
    <x v="1"/>
    <s v="Rice"/>
    <n v="1"/>
    <n v="3408.54"/>
    <n v="0.06"/>
    <n v="3204.03"/>
    <s v="Credit Card"/>
    <x v="1"/>
    <s v="Standard"/>
    <s v="Delivered"/>
    <n v="3408.54"/>
    <n v="3204.0275999999999"/>
    <n v="1975775.7839999988"/>
    <m/>
    <m/>
    <n v="7014.593770491806"/>
    <n v="204.51240000000007"/>
    <n v="1.7602844619690541E-3"/>
    <n v="1"/>
  </r>
  <r>
    <s v="ORD0026"/>
    <d v="2025-04-21T00:00:00"/>
    <s v="Tamil Nadu"/>
    <s v="East"/>
    <x v="0"/>
    <s v="Smartphone"/>
    <n v="5"/>
    <n v="1650.21"/>
    <n v="7.0000000000000007E-2"/>
    <n v="7673.48"/>
    <s v="COD"/>
    <x v="1"/>
    <s v="Same-Day"/>
    <s v="Delivered"/>
    <n v="8251.0499999999993"/>
    <n v="7673.4764999999989"/>
    <n v="2058812.7634000003"/>
    <m/>
    <m/>
    <n v="7014.593770491806"/>
    <n v="577.57350000000042"/>
    <n v="4.2418843662321761E-3"/>
    <n v="1"/>
  </r>
  <r>
    <s v="ORD0027"/>
    <d v="2025-02-10T00:00:00"/>
    <s v="Karnataka"/>
    <s v="North"/>
    <x v="2"/>
    <s v="Textbook"/>
    <n v="1"/>
    <n v="145.65"/>
    <n v="0.16"/>
    <n v="122.35"/>
    <s v="Net Banking"/>
    <x v="2"/>
    <s v="Same-Day"/>
    <s v="Delivered"/>
    <n v="145.65"/>
    <n v="122.346"/>
    <n v="1954015.6870999979"/>
    <m/>
    <m/>
    <n v="6557.4564173228364"/>
    <n v="23.304000000000002"/>
    <n v="0.10985238585650532"/>
    <n v="1"/>
  </r>
  <r>
    <s v="ORD0028"/>
    <d v="2025-05-22T00:00:00"/>
    <s v="Delhi"/>
    <s v="East"/>
    <x v="3"/>
    <s v="Dress"/>
    <n v="2"/>
    <n v="1910.68"/>
    <n v="0.04"/>
    <n v="3668.51"/>
    <s v="UPI"/>
    <x v="0"/>
    <s v="Same-Day"/>
    <s v="Delivered"/>
    <n v="3821.36"/>
    <n v="3668.5056"/>
    <n v="1802015.0199999986"/>
    <m/>
    <m/>
    <n v="6400.6183730158691"/>
    <n v="152.85440000000017"/>
    <n v="2.0934955094521323E-3"/>
    <n v="1"/>
  </r>
  <r>
    <s v="ORD0029"/>
    <d v="2025-05-09T00:00:00"/>
    <s v="Gujarat"/>
    <s v="North"/>
    <x v="1"/>
    <s v="Rice"/>
    <n v="1"/>
    <n v="4700.76"/>
    <n v="0.03"/>
    <n v="4559.74"/>
    <s v="UPI"/>
    <x v="1"/>
    <s v="Standard"/>
    <s v="Delivered"/>
    <n v="4700.76"/>
    <n v="4559.7372000000005"/>
    <n v="1975775.7839999988"/>
    <m/>
    <m/>
    <n v="7014.593770491806"/>
    <n v="141.02279999999973"/>
    <n v="6.3819467490363257E-4"/>
    <n v="1"/>
  </r>
  <r>
    <s v="ORD0030"/>
    <d v="2025-05-19T00:00:00"/>
    <s v="Karnataka"/>
    <s v="West"/>
    <x v="3"/>
    <s v="Dress"/>
    <n v="3"/>
    <n v="1097.6300000000001"/>
    <n v="0.16"/>
    <n v="2766.03"/>
    <s v="COD"/>
    <x v="0"/>
    <s v="Express"/>
    <s v="Delivered"/>
    <n v="3292.8900000000003"/>
    <n v="2766.0276000000003"/>
    <n v="1802015.0199999986"/>
    <m/>
    <m/>
    <n v="6400.6183730158691"/>
    <n v="526.86239999999998"/>
    <n v="1.4576861055182527E-2"/>
    <n v="1"/>
  </r>
  <r>
    <s v="ORD0031"/>
    <d v="2025-04-18T00:00:00"/>
    <s v="Tamil Nadu"/>
    <s v="South"/>
    <x v="0"/>
    <s v="Smartphone"/>
    <n v="1"/>
    <n v="1734.43"/>
    <n v="0.03"/>
    <n v="1682.4"/>
    <s v="UPI"/>
    <x v="0"/>
    <s v="Express"/>
    <s v="Delivered"/>
    <n v="1734.43"/>
    <n v="1682.3970999999999"/>
    <n v="2058812.7634000003"/>
    <m/>
    <m/>
    <n v="6400.6183730158691"/>
    <n v="52.032900000000154"/>
    <n v="1.7296748787786189E-3"/>
    <n v="1"/>
  </r>
  <r>
    <s v="ORD0032"/>
    <d v="2025-03-25T00:00:00"/>
    <s v="Gujarat"/>
    <s v="North"/>
    <x v="1"/>
    <s v="Biscuits"/>
    <n v="1"/>
    <n v="4730.75"/>
    <n v="0.17"/>
    <n v="3926.52"/>
    <s v="Credit Card"/>
    <x v="0"/>
    <s v="Standard"/>
    <s v="Cancelled"/>
    <n v="4730.75"/>
    <n v="3926.5225"/>
    <n v="1975775.7839999988"/>
    <m/>
    <m/>
    <n v="6400.6183730158691"/>
    <n v="804.22749999999996"/>
    <n v="3.5935105427257839E-3"/>
    <n v="0"/>
  </r>
  <r>
    <s v="ORD0033"/>
    <d v="2025-02-14T00:00:00"/>
    <s v="Tamil Nadu"/>
    <s v="East"/>
    <x v="1"/>
    <s v="Oil"/>
    <n v="3"/>
    <n v="1886.79"/>
    <n v="0.23"/>
    <n v="4358.4799999999996"/>
    <s v="Debit Card"/>
    <x v="0"/>
    <s v="Standard"/>
    <s v="Delivered"/>
    <n v="5660.37"/>
    <n v="4358.4849000000004"/>
    <n v="1975775.7839999988"/>
    <m/>
    <m/>
    <n v="6400.6183730158691"/>
    <n v="1301.8850999999995"/>
    <n v="1.2190015847020601E-2"/>
    <n v="1"/>
  </r>
  <r>
    <s v="ORD0034"/>
    <d v="2025-03-31T00:00:00"/>
    <s v="Karnataka"/>
    <s v="South"/>
    <x v="3"/>
    <s v="T-shirt"/>
    <n v="5"/>
    <n v="3772.44"/>
    <n v="0.23"/>
    <n v="14523.89"/>
    <s v="COD"/>
    <x v="2"/>
    <s v="Standard"/>
    <s v="In Transit"/>
    <n v="18862.2"/>
    <n v="14523.894"/>
    <n v="1802015.0199999986"/>
    <m/>
    <m/>
    <n v="6557.4564173228364"/>
    <n v="4338.3060000000005"/>
    <n v="6.0968497842245339E-3"/>
    <n v="0"/>
  </r>
  <r>
    <s v="ORD0035"/>
    <d v="2025-04-27T00:00:00"/>
    <s v="Maharashtra"/>
    <s v="South"/>
    <x v="3"/>
    <s v="Jacket"/>
    <n v="3"/>
    <n v="3933.69"/>
    <n v="0.1"/>
    <n v="10620.96"/>
    <s v="Debit Card"/>
    <x v="1"/>
    <s v="Same-Day"/>
    <s v="Delivered"/>
    <n v="11801.07"/>
    <n v="10620.963"/>
    <n v="1802015.0199999986"/>
    <m/>
    <m/>
    <n v="7014.593770491806"/>
    <n v="1180.107"/>
    <n v="2.5421423650567282E-3"/>
    <n v="1"/>
  </r>
  <r>
    <s v="ORD0036"/>
    <d v="2025-02-26T00:00:00"/>
    <s v="Maharashtra"/>
    <s v="South"/>
    <x v="0"/>
    <s v="Smartwatch"/>
    <n v="2"/>
    <n v="4101.2700000000004"/>
    <n v="0.12"/>
    <n v="7218.24"/>
    <s v="Net Banking"/>
    <x v="0"/>
    <s v="Express"/>
    <s v="Delivered"/>
    <n v="8202.5400000000009"/>
    <n v="7218.235200000001"/>
    <n v="2058812.7634000003"/>
    <m/>
    <m/>
    <n v="6400.6183730158691"/>
    <n v="984.30479999999989"/>
    <n v="2.9259229458192216E-3"/>
    <n v="1"/>
  </r>
  <r>
    <s v="ORD0037"/>
    <d v="2025-06-09T00:00:00"/>
    <s v="Karnataka"/>
    <s v="East"/>
    <x v="3"/>
    <s v="Jacket"/>
    <n v="3"/>
    <n v="1820.62"/>
    <n v="0.13"/>
    <n v="4751.82"/>
    <s v="UPI"/>
    <x v="0"/>
    <s v="Same-Day"/>
    <s v="Returned"/>
    <n v="5461.86"/>
    <n v="4751.8181999999997"/>
    <n v="1802015.0199999986"/>
    <m/>
    <m/>
    <n v="6400.6183730158691"/>
    <n v="710.04179999999997"/>
    <n v="7.1404246904900534E-3"/>
    <n v="0"/>
  </r>
  <r>
    <s v="ORD0038"/>
    <d v="2025-06-20T00:00:00"/>
    <s v="Delhi"/>
    <s v="East"/>
    <x v="0"/>
    <s v="Headphones"/>
    <n v="1"/>
    <n v="631.16999999999996"/>
    <n v="0.11"/>
    <n v="561.74"/>
    <s v="COD"/>
    <x v="2"/>
    <s v="Same-Day"/>
    <s v="Delivered"/>
    <n v="631.16999999999996"/>
    <n v="561.74130000000002"/>
    <n v="2058812.7634000003"/>
    <m/>
    <m/>
    <n v="6557.4564173228364"/>
    <n v="69.428699999999935"/>
    <n v="1.742795126511083E-2"/>
    <n v="1"/>
  </r>
  <r>
    <s v="ORD0039"/>
    <d v="2025-01-04T00:00:00"/>
    <s v="Tamil Nadu"/>
    <s v="South"/>
    <x v="1"/>
    <s v="Rice"/>
    <n v="3"/>
    <n v="317.49"/>
    <n v="0.11"/>
    <n v="847.7"/>
    <s v="COD"/>
    <x v="0"/>
    <s v="Same-Day"/>
    <s v="Delivered"/>
    <n v="952.47"/>
    <n v="847.69830000000002"/>
    <n v="1975775.7839999988"/>
    <m/>
    <m/>
    <n v="6400.6183730158691"/>
    <n v="104.77170000000001"/>
    <n v="3.464676052789064E-2"/>
    <n v="1"/>
  </r>
  <r>
    <s v="ORD0040"/>
    <d v="2025-05-30T00:00:00"/>
    <s v="Gujarat"/>
    <s v="West"/>
    <x v="0"/>
    <s v="Headphones"/>
    <n v="1"/>
    <n v="3626.8"/>
    <n v="0.08"/>
    <n v="3336.66"/>
    <s v="UPI"/>
    <x v="1"/>
    <s v="Express"/>
    <s v="Delivered"/>
    <n v="3626.8"/>
    <n v="3336.6560000000004"/>
    <n v="2058812.7634000003"/>
    <m/>
    <m/>
    <n v="7014.593770491806"/>
    <n v="290.14399999999978"/>
    <n v="2.2058012573067166E-3"/>
    <n v="1"/>
  </r>
  <r>
    <s v="ORD0041"/>
    <d v="2025-06-08T00:00:00"/>
    <s v="Delhi"/>
    <s v="East"/>
    <x v="4"/>
    <s v="Sofa"/>
    <n v="4"/>
    <n v="3418.86"/>
    <n v="0.23"/>
    <n v="10530.09"/>
    <s v="Net Banking"/>
    <x v="1"/>
    <s v="Same-Day"/>
    <s v="Delivered"/>
    <n v="13675.44"/>
    <n v="10530.088800000001"/>
    <n v="2189601.9989000014"/>
    <m/>
    <m/>
    <n v="7014.593770491806"/>
    <n v="3145.3511999999992"/>
    <n v="6.7273886617176494E-3"/>
    <n v="1"/>
  </r>
  <r>
    <s v="ORD0042"/>
    <d v="2025-02-03T00:00:00"/>
    <s v="Karnataka"/>
    <s v="West"/>
    <x v="0"/>
    <s v="Headphones"/>
    <n v="5"/>
    <n v="3072.64"/>
    <n v="0.08"/>
    <n v="14134.14"/>
    <s v="Debit Card"/>
    <x v="2"/>
    <s v="Express"/>
    <s v="Delivered"/>
    <n v="15363.199999999999"/>
    <n v="14134.144"/>
    <n v="2058812.7634000003"/>
    <m/>
    <m/>
    <n v="6557.4564173228364"/>
    <n v="1229.0559999999987"/>
    <n v="2.6036242449489688E-3"/>
    <n v="1"/>
  </r>
  <r>
    <s v="ORD0043"/>
    <d v="2025-05-18T00:00:00"/>
    <s v="Delhi"/>
    <s v="South"/>
    <x v="1"/>
    <s v="Biscuits"/>
    <n v="5"/>
    <n v="3352.88"/>
    <n v="0.15"/>
    <n v="14249.74"/>
    <s v="Credit Card"/>
    <x v="2"/>
    <s v="Standard"/>
    <s v="Delivered"/>
    <n v="16764.400000000001"/>
    <n v="14249.740000000002"/>
    <n v="1975775.7839999988"/>
    <m/>
    <m/>
    <n v="6557.4564173228364"/>
    <n v="2514.66"/>
    <n v="4.4737658371310626E-3"/>
    <n v="1"/>
  </r>
  <r>
    <s v="ORD0044"/>
    <d v="2025-03-26T00:00:00"/>
    <s v="Delhi"/>
    <s v="West"/>
    <x v="3"/>
    <s v="Jeans"/>
    <n v="2"/>
    <n v="4921.29"/>
    <n v="0.15"/>
    <n v="8366.19"/>
    <s v="Credit Card"/>
    <x v="0"/>
    <s v="Standard"/>
    <s v="Delivered"/>
    <n v="9842.58"/>
    <n v="8366.1929999999993"/>
    <n v="1802015.0199999986"/>
    <m/>
    <m/>
    <n v="6400.6183730158691"/>
    <n v="1476.3870000000006"/>
    <n v="3.0479813219704589E-3"/>
    <n v="1"/>
  </r>
  <r>
    <s v="ORD0045"/>
    <d v="2025-03-10T00:00:00"/>
    <s v="Tamil Nadu"/>
    <s v="West"/>
    <x v="1"/>
    <s v="Oil"/>
    <n v="2"/>
    <n v="823.1"/>
    <n v="0.17"/>
    <n v="1366.35"/>
    <s v="Net Banking"/>
    <x v="2"/>
    <s v="Standard"/>
    <s v="Delivered"/>
    <n v="1646.2"/>
    <n v="1366.346"/>
    <n v="1975775.7839999988"/>
    <m/>
    <m/>
    <n v="6557.4564173228364"/>
    <n v="279.85400000000004"/>
    <n v="2.0653626533835498E-2"/>
    <n v="1"/>
  </r>
  <r>
    <s v="ORD0046"/>
    <d v="2025-02-25T00:00:00"/>
    <s v="Maharashtra"/>
    <s v="East"/>
    <x v="1"/>
    <s v="Biscuits"/>
    <n v="1"/>
    <n v="2336.66"/>
    <n v="0.2"/>
    <n v="1869.33"/>
    <s v="COD"/>
    <x v="0"/>
    <s v="Same-Day"/>
    <s v="In Transit"/>
    <n v="2336.66"/>
    <n v="1869.328"/>
    <n v="1975775.7839999988"/>
    <m/>
    <m/>
    <n v="6400.6183730158691"/>
    <n v="467.33199999999988"/>
    <n v="8.5592255612712172E-3"/>
    <n v="0"/>
  </r>
  <r>
    <s v="ORD0047"/>
    <d v="2025-02-02T00:00:00"/>
    <s v="Gujarat"/>
    <s v="East"/>
    <x v="2"/>
    <s v="Biography"/>
    <n v="4"/>
    <n v="2305.34"/>
    <n v="0.19"/>
    <n v="7469.3"/>
    <s v="Net Banking"/>
    <x v="0"/>
    <s v="Same-Day"/>
    <s v="Cancelled"/>
    <n v="9221.36"/>
    <n v="7469.3016000000007"/>
    <n v="1954015.6870999979"/>
    <m/>
    <m/>
    <n v="6400.6183730158691"/>
    <n v="1752.0583999999999"/>
    <n v="8.2417344079398266E-3"/>
    <n v="0"/>
  </r>
  <r>
    <s v="ORD0048"/>
    <d v="2025-02-13T00:00:00"/>
    <s v="Delhi"/>
    <s v="East"/>
    <x v="1"/>
    <s v="Biscuits"/>
    <n v="1"/>
    <n v="3596.37"/>
    <n v="0.06"/>
    <n v="3380.59"/>
    <s v="UPI"/>
    <x v="2"/>
    <s v="Express"/>
    <s v="Returned"/>
    <n v="3596.37"/>
    <n v="3380.5877999999998"/>
    <n v="1975775.7839999988"/>
    <m/>
    <m/>
    <n v="6557.4564173228364"/>
    <n v="215.7822000000001"/>
    <n v="1.6683489184928135E-3"/>
    <n v="0"/>
  </r>
  <r>
    <s v="ORD0049"/>
    <d v="2025-05-31T00:00:00"/>
    <s v="Delhi"/>
    <s v="East"/>
    <x v="0"/>
    <s v="Laptop"/>
    <n v="2"/>
    <n v="3561.45"/>
    <n v="0.02"/>
    <n v="6980.44"/>
    <s v="Debit Card"/>
    <x v="2"/>
    <s v="Express"/>
    <s v="Delivered"/>
    <n v="7122.9"/>
    <n v="6980.4419999999991"/>
    <n v="2058812.7634000003"/>
    <m/>
    <m/>
    <n v="6557.4564173228364"/>
    <n v="142.45800000000054"/>
    <n v="5.615690238526443E-4"/>
    <n v="1"/>
  </r>
  <r>
    <s v="ORD0050"/>
    <d v="2025-03-09T00:00:00"/>
    <s v="Delhi"/>
    <s v="West"/>
    <x v="2"/>
    <s v="Novel"/>
    <n v="5"/>
    <n v="4735.7"/>
    <n v="0"/>
    <n v="23678.5"/>
    <s v="Net Banking"/>
    <x v="2"/>
    <s v="Same-Day"/>
    <s v="Delivered"/>
    <n v="23678.5"/>
    <n v="23678.5"/>
    <n v="1954015.6870999979"/>
    <m/>
    <m/>
    <n v="6557.4564173228364"/>
    <n v="0"/>
    <n v="0"/>
    <n v="1"/>
  </r>
  <r>
    <s v="ORD0051"/>
    <d v="2025-01-22T00:00:00"/>
    <s v="Tamil Nadu"/>
    <s v="South"/>
    <x v="4"/>
    <s v="Curtain"/>
    <n v="5"/>
    <n v="4019.35"/>
    <n v="0.22"/>
    <n v="15675.47"/>
    <s v="Net Banking"/>
    <x v="1"/>
    <s v="Express"/>
    <s v="Delivered"/>
    <n v="20096.75"/>
    <n v="15675.465"/>
    <n v="2189601.9989000014"/>
    <m/>
    <m/>
    <n v="7014.593770491806"/>
    <n v="4421.2849999999999"/>
    <n v="5.4735218381081517E-3"/>
    <n v="1"/>
  </r>
  <r>
    <s v="ORD0052"/>
    <d v="2025-01-21T00:00:00"/>
    <s v="Tamil Nadu"/>
    <s v="North"/>
    <x v="2"/>
    <s v="Novel"/>
    <n v="4"/>
    <n v="3648.49"/>
    <n v="0.21"/>
    <n v="11529.23"/>
    <s v="UPI"/>
    <x v="1"/>
    <s v="Standard"/>
    <s v="Returned"/>
    <n v="14593.96"/>
    <n v="11529.2284"/>
    <n v="1954015.6870999979"/>
    <m/>
    <m/>
    <n v="7014.593770491806"/>
    <n v="3064.7315999999992"/>
    <n v="5.7558058265200123E-3"/>
    <n v="0"/>
  </r>
  <r>
    <s v="ORD0053"/>
    <d v="2025-03-17T00:00:00"/>
    <s v="Maharashtra"/>
    <s v="South"/>
    <x v="1"/>
    <s v="Rice"/>
    <n v="4"/>
    <n v="990.47"/>
    <n v="7.0000000000000007E-2"/>
    <n v="3684.55"/>
    <s v="Net Banking"/>
    <x v="0"/>
    <s v="Express"/>
    <s v="Delivered"/>
    <n v="3961.88"/>
    <n v="3684.5483999999997"/>
    <n v="1975775.7839999988"/>
    <m/>
    <m/>
    <n v="6400.6183730158691"/>
    <n v="277.33160000000044"/>
    <n v="7.0673518632568379E-3"/>
    <n v="1"/>
  </r>
  <r>
    <s v="ORD0054"/>
    <d v="2025-01-21T00:00:00"/>
    <s v="Karnataka"/>
    <s v="East"/>
    <x v="4"/>
    <s v="Table"/>
    <n v="1"/>
    <n v="2404.5"/>
    <n v="0.19"/>
    <n v="1947.65"/>
    <s v="Net Banking"/>
    <x v="2"/>
    <s v="Standard"/>
    <s v="Delivered"/>
    <n v="2404.5"/>
    <n v="1947.6450000000002"/>
    <n v="2189601.9989000014"/>
    <m/>
    <m/>
    <n v="6557.4564173228364"/>
    <n v="456.85499999999979"/>
    <n v="7.9018506966105229E-3"/>
    <n v="1"/>
  </r>
  <r>
    <s v="ORD0055"/>
    <d v="2025-03-13T00:00:00"/>
    <s v="Maharashtra"/>
    <s v="North"/>
    <x v="0"/>
    <s v="Smartphone"/>
    <n v="1"/>
    <n v="3144.54"/>
    <n v="0.06"/>
    <n v="2955.87"/>
    <s v="Debit Card"/>
    <x v="0"/>
    <s v="Express"/>
    <s v="Delivered"/>
    <n v="3144.54"/>
    <n v="2955.8675999999996"/>
    <n v="2058812.7634000003"/>
    <m/>
    <m/>
    <n v="6400.6183730158691"/>
    <n v="188.67240000000038"/>
    <n v="1.908069224751474E-3"/>
    <n v="1"/>
  </r>
  <r>
    <s v="ORD0056"/>
    <d v="2025-06-16T00:00:00"/>
    <s v="Karnataka"/>
    <s v="South"/>
    <x v="3"/>
    <s v="Jacket"/>
    <n v="5"/>
    <n v="3075.51"/>
    <n v="0.19"/>
    <n v="12455.82"/>
    <s v="UPI"/>
    <x v="0"/>
    <s v="Standard"/>
    <s v="In Transit"/>
    <n v="15377.550000000001"/>
    <n v="12455.815500000002"/>
    <n v="1802015.0199999986"/>
    <m/>
    <m/>
    <n v="6400.6183730158691"/>
    <n v="2921.7344999999987"/>
    <n v="6.1778371717211115E-3"/>
    <n v="0"/>
  </r>
  <r>
    <s v="ORD0057"/>
    <d v="2025-03-10T00:00:00"/>
    <s v="Karnataka"/>
    <s v="South"/>
    <x v="0"/>
    <s v="Smartphone"/>
    <n v="4"/>
    <n v="2043.61"/>
    <n v="0.18"/>
    <n v="6703.04"/>
    <s v="COD"/>
    <x v="1"/>
    <s v="Standard"/>
    <s v="Delivered"/>
    <n v="8174.44"/>
    <n v="6703.0407999999998"/>
    <n v="2058812.7634000003"/>
    <m/>
    <m/>
    <n v="7014.593770491806"/>
    <n v="1471.3991999999998"/>
    <n v="8.8079428070913721E-3"/>
    <n v="1"/>
  </r>
  <r>
    <s v="ORD0058"/>
    <d v="2025-04-30T00:00:00"/>
    <s v="Gujarat"/>
    <s v="East"/>
    <x v="4"/>
    <s v="Lamp"/>
    <n v="5"/>
    <n v="2199.0500000000002"/>
    <n v="0.09"/>
    <n v="10005.68"/>
    <s v="Credit Card"/>
    <x v="2"/>
    <s v="Same-Day"/>
    <s v="Delivered"/>
    <n v="10995.25"/>
    <n v="10005.6775"/>
    <n v="2189601.9989000014"/>
    <m/>
    <m/>
    <n v="6557.4564173228364"/>
    <n v="989.57250000000022"/>
    <n v="4.0926763829835606E-3"/>
    <n v="1"/>
  </r>
  <r>
    <s v="ORD0059"/>
    <d v="2025-02-23T00:00:00"/>
    <s v="Maharashtra"/>
    <s v="East"/>
    <x v="2"/>
    <s v="Biography"/>
    <n v="4"/>
    <n v="3565.81"/>
    <n v="0.11"/>
    <n v="12694.28"/>
    <s v="Net Banking"/>
    <x v="2"/>
    <s v="Same-Day"/>
    <s v="Delivered"/>
    <n v="14263.24"/>
    <n v="12694.283600000001"/>
    <n v="1954015.6870999979"/>
    <m/>
    <m/>
    <n v="6557.4564173228364"/>
    <n v="1568.9563999999991"/>
    <n v="3.0848530908825765E-3"/>
    <n v="1"/>
  </r>
  <r>
    <s v="ORD0060"/>
    <d v="2025-06-08T00:00:00"/>
    <s v="Tamil Nadu"/>
    <s v="East"/>
    <x v="1"/>
    <s v="Biscuits"/>
    <n v="5"/>
    <n v="1415.14"/>
    <n v="0.21"/>
    <n v="5589.8"/>
    <s v="Net Banking"/>
    <x v="1"/>
    <s v="Standard"/>
    <s v="Returned"/>
    <n v="7075.7000000000007"/>
    <n v="5589.8030000000008"/>
    <n v="1975775.7839999988"/>
    <m/>
    <m/>
    <n v="7014.593770491806"/>
    <n v="1485.8969999999999"/>
    <n v="1.483952117811665E-2"/>
    <n v="0"/>
  </r>
  <r>
    <s v="ORD0061"/>
    <d v="2025-01-11T00:00:00"/>
    <s v="Gujarat"/>
    <s v="South"/>
    <x v="3"/>
    <s v="Jacket"/>
    <n v="4"/>
    <n v="1748.34"/>
    <n v="0.12"/>
    <n v="6154.16"/>
    <s v="COD"/>
    <x v="1"/>
    <s v="Express"/>
    <s v="Delivered"/>
    <n v="6993.36"/>
    <n v="6154.1567999999997"/>
    <n v="1802015.0199999986"/>
    <m/>
    <m/>
    <n v="7014.593770491806"/>
    <n v="839.20319999999992"/>
    <n v="6.86365352277017E-3"/>
    <n v="1"/>
  </r>
  <r>
    <s v="ORD0062"/>
    <d v="2025-05-24T00:00:00"/>
    <s v="Karnataka"/>
    <s v="North"/>
    <x v="4"/>
    <s v="Curtain"/>
    <n v="3"/>
    <n v="2823.38"/>
    <n v="0.13"/>
    <n v="7369.02"/>
    <s v="UPI"/>
    <x v="1"/>
    <s v="Standard"/>
    <s v="Delivered"/>
    <n v="8470.14"/>
    <n v="7369.0217999999995"/>
    <n v="2189601.9989000014"/>
    <m/>
    <m/>
    <n v="7014.593770491806"/>
    <n v="1101.1181999999999"/>
    <n v="4.6044103167125925E-3"/>
    <n v="1"/>
  </r>
  <r>
    <s v="ORD0063"/>
    <d v="2025-04-02T00:00:00"/>
    <s v="Gujarat"/>
    <s v="North"/>
    <x v="2"/>
    <s v="Biography"/>
    <n v="4"/>
    <n v="3264.92"/>
    <n v="0.12"/>
    <n v="11492.52"/>
    <s v="Debit Card"/>
    <x v="1"/>
    <s v="Standard"/>
    <s v="Delivered"/>
    <n v="13059.68"/>
    <n v="11492.518400000001"/>
    <n v="1954015.6870999979"/>
    <m/>
    <m/>
    <n v="7014.593770491806"/>
    <n v="1567.1615999999995"/>
    <n v="3.6754346201438321E-3"/>
    <n v="1"/>
  </r>
  <r>
    <s v="ORD0064"/>
    <d v="2025-04-17T00:00:00"/>
    <s v="Karnataka"/>
    <s v="East"/>
    <x v="2"/>
    <s v="Textbook"/>
    <n v="4"/>
    <n v="2812.02"/>
    <n v="0.09"/>
    <n v="10235.75"/>
    <s v="COD"/>
    <x v="2"/>
    <s v="Same-Day"/>
    <s v="Delivered"/>
    <n v="11248.08"/>
    <n v="10235.7528"/>
    <n v="1954015.6870999979"/>
    <m/>
    <m/>
    <n v="6557.4564173228364"/>
    <n v="1012.3271999999997"/>
    <n v="3.2005462265559986E-3"/>
    <n v="1"/>
  </r>
  <r>
    <s v="ORD0065"/>
    <d v="2025-01-27T00:00:00"/>
    <s v="Karnataka"/>
    <s v="South"/>
    <x v="2"/>
    <s v="Comics"/>
    <n v="1"/>
    <n v="3634.29"/>
    <n v="0.08"/>
    <n v="3343.55"/>
    <s v="UPI"/>
    <x v="0"/>
    <s v="Same-Day"/>
    <s v="Delivered"/>
    <n v="3634.29"/>
    <n v="3343.5468000000001"/>
    <n v="1954015.6870999979"/>
    <m/>
    <m/>
    <n v="6400.6183730158691"/>
    <n v="290.74319999999989"/>
    <n v="2.2012552658153312E-3"/>
    <n v="1"/>
  </r>
  <r>
    <s v="ORD0066"/>
    <d v="2025-07-01T00:00:00"/>
    <s v="Gujarat"/>
    <s v="South"/>
    <x v="2"/>
    <s v="Comics"/>
    <n v="3"/>
    <n v="4904.5"/>
    <n v="0.21"/>
    <n v="11623.67"/>
    <s v="COD"/>
    <x v="1"/>
    <s v="Express"/>
    <s v="Delivered"/>
    <n v="14713.5"/>
    <n v="11623.665000000001"/>
    <n v="1954015.6870999979"/>
    <m/>
    <m/>
    <n v="7014.593770491806"/>
    <n v="3089.8349999999991"/>
    <n v="4.2817820369048833E-3"/>
    <n v="1"/>
  </r>
  <r>
    <s v="ORD0067"/>
    <d v="2025-03-17T00:00:00"/>
    <s v="Gujarat"/>
    <s v="South"/>
    <x v="4"/>
    <s v="Lamp"/>
    <n v="1"/>
    <n v="4874.05"/>
    <n v="0.14000000000000001"/>
    <n v="4191.68"/>
    <s v="Debit Card"/>
    <x v="2"/>
    <s v="Same-Day"/>
    <s v="Delivered"/>
    <n v="4874.05"/>
    <n v="4191.683"/>
    <n v="2189601.9989000014"/>
    <m/>
    <m/>
    <n v="6557.4564173228364"/>
    <n v="682.36700000000019"/>
    <n v="2.8723546126937561E-3"/>
    <n v="1"/>
  </r>
  <r>
    <s v="ORD0068"/>
    <d v="2025-01-18T00:00:00"/>
    <s v="Maharashtra"/>
    <s v="East"/>
    <x v="2"/>
    <s v="Novel"/>
    <n v="4"/>
    <n v="2445.6999999999998"/>
    <n v="0.09"/>
    <n v="8902.35"/>
    <s v="COD"/>
    <x v="2"/>
    <s v="Standard"/>
    <s v="Returned"/>
    <n v="9782.7999999999993"/>
    <n v="8902.348"/>
    <n v="1954015.6870999979"/>
    <m/>
    <m/>
    <n v="6557.4564173228364"/>
    <n v="880.45199999999932"/>
    <n v="3.6799280369628328E-3"/>
    <n v="0"/>
  </r>
  <r>
    <s v="ORD0069"/>
    <d v="2025-04-20T00:00:00"/>
    <s v="Maharashtra"/>
    <s v="South"/>
    <x v="2"/>
    <s v="Novel"/>
    <n v="1"/>
    <n v="2927.4"/>
    <n v="0.17"/>
    <n v="2429.7399999999998"/>
    <s v="Net Banking"/>
    <x v="2"/>
    <s v="Standard"/>
    <s v="Cancelled"/>
    <n v="2927.4"/>
    <n v="2429.7419999999997"/>
    <n v="1954015.6870999979"/>
    <m/>
    <m/>
    <n v="6557.4564173228364"/>
    <n v="497.65800000000036"/>
    <n v="5.8072009291521487E-3"/>
    <n v="0"/>
  </r>
  <r>
    <s v="ORD0070"/>
    <d v="2025-02-28T00:00:00"/>
    <s v="Delhi"/>
    <s v="West"/>
    <x v="4"/>
    <s v="Lamp"/>
    <n v="4"/>
    <n v="3070.96"/>
    <n v="0.2"/>
    <n v="9827.07"/>
    <s v="Credit Card"/>
    <x v="1"/>
    <s v="Standard"/>
    <s v="Delivered"/>
    <n v="12283.84"/>
    <n v="9827.0720000000001"/>
    <n v="2189601.9989000014"/>
    <m/>
    <m/>
    <n v="7014.593770491806"/>
    <n v="2456.768"/>
    <n v="6.5126214603902369E-3"/>
    <n v="1"/>
  </r>
  <r>
    <s v="ORD0071"/>
    <d v="2025-06-13T00:00:00"/>
    <s v="Gujarat"/>
    <s v="North"/>
    <x v="2"/>
    <s v="Comics"/>
    <n v="5"/>
    <n v="3143.03"/>
    <n v="0.15"/>
    <n v="13357.88"/>
    <s v="Net Banking"/>
    <x v="2"/>
    <s v="Same-Day"/>
    <s v="Returned"/>
    <n v="15715.150000000001"/>
    <n v="13357.877500000001"/>
    <n v="1954015.6870999979"/>
    <m/>
    <m/>
    <n v="6557.4564173228364"/>
    <n v="2357.2725000000009"/>
    <n v="4.7724647871639787E-3"/>
    <n v="0"/>
  </r>
  <r>
    <s v="ORD0072"/>
    <d v="2025-05-05T00:00:00"/>
    <s v="Karnataka"/>
    <s v="West"/>
    <x v="3"/>
    <s v="Jeans"/>
    <n v="2"/>
    <n v="951.69"/>
    <n v="0.02"/>
    <n v="1865.31"/>
    <s v="Credit Card"/>
    <x v="0"/>
    <s v="Standard"/>
    <s v="Delivered"/>
    <n v="1903.38"/>
    <n v="1865.3124"/>
    <n v="1802015.0199999986"/>
    <m/>
    <m/>
    <n v="6400.6183730158691"/>
    <n v="38.067600000000084"/>
    <n v="2.101524656138028E-3"/>
    <n v="1"/>
  </r>
  <r>
    <s v="ORD0073"/>
    <d v="2025-05-03T00:00:00"/>
    <s v="Karnataka"/>
    <s v="North"/>
    <x v="1"/>
    <s v="Biscuits"/>
    <n v="3"/>
    <n v="3564.08"/>
    <n v="0.18"/>
    <n v="8767.64"/>
    <s v="Credit Card"/>
    <x v="0"/>
    <s v="Express"/>
    <s v="Delivered"/>
    <n v="10692.24"/>
    <n v="8767.6368000000002"/>
    <n v="1975775.7839999988"/>
    <m/>
    <m/>
    <n v="6400.6183730158691"/>
    <n v="1924.6031999999996"/>
    <n v="5.0503916859329758E-3"/>
    <n v="1"/>
  </r>
  <r>
    <s v="ORD0074"/>
    <d v="2025-06-23T00:00:00"/>
    <s v="Tamil Nadu"/>
    <s v="North"/>
    <x v="4"/>
    <s v="Sofa"/>
    <n v="2"/>
    <n v="3273.41"/>
    <n v="0.23"/>
    <n v="5041.05"/>
    <s v="Credit Card"/>
    <x v="1"/>
    <s v="Standard"/>
    <s v="Delivered"/>
    <n v="6546.82"/>
    <n v="5041.0514000000003"/>
    <n v="2189601.9989000014"/>
    <m/>
    <m/>
    <n v="7014.593770491806"/>
    <n v="1505.7685999999994"/>
    <n v="7.0263120110221448E-3"/>
    <n v="1"/>
  </r>
  <r>
    <s v="ORD0075"/>
    <d v="2025-06-19T00:00:00"/>
    <s v="Tamil Nadu"/>
    <s v="West"/>
    <x v="4"/>
    <s v="Curtain"/>
    <n v="3"/>
    <n v="3528.7"/>
    <n v="0.24"/>
    <n v="8045.44"/>
    <s v="Credit Card"/>
    <x v="2"/>
    <s v="Same-Day"/>
    <s v="Delivered"/>
    <n v="10586.099999999999"/>
    <n v="8045.4359999999988"/>
    <n v="2189601.9989000014"/>
    <m/>
    <m/>
    <n v="6557.4564173228364"/>
    <n v="2540.6639999999998"/>
    <n v="6.8013716099413384E-3"/>
    <n v="1"/>
  </r>
  <r>
    <s v="ORD0076"/>
    <d v="2025-03-14T00:00:00"/>
    <s v="Tamil Nadu"/>
    <s v="North"/>
    <x v="1"/>
    <s v="Rice"/>
    <n v="3"/>
    <n v="226.74"/>
    <n v="0.06"/>
    <n v="639.41"/>
    <s v="UPI"/>
    <x v="1"/>
    <s v="Same-Day"/>
    <s v="In Transit"/>
    <n v="680.22"/>
    <n v="639.40679999999998"/>
    <n v="1975775.7839999988"/>
    <m/>
    <m/>
    <n v="7014.593770491806"/>
    <n v="40.813200000000052"/>
    <n v="2.6462026991267529E-2"/>
    <n v="0"/>
  </r>
  <r>
    <s v="ORD0077"/>
    <d v="2025-04-25T00:00:00"/>
    <s v="Delhi"/>
    <s v="West"/>
    <x v="4"/>
    <s v="Lamp"/>
    <n v="4"/>
    <n v="4588.76"/>
    <n v="0.05"/>
    <n v="17437.29"/>
    <s v="Net Banking"/>
    <x v="1"/>
    <s v="Same-Day"/>
    <s v="Delivered"/>
    <n v="18355.04"/>
    <n v="17437.288"/>
    <n v="2189601.9989000014"/>
    <m/>
    <m/>
    <n v="7014.593770491806"/>
    <n v="917.75200000000041"/>
    <n v="1.0896189820343623E-3"/>
    <n v="1"/>
  </r>
  <r>
    <s v="ORD0078"/>
    <d v="2025-02-09T00:00:00"/>
    <s v="Tamil Nadu"/>
    <s v="East"/>
    <x v="2"/>
    <s v="Novel"/>
    <n v="3"/>
    <n v="1673.19"/>
    <n v="0.03"/>
    <n v="4868.9799999999996"/>
    <s v="UPI"/>
    <x v="2"/>
    <s v="Standard"/>
    <s v="Delivered"/>
    <n v="5019.57"/>
    <n v="4868.9829"/>
    <n v="1954015.6870999979"/>
    <m/>
    <m/>
    <n v="6557.4564173228364"/>
    <n v="150.58709999999974"/>
    <n v="1.7929822674053752E-3"/>
    <n v="1"/>
  </r>
  <r>
    <s v="ORD0079"/>
    <d v="2025-05-19T00:00:00"/>
    <s v="Tamil Nadu"/>
    <s v="West"/>
    <x v="2"/>
    <s v="Comics"/>
    <n v="4"/>
    <n v="531.49"/>
    <n v="0.06"/>
    <n v="1998.4"/>
    <s v="COD"/>
    <x v="0"/>
    <s v="Standard"/>
    <s v="Returned"/>
    <n v="2125.96"/>
    <n v="1998.4023999999999"/>
    <n v="1954015.6870999979"/>
    <m/>
    <m/>
    <n v="6400.6183730158691"/>
    <n v="127.55760000000009"/>
    <n v="1.1289017667312648E-2"/>
    <n v="0"/>
  </r>
  <r>
    <s v="ORD0080"/>
    <d v="2025-01-16T00:00:00"/>
    <s v="Tamil Nadu"/>
    <s v="West"/>
    <x v="0"/>
    <s v="Smartwatch"/>
    <n v="5"/>
    <n v="1872.72"/>
    <n v="0.19"/>
    <n v="7584.52"/>
    <s v="Credit Card"/>
    <x v="0"/>
    <s v="Same-Day"/>
    <s v="Cancelled"/>
    <n v="9363.6"/>
    <n v="7584.5160000000005"/>
    <n v="2058812.7634000003"/>
    <m/>
    <m/>
    <n v="6400.6183730158691"/>
    <n v="1779.0839999999998"/>
    <n v="1.0145670468623179E-2"/>
    <n v="0"/>
  </r>
  <r>
    <s v="ORD0081"/>
    <d v="2025-01-11T00:00:00"/>
    <s v="Gujarat"/>
    <s v="South"/>
    <x v="3"/>
    <s v="Dress"/>
    <n v="4"/>
    <n v="4416.1499999999996"/>
    <n v="0.12"/>
    <n v="15544.85"/>
    <s v="Debit Card"/>
    <x v="2"/>
    <s v="Standard"/>
    <s v="Delivered"/>
    <n v="17664.599999999999"/>
    <n v="15544.847999999998"/>
    <n v="1802015.0199999986"/>
    <m/>
    <m/>
    <n v="6557.4564173228364"/>
    <n v="2119.7520000000004"/>
    <n v="2.7172990047892396E-3"/>
    <n v="1"/>
  </r>
  <r>
    <s v="ORD0082"/>
    <d v="2025-05-11T00:00:00"/>
    <s v="Gujarat"/>
    <s v="North"/>
    <x v="4"/>
    <s v="Lamp"/>
    <n v="2"/>
    <n v="4962.0600000000004"/>
    <n v="0.23"/>
    <n v="7641.57"/>
    <s v="Net Banking"/>
    <x v="0"/>
    <s v="Express"/>
    <s v="Delivered"/>
    <n v="9924.1200000000008"/>
    <n v="7641.5724000000009"/>
    <n v="2189601.9989000014"/>
    <m/>
    <m/>
    <n v="6400.6183730158691"/>
    <n v="2282.5475999999999"/>
    <n v="4.6351716827285443E-3"/>
    <n v="1"/>
  </r>
  <r>
    <s v="ORD0083"/>
    <d v="2025-02-16T00:00:00"/>
    <s v="Karnataka"/>
    <s v="South"/>
    <x v="3"/>
    <s v="Jacket"/>
    <n v="3"/>
    <n v="2135.9"/>
    <n v="0.12"/>
    <n v="5638.78"/>
    <s v="COD"/>
    <x v="1"/>
    <s v="Express"/>
    <s v="Delivered"/>
    <n v="6407.7000000000007"/>
    <n v="5638.7760000000007"/>
    <n v="1802015.0199999986"/>
    <m/>
    <m/>
    <n v="7014.593770491806"/>
    <n v="768.92399999999998"/>
    <n v="5.6182405543330673E-3"/>
    <n v="1"/>
  </r>
  <r>
    <s v="ORD0084"/>
    <d v="2025-06-02T00:00:00"/>
    <s v="Delhi"/>
    <s v="East"/>
    <x v="3"/>
    <s v="Jacket"/>
    <n v="2"/>
    <n v="4333.7299999999996"/>
    <n v="7.0000000000000007E-2"/>
    <n v="8060.74"/>
    <s v="COD"/>
    <x v="1"/>
    <s v="Express"/>
    <s v="Returned"/>
    <n v="8667.4599999999991"/>
    <n v="8060.737799999999"/>
    <n v="1802015.0199999986"/>
    <m/>
    <m/>
    <n v="7014.593770491806"/>
    <n v="606.72220000000016"/>
    <n v="1.6152367590966676E-3"/>
    <n v="0"/>
  </r>
  <r>
    <s v="ORD0085"/>
    <d v="2025-02-28T00:00:00"/>
    <s v="Maharashtra"/>
    <s v="West"/>
    <x v="1"/>
    <s v="Milk"/>
    <n v="3"/>
    <n v="4203.63"/>
    <n v="0.14000000000000001"/>
    <n v="10845.37"/>
    <s v="UPI"/>
    <x v="1"/>
    <s v="Same-Day"/>
    <s v="Returned"/>
    <n v="12610.89"/>
    <n v="10845.365399999999"/>
    <n v="1975775.7839999988"/>
    <m/>
    <m/>
    <n v="7014.593770491806"/>
    <n v="1765.5246000000006"/>
    <n v="3.3304548687681842E-3"/>
    <n v="0"/>
  </r>
  <r>
    <s v="ORD0086"/>
    <d v="2025-01-18T00:00:00"/>
    <s v="Karnataka"/>
    <s v="South"/>
    <x v="2"/>
    <s v="Biography"/>
    <n v="5"/>
    <n v="1948.33"/>
    <n v="0.23"/>
    <n v="7501.07"/>
    <s v="UPI"/>
    <x v="1"/>
    <s v="Standard"/>
    <s v="Delivered"/>
    <n v="9741.65"/>
    <n v="7501.0704999999998"/>
    <n v="1954015.6870999979"/>
    <m/>
    <m/>
    <n v="7014.593770491806"/>
    <n v="2240.5794999999998"/>
    <n v="1.1804981702278363E-2"/>
    <n v="1"/>
  </r>
  <r>
    <s v="ORD0087"/>
    <d v="2025-06-18T00:00:00"/>
    <s v="Maharashtra"/>
    <s v="South"/>
    <x v="3"/>
    <s v="Jacket"/>
    <n v="4"/>
    <n v="3555.62"/>
    <n v="0.2"/>
    <n v="11377.98"/>
    <s v="UPI"/>
    <x v="1"/>
    <s v="Express"/>
    <s v="Delivered"/>
    <n v="14222.48"/>
    <n v="11377.984"/>
    <n v="1802015.0199999986"/>
    <m/>
    <m/>
    <n v="7014.593770491806"/>
    <n v="2844.4959999999992"/>
    <n v="5.6248980487228675E-3"/>
    <n v="1"/>
  </r>
  <r>
    <s v="ORD0088"/>
    <d v="2025-02-17T00:00:00"/>
    <s v="Gujarat"/>
    <s v="West"/>
    <x v="0"/>
    <s v="Laptop"/>
    <n v="1"/>
    <n v="4383.53"/>
    <n v="0.11"/>
    <n v="3901.34"/>
    <s v="COD"/>
    <x v="2"/>
    <s v="Same-Day"/>
    <s v="Delivered"/>
    <n v="4383.53"/>
    <n v="3901.3416999999999"/>
    <n v="2058812.7634000003"/>
    <m/>
    <m/>
    <n v="6557.4564173228364"/>
    <n v="482.1882999999998"/>
    <n v="2.5093931146815468E-3"/>
    <n v="1"/>
  </r>
  <r>
    <s v="ORD0089"/>
    <d v="2025-06-20T00:00:00"/>
    <s v="Delhi"/>
    <s v="North"/>
    <x v="3"/>
    <s v="Jacket"/>
    <n v="3"/>
    <n v="1758.95"/>
    <n v="0.17"/>
    <n v="4379.79"/>
    <s v="Credit Card"/>
    <x v="2"/>
    <s v="Same-Day"/>
    <s v="Returned"/>
    <n v="5276.85"/>
    <n v="4379.7855"/>
    <n v="1802015.0199999986"/>
    <m/>
    <m/>
    <n v="6557.4564173228364"/>
    <n v="897.06450000000041"/>
    <n v="9.6648568748401043E-3"/>
    <n v="0"/>
  </r>
  <r>
    <s v="ORD0090"/>
    <d v="2025-01-22T00:00:00"/>
    <s v="Karnataka"/>
    <s v="East"/>
    <x v="1"/>
    <s v="Biscuits"/>
    <n v="1"/>
    <n v="3125.55"/>
    <n v="0.06"/>
    <n v="2938.02"/>
    <s v="Net Banking"/>
    <x v="1"/>
    <s v="Same-Day"/>
    <s v="In Transit"/>
    <n v="3125.55"/>
    <n v="2938.0169999999998"/>
    <n v="1975775.7839999988"/>
    <m/>
    <m/>
    <n v="7014.593770491806"/>
    <n v="187.53300000000036"/>
    <n v="1.9196621394634544E-3"/>
    <n v="0"/>
  </r>
  <r>
    <s v="ORD0091"/>
    <d v="2025-03-17T00:00:00"/>
    <s v="Maharashtra"/>
    <s v="East"/>
    <x v="0"/>
    <s v="Smartwatch"/>
    <n v="2"/>
    <n v="3500.61"/>
    <n v="0.23"/>
    <n v="5390.94"/>
    <s v="Credit Card"/>
    <x v="2"/>
    <s v="Standard"/>
    <s v="Cancelled"/>
    <n v="7001.22"/>
    <n v="5390.9394000000002"/>
    <n v="2058812.7634000003"/>
    <m/>
    <m/>
    <n v="6557.4564173228364"/>
    <n v="1610.2806"/>
    <n v="6.570283464881835E-3"/>
    <n v="0"/>
  </r>
  <r>
    <s v="ORD0092"/>
    <d v="2025-02-25T00:00:00"/>
    <s v="Karnataka"/>
    <s v="South"/>
    <x v="4"/>
    <s v="Curtain"/>
    <n v="2"/>
    <n v="2702.71"/>
    <n v="0.14000000000000001"/>
    <n v="4648.66"/>
    <s v="Net Banking"/>
    <x v="0"/>
    <s v="Standard"/>
    <s v="Delivered"/>
    <n v="5405.42"/>
    <n v="4648.6611999999996"/>
    <n v="2189601.9989000014"/>
    <m/>
    <m/>
    <n v="6400.6183730158691"/>
    <n v="756.75880000000052"/>
    <n v="5.1799860140377624E-3"/>
    <n v="1"/>
  </r>
  <r>
    <s v="ORD0093"/>
    <d v="2025-04-01T00:00:00"/>
    <s v="Gujarat"/>
    <s v="West"/>
    <x v="1"/>
    <s v="Biscuits"/>
    <n v="5"/>
    <n v="801.28"/>
    <n v="0.12"/>
    <n v="3525.63"/>
    <s v="Debit Card"/>
    <x v="2"/>
    <s v="Express"/>
    <s v="Delivered"/>
    <n v="4006.3999999999996"/>
    <n v="3525.6319999999996"/>
    <n v="1975775.7839999988"/>
    <m/>
    <m/>
    <n v="6557.4564173228364"/>
    <n v="480.76800000000003"/>
    <n v="1.4976038338658147E-2"/>
    <n v="1"/>
  </r>
  <r>
    <s v="ORD0094"/>
    <d v="2025-05-06T00:00:00"/>
    <s v="Karnataka"/>
    <s v="East"/>
    <x v="0"/>
    <s v="Smartwatch"/>
    <n v="1"/>
    <n v="2264.48"/>
    <n v="0.09"/>
    <n v="2060.6799999999998"/>
    <s v="COD"/>
    <x v="0"/>
    <s v="Same-Day"/>
    <s v="Delivered"/>
    <n v="2264.48"/>
    <n v="2060.6768000000002"/>
    <n v="2058812.7634000003"/>
    <m/>
    <m/>
    <n v="6400.6183730158691"/>
    <n v="203.80319999999983"/>
    <n v="3.9744223839468656E-3"/>
    <n v="1"/>
  </r>
  <r>
    <s v="ORD0095"/>
    <d v="2025-06-13T00:00:00"/>
    <s v="Tamil Nadu"/>
    <s v="East"/>
    <x v="2"/>
    <s v="Comics"/>
    <n v="4"/>
    <n v="4281.34"/>
    <n v="0.03"/>
    <n v="16611.599999999999"/>
    <s v="UPI"/>
    <x v="0"/>
    <s v="Express"/>
    <s v="Delivered"/>
    <n v="17125.36"/>
    <n v="16611.599200000001"/>
    <n v="1954015.6870999979"/>
    <m/>
    <m/>
    <n v="6400.6183730158691"/>
    <n v="513.76080000000002"/>
    <n v="7.007151966440413E-4"/>
    <n v="1"/>
  </r>
  <r>
    <s v="ORD0096"/>
    <d v="2025-03-14T00:00:00"/>
    <s v="Tamil Nadu"/>
    <s v="West"/>
    <x v="4"/>
    <s v="Lamp"/>
    <n v="5"/>
    <n v="4338.83"/>
    <n v="0.19"/>
    <n v="17572.259999999998"/>
    <s v="UPI"/>
    <x v="0"/>
    <s v="Standard"/>
    <s v="Cancelled"/>
    <n v="21694.15"/>
    <n v="17572.261500000001"/>
    <n v="2189601.9989000014"/>
    <m/>
    <m/>
    <n v="6400.6183730158691"/>
    <n v="4121.8885000000009"/>
    <n v="4.3790607145244229E-3"/>
    <n v="0"/>
  </r>
  <r>
    <s v="ORD0097"/>
    <d v="2025-02-03T00:00:00"/>
    <s v="Gujarat"/>
    <s v="South"/>
    <x v="4"/>
    <s v="Sofa"/>
    <n v="2"/>
    <n v="3142.37"/>
    <n v="0.17"/>
    <n v="5216.33"/>
    <s v="UPI"/>
    <x v="0"/>
    <s v="Same-Day"/>
    <s v="Delivered"/>
    <n v="6284.74"/>
    <n v="5216.3341999999993"/>
    <n v="2189601.9989000014"/>
    <m/>
    <m/>
    <n v="6400.6183730158691"/>
    <n v="1068.4058000000005"/>
    <n v="5.4099294481553739E-3"/>
    <n v="1"/>
  </r>
  <r>
    <s v="ORD0098"/>
    <d v="2025-03-15T00:00:00"/>
    <s v="Tamil Nadu"/>
    <s v="East"/>
    <x v="0"/>
    <s v="Headphones"/>
    <n v="3"/>
    <n v="3688.56"/>
    <n v="0.02"/>
    <n v="10844.37"/>
    <s v="Credit Card"/>
    <x v="1"/>
    <s v="Express"/>
    <s v="Delivered"/>
    <n v="11065.68"/>
    <n v="10844.366400000001"/>
    <n v="2058812.7634000003"/>
    <m/>
    <m/>
    <n v="7014.593770491806"/>
    <n v="221.3135999999995"/>
    <n v="5.4221701693885961E-4"/>
    <n v="1"/>
  </r>
  <r>
    <s v="ORD0099"/>
    <d v="2025-03-12T00:00:00"/>
    <s v="Delhi"/>
    <s v="East"/>
    <x v="3"/>
    <s v="Jeans"/>
    <n v="5"/>
    <n v="2558.79"/>
    <n v="7.0000000000000007E-2"/>
    <n v="11898.37"/>
    <s v="COD"/>
    <x v="2"/>
    <s v="Standard"/>
    <s v="Returned"/>
    <n v="12793.95"/>
    <n v="11898.3735"/>
    <n v="1802015.0199999986"/>
    <m/>
    <m/>
    <n v="6557.4564173228364"/>
    <n v="895.57650000000103"/>
    <n v="2.735668030592585E-3"/>
    <n v="0"/>
  </r>
  <r>
    <s v="ORD0100"/>
    <d v="2025-02-12T00:00:00"/>
    <s v="Karnataka"/>
    <s v="West"/>
    <x v="2"/>
    <s v="Comics"/>
    <n v="1"/>
    <n v="789.71"/>
    <n v="0.24"/>
    <n v="600.17999999999995"/>
    <s v="Credit Card"/>
    <x v="2"/>
    <s v="Same-Day"/>
    <s v="In Transit"/>
    <n v="789.71"/>
    <n v="600.17960000000005"/>
    <n v="1954015.6870999979"/>
    <m/>
    <m/>
    <n v="6557.4564173228364"/>
    <n v="189.53039999999999"/>
    <n v="3.0390902989705083E-2"/>
    <n v="0"/>
  </r>
  <r>
    <s v="ORD0101"/>
    <d v="2025-05-13T00:00:00"/>
    <s v="Maharashtra"/>
    <s v="East"/>
    <x v="1"/>
    <s v="Milk"/>
    <n v="3"/>
    <n v="2729.2"/>
    <n v="0.11"/>
    <n v="7286.96"/>
    <s v="Net Banking"/>
    <x v="0"/>
    <s v="Same-Day"/>
    <s v="Delivered"/>
    <n v="8187.5999999999995"/>
    <n v="7286.9639999999999"/>
    <n v="1975775.7839999988"/>
    <m/>
    <m/>
    <n v="6400.6183730158691"/>
    <n v="900.63599999999951"/>
    <n v="4.0304851238458159E-3"/>
    <n v="1"/>
  </r>
  <r>
    <s v="ORD0102"/>
    <d v="2025-02-23T00:00:00"/>
    <s v="Delhi"/>
    <s v="South"/>
    <x v="4"/>
    <s v="Lamp"/>
    <n v="5"/>
    <n v="4432.75"/>
    <n v="0.14000000000000001"/>
    <n v="19060.830000000002"/>
    <s v="Net Banking"/>
    <x v="0"/>
    <s v="Same-Day"/>
    <s v="Delivered"/>
    <n v="22163.75"/>
    <n v="19060.825000000001"/>
    <n v="2189601.9989000014"/>
    <m/>
    <m/>
    <n v="6400.6183730158691"/>
    <n v="3102.9249999999993"/>
    <n v="3.1583103039873671E-3"/>
    <n v="1"/>
  </r>
  <r>
    <s v="ORD0103"/>
    <d v="2025-05-19T00:00:00"/>
    <s v="Tamil Nadu"/>
    <s v="North"/>
    <x v="2"/>
    <s v="Comics"/>
    <n v="1"/>
    <n v="4736.68"/>
    <n v="0.08"/>
    <n v="4357.75"/>
    <s v="Credit Card"/>
    <x v="0"/>
    <s v="Express"/>
    <s v="Delivered"/>
    <n v="4736.68"/>
    <n v="4357.7456000000002"/>
    <n v="1954015.6870999979"/>
    <m/>
    <m/>
    <n v="6400.6183730158691"/>
    <n v="378.9344000000001"/>
    <n v="1.6889466883977806E-3"/>
    <n v="1"/>
  </r>
  <r>
    <s v="ORD0104"/>
    <d v="2025-07-03T00:00:00"/>
    <s v="Tamil Nadu"/>
    <s v="West"/>
    <x v="1"/>
    <s v="Oil"/>
    <n v="5"/>
    <n v="2153.7199999999998"/>
    <n v="0.19"/>
    <n v="8722.57"/>
    <s v="Net Banking"/>
    <x v="2"/>
    <s v="Standard"/>
    <s v="Delivered"/>
    <n v="10768.599999999999"/>
    <n v="8722.5659999999989"/>
    <n v="1975775.7839999988"/>
    <m/>
    <m/>
    <n v="6557.4564173228364"/>
    <n v="2046.0339999999997"/>
    <n v="8.8219452853667158E-3"/>
    <n v="1"/>
  </r>
  <r>
    <s v="ORD0105"/>
    <d v="2025-05-15T00:00:00"/>
    <s v="Karnataka"/>
    <s v="East"/>
    <x v="2"/>
    <s v="Biography"/>
    <n v="3"/>
    <n v="1164.6199999999999"/>
    <n v="0.11"/>
    <n v="3109.54"/>
    <s v="Credit Card"/>
    <x v="1"/>
    <s v="Standard"/>
    <s v="Delivered"/>
    <n v="3493.8599999999997"/>
    <n v="3109.5353999999998"/>
    <n v="1954015.6870999979"/>
    <m/>
    <m/>
    <n v="7014.593770491806"/>
    <n v="384.32459999999992"/>
    <n v="9.4451409043293105E-3"/>
    <n v="1"/>
  </r>
  <r>
    <s v="ORD0106"/>
    <d v="2025-05-08T00:00:00"/>
    <s v="Maharashtra"/>
    <s v="North"/>
    <x v="4"/>
    <s v="Curtain"/>
    <n v="2"/>
    <n v="4844.21"/>
    <n v="0.24"/>
    <n v="7363.2"/>
    <s v="Net Banking"/>
    <x v="2"/>
    <s v="Express"/>
    <s v="Delivered"/>
    <n v="9688.42"/>
    <n v="7363.1992"/>
    <n v="2189601.9989000014"/>
    <m/>
    <m/>
    <n v="6557.4564173228364"/>
    <n v="2325.2208000000001"/>
    <n v="4.9543682045163195E-3"/>
    <n v="1"/>
  </r>
  <r>
    <s v="ORD0107"/>
    <d v="2025-01-16T00:00:00"/>
    <s v="Maharashtra"/>
    <s v="South"/>
    <x v="1"/>
    <s v="Rice"/>
    <n v="2"/>
    <n v="3956.19"/>
    <n v="0.05"/>
    <n v="7516.76"/>
    <s v="UPI"/>
    <x v="0"/>
    <s v="Same-Day"/>
    <s v="Delivered"/>
    <n v="7912.38"/>
    <n v="7516.7609999999995"/>
    <n v="1975775.7839999988"/>
    <m/>
    <m/>
    <n v="6400.6183730158691"/>
    <n v="395.6190000000006"/>
    <n v="1.2638422320464893E-3"/>
    <n v="1"/>
  </r>
  <r>
    <s v="ORD0108"/>
    <d v="2025-05-01T00:00:00"/>
    <s v="Delhi"/>
    <s v="East"/>
    <x v="3"/>
    <s v="Dress"/>
    <n v="3"/>
    <n v="4306.1899999999996"/>
    <n v="0.04"/>
    <n v="12401.83"/>
    <s v="COD"/>
    <x v="0"/>
    <s v="Standard"/>
    <s v="Cancelled"/>
    <n v="12918.57"/>
    <n v="12401.8272"/>
    <n v="1802015.0199999986"/>
    <m/>
    <m/>
    <n v="6400.6183730158691"/>
    <n v="516.74279999999999"/>
    <n v="9.2889538083549509E-4"/>
    <n v="0"/>
  </r>
  <r>
    <s v="ORD0109"/>
    <d v="2025-05-06T00:00:00"/>
    <s v="Delhi"/>
    <s v="North"/>
    <x v="0"/>
    <s v="Smartphone"/>
    <n v="2"/>
    <n v="2985.38"/>
    <n v="0"/>
    <n v="5970.76"/>
    <s v="Credit Card"/>
    <x v="2"/>
    <s v="Express"/>
    <s v="Delivered"/>
    <n v="5970.76"/>
    <n v="5970.76"/>
    <n v="2058812.7634000003"/>
    <m/>
    <m/>
    <n v="6557.4564173228364"/>
    <n v="0"/>
    <n v="0"/>
    <n v="1"/>
  </r>
  <r>
    <s v="ORD0110"/>
    <d v="2025-02-05T00:00:00"/>
    <s v="Maharashtra"/>
    <s v="South"/>
    <x v="2"/>
    <s v="Novel"/>
    <n v="3"/>
    <n v="2614.87"/>
    <n v="0.03"/>
    <n v="7609.27"/>
    <s v="Net Banking"/>
    <x v="2"/>
    <s v="Same-Day"/>
    <s v="Returned"/>
    <n v="7844.61"/>
    <n v="7609.2716999999993"/>
    <n v="1954015.6870999979"/>
    <m/>
    <m/>
    <n v="6557.4564173228364"/>
    <n v="235.33830000000034"/>
    <n v="1.1472845686401236E-3"/>
    <n v="0"/>
  </r>
  <r>
    <s v="ORD0111"/>
    <d v="2025-04-16T00:00:00"/>
    <s v="Tamil Nadu"/>
    <s v="West"/>
    <x v="0"/>
    <s v="Headphones"/>
    <n v="4"/>
    <n v="4251.76"/>
    <n v="0.11"/>
    <n v="15136.27"/>
    <s v="Credit Card"/>
    <x v="0"/>
    <s v="Standard"/>
    <s v="Delivered"/>
    <n v="17007.04"/>
    <n v="15136.265600000001"/>
    <n v="2058812.7634000003"/>
    <m/>
    <m/>
    <n v="6400.6183730158691"/>
    <n v="1870.7744000000002"/>
    <n v="2.587163903889213E-3"/>
    <n v="1"/>
  </r>
  <r>
    <s v="ORD0112"/>
    <d v="2025-05-24T00:00:00"/>
    <s v="Maharashtra"/>
    <s v="East"/>
    <x v="2"/>
    <s v="Novel"/>
    <n v="2"/>
    <n v="421.84"/>
    <n v="7.0000000000000007E-2"/>
    <n v="784.62"/>
    <s v="UPI"/>
    <x v="1"/>
    <s v="Same-Day"/>
    <s v="Delivered"/>
    <n v="843.68"/>
    <n v="784.62239999999986"/>
    <n v="1954015.6870999979"/>
    <m/>
    <m/>
    <n v="7014.593770491806"/>
    <n v="59.057600000000093"/>
    <n v="1.6593969277451166E-2"/>
    <n v="1"/>
  </r>
  <r>
    <s v="ORD0113"/>
    <d v="2025-02-19T00:00:00"/>
    <s v="Tamil Nadu"/>
    <s v="South"/>
    <x v="1"/>
    <s v="Milk"/>
    <n v="4"/>
    <n v="585.97"/>
    <n v="0.18"/>
    <n v="1921.98"/>
    <s v="COD"/>
    <x v="1"/>
    <s v="Same-Day"/>
    <s v="Delivered"/>
    <n v="2343.88"/>
    <n v="1921.9816000000003"/>
    <n v="1975775.7839999988"/>
    <m/>
    <m/>
    <n v="7014.593770491806"/>
    <n v="421.89839999999981"/>
    <n v="3.0718296158506405E-2"/>
    <n v="1"/>
  </r>
  <r>
    <s v="ORD0114"/>
    <d v="2025-02-03T00:00:00"/>
    <s v="Karnataka"/>
    <s v="East"/>
    <x v="3"/>
    <s v="Jacket"/>
    <n v="4"/>
    <n v="3675.1"/>
    <n v="0.08"/>
    <n v="13524.37"/>
    <s v="Net Banking"/>
    <x v="2"/>
    <s v="Express"/>
    <s v="Delivered"/>
    <n v="14700.4"/>
    <n v="13524.368"/>
    <n v="1802015.0199999986"/>
    <m/>
    <m/>
    <n v="6557.4564173228364"/>
    <n v="1176.0319999999992"/>
    <n v="2.1768115153329164E-3"/>
    <n v="1"/>
  </r>
  <r>
    <s v="ORD0115"/>
    <d v="2025-04-02T00:00:00"/>
    <s v="Maharashtra"/>
    <s v="South"/>
    <x v="3"/>
    <s v="Jacket"/>
    <n v="1"/>
    <n v="2216.19"/>
    <n v="0.19"/>
    <n v="1795.11"/>
    <s v="Credit Card"/>
    <x v="0"/>
    <s v="Express"/>
    <s v="Delivered"/>
    <n v="2216.19"/>
    <n v="1795.1139000000001"/>
    <n v="1802015.0199999986"/>
    <m/>
    <m/>
    <n v="6400.6183730158691"/>
    <n v="421.0761"/>
    <n v="8.5732721472436928E-3"/>
    <n v="1"/>
  </r>
  <r>
    <s v="ORD0116"/>
    <d v="2025-03-17T00:00:00"/>
    <s v="Maharashtra"/>
    <s v="East"/>
    <x v="1"/>
    <s v="Milk"/>
    <n v="4"/>
    <n v="4353.6499999999996"/>
    <n v="0.18"/>
    <n v="14279.97"/>
    <s v="Net Banking"/>
    <x v="2"/>
    <s v="Express"/>
    <s v="Delivered"/>
    <n v="17414.599999999999"/>
    <n v="14279.972"/>
    <n v="1975775.7839999988"/>
    <m/>
    <m/>
    <n v="6557.4564173228364"/>
    <n v="3134.6279999999988"/>
    <n v="4.1344618883006213E-3"/>
    <n v="1"/>
  </r>
  <r>
    <s v="ORD0117"/>
    <d v="2025-02-24T00:00:00"/>
    <s v="Delhi"/>
    <s v="East"/>
    <x v="1"/>
    <s v="Oil"/>
    <n v="1"/>
    <n v="1815.56"/>
    <n v="0.14000000000000001"/>
    <n v="1561.38"/>
    <s v="Net Banking"/>
    <x v="0"/>
    <s v="Standard"/>
    <s v="Delivered"/>
    <n v="1815.56"/>
    <n v="1561.3815999999999"/>
    <n v="1975775.7839999988"/>
    <m/>
    <m/>
    <n v="6400.6183730158691"/>
    <n v="254.17840000000001"/>
    <n v="7.7111194342241521E-3"/>
    <n v="1"/>
  </r>
  <r>
    <s v="ORD0118"/>
    <d v="2025-07-01T00:00:00"/>
    <s v="Gujarat"/>
    <s v="East"/>
    <x v="2"/>
    <s v="Novel"/>
    <n v="2"/>
    <n v="1439.02"/>
    <n v="0.19"/>
    <n v="2331.21"/>
    <s v="UPI"/>
    <x v="0"/>
    <s v="Express"/>
    <s v="Delivered"/>
    <n v="2878.04"/>
    <n v="2331.2124000000003"/>
    <n v="1954015.6870999979"/>
    <m/>
    <m/>
    <n v="6400.6183730158691"/>
    <n v="546.82759999999962"/>
    <n v="1.3203430112159666E-2"/>
    <n v="1"/>
  </r>
  <r>
    <s v="ORD0119"/>
    <d v="2025-05-07T00:00:00"/>
    <s v="Maharashtra"/>
    <s v="West"/>
    <x v="3"/>
    <s v="Jacket"/>
    <n v="1"/>
    <n v="549.61"/>
    <n v="0.13"/>
    <n v="478.16"/>
    <s v="Debit Card"/>
    <x v="1"/>
    <s v="Express"/>
    <s v="Delivered"/>
    <n v="549.61"/>
    <n v="478.16070000000002"/>
    <n v="1802015.0199999986"/>
    <m/>
    <m/>
    <n v="7014.593770491806"/>
    <n v="71.449299999999994"/>
    <n v="2.3653135859973435E-2"/>
    <n v="1"/>
  </r>
  <r>
    <s v="ORD0120"/>
    <d v="2025-05-16T00:00:00"/>
    <s v="Karnataka"/>
    <s v="North"/>
    <x v="3"/>
    <s v="Dress"/>
    <n v="5"/>
    <n v="516.29"/>
    <n v="0.01"/>
    <n v="2555.64"/>
    <s v="UPI"/>
    <x v="1"/>
    <s v="Standard"/>
    <s v="Delivered"/>
    <n v="2581.4499999999998"/>
    <n v="2555.6354999999999"/>
    <n v="1802015.0199999986"/>
    <m/>
    <m/>
    <n v="7014.593770491806"/>
    <n v="25.814499999999953"/>
    <n v="1.93689593058165E-3"/>
    <n v="1"/>
  </r>
  <r>
    <s v="ORD0121"/>
    <d v="2025-04-21T00:00:00"/>
    <s v="Tamil Nadu"/>
    <s v="North"/>
    <x v="4"/>
    <s v="Table"/>
    <n v="4"/>
    <n v="2129.5"/>
    <n v="0.05"/>
    <n v="8092.1"/>
    <s v="Net Banking"/>
    <x v="1"/>
    <s v="Same-Day"/>
    <s v="Delivered"/>
    <n v="8518"/>
    <n v="8092.0999999999995"/>
    <n v="2189601.9989000014"/>
    <m/>
    <m/>
    <n v="7014.593770491806"/>
    <n v="425.90000000000055"/>
    <n v="2.3479690068091102E-3"/>
    <n v="1"/>
  </r>
  <r>
    <s v="ORD0122"/>
    <d v="2025-02-14T00:00:00"/>
    <s v="Gujarat"/>
    <s v="North"/>
    <x v="0"/>
    <s v="Headphones"/>
    <n v="3"/>
    <n v="322.55"/>
    <n v="0.1"/>
    <n v="870.89"/>
    <s v="Net Banking"/>
    <x v="1"/>
    <s v="Same-Day"/>
    <s v="Delivered"/>
    <n v="967.65000000000009"/>
    <n v="870.8850000000001"/>
    <n v="2058812.7634000003"/>
    <m/>
    <m/>
    <n v="7014.593770491806"/>
    <n v="96.764999999999986"/>
    <n v="3.1002945279801578E-2"/>
    <n v="1"/>
  </r>
  <r>
    <s v="ORD0123"/>
    <d v="2025-05-15T00:00:00"/>
    <s v="Delhi"/>
    <s v="South"/>
    <x v="4"/>
    <s v="Sofa"/>
    <n v="3"/>
    <n v="687.92"/>
    <n v="0.12"/>
    <n v="1816.11"/>
    <s v="UPI"/>
    <x v="2"/>
    <s v="Express"/>
    <s v="Delivered"/>
    <n v="2063.7599999999998"/>
    <n v="1816.1087999999997"/>
    <n v="2189601.9989000014"/>
    <m/>
    <m/>
    <n v="6557.4564173228364"/>
    <n v="247.65120000000002"/>
    <n v="1.7443888824281894E-2"/>
    <n v="1"/>
  </r>
  <r>
    <s v="ORD0124"/>
    <d v="2025-03-06T00:00:00"/>
    <s v="Gujarat"/>
    <s v="West"/>
    <x v="1"/>
    <s v="Oil"/>
    <n v="3"/>
    <n v="453.17"/>
    <n v="0.22"/>
    <n v="1060.42"/>
    <s v="COD"/>
    <x v="1"/>
    <s v="Standard"/>
    <s v="Delivered"/>
    <n v="1359.51"/>
    <n v="1060.4177999999999"/>
    <n v="1975775.7839999988"/>
    <m/>
    <m/>
    <n v="7014.593770491806"/>
    <n v="299.09220000000005"/>
    <n v="4.8546902928260915E-2"/>
    <n v="1"/>
  </r>
  <r>
    <s v="ORD0125"/>
    <d v="2025-06-15T00:00:00"/>
    <s v="Gujarat"/>
    <s v="West"/>
    <x v="0"/>
    <s v="Headphones"/>
    <n v="4"/>
    <n v="3576.54"/>
    <n v="0.1"/>
    <n v="12875.54"/>
    <s v="Net Banking"/>
    <x v="1"/>
    <s v="Standard"/>
    <s v="Delivered"/>
    <n v="14306.16"/>
    <n v="12875.544"/>
    <n v="2058812.7634000003"/>
    <m/>
    <m/>
    <n v="7014.593770491806"/>
    <n v="1430.616"/>
    <n v="2.7959983671369537E-3"/>
    <n v="1"/>
  </r>
  <r>
    <s v="ORD0126"/>
    <d v="2025-06-01T00:00:00"/>
    <s v="Gujarat"/>
    <s v="West"/>
    <x v="4"/>
    <s v="Sofa"/>
    <n v="3"/>
    <n v="531.84"/>
    <n v="0.21"/>
    <n v="1260.46"/>
    <s v="Net Banking"/>
    <x v="1"/>
    <s v="Standard"/>
    <s v="Delivered"/>
    <n v="1595.52"/>
    <n v="1260.4608000000001"/>
    <n v="2189601.9989000014"/>
    <m/>
    <m/>
    <n v="7014.593770491806"/>
    <n v="335.05919999999992"/>
    <n v="3.9485559566787003E-2"/>
    <n v="1"/>
  </r>
  <r>
    <s v="ORD0127"/>
    <d v="2025-06-02T00:00:00"/>
    <s v="Tamil Nadu"/>
    <s v="North"/>
    <x v="1"/>
    <s v="Rice"/>
    <n v="3"/>
    <n v="1185.7"/>
    <n v="0.19"/>
    <n v="2881.25"/>
    <s v="UPI"/>
    <x v="1"/>
    <s v="Standard"/>
    <s v="Delivered"/>
    <n v="3557.1000000000004"/>
    <n v="2881.2510000000007"/>
    <n v="1975775.7839999988"/>
    <m/>
    <m/>
    <n v="7014.593770491806"/>
    <n v="675.84899999999971"/>
    <n v="1.6024289449270472E-2"/>
    <n v="1"/>
  </r>
  <r>
    <s v="ORD0128"/>
    <d v="2025-01-13T00:00:00"/>
    <s v="Karnataka"/>
    <s v="South"/>
    <x v="3"/>
    <s v="Dress"/>
    <n v="1"/>
    <n v="817.58"/>
    <n v="0.05"/>
    <n v="776.7"/>
    <s v="Debit Card"/>
    <x v="0"/>
    <s v="Same-Day"/>
    <s v="Cancelled"/>
    <n v="817.58"/>
    <n v="776.70100000000002"/>
    <n v="1802015.0199999986"/>
    <m/>
    <m/>
    <n v="6400.6183730158691"/>
    <n v="40.879000000000019"/>
    <n v="6.11560948164094E-3"/>
    <n v="0"/>
  </r>
  <r>
    <s v="ORD0129"/>
    <d v="2025-02-16T00:00:00"/>
    <s v="Tamil Nadu"/>
    <s v="East"/>
    <x v="0"/>
    <s v="Laptop"/>
    <n v="5"/>
    <n v="2299.64"/>
    <n v="0.23"/>
    <n v="8853.61"/>
    <s v="Net Banking"/>
    <x v="1"/>
    <s v="Same-Day"/>
    <s v="Returned"/>
    <n v="11498.199999999999"/>
    <n v="8853.6139999999996"/>
    <n v="2058812.7634000003"/>
    <m/>
    <m/>
    <n v="7014.593770491806"/>
    <n v="2644.5859999999993"/>
    <n v="1.0001565462420207E-2"/>
    <n v="0"/>
  </r>
  <r>
    <s v="ORD0130"/>
    <d v="2025-06-11T00:00:00"/>
    <s v="Tamil Nadu"/>
    <s v="North"/>
    <x v="4"/>
    <s v="Sofa"/>
    <n v="4"/>
    <n v="3193.79"/>
    <n v="0.2"/>
    <n v="10220.129999999999"/>
    <s v="Credit Card"/>
    <x v="2"/>
    <s v="Same-Day"/>
    <s v="Delivered"/>
    <n v="12775.16"/>
    <n v="10220.128000000001"/>
    <n v="2189601.9989000014"/>
    <m/>
    <m/>
    <n v="6557.4564173228364"/>
    <n v="2555.0319999999992"/>
    <n v="6.2621524896752769E-3"/>
    <n v="1"/>
  </r>
  <r>
    <s v="ORD0131"/>
    <d v="2025-01-09T00:00:00"/>
    <s v="Tamil Nadu"/>
    <s v="North"/>
    <x v="0"/>
    <s v="Headphones"/>
    <n v="1"/>
    <n v="1906.81"/>
    <n v="7.0000000000000007E-2"/>
    <n v="1773.33"/>
    <s v="Net Banking"/>
    <x v="0"/>
    <s v="Same-Day"/>
    <s v="Delivered"/>
    <n v="1906.81"/>
    <n v="1773.3332999999998"/>
    <n v="2058812.7634000003"/>
    <m/>
    <m/>
    <n v="6400.6183730158691"/>
    <n v="133.47670000000016"/>
    <n v="3.671052700583698E-3"/>
    <n v="1"/>
  </r>
  <r>
    <s v="ORD0132"/>
    <d v="2025-06-08T00:00:00"/>
    <s v="Tamil Nadu"/>
    <s v="South"/>
    <x v="1"/>
    <s v="Biscuits"/>
    <n v="1"/>
    <n v="2303.6999999999998"/>
    <n v="0.2"/>
    <n v="1842.96"/>
    <s v="COD"/>
    <x v="1"/>
    <s v="Same-Day"/>
    <s v="Delivered"/>
    <n v="2303.6999999999998"/>
    <n v="1842.96"/>
    <n v="1975775.7839999988"/>
    <m/>
    <m/>
    <n v="7014.593770491806"/>
    <n v="460.73999999999978"/>
    <n v="8.6816859834179805E-3"/>
    <n v="1"/>
  </r>
  <r>
    <s v="ORD0133"/>
    <d v="2025-03-05T00:00:00"/>
    <s v="Maharashtra"/>
    <s v="South"/>
    <x v="2"/>
    <s v="Textbook"/>
    <n v="3"/>
    <n v="4913.6899999999996"/>
    <n v="0.02"/>
    <n v="14446.25"/>
    <s v="Net Banking"/>
    <x v="0"/>
    <s v="Same-Day"/>
    <s v="Delivered"/>
    <n v="14741.07"/>
    <n v="14446.248599999999"/>
    <n v="1954015.6870999979"/>
    <m/>
    <m/>
    <n v="6400.6183730158691"/>
    <n v="294.82140000000072"/>
    <n v="4.0702608426661024E-4"/>
    <n v="1"/>
  </r>
  <r>
    <s v="ORD0134"/>
    <d v="2025-03-21T00:00:00"/>
    <s v="Gujarat"/>
    <s v="West"/>
    <x v="2"/>
    <s v="Biography"/>
    <n v="2"/>
    <n v="1883.1"/>
    <n v="0.23"/>
    <n v="2899.97"/>
    <s v="COD"/>
    <x v="1"/>
    <s v="Express"/>
    <s v="Cancelled"/>
    <n v="3766.2"/>
    <n v="2899.9739999999997"/>
    <n v="1954015.6870999979"/>
    <m/>
    <m/>
    <n v="7014.593770491806"/>
    <n v="866.22600000000011"/>
    <n v="1.2213902607402689E-2"/>
    <n v="0"/>
  </r>
  <r>
    <s v="ORD0135"/>
    <d v="2025-02-23T00:00:00"/>
    <s v="Karnataka"/>
    <s v="South"/>
    <x v="1"/>
    <s v="Rice"/>
    <n v="1"/>
    <n v="2834.02"/>
    <n v="0.1"/>
    <n v="2550.62"/>
    <s v="Credit Card"/>
    <x v="2"/>
    <s v="Express"/>
    <s v="Delivered"/>
    <n v="2834.02"/>
    <n v="2550.6179999999999"/>
    <n v="1975775.7839999988"/>
    <m/>
    <m/>
    <n v="6557.4564173228364"/>
    <n v="283.40200000000004"/>
    <n v="3.5285566086336725E-3"/>
    <n v="1"/>
  </r>
  <r>
    <s v="ORD0136"/>
    <d v="2025-01-15T00:00:00"/>
    <s v="Karnataka"/>
    <s v="East"/>
    <x v="1"/>
    <s v="Oil"/>
    <n v="4"/>
    <n v="731.86"/>
    <n v="0.18"/>
    <n v="2400.5"/>
    <s v="UPI"/>
    <x v="1"/>
    <s v="Standard"/>
    <s v="Delivered"/>
    <n v="2927.44"/>
    <n v="2400.5008000000003"/>
    <n v="1975775.7839999988"/>
    <m/>
    <m/>
    <n v="7014.593770491806"/>
    <n v="526.9391999999998"/>
    <n v="2.4594867870904272E-2"/>
    <n v="1"/>
  </r>
  <r>
    <s v="ORD0137"/>
    <d v="2025-02-12T00:00:00"/>
    <s v="Gujarat"/>
    <s v="South"/>
    <x v="4"/>
    <s v="Sofa"/>
    <n v="4"/>
    <n v="2591.59"/>
    <n v="0"/>
    <n v="10366.36"/>
    <s v="Credit Card"/>
    <x v="1"/>
    <s v="Express"/>
    <s v="In Transit"/>
    <n v="10366.36"/>
    <n v="10366.36"/>
    <n v="2189601.9989000014"/>
    <m/>
    <m/>
    <n v="7014.593770491806"/>
    <n v="0"/>
    <n v="0"/>
    <n v="0"/>
  </r>
  <r>
    <s v="ORD0138"/>
    <d v="2025-06-29T00:00:00"/>
    <s v="Delhi"/>
    <s v="North"/>
    <x v="4"/>
    <s v="Table"/>
    <n v="2"/>
    <n v="478.11"/>
    <n v="0.21"/>
    <n v="755.41"/>
    <s v="Debit Card"/>
    <x v="0"/>
    <s v="Standard"/>
    <s v="Delivered"/>
    <n v="956.22"/>
    <n v="755.41380000000004"/>
    <n v="2189601.9989000014"/>
    <m/>
    <m/>
    <n v="6400.6183730158691"/>
    <n v="200.80619999999999"/>
    <n v="4.3922946602246341E-2"/>
    <n v="1"/>
  </r>
  <r>
    <s v="ORD0139"/>
    <d v="2025-04-23T00:00:00"/>
    <s v="Gujarat"/>
    <s v="South"/>
    <x v="1"/>
    <s v="Oil"/>
    <n v="2"/>
    <n v="986.15"/>
    <n v="0.17"/>
    <n v="1637.01"/>
    <s v="Net Banking"/>
    <x v="0"/>
    <s v="Same-Day"/>
    <s v="Delivered"/>
    <n v="1972.3"/>
    <n v="1637.0089999999998"/>
    <n v="1975775.7839999988"/>
    <m/>
    <m/>
    <n v="6400.6183730158691"/>
    <n v="335.29100000000017"/>
    <n v="1.7238756781422705E-2"/>
    <n v="1"/>
  </r>
  <r>
    <s v="ORD0140"/>
    <d v="2025-06-22T00:00:00"/>
    <s v="Karnataka"/>
    <s v="South"/>
    <x v="0"/>
    <s v="Smartwatch"/>
    <n v="5"/>
    <n v="1496.15"/>
    <n v="0.19"/>
    <n v="6059.41"/>
    <s v="Debit Card"/>
    <x v="2"/>
    <s v="Express"/>
    <s v="Delivered"/>
    <n v="7480.75"/>
    <n v="6059.4075000000003"/>
    <n v="2058812.7634000003"/>
    <m/>
    <m/>
    <n v="6557.4564173228364"/>
    <n v="1421.3424999999997"/>
    <n v="1.269926143769007E-2"/>
    <n v="1"/>
  </r>
  <r>
    <s v="ORD0141"/>
    <d v="2025-05-22T00:00:00"/>
    <s v="Delhi"/>
    <s v="West"/>
    <x v="4"/>
    <s v="Table"/>
    <n v="5"/>
    <n v="4923.75"/>
    <n v="0.12"/>
    <n v="21664.5"/>
    <s v="UPI"/>
    <x v="1"/>
    <s v="Express"/>
    <s v="Delivered"/>
    <n v="24618.75"/>
    <n v="21664.5"/>
    <n v="2189601.9989000014"/>
    <m/>
    <m/>
    <n v="7014.593770491806"/>
    <n v="2954.25"/>
    <n v="2.4371667936024374E-3"/>
    <n v="1"/>
  </r>
  <r>
    <s v="ORD0142"/>
    <d v="2025-03-05T00:00:00"/>
    <s v="Delhi"/>
    <s v="North"/>
    <x v="2"/>
    <s v="Textbook"/>
    <n v="3"/>
    <n v="355.68"/>
    <n v="0.12"/>
    <n v="939"/>
    <s v="COD"/>
    <x v="0"/>
    <s v="Express"/>
    <s v="Delivered"/>
    <n v="1067.04"/>
    <n v="938.99519999999995"/>
    <n v="1954015.6870999979"/>
    <m/>
    <m/>
    <n v="6400.6183730158691"/>
    <n v="128.04480000000001"/>
    <n v="3.3738191632928474E-2"/>
    <n v="1"/>
  </r>
  <r>
    <s v="ORD0143"/>
    <d v="2025-02-13T00:00:00"/>
    <s v="Karnataka"/>
    <s v="North"/>
    <x v="1"/>
    <s v="Rice"/>
    <n v="3"/>
    <n v="2301.66"/>
    <n v="0.13"/>
    <n v="6007.33"/>
    <s v="Credit Card"/>
    <x v="0"/>
    <s v="Express"/>
    <s v="Returned"/>
    <n v="6904.98"/>
    <n v="6007.3325999999997"/>
    <n v="1975775.7839999988"/>
    <m/>
    <m/>
    <n v="6400.6183730158691"/>
    <n v="897.64739999999983"/>
    <n v="5.6480974600940197E-3"/>
    <n v="0"/>
  </r>
  <r>
    <s v="ORD0144"/>
    <d v="2025-05-10T00:00:00"/>
    <s v="Karnataka"/>
    <s v="North"/>
    <x v="3"/>
    <s v="Jacket"/>
    <n v="1"/>
    <n v="2042.62"/>
    <n v="0.09"/>
    <n v="1858.78"/>
    <s v="Credit Card"/>
    <x v="2"/>
    <s v="Express"/>
    <s v="Delivered"/>
    <n v="2042.62"/>
    <n v="1858.7842000000001"/>
    <n v="1802015.0199999986"/>
    <m/>
    <m/>
    <n v="6557.4564173228364"/>
    <n v="183.83579999999984"/>
    <n v="4.406105883620056E-3"/>
    <n v="1"/>
  </r>
  <r>
    <s v="ORD0145"/>
    <d v="2025-04-09T00:00:00"/>
    <s v="Maharashtra"/>
    <s v="South"/>
    <x v="0"/>
    <s v="Headphones"/>
    <n v="2"/>
    <n v="287.69"/>
    <n v="0.23"/>
    <n v="443.04"/>
    <s v="UPI"/>
    <x v="0"/>
    <s v="Express"/>
    <s v="Cancelled"/>
    <n v="575.38"/>
    <n v="443.04259999999999"/>
    <n v="2058812.7634000003"/>
    <m/>
    <m/>
    <n v="6400.6183730158691"/>
    <n v="132.3374"/>
    <n v="7.9947165351593741E-2"/>
    <n v="0"/>
  </r>
  <r>
    <s v="ORD0146"/>
    <d v="2025-03-20T00:00:00"/>
    <s v="Gujarat"/>
    <s v="West"/>
    <x v="2"/>
    <s v="Biography"/>
    <n v="1"/>
    <n v="1354.03"/>
    <n v="0.21"/>
    <n v="1069.68"/>
    <s v="Credit Card"/>
    <x v="0"/>
    <s v="Same-Day"/>
    <s v="Delivered"/>
    <n v="1354.03"/>
    <n v="1069.6837"/>
    <n v="1954015.6870999979"/>
    <m/>
    <m/>
    <n v="6400.6183730158691"/>
    <n v="284.34629999999993"/>
    <n v="1.5509257549685013E-2"/>
    <n v="1"/>
  </r>
  <r>
    <s v="ORD0147"/>
    <d v="2025-06-23T00:00:00"/>
    <s v="Karnataka"/>
    <s v="North"/>
    <x v="4"/>
    <s v="Sofa"/>
    <n v="2"/>
    <n v="2157.15"/>
    <n v="0.2"/>
    <n v="3451.44"/>
    <s v="Credit Card"/>
    <x v="0"/>
    <s v="Express"/>
    <s v="Delivered"/>
    <n v="4314.3"/>
    <n v="3451.4400000000005"/>
    <n v="2189601.9989000014"/>
    <m/>
    <m/>
    <n v="6400.6183730158691"/>
    <n v="862.85999999999967"/>
    <n v="9.2714924785017271E-3"/>
    <n v="1"/>
  </r>
  <r>
    <s v="ORD0148"/>
    <d v="2025-06-29T00:00:00"/>
    <s v="Gujarat"/>
    <s v="South"/>
    <x v="2"/>
    <s v="Novel"/>
    <n v="2"/>
    <n v="1527.23"/>
    <n v="0"/>
    <n v="3054.46"/>
    <s v="COD"/>
    <x v="0"/>
    <s v="Express"/>
    <s v="Delivered"/>
    <n v="3054.46"/>
    <n v="3054.46"/>
    <n v="1954015.6870999979"/>
    <m/>
    <m/>
    <n v="6400.6183730158691"/>
    <n v="0"/>
    <n v="0"/>
    <n v="1"/>
  </r>
  <r>
    <s v="ORD0149"/>
    <d v="2025-05-07T00:00:00"/>
    <s v="Gujarat"/>
    <s v="North"/>
    <x v="3"/>
    <s v="T-shirt"/>
    <n v="5"/>
    <n v="2766"/>
    <n v="0.2"/>
    <n v="11064"/>
    <s v="UPI"/>
    <x v="0"/>
    <s v="Same-Day"/>
    <s v="Delivered"/>
    <n v="13830"/>
    <n v="11064"/>
    <n v="1802015.0199999986"/>
    <m/>
    <m/>
    <n v="6400.6183730158691"/>
    <n v="2766"/>
    <n v="7.2306579898770793E-3"/>
    <n v="1"/>
  </r>
  <r>
    <s v="ORD0150"/>
    <d v="2025-04-02T00:00:00"/>
    <s v="Tamil Nadu"/>
    <s v="North"/>
    <x v="2"/>
    <s v="Novel"/>
    <n v="1"/>
    <n v="1849.76"/>
    <n v="0.02"/>
    <n v="1812.76"/>
    <s v="UPI"/>
    <x v="2"/>
    <s v="Standard"/>
    <s v="Cancelled"/>
    <n v="1849.76"/>
    <n v="1812.7647999999999"/>
    <n v="1954015.6870999979"/>
    <m/>
    <m/>
    <n v="6557.4564173228364"/>
    <n v="36.995200000000068"/>
    <n v="1.0812213476342877E-3"/>
    <n v="0"/>
  </r>
  <r>
    <s v="ORD0151"/>
    <d v="2025-01-30T00:00:00"/>
    <s v="Maharashtra"/>
    <s v="West"/>
    <x v="4"/>
    <s v="Sofa"/>
    <n v="3"/>
    <n v="4086.19"/>
    <n v="0.04"/>
    <n v="11768.23"/>
    <s v="UPI"/>
    <x v="1"/>
    <s v="Same-Day"/>
    <s v="In Transit"/>
    <n v="12258.57"/>
    <n v="11768.227199999999"/>
    <n v="2189601.9989000014"/>
    <m/>
    <m/>
    <n v="7014.593770491806"/>
    <n v="490.34280000000035"/>
    <n v="9.7890700138760054E-4"/>
    <n v="0"/>
  </r>
  <r>
    <s v="ORD0152"/>
    <d v="2025-02-23T00:00:00"/>
    <s v="Delhi"/>
    <s v="North"/>
    <x v="2"/>
    <s v="Textbook"/>
    <n v="4"/>
    <n v="281.22000000000003"/>
    <n v="0.05"/>
    <n v="1068.6400000000001"/>
    <s v="Credit Card"/>
    <x v="1"/>
    <s v="Standard"/>
    <s v="Delivered"/>
    <n v="1124.8800000000001"/>
    <n v="1068.636"/>
    <n v="1954015.6870999979"/>
    <m/>
    <m/>
    <n v="7014.593770491806"/>
    <n v="56.244000000000142"/>
    <n v="1.7779674276367258E-2"/>
    <n v="1"/>
  </r>
  <r>
    <s v="ORD0153"/>
    <d v="2025-01-30T00:00:00"/>
    <s v="Gujarat"/>
    <s v="North"/>
    <x v="4"/>
    <s v="Table"/>
    <n v="1"/>
    <n v="3791.13"/>
    <n v="0.05"/>
    <n v="3601.57"/>
    <s v="Net Banking"/>
    <x v="2"/>
    <s v="Express"/>
    <s v="Returned"/>
    <n v="3791.13"/>
    <n v="3601.5735"/>
    <n v="2189601.9989000014"/>
    <m/>
    <m/>
    <n v="6557.4564173228364"/>
    <n v="189.55650000000014"/>
    <n v="1.3188679892274862E-3"/>
    <n v="0"/>
  </r>
  <r>
    <s v="ORD0154"/>
    <d v="2025-02-19T00:00:00"/>
    <s v="Maharashtra"/>
    <s v="East"/>
    <x v="4"/>
    <s v="Curtain"/>
    <n v="4"/>
    <n v="3742.21"/>
    <n v="0.22"/>
    <n v="11675.7"/>
    <s v="UPI"/>
    <x v="2"/>
    <s v="Express"/>
    <s v="In Transit"/>
    <n v="14968.84"/>
    <n v="11675.6952"/>
    <n v="2189601.9989000014"/>
    <m/>
    <m/>
    <n v="6557.4564173228364"/>
    <n v="3293.1448"/>
    <n v="5.8788790580966864E-3"/>
    <n v="0"/>
  </r>
  <r>
    <s v="ORD0155"/>
    <d v="2025-05-27T00:00:00"/>
    <s v="Karnataka"/>
    <s v="South"/>
    <x v="2"/>
    <s v="Biography"/>
    <n v="1"/>
    <n v="3662.7"/>
    <n v="0.02"/>
    <n v="3589.45"/>
    <s v="COD"/>
    <x v="2"/>
    <s v="Same-Day"/>
    <s v="Delivered"/>
    <n v="3662.7"/>
    <n v="3589.4459999999999"/>
    <n v="1954015.6870999979"/>
    <m/>
    <m/>
    <n v="6557.4564173228364"/>
    <n v="73.253999999999905"/>
    <n v="5.46045267152647E-4"/>
    <n v="1"/>
  </r>
  <r>
    <s v="ORD0156"/>
    <d v="2025-04-22T00:00:00"/>
    <s v="Maharashtra"/>
    <s v="South"/>
    <x v="4"/>
    <s v="Lamp"/>
    <n v="3"/>
    <n v="1601.83"/>
    <n v="0.15"/>
    <n v="4084.67"/>
    <s v="UPI"/>
    <x v="1"/>
    <s v="Express"/>
    <s v="Delivered"/>
    <n v="4805.49"/>
    <n v="4084.6664999999998"/>
    <n v="2189601.9989000014"/>
    <m/>
    <m/>
    <n v="7014.593770491806"/>
    <n v="720.82349999999997"/>
    <n v="9.3642895937771174E-3"/>
    <n v="1"/>
  </r>
  <r>
    <s v="ORD0157"/>
    <d v="2025-04-17T00:00:00"/>
    <s v="Maharashtra"/>
    <s v="North"/>
    <x v="4"/>
    <s v="Table"/>
    <n v="4"/>
    <n v="1445.32"/>
    <n v="0.25"/>
    <n v="4335.96"/>
    <s v="UPI"/>
    <x v="1"/>
    <s v="Standard"/>
    <s v="Delivered"/>
    <n v="5781.28"/>
    <n v="4335.96"/>
    <n v="2189601.9989000014"/>
    <m/>
    <m/>
    <n v="7014.593770491806"/>
    <n v="1445.3199999999997"/>
    <n v="1.7297207538814932E-2"/>
    <n v="1"/>
  </r>
  <r>
    <s v="ORD0158"/>
    <d v="2025-02-23T00:00:00"/>
    <s v="Gujarat"/>
    <s v="North"/>
    <x v="2"/>
    <s v="Comics"/>
    <n v="2"/>
    <n v="4258.4799999999996"/>
    <n v="0.17"/>
    <n v="7069.08"/>
    <s v="Debit Card"/>
    <x v="0"/>
    <s v="Express"/>
    <s v="Delivered"/>
    <n v="8516.9599999999991"/>
    <n v="7069.0767999999989"/>
    <n v="1954015.6870999979"/>
    <m/>
    <m/>
    <n v="6400.6183730158691"/>
    <n v="1447.8832000000002"/>
    <n v="3.9920347166125005E-3"/>
    <n v="1"/>
  </r>
  <r>
    <s v="ORD0159"/>
    <d v="2025-05-28T00:00:00"/>
    <s v="Karnataka"/>
    <s v="East"/>
    <x v="3"/>
    <s v="Dress"/>
    <n v="1"/>
    <n v="3064.96"/>
    <n v="0.17"/>
    <n v="2543.92"/>
    <s v="Net Banking"/>
    <x v="1"/>
    <s v="Express"/>
    <s v="Delivered"/>
    <n v="3064.96"/>
    <n v="2543.9168"/>
    <n v="1802015.0199999986"/>
    <m/>
    <m/>
    <n v="7014.593770491806"/>
    <n v="521.04320000000007"/>
    <n v="5.5465650448945506E-3"/>
    <n v="1"/>
  </r>
  <r>
    <s v="ORD0160"/>
    <d v="2025-04-26T00:00:00"/>
    <s v="Gujarat"/>
    <s v="North"/>
    <x v="0"/>
    <s v="Laptop"/>
    <n v="3"/>
    <n v="3282.85"/>
    <n v="0.06"/>
    <n v="9257.64"/>
    <s v="UPI"/>
    <x v="2"/>
    <s v="Standard"/>
    <s v="Delivered"/>
    <n v="9848.5499999999993"/>
    <n v="9257.6369999999988"/>
    <n v="2058812.7634000003"/>
    <m/>
    <m/>
    <n v="6557.4564173228364"/>
    <n v="590.91300000000047"/>
    <n v="1.8276802168847191E-3"/>
    <n v="1"/>
  </r>
  <r>
    <s v="ORD0161"/>
    <d v="2025-03-27T00:00:00"/>
    <s v="Gujarat"/>
    <s v="East"/>
    <x v="2"/>
    <s v="Biography"/>
    <n v="3"/>
    <n v="3549.79"/>
    <n v="0.05"/>
    <n v="10116.9"/>
    <s v="Credit Card"/>
    <x v="2"/>
    <s v="Same-Day"/>
    <s v="Delivered"/>
    <n v="10649.369999999999"/>
    <n v="10116.901499999998"/>
    <n v="1954015.6870999979"/>
    <m/>
    <m/>
    <n v="6557.4564173228364"/>
    <n v="532.46850000000086"/>
    <n v="1.4085340259564652E-3"/>
    <n v="1"/>
  </r>
  <r>
    <s v="ORD0162"/>
    <d v="2025-06-26T00:00:00"/>
    <s v="Maharashtra"/>
    <s v="East"/>
    <x v="2"/>
    <s v="Textbook"/>
    <n v="4"/>
    <n v="946.02"/>
    <n v="0.18"/>
    <n v="3102.95"/>
    <s v="Debit Card"/>
    <x v="0"/>
    <s v="Standard"/>
    <s v="Delivered"/>
    <n v="3784.08"/>
    <n v="3102.9456"/>
    <n v="1954015.6870999979"/>
    <m/>
    <m/>
    <n v="6400.6183730158691"/>
    <n v="681.13439999999991"/>
    <n v="1.9027081879875687E-2"/>
    <n v="1"/>
  </r>
  <r>
    <s v="ORD0163"/>
    <d v="2025-04-26T00:00:00"/>
    <s v="Karnataka"/>
    <s v="South"/>
    <x v="0"/>
    <s v="Headphones"/>
    <n v="2"/>
    <n v="3989.11"/>
    <n v="0.13"/>
    <n v="6941.05"/>
    <s v="Debit Card"/>
    <x v="1"/>
    <s v="Standard"/>
    <s v="Cancelled"/>
    <n v="7978.22"/>
    <n v="6941.0514000000003"/>
    <n v="2058812.7634000003"/>
    <m/>
    <m/>
    <n v="7014.593770491806"/>
    <n v="1037.1686"/>
    <n v="3.2588722797817055E-3"/>
    <n v="0"/>
  </r>
  <r>
    <s v="ORD0164"/>
    <d v="2025-03-21T00:00:00"/>
    <s v="Maharashtra"/>
    <s v="South"/>
    <x v="3"/>
    <s v="Jacket"/>
    <n v="5"/>
    <n v="1907.66"/>
    <n v="0.2"/>
    <n v="7630.64"/>
    <s v="UPI"/>
    <x v="1"/>
    <s v="Same-Day"/>
    <s v="Delivered"/>
    <n v="9538.3000000000011"/>
    <n v="7630.6400000000012"/>
    <n v="1802015.0199999986"/>
    <m/>
    <m/>
    <n v="7014.593770491806"/>
    <n v="1907.6599999999999"/>
    <n v="1.0484048520176552E-2"/>
    <n v="1"/>
  </r>
  <r>
    <s v="ORD0165"/>
    <d v="2025-03-14T00:00:00"/>
    <s v="Karnataka"/>
    <s v="North"/>
    <x v="0"/>
    <s v="Smartphone"/>
    <n v="4"/>
    <n v="2675.91"/>
    <n v="0.19"/>
    <n v="8669.9500000000007"/>
    <s v="Net Banking"/>
    <x v="1"/>
    <s v="Same-Day"/>
    <s v="Delivered"/>
    <n v="10703.64"/>
    <n v="8669.9483999999993"/>
    <n v="2058812.7634000003"/>
    <m/>
    <m/>
    <n v="7014.593770491806"/>
    <n v="2033.6916000000001"/>
    <n v="7.1003882791274746E-3"/>
    <n v="1"/>
  </r>
  <r>
    <s v="ORD0166"/>
    <d v="2025-02-14T00:00:00"/>
    <s v="Tamil Nadu"/>
    <s v="South"/>
    <x v="4"/>
    <s v="Lamp"/>
    <n v="5"/>
    <n v="1788.12"/>
    <n v="0.22"/>
    <n v="6973.67"/>
    <s v="Net Banking"/>
    <x v="1"/>
    <s v="Same-Day"/>
    <s v="Cancelled"/>
    <n v="8940.5999999999985"/>
    <n v="6973.6679999999988"/>
    <n v="2189601.9989000014"/>
    <m/>
    <m/>
    <n v="7014.593770491806"/>
    <n v="1966.9319999999998"/>
    <n v="1.2303424826074313E-2"/>
    <n v="0"/>
  </r>
  <r>
    <s v="ORD0167"/>
    <d v="2025-01-29T00:00:00"/>
    <s v="Gujarat"/>
    <s v="South"/>
    <x v="3"/>
    <s v="Jacket"/>
    <n v="5"/>
    <n v="849.78"/>
    <n v="0.04"/>
    <n v="4078.94"/>
    <s v="Credit Card"/>
    <x v="0"/>
    <s v="Express"/>
    <s v="Delivered"/>
    <n v="4248.8999999999996"/>
    <n v="4078.9439999999995"/>
    <n v="1802015.0199999986"/>
    <m/>
    <m/>
    <n v="6400.6183730158691"/>
    <n v="169.95600000000013"/>
    <n v="4.707100661347643E-3"/>
    <n v="1"/>
  </r>
  <r>
    <s v="ORD0168"/>
    <d v="2025-04-11T00:00:00"/>
    <s v="Maharashtra"/>
    <s v="North"/>
    <x v="1"/>
    <s v="Milk"/>
    <n v="5"/>
    <n v="1444.81"/>
    <n v="0.16"/>
    <n v="6068.2"/>
    <s v="UPI"/>
    <x v="0"/>
    <s v="Same-Day"/>
    <s v="Delivered"/>
    <n v="7224.0499999999993"/>
    <n v="6068.2019999999993"/>
    <n v="1975775.7839999988"/>
    <m/>
    <m/>
    <n v="6400.6183730158691"/>
    <n v="1155.848"/>
    <n v="1.1074120472588092E-2"/>
    <n v="1"/>
  </r>
  <r>
    <s v="ORD0169"/>
    <d v="2025-04-08T00:00:00"/>
    <s v="Delhi"/>
    <s v="North"/>
    <x v="3"/>
    <s v="Jeans"/>
    <n v="5"/>
    <n v="1754.34"/>
    <n v="0.23"/>
    <n v="6754.21"/>
    <s v="COD"/>
    <x v="1"/>
    <s v="Standard"/>
    <s v="Delivered"/>
    <n v="8771.6999999999989"/>
    <n v="6754.2089999999989"/>
    <n v="1802015.0199999986"/>
    <m/>
    <m/>
    <n v="7014.593770491806"/>
    <n v="2017.491"/>
    <n v="1.3110343490999467E-2"/>
    <n v="1"/>
  </r>
  <r>
    <s v="ORD0170"/>
    <d v="2025-01-20T00:00:00"/>
    <s v="Delhi"/>
    <s v="East"/>
    <x v="1"/>
    <s v="Milk"/>
    <n v="5"/>
    <n v="3231.06"/>
    <n v="0.12"/>
    <n v="14216.66"/>
    <s v="COD"/>
    <x v="2"/>
    <s v="Same-Day"/>
    <s v="Delivered"/>
    <n v="16155.3"/>
    <n v="14216.663999999999"/>
    <n v="1975775.7839999988"/>
    <m/>
    <m/>
    <n v="6557.4564173228364"/>
    <n v="1938.6360000000004"/>
    <n v="3.7139514586544352E-3"/>
    <n v="1"/>
  </r>
  <r>
    <s v="ORD0171"/>
    <d v="2025-05-29T00:00:00"/>
    <s v="Delhi"/>
    <s v="West"/>
    <x v="4"/>
    <s v="Table"/>
    <n v="4"/>
    <n v="457.57"/>
    <n v="0.01"/>
    <n v="1811.98"/>
    <s v="Net Banking"/>
    <x v="2"/>
    <s v="Express"/>
    <s v="Delivered"/>
    <n v="1830.28"/>
    <n v="1811.9772"/>
    <n v="2189601.9989000014"/>
    <m/>
    <m/>
    <n v="6557.4564173228364"/>
    <n v="18.302799999999934"/>
    <n v="2.185457962716087E-3"/>
    <n v="1"/>
  </r>
  <r>
    <s v="ORD0172"/>
    <d v="2025-01-12T00:00:00"/>
    <s v="Gujarat"/>
    <s v="South"/>
    <x v="3"/>
    <s v="Dress"/>
    <n v="3"/>
    <n v="3697.58"/>
    <n v="0.22"/>
    <n v="8652.34"/>
    <s v="Debit Card"/>
    <x v="2"/>
    <s v="Express"/>
    <s v="Cancelled"/>
    <n v="11092.74"/>
    <n v="8652.3371999999999"/>
    <n v="1802015.0199999986"/>
    <m/>
    <m/>
    <n v="6557.4564173228364"/>
    <n v="2440.4027999999998"/>
    <n v="5.949837461258445E-3"/>
    <n v="0"/>
  </r>
  <r>
    <s v="ORD0173"/>
    <d v="2025-06-19T00:00:00"/>
    <s v="Karnataka"/>
    <s v="North"/>
    <x v="1"/>
    <s v="Rice"/>
    <n v="1"/>
    <n v="1410.61"/>
    <n v="0.06"/>
    <n v="1325.97"/>
    <s v="Debit Card"/>
    <x v="2"/>
    <s v="Standard"/>
    <s v="Delivered"/>
    <n v="1410.61"/>
    <n v="1325.9733999999999"/>
    <n v="1975775.7839999988"/>
    <m/>
    <m/>
    <n v="6557.4564173228364"/>
    <n v="84.636600000000044"/>
    <n v="4.2534789913583485E-3"/>
    <n v="1"/>
  </r>
  <r>
    <s v="ORD0174"/>
    <d v="2025-01-24T00:00:00"/>
    <s v="Delhi"/>
    <s v="West"/>
    <x v="2"/>
    <s v="Biography"/>
    <n v="5"/>
    <n v="3633.53"/>
    <n v="0.05"/>
    <n v="17259.27"/>
    <s v="Debit Card"/>
    <x v="2"/>
    <s v="Standard"/>
    <s v="In Transit"/>
    <n v="18167.650000000001"/>
    <n v="17259.267500000002"/>
    <n v="1954015.6870999979"/>
    <m/>
    <m/>
    <n v="6557.4564173228364"/>
    <n v="908.38249999999971"/>
    <n v="1.3760723043431593E-3"/>
    <n v="0"/>
  </r>
  <r>
    <s v="ORD0175"/>
    <d v="2025-02-01T00:00:00"/>
    <s v="Karnataka"/>
    <s v="South"/>
    <x v="2"/>
    <s v="Biography"/>
    <n v="1"/>
    <n v="4731.6400000000003"/>
    <n v="0.13"/>
    <n v="4116.53"/>
    <s v="Net Banking"/>
    <x v="0"/>
    <s v="Standard"/>
    <s v="Delivered"/>
    <n v="4731.6400000000003"/>
    <n v="4116.5268000000005"/>
    <n v="1954015.6870999979"/>
    <m/>
    <m/>
    <n v="6400.6183730158691"/>
    <n v="615.11319999999978"/>
    <n v="2.7474617680127819E-3"/>
    <n v="1"/>
  </r>
  <r>
    <s v="ORD0176"/>
    <d v="2025-05-04T00:00:00"/>
    <s v="Karnataka"/>
    <s v="West"/>
    <x v="0"/>
    <s v="Smartphone"/>
    <n v="4"/>
    <n v="1500.17"/>
    <n v="0"/>
    <n v="6000.68"/>
    <s v="Net Banking"/>
    <x v="1"/>
    <s v="Standard"/>
    <s v="Delivered"/>
    <n v="6000.68"/>
    <n v="6000.68"/>
    <n v="2058812.7634000003"/>
    <m/>
    <m/>
    <n v="7014.593770491806"/>
    <n v="0"/>
    <n v="0"/>
    <n v="1"/>
  </r>
  <r>
    <s v="ORD0177"/>
    <d v="2025-02-03T00:00:00"/>
    <s v="Tamil Nadu"/>
    <s v="East"/>
    <x v="4"/>
    <s v="Curtain"/>
    <n v="4"/>
    <n v="350.67"/>
    <n v="0.14000000000000001"/>
    <n v="1206.3"/>
    <s v="UPI"/>
    <x v="0"/>
    <s v="Express"/>
    <s v="Delivered"/>
    <n v="1402.68"/>
    <n v="1206.3048000000001"/>
    <n v="2189601.9989000014"/>
    <m/>
    <m/>
    <n v="6400.6183730158691"/>
    <n v="196.37519999999995"/>
    <n v="3.9923574870961306E-2"/>
    <n v="1"/>
  </r>
  <r>
    <s v="ORD0178"/>
    <d v="2025-06-05T00:00:00"/>
    <s v="Gujarat"/>
    <s v="East"/>
    <x v="1"/>
    <s v="Biscuits"/>
    <n v="5"/>
    <n v="682.17"/>
    <n v="0.24"/>
    <n v="2592.25"/>
    <s v="UPI"/>
    <x v="1"/>
    <s v="Express"/>
    <s v="Cancelled"/>
    <n v="3410.85"/>
    <n v="2592.2460000000001"/>
    <n v="1975775.7839999988"/>
    <m/>
    <m/>
    <n v="7014.593770491806"/>
    <n v="818.60399999999981"/>
    <n v="3.5181846167377635E-2"/>
    <n v="0"/>
  </r>
  <r>
    <s v="ORD0179"/>
    <d v="2025-05-15T00:00:00"/>
    <s v="Delhi"/>
    <s v="South"/>
    <x v="4"/>
    <s v="Curtain"/>
    <n v="5"/>
    <n v="2066.8000000000002"/>
    <n v="0.01"/>
    <n v="10230.66"/>
    <s v="Debit Card"/>
    <x v="1"/>
    <s v="Standard"/>
    <s v="Delivered"/>
    <n v="10334"/>
    <n v="10230.66"/>
    <n v="2189601.9989000014"/>
    <m/>
    <m/>
    <n v="7014.593770491806"/>
    <n v="103.34000000000015"/>
    <n v="4.8383975227404678E-4"/>
    <n v="1"/>
  </r>
  <r>
    <s v="ORD0180"/>
    <d v="2025-03-25T00:00:00"/>
    <s v="Delhi"/>
    <s v="West"/>
    <x v="2"/>
    <s v="Biography"/>
    <n v="2"/>
    <n v="1707.03"/>
    <n v="0.15"/>
    <n v="2901.95"/>
    <s v="COD"/>
    <x v="1"/>
    <s v="Standard"/>
    <s v="In Transit"/>
    <n v="3414.06"/>
    <n v="2901.951"/>
    <n v="1954015.6870999979"/>
    <m/>
    <m/>
    <n v="7014.593770491806"/>
    <n v="512.10899999999992"/>
    <n v="8.7871917892479914E-3"/>
    <n v="0"/>
  </r>
  <r>
    <s v="ORD0181"/>
    <d v="2025-04-28T00:00:00"/>
    <s v="Gujarat"/>
    <s v="East"/>
    <x v="4"/>
    <s v="Curtain"/>
    <n v="4"/>
    <n v="3572.83"/>
    <n v="7.0000000000000007E-2"/>
    <n v="13290.93"/>
    <s v="COD"/>
    <x v="1"/>
    <s v="Standard"/>
    <s v="Delivered"/>
    <n v="14291.32"/>
    <n v="13290.927599999999"/>
    <n v="2189601.9989000014"/>
    <m/>
    <m/>
    <n v="7014.593770491806"/>
    <n v="1000.3924000000006"/>
    <n v="1.9592311976780316E-3"/>
    <n v="1"/>
  </r>
  <r>
    <s v="ORD0182"/>
    <d v="2025-01-15T00:00:00"/>
    <s v="Gujarat"/>
    <s v="South"/>
    <x v="0"/>
    <s v="Smartwatch"/>
    <n v="1"/>
    <n v="3024.86"/>
    <n v="7.0000000000000007E-2"/>
    <n v="2813.12"/>
    <s v="UPI"/>
    <x v="1"/>
    <s v="Same-Day"/>
    <s v="Delivered"/>
    <n v="3024.86"/>
    <n v="2813.1197999999999"/>
    <n v="2058812.7634000003"/>
    <m/>
    <m/>
    <n v="7014.593770491806"/>
    <n v="211.74020000000019"/>
    <n v="2.3141566882434231E-3"/>
    <n v="1"/>
  </r>
  <r>
    <s v="ORD0183"/>
    <d v="2025-03-18T00:00:00"/>
    <s v="Delhi"/>
    <s v="South"/>
    <x v="1"/>
    <s v="Biscuits"/>
    <n v="5"/>
    <n v="3895.57"/>
    <n v="0.1"/>
    <n v="17530.07"/>
    <s v="COD"/>
    <x v="1"/>
    <s v="Same-Day"/>
    <s v="Delivered"/>
    <n v="19477.850000000002"/>
    <n v="17530.065000000002"/>
    <n v="1975775.7839999988"/>
    <m/>
    <m/>
    <n v="7014.593770491806"/>
    <n v="1947.7849999999999"/>
    <n v="2.5670184337593729E-3"/>
    <n v="1"/>
  </r>
  <r>
    <s v="ORD0184"/>
    <d v="2025-03-18T00:00:00"/>
    <s v="Maharashtra"/>
    <s v="West"/>
    <x v="0"/>
    <s v="Laptop"/>
    <n v="4"/>
    <n v="842.01"/>
    <n v="0.17"/>
    <n v="2795.47"/>
    <s v="Net Banking"/>
    <x v="2"/>
    <s v="Express"/>
    <s v="Returned"/>
    <n v="3368.04"/>
    <n v="2795.4731999999999"/>
    <n v="2058812.7634000003"/>
    <m/>
    <m/>
    <n v="6557.4564173228364"/>
    <n v="572.56680000000006"/>
    <n v="2.018978396931153E-2"/>
    <n v="0"/>
  </r>
  <r>
    <s v="ORD0185"/>
    <d v="2025-04-28T00:00:00"/>
    <s v="Gujarat"/>
    <s v="East"/>
    <x v="0"/>
    <s v="Laptop"/>
    <n v="3"/>
    <n v="4990.8"/>
    <n v="0.12"/>
    <n v="13175.71"/>
    <s v="Debit Card"/>
    <x v="1"/>
    <s v="Express"/>
    <s v="In Transit"/>
    <n v="14972.400000000001"/>
    <n v="13175.712000000001"/>
    <n v="2058812.7634000003"/>
    <m/>
    <m/>
    <n v="7014.593770491806"/>
    <n v="1796.6880000000001"/>
    <n v="2.4044241404183697E-3"/>
    <n v="0"/>
  </r>
  <r>
    <s v="ORD0186"/>
    <d v="2025-04-03T00:00:00"/>
    <s v="Gujarat"/>
    <s v="East"/>
    <x v="2"/>
    <s v="Comics"/>
    <n v="3"/>
    <n v="3089.38"/>
    <n v="0.05"/>
    <n v="8804.73"/>
    <s v="UPI"/>
    <x v="1"/>
    <s v="Standard"/>
    <s v="Delivered"/>
    <n v="9268.14"/>
    <n v="8804.7329999999984"/>
    <n v="1954015.6870999979"/>
    <m/>
    <m/>
    <n v="7014.593770491806"/>
    <n v="463.40700000000106"/>
    <n v="1.6184477144281378E-3"/>
    <n v="1"/>
  </r>
  <r>
    <s v="ORD0187"/>
    <d v="2025-04-15T00:00:00"/>
    <s v="Karnataka"/>
    <s v="East"/>
    <x v="3"/>
    <s v="Dress"/>
    <n v="4"/>
    <n v="1653.5"/>
    <n v="0.09"/>
    <n v="6018.74"/>
    <s v="Debit Card"/>
    <x v="1"/>
    <s v="Same-Day"/>
    <s v="Delivered"/>
    <n v="6614"/>
    <n v="6018.74"/>
    <n v="1802015.0199999986"/>
    <m/>
    <m/>
    <n v="7014.593770491806"/>
    <n v="595.26000000000022"/>
    <n v="5.4429996976111273E-3"/>
    <n v="1"/>
  </r>
  <r>
    <s v="ORD0188"/>
    <d v="2025-02-20T00:00:00"/>
    <s v="Tamil Nadu"/>
    <s v="East"/>
    <x v="1"/>
    <s v="Biscuits"/>
    <n v="3"/>
    <n v="306.13"/>
    <n v="0.24"/>
    <n v="697.98"/>
    <s v="UPI"/>
    <x v="0"/>
    <s v="Standard"/>
    <s v="Returned"/>
    <n v="918.39"/>
    <n v="697.97640000000001"/>
    <n v="1975775.7839999988"/>
    <m/>
    <m/>
    <n v="6400.6183730158691"/>
    <n v="220.41359999999997"/>
    <n v="7.8398066181034204E-2"/>
    <n v="0"/>
  </r>
  <r>
    <s v="ORD0189"/>
    <d v="2025-04-20T00:00:00"/>
    <s v="Delhi"/>
    <s v="North"/>
    <x v="4"/>
    <s v="Table"/>
    <n v="3"/>
    <n v="4671.82"/>
    <n v="0.17"/>
    <n v="11632.83"/>
    <s v="Debit Card"/>
    <x v="1"/>
    <s v="Standard"/>
    <s v="Delivered"/>
    <n v="14015.46"/>
    <n v="11632.831799999998"/>
    <n v="2189601.9989000014"/>
    <m/>
    <m/>
    <n v="7014.593770491806"/>
    <n v="2382.628200000001"/>
    <n v="3.6388388251259686E-3"/>
    <n v="1"/>
  </r>
  <r>
    <s v="ORD0190"/>
    <d v="2025-06-19T00:00:00"/>
    <s v="Delhi"/>
    <s v="West"/>
    <x v="1"/>
    <s v="Oil"/>
    <n v="5"/>
    <n v="1205.79"/>
    <n v="0.06"/>
    <n v="5667.21"/>
    <s v="Credit Card"/>
    <x v="1"/>
    <s v="Standard"/>
    <s v="Delivered"/>
    <n v="6028.95"/>
    <n v="5667.2129999999997"/>
    <n v="1975775.7839999988"/>
    <m/>
    <m/>
    <n v="7014.593770491806"/>
    <n v="361.73700000000008"/>
    <n v="4.9759908441768469E-3"/>
    <n v="1"/>
  </r>
  <r>
    <s v="ORD0191"/>
    <d v="2025-01-05T00:00:00"/>
    <s v="Delhi"/>
    <s v="West"/>
    <x v="2"/>
    <s v="Novel"/>
    <n v="2"/>
    <n v="2093.85"/>
    <n v="0.23"/>
    <n v="3224.53"/>
    <s v="Credit Card"/>
    <x v="1"/>
    <s v="Express"/>
    <s v="Delivered"/>
    <n v="4187.7"/>
    <n v="3224.529"/>
    <n v="1954015.6870999979"/>
    <m/>
    <m/>
    <n v="7014.593770491806"/>
    <n v="963.17099999999982"/>
    <n v="1.0984549991642192E-2"/>
    <n v="1"/>
  </r>
  <r>
    <s v="ORD0192"/>
    <d v="2025-05-15T00:00:00"/>
    <s v="Karnataka"/>
    <s v="South"/>
    <x v="4"/>
    <s v="Curtain"/>
    <n v="5"/>
    <n v="1237.8800000000001"/>
    <n v="0.18"/>
    <n v="5075.3100000000004"/>
    <s v="Credit Card"/>
    <x v="0"/>
    <s v="Standard"/>
    <s v="Delivered"/>
    <n v="6189.4000000000005"/>
    <n v="5075.3080000000009"/>
    <n v="2189601.9989000014"/>
    <m/>
    <m/>
    <n v="6400.6183730158691"/>
    <n v="1114.0919999999996"/>
    <n v="1.4540989433547676E-2"/>
    <n v="1"/>
  </r>
  <r>
    <s v="ORD0193"/>
    <d v="2025-05-22T00:00:00"/>
    <s v="Tamil Nadu"/>
    <s v="North"/>
    <x v="3"/>
    <s v="T-shirt"/>
    <n v="3"/>
    <n v="4396.04"/>
    <n v="0"/>
    <n v="13188.12"/>
    <s v="Net Banking"/>
    <x v="0"/>
    <s v="Same-Day"/>
    <s v="Returned"/>
    <n v="13188.119999999999"/>
    <n v="13188.119999999999"/>
    <n v="1802015.0199999986"/>
    <m/>
    <m/>
    <n v="6400.6183730158691"/>
    <n v="0"/>
    <n v="0"/>
    <n v="0"/>
  </r>
  <r>
    <s v="ORD0194"/>
    <d v="2025-01-25T00:00:00"/>
    <s v="Tamil Nadu"/>
    <s v="West"/>
    <x v="4"/>
    <s v="Curtain"/>
    <n v="4"/>
    <n v="4457.37"/>
    <n v="0.03"/>
    <n v="17294.599999999999"/>
    <s v="COD"/>
    <x v="1"/>
    <s v="Same-Day"/>
    <s v="Delivered"/>
    <n v="17829.48"/>
    <n v="17294.595600000001"/>
    <n v="2189601.9989000014"/>
    <m/>
    <m/>
    <n v="7014.593770491806"/>
    <n v="534.884399999999"/>
    <n v="6.7304262378936456E-4"/>
    <n v="1"/>
  </r>
  <r>
    <s v="ORD0195"/>
    <d v="2025-05-15T00:00:00"/>
    <s v="Delhi"/>
    <s v="East"/>
    <x v="0"/>
    <s v="Headphones"/>
    <n v="3"/>
    <n v="3621.13"/>
    <n v="0"/>
    <n v="10863.39"/>
    <s v="Net Banking"/>
    <x v="1"/>
    <s v="Express"/>
    <s v="Delivered"/>
    <n v="10863.39"/>
    <n v="10863.39"/>
    <n v="2058812.7634000003"/>
    <m/>
    <m/>
    <n v="7014.593770491806"/>
    <n v="0"/>
    <n v="0"/>
    <n v="1"/>
  </r>
  <r>
    <s v="ORD0196"/>
    <d v="2025-06-23T00:00:00"/>
    <s v="Gujarat"/>
    <s v="South"/>
    <x v="3"/>
    <s v="Jeans"/>
    <n v="5"/>
    <n v="1706.84"/>
    <n v="0.1"/>
    <n v="7680.78"/>
    <s v="Net Banking"/>
    <x v="2"/>
    <s v="Standard"/>
    <s v="In Transit"/>
    <n v="8534.1999999999989"/>
    <n v="7680.7799999999988"/>
    <n v="1802015.0199999986"/>
    <m/>
    <m/>
    <n v="6557.4564173228364"/>
    <n v="853.42000000000007"/>
    <n v="5.8587799676595356E-3"/>
    <n v="0"/>
  </r>
  <r>
    <s v="ORD0197"/>
    <d v="2025-04-17T00:00:00"/>
    <s v="Delhi"/>
    <s v="East"/>
    <x v="2"/>
    <s v="Comics"/>
    <n v="4"/>
    <n v="1254.05"/>
    <n v="0.19"/>
    <n v="4063.12"/>
    <s v="Credit Card"/>
    <x v="2"/>
    <s v="Express"/>
    <s v="Delivered"/>
    <n v="5016.2"/>
    <n v="4063.1220000000003"/>
    <n v="1954015.6870999979"/>
    <m/>
    <m/>
    <n v="6557.4564173228364"/>
    <n v="953.07799999999952"/>
    <n v="1.5150911048203821E-2"/>
    <n v="1"/>
  </r>
  <r>
    <s v="ORD0198"/>
    <d v="2025-05-28T00:00:00"/>
    <s v="Karnataka"/>
    <s v="South"/>
    <x v="1"/>
    <s v="Rice"/>
    <n v="2"/>
    <n v="404.41"/>
    <n v="0.03"/>
    <n v="784.56"/>
    <s v="UPI"/>
    <x v="1"/>
    <s v="Express"/>
    <s v="Delivered"/>
    <n v="808.82"/>
    <n v="784.55540000000008"/>
    <n v="1975775.7839999988"/>
    <m/>
    <m/>
    <n v="7014.593770491806"/>
    <n v="24.264599999999973"/>
    <n v="7.4182141885710037E-3"/>
    <n v="1"/>
  </r>
  <r>
    <s v="ORD0199"/>
    <d v="2025-02-23T00:00:00"/>
    <s v="Maharashtra"/>
    <s v="South"/>
    <x v="1"/>
    <s v="Milk"/>
    <n v="5"/>
    <n v="1182.1600000000001"/>
    <n v="0.24"/>
    <n v="4492.21"/>
    <s v="UPI"/>
    <x v="2"/>
    <s v="Express"/>
    <s v="Delivered"/>
    <n v="5910.8"/>
    <n v="4492.2080000000005"/>
    <n v="1975775.7839999988"/>
    <m/>
    <m/>
    <n v="6557.4564173228364"/>
    <n v="1418.5919999999996"/>
    <n v="2.0301820396562222E-2"/>
    <n v="1"/>
  </r>
  <r>
    <s v="ORD0200"/>
    <d v="2025-06-01T00:00:00"/>
    <s v="Tamil Nadu"/>
    <s v="North"/>
    <x v="1"/>
    <s v="Milk"/>
    <n v="5"/>
    <n v="4029.78"/>
    <n v="0.21"/>
    <n v="15917.63"/>
    <s v="COD"/>
    <x v="2"/>
    <s v="Standard"/>
    <s v="Delivered"/>
    <n v="20148.900000000001"/>
    <n v="15917.631000000001"/>
    <n v="1975775.7839999988"/>
    <m/>
    <m/>
    <n v="6557.4564173228364"/>
    <n v="4231.2690000000002"/>
    <n v="5.2112025966678079E-3"/>
    <n v="1"/>
  </r>
  <r>
    <s v="ORD0201"/>
    <d v="2025-05-07T00:00:00"/>
    <s v="Maharashtra"/>
    <s v="South"/>
    <x v="1"/>
    <s v="Milk"/>
    <n v="1"/>
    <n v="4160.99"/>
    <n v="0.23"/>
    <n v="3203.96"/>
    <s v="COD"/>
    <x v="0"/>
    <s v="Standard"/>
    <s v="Delivered"/>
    <n v="4160.99"/>
    <n v="3203.9622999999997"/>
    <n v="1975775.7839999988"/>
    <m/>
    <m/>
    <n v="6400.6183730158691"/>
    <n v="957.0277000000001"/>
    <n v="5.5275307078363565E-3"/>
    <n v="1"/>
  </r>
  <r>
    <s v="ORD0202"/>
    <d v="2025-03-10T00:00:00"/>
    <s v="Maharashtra"/>
    <s v="North"/>
    <x v="1"/>
    <s v="Biscuits"/>
    <n v="5"/>
    <n v="2495.2600000000002"/>
    <n v="0.22"/>
    <n v="9731.51"/>
    <s v="Debit Card"/>
    <x v="1"/>
    <s v="Express"/>
    <s v="Delivered"/>
    <n v="12476.300000000001"/>
    <n v="9731.514000000001"/>
    <n v="1975775.7839999988"/>
    <m/>
    <m/>
    <n v="7014.593770491806"/>
    <n v="2744.7860000000001"/>
    <n v="8.8167164944735216E-3"/>
    <n v="1"/>
  </r>
  <r>
    <s v="ORD0203"/>
    <d v="2025-01-24T00:00:00"/>
    <s v="Tamil Nadu"/>
    <s v="North"/>
    <x v="1"/>
    <s v="Biscuits"/>
    <n v="5"/>
    <n v="2365.65"/>
    <n v="0.2"/>
    <n v="9462.6"/>
    <s v="COD"/>
    <x v="0"/>
    <s v="Same-Day"/>
    <s v="Delivered"/>
    <n v="11828.25"/>
    <n v="9462.6"/>
    <n v="1975775.7839999988"/>
    <m/>
    <m/>
    <n v="6400.6183730158691"/>
    <n v="2365.6499999999996"/>
    <n v="8.4543360175850183E-3"/>
    <n v="1"/>
  </r>
  <r>
    <s v="ORD0204"/>
    <d v="2025-02-28T00:00:00"/>
    <s v="Gujarat"/>
    <s v="North"/>
    <x v="0"/>
    <s v="Laptop"/>
    <n v="4"/>
    <n v="1788.19"/>
    <n v="0.02"/>
    <n v="7009.7"/>
    <s v="Credit Card"/>
    <x v="0"/>
    <s v="Standard"/>
    <s v="In Transit"/>
    <n v="7152.76"/>
    <n v="7009.7048000000004"/>
    <n v="2058812.7634000003"/>
    <m/>
    <m/>
    <n v="6400.6183730158691"/>
    <n v="143.05519999999979"/>
    <n v="1.1184493817771042E-3"/>
    <n v="0"/>
  </r>
  <r>
    <s v="ORD0205"/>
    <d v="2025-03-28T00:00:00"/>
    <s v="Karnataka"/>
    <s v="West"/>
    <x v="2"/>
    <s v="Novel"/>
    <n v="2"/>
    <n v="3852.56"/>
    <n v="0.24"/>
    <n v="5855.89"/>
    <s v="Net Banking"/>
    <x v="0"/>
    <s v="Same-Day"/>
    <s v="Delivered"/>
    <n v="7705.12"/>
    <n v="5855.8912"/>
    <n v="1954015.6870999979"/>
    <m/>
    <m/>
    <n v="6400.6183730158691"/>
    <n v="1849.2287999999999"/>
    <n v="6.2296239383682539E-3"/>
    <n v="1"/>
  </r>
  <r>
    <s v="ORD0206"/>
    <d v="2025-02-02T00:00:00"/>
    <s v="Tamil Nadu"/>
    <s v="South"/>
    <x v="2"/>
    <s v="Biography"/>
    <n v="5"/>
    <n v="751.65"/>
    <n v="0.22"/>
    <n v="2931.43"/>
    <s v="Net Banking"/>
    <x v="0"/>
    <s v="Standard"/>
    <s v="In Transit"/>
    <n v="3758.25"/>
    <n v="2931.4349999999999"/>
    <n v="1954015.6870999979"/>
    <m/>
    <m/>
    <n v="6400.6183730158691"/>
    <n v="826.81500000000005"/>
    <n v="2.9268941661677646E-2"/>
    <n v="0"/>
  </r>
  <r>
    <s v="ORD0207"/>
    <d v="2025-04-01T00:00:00"/>
    <s v="Delhi"/>
    <s v="West"/>
    <x v="2"/>
    <s v="Textbook"/>
    <n v="3"/>
    <n v="2368.7199999999998"/>
    <n v="0.18"/>
    <n v="5827.05"/>
    <s v="Credit Card"/>
    <x v="0"/>
    <s v="Express"/>
    <s v="Cancelled"/>
    <n v="7106.16"/>
    <n v="5827.0511999999999"/>
    <n v="1954015.6870999979"/>
    <m/>
    <m/>
    <n v="6400.6183730158691"/>
    <n v="1279.1088"/>
    <n v="7.5990408321794057E-3"/>
    <n v="0"/>
  </r>
  <r>
    <s v="ORD0208"/>
    <d v="2025-01-03T00:00:00"/>
    <s v="Karnataka"/>
    <s v="North"/>
    <x v="3"/>
    <s v="Jacket"/>
    <n v="2"/>
    <n v="4693.3100000000004"/>
    <n v="0.18"/>
    <n v="7697.03"/>
    <s v="Debit Card"/>
    <x v="2"/>
    <s v="Standard"/>
    <s v="Cancelled"/>
    <n v="9386.6200000000008"/>
    <n v="7697.0284000000011"/>
    <n v="1802015.0199999986"/>
    <m/>
    <m/>
    <n v="6557.4564173228364"/>
    <n v="1689.5915999999997"/>
    <n v="3.8352463400031104E-3"/>
    <n v="0"/>
  </r>
  <r>
    <s v="ORD0209"/>
    <d v="2025-05-23T00:00:00"/>
    <s v="Delhi"/>
    <s v="North"/>
    <x v="2"/>
    <s v="Novel"/>
    <n v="1"/>
    <n v="3010.33"/>
    <n v="0.11"/>
    <n v="2679.19"/>
    <s v="Debit Card"/>
    <x v="0"/>
    <s v="Same-Day"/>
    <s v="Delivered"/>
    <n v="3010.33"/>
    <n v="2679.1936999999998"/>
    <n v="1954015.6870999979"/>
    <m/>
    <m/>
    <n v="6400.6183730158691"/>
    <n v="331.13630000000012"/>
    <n v="3.6540844359256295E-3"/>
    <n v="1"/>
  </r>
  <r>
    <s v="ORD0210"/>
    <d v="2025-06-22T00:00:00"/>
    <s v="Tamil Nadu"/>
    <s v="East"/>
    <x v="0"/>
    <s v="Smartwatch"/>
    <n v="2"/>
    <n v="3796.49"/>
    <n v="0.19"/>
    <n v="6150.31"/>
    <s v="Debit Card"/>
    <x v="1"/>
    <s v="Standard"/>
    <s v="Delivered"/>
    <n v="7592.98"/>
    <n v="6150.3137999999999"/>
    <n v="2058812.7634000003"/>
    <m/>
    <m/>
    <n v="7014.593770491806"/>
    <n v="1442.6661999999997"/>
    <n v="5.0046226909592805E-3"/>
    <n v="1"/>
  </r>
  <r>
    <s v="ORD0211"/>
    <d v="2025-05-22T00:00:00"/>
    <s v="Gujarat"/>
    <s v="South"/>
    <x v="1"/>
    <s v="Milk"/>
    <n v="3"/>
    <n v="1260.83"/>
    <n v="0.22"/>
    <n v="2950.34"/>
    <s v="COD"/>
    <x v="1"/>
    <s v="Same-Day"/>
    <s v="Delivered"/>
    <n v="3782.49"/>
    <n v="2950.3422"/>
    <n v="1975775.7839999988"/>
    <m/>
    <m/>
    <n v="7014.593770491806"/>
    <n v="832.14779999999973"/>
    <n v="1.7448823394113404E-2"/>
    <n v="1"/>
  </r>
  <r>
    <s v="ORD0212"/>
    <d v="2025-02-23T00:00:00"/>
    <s v="Gujarat"/>
    <s v="North"/>
    <x v="4"/>
    <s v="Lamp"/>
    <n v="2"/>
    <n v="3167.37"/>
    <n v="0.11"/>
    <n v="5637.92"/>
    <s v="COD"/>
    <x v="1"/>
    <s v="Express"/>
    <s v="In Transit"/>
    <n v="6334.74"/>
    <n v="5637.9186"/>
    <n v="2189601.9989000014"/>
    <m/>
    <m/>
    <n v="7014.593770491806"/>
    <n v="696.82139999999981"/>
    <n v="3.4729128583019984E-3"/>
    <n v="0"/>
  </r>
  <r>
    <s v="ORD0213"/>
    <d v="2025-04-10T00:00:00"/>
    <s v="Tamil Nadu"/>
    <s v="South"/>
    <x v="2"/>
    <s v="Comics"/>
    <n v="3"/>
    <n v="1944.65"/>
    <n v="0.19"/>
    <n v="4725.5"/>
    <s v="Net Banking"/>
    <x v="0"/>
    <s v="Express"/>
    <s v="Cancelled"/>
    <n v="5833.9500000000007"/>
    <n v="4725.4995000000008"/>
    <n v="1954015.6870999979"/>
    <m/>
    <m/>
    <n v="6400.6183730158691"/>
    <n v="1108.4504999999999"/>
    <n v="9.7703957010258913E-3"/>
    <n v="0"/>
  </r>
  <r>
    <s v="ORD0214"/>
    <d v="2025-05-30T00:00:00"/>
    <s v="Tamil Nadu"/>
    <s v="West"/>
    <x v="4"/>
    <s v="Sofa"/>
    <n v="4"/>
    <n v="4842.1499999999996"/>
    <n v="0.14000000000000001"/>
    <n v="16657"/>
    <s v="Credit Card"/>
    <x v="1"/>
    <s v="Standard"/>
    <s v="Delivered"/>
    <n v="19368.599999999999"/>
    <n v="16656.995999999999"/>
    <n v="2189601.9989000014"/>
    <m/>
    <m/>
    <n v="7014.593770491806"/>
    <n v="2711.6039999999994"/>
    <n v="2.8912776349348948E-3"/>
    <n v="1"/>
  </r>
  <r>
    <s v="ORD0215"/>
    <d v="2025-02-06T00:00:00"/>
    <s v="Maharashtra"/>
    <s v="East"/>
    <x v="3"/>
    <s v="Dress"/>
    <n v="1"/>
    <n v="2724.61"/>
    <n v="0.21"/>
    <n v="2152.44"/>
    <s v="Net Banking"/>
    <x v="2"/>
    <s v="Standard"/>
    <s v="Delivered"/>
    <n v="2724.61"/>
    <n v="2152.4419000000003"/>
    <n v="1802015.0199999986"/>
    <m/>
    <m/>
    <n v="6557.4564173228364"/>
    <n v="572.16809999999987"/>
    <n v="7.7075251136859944E-3"/>
    <n v="1"/>
  </r>
  <r>
    <s v="ORD0216"/>
    <d v="2025-04-11T00:00:00"/>
    <s v="Maharashtra"/>
    <s v="East"/>
    <x v="1"/>
    <s v="Rice"/>
    <n v="5"/>
    <n v="1163.3800000000001"/>
    <n v="0.05"/>
    <n v="5526.06"/>
    <s v="Debit Card"/>
    <x v="1"/>
    <s v="Express"/>
    <s v="In Transit"/>
    <n v="5816.9000000000005"/>
    <n v="5526.0550000000003"/>
    <n v="1975775.7839999988"/>
    <m/>
    <m/>
    <n v="7014.593770491806"/>
    <n v="290.84500000000025"/>
    <n v="4.2978218638793858E-3"/>
    <n v="0"/>
  </r>
  <r>
    <s v="ORD0217"/>
    <d v="2025-06-29T00:00:00"/>
    <s v="Delhi"/>
    <s v="South"/>
    <x v="0"/>
    <s v="Laptop"/>
    <n v="4"/>
    <n v="4580.76"/>
    <n v="0.17"/>
    <n v="15208.12"/>
    <s v="Credit Card"/>
    <x v="1"/>
    <s v="Same-Day"/>
    <s v="Delivered"/>
    <n v="18323.04"/>
    <n v="15208.1232"/>
    <n v="2058812.7634000003"/>
    <m/>
    <m/>
    <n v="7014.593770491806"/>
    <n v="3114.9168000000009"/>
    <n v="3.7111745649193585E-3"/>
    <n v="1"/>
  </r>
  <r>
    <s v="ORD0218"/>
    <d v="2025-01-23T00:00:00"/>
    <s v="Karnataka"/>
    <s v="West"/>
    <x v="3"/>
    <s v="Dress"/>
    <n v="5"/>
    <n v="3278.73"/>
    <n v="0.08"/>
    <n v="15082.16"/>
    <s v="Net Banking"/>
    <x v="2"/>
    <s v="Express"/>
    <s v="Delivered"/>
    <n v="16393.650000000001"/>
    <n v="15082.158000000001"/>
    <n v="1802015.0199999986"/>
    <m/>
    <m/>
    <n v="6557.4564173228364"/>
    <n v="1311.4920000000002"/>
    <n v="2.4399691343904499E-3"/>
    <n v="1"/>
  </r>
  <r>
    <s v="ORD0219"/>
    <d v="2025-06-21T00:00:00"/>
    <s v="Delhi"/>
    <s v="South"/>
    <x v="2"/>
    <s v="Comics"/>
    <n v="4"/>
    <n v="324.01"/>
    <n v="0.22"/>
    <n v="1010.91"/>
    <s v="UPI"/>
    <x v="2"/>
    <s v="Same-Day"/>
    <s v="Delivered"/>
    <n v="1296.04"/>
    <n v="1010.9112"/>
    <n v="1954015.6870999979"/>
    <m/>
    <m/>
    <n v="6557.4564173228364"/>
    <n v="285.12879999999996"/>
    <n v="6.7899138915465576E-2"/>
    <n v="1"/>
  </r>
  <r>
    <s v="ORD0220"/>
    <d v="2025-05-04T00:00:00"/>
    <s v="Karnataka"/>
    <s v="West"/>
    <x v="1"/>
    <s v="Biscuits"/>
    <n v="3"/>
    <n v="1227.0899999999999"/>
    <n v="0.14000000000000001"/>
    <n v="3165.89"/>
    <s v="Debit Card"/>
    <x v="0"/>
    <s v="Standard"/>
    <s v="Delivered"/>
    <n v="3681.2699999999995"/>
    <n v="3165.8921999999993"/>
    <n v="1975775.7839999988"/>
    <m/>
    <m/>
    <n v="6400.6183730158691"/>
    <n v="515.37780000000021"/>
    <n v="1.1409106096537338E-2"/>
    <n v="1"/>
  </r>
  <r>
    <s v="ORD0221"/>
    <d v="2025-03-01T00:00:00"/>
    <s v="Tamil Nadu"/>
    <s v="West"/>
    <x v="4"/>
    <s v="Curtain"/>
    <n v="2"/>
    <n v="3690.58"/>
    <n v="0.09"/>
    <n v="6716.86"/>
    <s v="Net Banking"/>
    <x v="2"/>
    <s v="Standard"/>
    <s v="Delivered"/>
    <n v="7381.16"/>
    <n v="6716.8555999999999"/>
    <n v="2189601.9989000014"/>
    <m/>
    <m/>
    <n v="6557.4564173228364"/>
    <n v="664.30439999999999"/>
    <n v="2.4386410808057268E-3"/>
    <n v="1"/>
  </r>
  <r>
    <s v="ORD0222"/>
    <d v="2025-06-15T00:00:00"/>
    <s v="Gujarat"/>
    <s v="South"/>
    <x v="1"/>
    <s v="Rice"/>
    <n v="1"/>
    <n v="3845.26"/>
    <n v="0.1"/>
    <n v="3460.73"/>
    <s v="Credit Card"/>
    <x v="0"/>
    <s v="Same-Day"/>
    <s v="Delivered"/>
    <n v="3845.26"/>
    <n v="3460.7340000000004"/>
    <n v="1975775.7839999988"/>
    <m/>
    <m/>
    <n v="6400.6183730158691"/>
    <n v="384.52599999999984"/>
    <n v="2.6006043804580182E-3"/>
    <n v="1"/>
  </r>
  <r>
    <s v="ORD0223"/>
    <d v="2025-05-07T00:00:00"/>
    <s v="Delhi"/>
    <s v="West"/>
    <x v="3"/>
    <s v="T-shirt"/>
    <n v="3"/>
    <n v="396.21"/>
    <n v="0.16"/>
    <n v="998.45"/>
    <s v="COD"/>
    <x v="2"/>
    <s v="Same-Day"/>
    <s v="Delivered"/>
    <n v="1188.6299999999999"/>
    <n v="998.44919999999991"/>
    <n v="1802015.0199999986"/>
    <m/>
    <m/>
    <n v="6557.4564173228364"/>
    <n v="190.18079999999998"/>
    <n v="4.0382625375432225E-2"/>
    <n v="1"/>
  </r>
  <r>
    <s v="ORD0224"/>
    <d v="2025-04-11T00:00:00"/>
    <s v="Gujarat"/>
    <s v="East"/>
    <x v="0"/>
    <s v="Smartphone"/>
    <n v="1"/>
    <n v="181.96"/>
    <n v="0.18"/>
    <n v="149.21"/>
    <s v="COD"/>
    <x v="2"/>
    <s v="Same-Day"/>
    <s v="Delivered"/>
    <n v="181.96"/>
    <n v="149.20720000000003"/>
    <n v="2058812.7634000003"/>
    <m/>
    <m/>
    <n v="6557.4564173228364"/>
    <n v="32.752799999999979"/>
    <n v="9.8922840184655969E-2"/>
    <n v="1"/>
  </r>
  <r>
    <s v="ORD0225"/>
    <d v="2025-05-01T00:00:00"/>
    <s v="Maharashtra"/>
    <s v="East"/>
    <x v="2"/>
    <s v="Textbook"/>
    <n v="2"/>
    <n v="1280.75"/>
    <n v="0.15"/>
    <n v="2177.2800000000002"/>
    <s v="Credit Card"/>
    <x v="1"/>
    <s v="Express"/>
    <s v="Delivered"/>
    <n v="2561.5"/>
    <n v="2177.2750000000001"/>
    <n v="1954015.6870999979"/>
    <m/>
    <m/>
    <n v="7014.593770491806"/>
    <n v="384.22499999999991"/>
    <n v="1.1711887565879367E-2"/>
    <n v="1"/>
  </r>
  <r>
    <s v="ORD0226"/>
    <d v="2025-02-10T00:00:00"/>
    <s v="Karnataka"/>
    <s v="North"/>
    <x v="2"/>
    <s v="Novel"/>
    <n v="5"/>
    <n v="1291.72"/>
    <n v="0.17"/>
    <n v="5360.64"/>
    <s v="Net Banking"/>
    <x v="2"/>
    <s v="Express"/>
    <s v="Delivered"/>
    <n v="6458.6"/>
    <n v="5360.6379999999999"/>
    <n v="1954015.6870999979"/>
    <m/>
    <m/>
    <n v="6557.4564173228364"/>
    <n v="1097.9620000000004"/>
    <n v="1.3160746911095285E-2"/>
    <n v="1"/>
  </r>
  <r>
    <s v="ORD0227"/>
    <d v="2025-02-01T00:00:00"/>
    <s v="Tamil Nadu"/>
    <s v="South"/>
    <x v="0"/>
    <s v="Smartphone"/>
    <n v="5"/>
    <n v="2432.42"/>
    <n v="0.16"/>
    <n v="10216.16"/>
    <s v="Net Banking"/>
    <x v="2"/>
    <s v="Same-Day"/>
    <s v="Delivered"/>
    <n v="12162.1"/>
    <n v="10216.164000000001"/>
    <n v="2058812.7634000003"/>
    <m/>
    <m/>
    <n v="6557.4564173228364"/>
    <n v="1945.9359999999997"/>
    <n v="6.5778113977026983E-3"/>
    <n v="1"/>
  </r>
  <r>
    <s v="ORD0228"/>
    <d v="2025-03-16T00:00:00"/>
    <s v="Gujarat"/>
    <s v="West"/>
    <x v="2"/>
    <s v="Comics"/>
    <n v="1"/>
    <n v="1225.8599999999999"/>
    <n v="0.23"/>
    <n v="943.91"/>
    <s v="Credit Card"/>
    <x v="1"/>
    <s v="Same-Day"/>
    <s v="Delivered"/>
    <n v="1225.8599999999999"/>
    <n v="943.91219999999998"/>
    <n v="1954015.6870999979"/>
    <m/>
    <m/>
    <n v="7014.593770491806"/>
    <n v="281.94779999999992"/>
    <n v="1.8762338276801595E-2"/>
    <n v="1"/>
  </r>
  <r>
    <s v="ORD0229"/>
    <d v="2025-05-31T00:00:00"/>
    <s v="Gujarat"/>
    <s v="South"/>
    <x v="0"/>
    <s v="Headphones"/>
    <n v="1"/>
    <n v="978.84"/>
    <n v="0.21"/>
    <n v="773.28"/>
    <s v="COD"/>
    <x v="1"/>
    <s v="Standard"/>
    <s v="Delivered"/>
    <n v="978.84"/>
    <n v="773.28360000000009"/>
    <n v="2058812.7634000003"/>
    <m/>
    <m/>
    <n v="7014.593770491806"/>
    <n v="205.55639999999994"/>
    <n v="2.1453965918842709E-2"/>
    <n v="1"/>
  </r>
  <r>
    <s v="ORD0230"/>
    <d v="2025-02-03T00:00:00"/>
    <s v="Karnataka"/>
    <s v="East"/>
    <x v="2"/>
    <s v="Novel"/>
    <n v="2"/>
    <n v="2876.81"/>
    <n v="0.21"/>
    <n v="4545.3599999999997"/>
    <s v="Debit Card"/>
    <x v="1"/>
    <s v="Same-Day"/>
    <s v="Delivered"/>
    <n v="5753.62"/>
    <n v="4545.3598000000002"/>
    <n v="1954015.6870999979"/>
    <m/>
    <m/>
    <n v="7014.593770491806"/>
    <n v="1208.2601999999997"/>
    <n v="7.2997521560339397E-3"/>
    <n v="1"/>
  </r>
  <r>
    <s v="ORD0231"/>
    <d v="2025-04-17T00:00:00"/>
    <s v="Gujarat"/>
    <s v="West"/>
    <x v="3"/>
    <s v="T-shirt"/>
    <n v="1"/>
    <n v="2241.73"/>
    <n v="0.21"/>
    <n v="1770.97"/>
    <s v="UPI"/>
    <x v="0"/>
    <s v="Express"/>
    <s v="In Transit"/>
    <n v="2241.73"/>
    <n v="1770.9667000000002"/>
    <n v="1802015.0199999986"/>
    <m/>
    <m/>
    <n v="6400.6183730158691"/>
    <n v="470.76329999999984"/>
    <n v="9.3677650742952975E-3"/>
    <n v="0"/>
  </r>
  <r>
    <s v="ORD0232"/>
    <d v="2025-06-03T00:00:00"/>
    <s v="Karnataka"/>
    <s v="South"/>
    <x v="4"/>
    <s v="Lamp"/>
    <n v="2"/>
    <n v="1843.47"/>
    <n v="0.24"/>
    <n v="2802.07"/>
    <s v="Net Banking"/>
    <x v="2"/>
    <s v="Express"/>
    <s v="Delivered"/>
    <n v="3686.94"/>
    <n v="2802.0744"/>
    <n v="2189601.9989000014"/>
    <m/>
    <m/>
    <n v="6557.4564173228364"/>
    <n v="884.86560000000009"/>
    <n v="1.3018926264056371E-2"/>
    <n v="1"/>
  </r>
  <r>
    <s v="ORD0233"/>
    <d v="2025-07-01T00:00:00"/>
    <s v="Gujarat"/>
    <s v="South"/>
    <x v="2"/>
    <s v="Novel"/>
    <n v="1"/>
    <n v="501.99"/>
    <n v="0.04"/>
    <n v="481.91"/>
    <s v="UPI"/>
    <x v="0"/>
    <s v="Same-Day"/>
    <s v="Delivered"/>
    <n v="501.99"/>
    <n v="481.91039999999998"/>
    <n v="1954015.6870999979"/>
    <m/>
    <m/>
    <n v="6400.6183730158691"/>
    <n v="20.079600000000028"/>
    <n v="7.9682862208410535E-3"/>
    <n v="1"/>
  </r>
  <r>
    <s v="ORD0234"/>
    <d v="2025-04-15T00:00:00"/>
    <s v="Maharashtra"/>
    <s v="South"/>
    <x v="4"/>
    <s v="Curtain"/>
    <n v="3"/>
    <n v="2279.21"/>
    <n v="0.19"/>
    <n v="5538.48"/>
    <s v="Credit Card"/>
    <x v="0"/>
    <s v="Standard"/>
    <s v="Delivered"/>
    <n v="6837.63"/>
    <n v="5538.4803000000002"/>
    <n v="2189601.9989000014"/>
    <m/>
    <m/>
    <n v="6400.6183730158691"/>
    <n v="1299.1496999999999"/>
    <n v="8.3362217610487843E-3"/>
    <n v="1"/>
  </r>
  <r>
    <s v="ORD0235"/>
    <d v="2025-06-30T00:00:00"/>
    <s v="Gujarat"/>
    <s v="North"/>
    <x v="2"/>
    <s v="Biography"/>
    <n v="4"/>
    <n v="606.14"/>
    <n v="0.02"/>
    <n v="2376.0700000000002"/>
    <s v="COD"/>
    <x v="1"/>
    <s v="Same-Day"/>
    <s v="Delivered"/>
    <n v="2424.56"/>
    <n v="2376.0688"/>
    <n v="1954015.6870999979"/>
    <m/>
    <m/>
    <n v="7014.593770491806"/>
    <n v="48.491199999999935"/>
    <n v="3.2995677566238827E-3"/>
    <n v="1"/>
  </r>
  <r>
    <s v="ORD0236"/>
    <d v="2025-01-03T00:00:00"/>
    <s v="Maharashtra"/>
    <s v="South"/>
    <x v="4"/>
    <s v="Table"/>
    <n v="4"/>
    <n v="3917.93"/>
    <n v="0.18"/>
    <n v="12850.81"/>
    <s v="UPI"/>
    <x v="2"/>
    <s v="Same-Day"/>
    <s v="Delivered"/>
    <n v="15671.72"/>
    <n v="12850.8104"/>
    <n v="2189601.9989000014"/>
    <m/>
    <m/>
    <n v="6557.4564173228364"/>
    <n v="2820.909599999999"/>
    <n v="4.5942627867266647E-3"/>
    <n v="1"/>
  </r>
  <r>
    <s v="ORD0237"/>
    <d v="2025-04-29T00:00:00"/>
    <s v="Delhi"/>
    <s v="West"/>
    <x v="3"/>
    <s v="Jacket"/>
    <n v="3"/>
    <n v="1415.19"/>
    <n v="0.04"/>
    <n v="4075.75"/>
    <s v="Debit Card"/>
    <x v="2"/>
    <s v="Standard"/>
    <s v="Delivered"/>
    <n v="4245.57"/>
    <n v="4075.7471999999998"/>
    <n v="1802015.0199999986"/>
    <m/>
    <m/>
    <n v="6557.4564173228364"/>
    <n v="169.82279999999992"/>
    <n v="2.8264755969163152E-3"/>
    <n v="1"/>
  </r>
  <r>
    <s v="ORD0238"/>
    <d v="2025-03-06T00:00:00"/>
    <s v="Maharashtra"/>
    <s v="South"/>
    <x v="4"/>
    <s v="Table"/>
    <n v="2"/>
    <n v="3632.41"/>
    <n v="0.12"/>
    <n v="6393.04"/>
    <s v="UPI"/>
    <x v="2"/>
    <s v="Same-Day"/>
    <s v="Delivered"/>
    <n v="7264.82"/>
    <n v="6393.0415999999996"/>
    <n v="2189601.9989000014"/>
    <m/>
    <m/>
    <n v="6557.4564173228364"/>
    <n v="871.77840000000015"/>
    <n v="3.3035918302174038E-3"/>
    <n v="1"/>
  </r>
  <r>
    <s v="ORD0239"/>
    <d v="2025-04-07T00:00:00"/>
    <s v="Maharashtra"/>
    <s v="East"/>
    <x v="3"/>
    <s v="Dress"/>
    <n v="5"/>
    <n v="1961.46"/>
    <n v="0.22"/>
    <n v="7649.69"/>
    <s v="Net Banking"/>
    <x v="2"/>
    <s v="Express"/>
    <s v="Delivered"/>
    <n v="9807.2999999999993"/>
    <n v="7649.6939999999995"/>
    <n v="1802015.0199999986"/>
    <m/>
    <m/>
    <n v="6557.4564173228364"/>
    <n v="2157.6059999999998"/>
    <n v="1.12161349199066E-2"/>
    <n v="1"/>
  </r>
  <r>
    <s v="ORD0240"/>
    <d v="2025-01-06T00:00:00"/>
    <s v="Karnataka"/>
    <s v="East"/>
    <x v="1"/>
    <s v="Oil"/>
    <n v="2"/>
    <n v="2447.15"/>
    <n v="0.04"/>
    <n v="4698.53"/>
    <s v="UPI"/>
    <x v="1"/>
    <s v="Express"/>
    <s v="Delivered"/>
    <n v="4894.3"/>
    <n v="4698.5280000000002"/>
    <n v="1975775.7839999988"/>
    <m/>
    <m/>
    <n v="7014.593770491806"/>
    <n v="195.77199999999993"/>
    <n v="1.6345544817440699E-3"/>
    <n v="1"/>
  </r>
  <r>
    <s v="ORD0241"/>
    <d v="2025-01-24T00:00:00"/>
    <s v="Karnataka"/>
    <s v="South"/>
    <x v="2"/>
    <s v="Textbook"/>
    <n v="4"/>
    <n v="1888.58"/>
    <n v="0.23"/>
    <n v="5816.83"/>
    <s v="Net Banking"/>
    <x v="2"/>
    <s v="Standard"/>
    <s v="Delivered"/>
    <n v="7554.32"/>
    <n v="5816.8263999999999"/>
    <n v="1954015.6870999979"/>
    <m/>
    <m/>
    <n v="6557.4564173228364"/>
    <n v="1737.4935999999998"/>
    <n v="1.2178462124982792E-2"/>
    <n v="1"/>
  </r>
  <r>
    <s v="ORD0242"/>
    <d v="2025-07-02T00:00:00"/>
    <s v="Tamil Nadu"/>
    <s v="West"/>
    <x v="1"/>
    <s v="Rice"/>
    <n v="3"/>
    <n v="4173.28"/>
    <n v="0.02"/>
    <n v="12269.44"/>
    <s v="Debit Card"/>
    <x v="2"/>
    <s v="Express"/>
    <s v="Delivered"/>
    <n v="12519.84"/>
    <n v="12269.4432"/>
    <n v="1975775.7839999988"/>
    <m/>
    <m/>
    <n v="6557.4564173228364"/>
    <n v="250.39680000000044"/>
    <n v="4.7923935130161406E-4"/>
    <n v="1"/>
  </r>
  <r>
    <s v="ORD0243"/>
    <d v="2025-03-14T00:00:00"/>
    <s v="Karnataka"/>
    <s v="West"/>
    <x v="4"/>
    <s v="Sofa"/>
    <n v="4"/>
    <n v="3966.48"/>
    <n v="0.02"/>
    <n v="15548.6"/>
    <s v="Debit Card"/>
    <x v="1"/>
    <s v="Same-Day"/>
    <s v="Delivered"/>
    <n v="15865.92"/>
    <n v="15548.6016"/>
    <n v="2189601.9989000014"/>
    <m/>
    <m/>
    <n v="7014.593770491806"/>
    <n v="317.31840000000011"/>
    <n v="5.0422540892680666E-4"/>
    <n v="1"/>
  </r>
  <r>
    <s v="ORD0244"/>
    <d v="2025-06-22T00:00:00"/>
    <s v="Gujarat"/>
    <s v="South"/>
    <x v="1"/>
    <s v="Biscuits"/>
    <n v="5"/>
    <n v="3009.72"/>
    <n v="0.23"/>
    <n v="11587.42"/>
    <s v="Credit Card"/>
    <x v="2"/>
    <s v="Standard"/>
    <s v="Delivered"/>
    <n v="15048.599999999999"/>
    <n v="11587.421999999999"/>
    <n v="1975775.7839999988"/>
    <m/>
    <m/>
    <n v="6557.4564173228364"/>
    <n v="3461.1779999999999"/>
    <n v="7.6419068883484195E-3"/>
    <n v="1"/>
  </r>
  <r>
    <s v="ORD0245"/>
    <d v="2025-06-13T00:00:00"/>
    <s v="Gujarat"/>
    <s v="North"/>
    <x v="4"/>
    <s v="Sofa"/>
    <n v="4"/>
    <n v="4837.37"/>
    <n v="0.08"/>
    <n v="17801.52"/>
    <s v="Credit Card"/>
    <x v="1"/>
    <s v="Express"/>
    <s v="Delivered"/>
    <n v="19349.48"/>
    <n v="17801.5216"/>
    <n v="2189601.9989000014"/>
    <m/>
    <m/>
    <n v="7014.593770491806"/>
    <n v="1547.9583999999995"/>
    <n v="1.6537912129938378E-3"/>
    <n v="1"/>
  </r>
  <r>
    <s v="ORD0246"/>
    <d v="2025-06-08T00:00:00"/>
    <s v="Gujarat"/>
    <s v="West"/>
    <x v="4"/>
    <s v="Sofa"/>
    <n v="5"/>
    <n v="3469.56"/>
    <n v="0.06"/>
    <n v="16306.93"/>
    <s v="COD"/>
    <x v="1"/>
    <s v="Express"/>
    <s v="Delivered"/>
    <n v="17347.8"/>
    <n v="16306.931999999999"/>
    <n v="2189601.9989000014"/>
    <m/>
    <m/>
    <n v="7014.593770491806"/>
    <n v="1040.8680000000004"/>
    <n v="1.7293259087607649E-3"/>
    <n v="1"/>
  </r>
  <r>
    <s v="ORD0247"/>
    <d v="2025-03-03T00:00:00"/>
    <s v="Karnataka"/>
    <s v="North"/>
    <x v="1"/>
    <s v="Oil"/>
    <n v="1"/>
    <n v="1547.62"/>
    <n v="0.23"/>
    <n v="1191.67"/>
    <s v="Credit Card"/>
    <x v="2"/>
    <s v="Standard"/>
    <s v="Cancelled"/>
    <n v="1547.62"/>
    <n v="1191.6674"/>
    <n v="1975775.7839999988"/>
    <m/>
    <m/>
    <n v="6557.4564173228364"/>
    <n v="355.95259999999985"/>
    <n v="1.4861529315981961E-2"/>
    <n v="0"/>
  </r>
  <r>
    <s v="ORD0248"/>
    <d v="2025-02-18T00:00:00"/>
    <s v="Karnataka"/>
    <s v="West"/>
    <x v="3"/>
    <s v="Dress"/>
    <n v="2"/>
    <n v="2653.46"/>
    <n v="0.09"/>
    <n v="4829.3"/>
    <s v="UPI"/>
    <x v="2"/>
    <s v="Standard"/>
    <s v="Delivered"/>
    <n v="5306.92"/>
    <n v="4829.2972"/>
    <n v="1802015.0199999986"/>
    <m/>
    <m/>
    <n v="6557.4564173228364"/>
    <n v="477.6228000000001"/>
    <n v="3.3917978789957262E-3"/>
    <n v="1"/>
  </r>
  <r>
    <s v="ORD0249"/>
    <d v="2025-01-14T00:00:00"/>
    <s v="Maharashtra"/>
    <s v="South"/>
    <x v="2"/>
    <s v="Comics"/>
    <n v="1"/>
    <n v="210.67"/>
    <n v="0.09"/>
    <n v="191.71"/>
    <s v="UPI"/>
    <x v="0"/>
    <s v="Standard"/>
    <s v="Returned"/>
    <n v="210.67"/>
    <n v="191.7097"/>
    <n v="1954015.6870999979"/>
    <m/>
    <m/>
    <n v="6400.6183730158691"/>
    <n v="18.960299999999989"/>
    <n v="4.2720843024635691E-2"/>
    <n v="0"/>
  </r>
  <r>
    <s v="ORD0250"/>
    <d v="2025-02-18T00:00:00"/>
    <s v="Gujarat"/>
    <s v="South"/>
    <x v="3"/>
    <s v="Jeans"/>
    <n v="5"/>
    <n v="2189.21"/>
    <n v="0.12"/>
    <n v="9632.52"/>
    <s v="Debit Card"/>
    <x v="2"/>
    <s v="Express"/>
    <s v="Delivered"/>
    <n v="10946.05"/>
    <n v="9632.5239999999994"/>
    <n v="1802015.0199999986"/>
    <m/>
    <m/>
    <n v="6557.4564173228364"/>
    <n v="1313.5259999999998"/>
    <n v="5.481429374066444E-3"/>
    <n v="1"/>
  </r>
  <r>
    <s v="ORD0251"/>
    <d v="2025-06-22T00:00:00"/>
    <s v="Maharashtra"/>
    <s v="South"/>
    <x v="2"/>
    <s v="Biography"/>
    <n v="4"/>
    <n v="3001.8"/>
    <n v="0.1"/>
    <n v="10806.48"/>
    <s v="COD"/>
    <x v="0"/>
    <s v="Same-Day"/>
    <s v="Delivered"/>
    <n v="12007.2"/>
    <n v="10806.480000000001"/>
    <n v="1954015.6870999979"/>
    <m/>
    <m/>
    <n v="6400.6183730158691"/>
    <n v="1200.7199999999993"/>
    <n v="3.3313345326137652E-3"/>
    <n v="1"/>
  </r>
  <r>
    <s v="ORD0252"/>
    <d v="2025-04-23T00:00:00"/>
    <s v="Gujarat"/>
    <s v="West"/>
    <x v="0"/>
    <s v="Smartphone"/>
    <n v="3"/>
    <n v="1065.6600000000001"/>
    <n v="0.03"/>
    <n v="3101.07"/>
    <s v="Debit Card"/>
    <x v="2"/>
    <s v="Same-Day"/>
    <s v="Delivered"/>
    <n v="3196.9800000000005"/>
    <n v="3101.0706000000005"/>
    <n v="2058812.7634000003"/>
    <m/>
    <m/>
    <n v="6557.4564173228364"/>
    <n v="95.909400000000005"/>
    <n v="2.8151568042339955E-3"/>
    <n v="1"/>
  </r>
  <r>
    <s v="ORD0253"/>
    <d v="2025-01-18T00:00:00"/>
    <s v="Gujarat"/>
    <s v="South"/>
    <x v="4"/>
    <s v="Table"/>
    <n v="1"/>
    <n v="1804.83"/>
    <n v="0.21"/>
    <n v="1425.82"/>
    <s v="Net Banking"/>
    <x v="1"/>
    <s v="Same-Day"/>
    <s v="Cancelled"/>
    <n v="1804.83"/>
    <n v="1425.8157000000001"/>
    <n v="2189601.9989000014"/>
    <m/>
    <m/>
    <n v="7014.593770491806"/>
    <n v="379.01429999999982"/>
    <n v="1.1635444889546384E-2"/>
    <n v="0"/>
  </r>
  <r>
    <s v="ORD0254"/>
    <d v="2025-01-19T00:00:00"/>
    <s v="Delhi"/>
    <s v="South"/>
    <x v="4"/>
    <s v="Lamp"/>
    <n v="2"/>
    <n v="1596.36"/>
    <n v="0.05"/>
    <n v="3033.08"/>
    <s v="UPI"/>
    <x v="0"/>
    <s v="Same-Day"/>
    <s v="Delivered"/>
    <n v="3192.72"/>
    <n v="3033.0839999999998"/>
    <n v="2189601.9989000014"/>
    <m/>
    <m/>
    <n v="6400.6183730158691"/>
    <n v="159.63599999999997"/>
    <n v="3.1321255857074846E-3"/>
    <n v="1"/>
  </r>
  <r>
    <s v="ORD0255"/>
    <d v="2025-05-25T00:00:00"/>
    <s v="Gujarat"/>
    <s v="South"/>
    <x v="2"/>
    <s v="Textbook"/>
    <n v="2"/>
    <n v="2484.6799999999998"/>
    <n v="0.13"/>
    <n v="4323.34"/>
    <s v="Net Banking"/>
    <x v="2"/>
    <s v="Same-Day"/>
    <s v="Delivered"/>
    <n v="4969.3599999999997"/>
    <n v="4323.3431999999993"/>
    <n v="1954015.6870999979"/>
    <m/>
    <m/>
    <n v="6557.4564173228364"/>
    <n v="646.01680000000033"/>
    <n v="5.2320620764042059E-3"/>
    <n v="1"/>
  </r>
  <r>
    <s v="ORD0256"/>
    <d v="2025-04-07T00:00:00"/>
    <s v="Delhi"/>
    <s v="West"/>
    <x v="2"/>
    <s v="Comics"/>
    <n v="4"/>
    <n v="3135.11"/>
    <n v="0.22"/>
    <n v="9781.5400000000009"/>
    <s v="Debit Card"/>
    <x v="2"/>
    <s v="Standard"/>
    <s v="Delivered"/>
    <n v="12540.44"/>
    <n v="9781.5432000000001"/>
    <n v="1954015.6870999979"/>
    <m/>
    <m/>
    <n v="6557.4564173228364"/>
    <n v="2758.8968000000004"/>
    <n v="7.0172976386793443E-3"/>
    <n v="1"/>
  </r>
  <r>
    <s v="ORD0257"/>
    <d v="2025-06-10T00:00:00"/>
    <s v="Tamil Nadu"/>
    <s v="South"/>
    <x v="2"/>
    <s v="Biography"/>
    <n v="4"/>
    <n v="2494.63"/>
    <n v="0.02"/>
    <n v="9778.9500000000007"/>
    <s v="Net Banking"/>
    <x v="2"/>
    <s v="Standard"/>
    <s v="Delivered"/>
    <n v="9978.52"/>
    <n v="9778.9495999999999"/>
    <n v="1954015.6870999979"/>
    <m/>
    <m/>
    <n v="6557.4564173228364"/>
    <n v="199.57040000000052"/>
    <n v="8.0172209906879987E-4"/>
    <n v="1"/>
  </r>
  <r>
    <s v="ORD0258"/>
    <d v="2025-01-16T00:00:00"/>
    <s v="Gujarat"/>
    <s v="North"/>
    <x v="4"/>
    <s v="Sofa"/>
    <n v="4"/>
    <n v="2871.69"/>
    <n v="0.19"/>
    <n v="9304.2800000000007"/>
    <s v="UPI"/>
    <x v="0"/>
    <s v="Express"/>
    <s v="Delivered"/>
    <n v="11486.76"/>
    <n v="9304.2756000000008"/>
    <n v="2189601.9989000014"/>
    <m/>
    <m/>
    <n v="6400.6183730158691"/>
    <n v="2182.4843999999994"/>
    <n v="6.6163130421459139E-3"/>
    <n v="1"/>
  </r>
  <r>
    <s v="ORD0259"/>
    <d v="2025-05-30T00:00:00"/>
    <s v="Gujarat"/>
    <s v="South"/>
    <x v="4"/>
    <s v="Curtain"/>
    <n v="4"/>
    <n v="2777.13"/>
    <n v="0.25"/>
    <n v="8331.39"/>
    <s v="Credit Card"/>
    <x v="1"/>
    <s v="Standard"/>
    <s v="Delivered"/>
    <n v="11108.52"/>
    <n v="8331.39"/>
    <n v="2189601.9989000014"/>
    <m/>
    <m/>
    <n v="7014.593770491806"/>
    <n v="2777.130000000001"/>
    <n v="9.0020992895543227E-3"/>
    <n v="1"/>
  </r>
  <r>
    <s v="ORD0260"/>
    <d v="2025-04-16T00:00:00"/>
    <s v="Karnataka"/>
    <s v="South"/>
    <x v="0"/>
    <s v="Smartwatch"/>
    <n v="4"/>
    <n v="4339.92"/>
    <n v="0.03"/>
    <n v="16838.89"/>
    <s v="UPI"/>
    <x v="0"/>
    <s v="Standard"/>
    <s v="Cancelled"/>
    <n v="17359.68"/>
    <n v="16838.889599999999"/>
    <n v="2058812.7634000003"/>
    <m/>
    <m/>
    <n v="6400.6183730158691"/>
    <n v="520.79040000000168"/>
    <n v="6.9125698169551514E-4"/>
    <n v="0"/>
  </r>
  <r>
    <s v="ORD0261"/>
    <d v="2025-05-31T00:00:00"/>
    <s v="Gujarat"/>
    <s v="North"/>
    <x v="1"/>
    <s v="Milk"/>
    <n v="5"/>
    <n v="782.25"/>
    <n v="0.05"/>
    <n v="3715.69"/>
    <s v="Net Banking"/>
    <x v="0"/>
    <s v="Standard"/>
    <s v="Delivered"/>
    <n v="3911.25"/>
    <n v="3715.6875"/>
    <n v="1975775.7839999988"/>
    <m/>
    <m/>
    <n v="6400.6183730158691"/>
    <n v="195.5625"/>
    <n v="6.3918184723553853E-3"/>
    <n v="1"/>
  </r>
  <r>
    <s v="ORD0262"/>
    <d v="2025-01-27T00:00:00"/>
    <s v="Gujarat"/>
    <s v="East"/>
    <x v="1"/>
    <s v="Milk"/>
    <n v="3"/>
    <n v="4897.1000000000004"/>
    <n v="7.0000000000000007E-2"/>
    <n v="13662.91"/>
    <s v="COD"/>
    <x v="0"/>
    <s v="Same-Day"/>
    <s v="In Transit"/>
    <n v="14691.300000000001"/>
    <n v="13662.909"/>
    <n v="1975775.7839999988"/>
    <m/>
    <m/>
    <n v="6400.6183730158691"/>
    <n v="1028.3910000000014"/>
    <n v="1.4294174103040575E-3"/>
    <n v="0"/>
  </r>
  <r>
    <s v="ORD0263"/>
    <d v="2025-01-27T00:00:00"/>
    <s v="Delhi"/>
    <s v="South"/>
    <x v="1"/>
    <s v="Rice"/>
    <n v="3"/>
    <n v="4348.53"/>
    <n v="0.03"/>
    <n v="12654.22"/>
    <s v="Net Banking"/>
    <x v="0"/>
    <s v="Standard"/>
    <s v="Delivered"/>
    <n v="13045.59"/>
    <n v="12654.222299999999"/>
    <n v="1975775.7839999988"/>
    <m/>
    <m/>
    <n v="6400.6183730158691"/>
    <n v="391.3677000000007"/>
    <n v="6.8988830708308329E-4"/>
    <n v="1"/>
  </r>
  <r>
    <s v="ORD0264"/>
    <d v="2025-05-11T00:00:00"/>
    <s v="Tamil Nadu"/>
    <s v="West"/>
    <x v="4"/>
    <s v="Sofa"/>
    <n v="5"/>
    <n v="3198.77"/>
    <n v="0.16"/>
    <n v="13434.83"/>
    <s v="Net Banking"/>
    <x v="0"/>
    <s v="Express"/>
    <s v="Delivered"/>
    <n v="15993.85"/>
    <n v="13434.833999999999"/>
    <n v="2189601.9989000014"/>
    <m/>
    <m/>
    <n v="6400.6183730158691"/>
    <n v="2559.0160000000014"/>
    <n v="5.0019226140047583E-3"/>
    <n v="1"/>
  </r>
  <r>
    <s v="ORD0265"/>
    <d v="2025-04-05T00:00:00"/>
    <s v="Gujarat"/>
    <s v="North"/>
    <x v="0"/>
    <s v="Smartwatch"/>
    <n v="3"/>
    <n v="2328.0100000000002"/>
    <n v="0.12"/>
    <n v="6145.95"/>
    <s v="UPI"/>
    <x v="1"/>
    <s v="Same-Day"/>
    <s v="Returned"/>
    <n v="6984.0300000000007"/>
    <n v="6145.9464000000007"/>
    <n v="2058812.7634000003"/>
    <m/>
    <m/>
    <n v="7014.593770491806"/>
    <n v="838.08359999999993"/>
    <n v="5.1546170334319866E-3"/>
    <n v="0"/>
  </r>
  <r>
    <s v="ORD0266"/>
    <d v="2025-04-19T00:00:00"/>
    <s v="Karnataka"/>
    <s v="West"/>
    <x v="0"/>
    <s v="Smartwatch"/>
    <n v="4"/>
    <n v="1167.3699999999999"/>
    <n v="0.11"/>
    <n v="4155.84"/>
    <s v="Credit Card"/>
    <x v="1"/>
    <s v="Standard"/>
    <s v="Delivered"/>
    <n v="4669.4799999999996"/>
    <n v="4155.8371999999999"/>
    <n v="2058812.7634000003"/>
    <m/>
    <m/>
    <n v="7014.593770491806"/>
    <n v="513.64279999999962"/>
    <n v="9.4228907715634292E-3"/>
    <n v="1"/>
  </r>
  <r>
    <s v="ORD0267"/>
    <d v="2025-02-04T00:00:00"/>
    <s v="Gujarat"/>
    <s v="North"/>
    <x v="4"/>
    <s v="Curtain"/>
    <n v="5"/>
    <n v="4276.87"/>
    <n v="0.2"/>
    <n v="17107.48"/>
    <s v="COD"/>
    <x v="0"/>
    <s v="Same-Day"/>
    <s v="Delivered"/>
    <n v="21384.35"/>
    <n v="17107.48"/>
    <n v="2189601.9989000014"/>
    <m/>
    <m/>
    <n v="6400.6183730158691"/>
    <n v="4276.869999999999"/>
    <n v="4.6763170262364775E-3"/>
    <n v="1"/>
  </r>
  <r>
    <s v="ORD0268"/>
    <d v="2025-02-23T00:00:00"/>
    <s v="Maharashtra"/>
    <s v="South"/>
    <x v="2"/>
    <s v="Novel"/>
    <n v="4"/>
    <n v="103.31"/>
    <n v="0.24"/>
    <n v="314.06"/>
    <s v="Debit Card"/>
    <x v="2"/>
    <s v="Standard"/>
    <s v="Returned"/>
    <n v="413.24"/>
    <n v="314.06240000000003"/>
    <n v="1954015.6870999979"/>
    <m/>
    <m/>
    <n v="6557.4564173228364"/>
    <n v="99.177599999999984"/>
    <n v="0.2323105217307134"/>
    <n v="0"/>
  </r>
  <r>
    <s v="ORD0269"/>
    <d v="2025-04-15T00:00:00"/>
    <s v="Karnataka"/>
    <s v="South"/>
    <x v="4"/>
    <s v="Sofa"/>
    <n v="3"/>
    <n v="1326.91"/>
    <n v="0.09"/>
    <n v="3622.46"/>
    <s v="Credit Card"/>
    <x v="1"/>
    <s v="Same-Day"/>
    <s v="Delivered"/>
    <n v="3980.7300000000005"/>
    <n v="3622.4643000000005"/>
    <n v="2189601.9989000014"/>
    <m/>
    <m/>
    <n v="7014.593770491806"/>
    <n v="358.26569999999992"/>
    <n v="6.7826755394111123E-3"/>
    <n v="1"/>
  </r>
  <r>
    <s v="ORD0270"/>
    <d v="2025-06-21T00:00:00"/>
    <s v="Tamil Nadu"/>
    <s v="South"/>
    <x v="4"/>
    <s v="Sofa"/>
    <n v="1"/>
    <n v="105.32"/>
    <n v="0.12"/>
    <n v="92.68"/>
    <s v="Credit Card"/>
    <x v="1"/>
    <s v="Standard"/>
    <s v="Delivered"/>
    <n v="105.32"/>
    <n v="92.681599999999989"/>
    <n v="2189601.9989000014"/>
    <m/>
    <m/>
    <n v="7014.593770491806"/>
    <n v="12.638400000000004"/>
    <n v="0.11393847322445878"/>
    <n v="1"/>
  </r>
  <r>
    <s v="ORD0271"/>
    <d v="2025-04-30T00:00:00"/>
    <s v="Maharashtra"/>
    <s v="West"/>
    <x v="2"/>
    <s v="Novel"/>
    <n v="4"/>
    <n v="3500.75"/>
    <n v="0.12"/>
    <n v="12322.64"/>
    <s v="UPI"/>
    <x v="0"/>
    <s v="Standard"/>
    <s v="Delivered"/>
    <n v="14003"/>
    <n v="12322.64"/>
    <n v="1954015.6870999979"/>
    <m/>
    <m/>
    <n v="6400.6183730158691"/>
    <n v="1680.3600000000006"/>
    <n v="3.4278368920945511E-3"/>
    <n v="1"/>
  </r>
  <r>
    <s v="ORD0272"/>
    <d v="2025-03-26T00:00:00"/>
    <s v="Karnataka"/>
    <s v="South"/>
    <x v="0"/>
    <s v="Smartphone"/>
    <n v="2"/>
    <n v="1975.33"/>
    <n v="0.2"/>
    <n v="3160.53"/>
    <s v="UPI"/>
    <x v="2"/>
    <s v="Standard"/>
    <s v="Delivered"/>
    <n v="3950.66"/>
    <n v="3160.5280000000002"/>
    <n v="2058812.7634000003"/>
    <m/>
    <m/>
    <n v="6557.4564173228364"/>
    <n v="790.13199999999961"/>
    <n v="1.0124890524621203E-2"/>
    <n v="1"/>
  </r>
  <r>
    <s v="ORD0273"/>
    <d v="2025-02-13T00:00:00"/>
    <s v="Gujarat"/>
    <s v="West"/>
    <x v="1"/>
    <s v="Rice"/>
    <n v="3"/>
    <n v="3639.92"/>
    <n v="0.16"/>
    <n v="9172.6"/>
    <s v="Debit Card"/>
    <x v="2"/>
    <s v="Standard"/>
    <s v="Delivered"/>
    <n v="10919.76"/>
    <n v="9172.5983999999989"/>
    <n v="1975775.7839999988"/>
    <m/>
    <m/>
    <n v="6557.4564173228364"/>
    <n v="1747.1616000000013"/>
    <n v="4.395701004417679E-3"/>
    <n v="1"/>
  </r>
  <r>
    <s v="ORD0274"/>
    <d v="2025-07-02T00:00:00"/>
    <s v="Maharashtra"/>
    <s v="East"/>
    <x v="2"/>
    <s v="Textbook"/>
    <n v="1"/>
    <n v="2988.91"/>
    <n v="0.1"/>
    <n v="2690.02"/>
    <s v="Credit Card"/>
    <x v="0"/>
    <s v="Express"/>
    <s v="Cancelled"/>
    <n v="2988.91"/>
    <n v="2690.0189999999998"/>
    <n v="1954015.6870999979"/>
    <m/>
    <m/>
    <n v="6400.6183730158691"/>
    <n v="298.89100000000008"/>
    <n v="3.3457012757158967E-3"/>
    <n v="0"/>
  </r>
  <r>
    <s v="ORD0275"/>
    <d v="2025-04-17T00:00:00"/>
    <s v="Maharashtra"/>
    <s v="North"/>
    <x v="3"/>
    <s v="Dress"/>
    <n v="5"/>
    <n v="3040.04"/>
    <n v="0.15"/>
    <n v="12920.17"/>
    <s v="Debit Card"/>
    <x v="1"/>
    <s v="Same-Day"/>
    <s v="Cancelled"/>
    <n v="15200.2"/>
    <n v="12920.17"/>
    <n v="1802015.0199999986"/>
    <m/>
    <m/>
    <n v="7014.593770491806"/>
    <n v="2280.0300000000007"/>
    <n v="4.9341456033473235E-3"/>
    <n v="0"/>
  </r>
  <r>
    <s v="ORD0276"/>
    <d v="2025-05-29T00:00:00"/>
    <s v="Gujarat"/>
    <s v="South"/>
    <x v="4"/>
    <s v="Sofa"/>
    <n v="2"/>
    <n v="3764.43"/>
    <n v="7.0000000000000007E-2"/>
    <n v="7001.84"/>
    <s v="COD"/>
    <x v="1"/>
    <s v="Standard"/>
    <s v="Delivered"/>
    <n v="7528.86"/>
    <n v="7001.8397999999988"/>
    <n v="2189601.9989000014"/>
    <m/>
    <m/>
    <n v="7014.593770491806"/>
    <n v="527.02020000000084"/>
    <n v="1.8595112673100581E-3"/>
    <n v="1"/>
  </r>
  <r>
    <s v="ORD0277"/>
    <d v="2025-05-24T00:00:00"/>
    <s v="Tamil Nadu"/>
    <s v="East"/>
    <x v="0"/>
    <s v="Laptop"/>
    <n v="5"/>
    <n v="4454.75"/>
    <n v="0"/>
    <n v="22273.75"/>
    <s v="COD"/>
    <x v="0"/>
    <s v="Express"/>
    <s v="Delivered"/>
    <n v="22273.75"/>
    <n v="22273.75"/>
    <n v="2058812.7634000003"/>
    <m/>
    <m/>
    <n v="6400.6183730158691"/>
    <n v="0"/>
    <n v="0"/>
    <n v="1"/>
  </r>
  <r>
    <s v="ORD0278"/>
    <d v="2025-05-16T00:00:00"/>
    <s v="Karnataka"/>
    <s v="North"/>
    <x v="1"/>
    <s v="Biscuits"/>
    <n v="2"/>
    <n v="3837.36"/>
    <n v="0.24"/>
    <n v="5832.79"/>
    <s v="COD"/>
    <x v="1"/>
    <s v="Standard"/>
    <s v="Delivered"/>
    <n v="7674.72"/>
    <n v="5832.7872000000007"/>
    <n v="1975775.7839999988"/>
    <m/>
    <m/>
    <n v="7014.593770491806"/>
    <n v="1841.9327999999996"/>
    <n v="6.2542998311339044E-3"/>
    <n v="1"/>
  </r>
  <r>
    <s v="ORD0279"/>
    <d v="2025-02-11T00:00:00"/>
    <s v="Delhi"/>
    <s v="West"/>
    <x v="0"/>
    <s v="Headphones"/>
    <n v="4"/>
    <n v="2582.39"/>
    <n v="0.16"/>
    <n v="8676.83"/>
    <s v="Credit Card"/>
    <x v="0"/>
    <s v="Same-Day"/>
    <s v="Delivered"/>
    <n v="10329.56"/>
    <n v="8676.8303999999989"/>
    <n v="2058812.7634000003"/>
    <m/>
    <m/>
    <n v="6400.6183730158691"/>
    <n v="1652.7296000000006"/>
    <n v="6.1958108573840513E-3"/>
    <n v="1"/>
  </r>
  <r>
    <s v="ORD0280"/>
    <d v="2025-05-21T00:00:00"/>
    <s v="Gujarat"/>
    <s v="South"/>
    <x v="2"/>
    <s v="Novel"/>
    <n v="2"/>
    <n v="1459.59"/>
    <n v="0.08"/>
    <n v="2685.65"/>
    <s v="COD"/>
    <x v="1"/>
    <s v="Same-Day"/>
    <s v="In Transit"/>
    <n v="2919.18"/>
    <n v="2685.6455999999998"/>
    <n v="1954015.6870999979"/>
    <m/>
    <m/>
    <n v="7014.593770491806"/>
    <n v="233.53440000000001"/>
    <n v="5.4809912372652597E-3"/>
    <n v="0"/>
  </r>
  <r>
    <s v="ORD0281"/>
    <d v="2025-03-04T00:00:00"/>
    <s v="Tamil Nadu"/>
    <s v="North"/>
    <x v="3"/>
    <s v="Dress"/>
    <n v="1"/>
    <n v="1619.83"/>
    <n v="0.11"/>
    <n v="1441.65"/>
    <s v="COD"/>
    <x v="1"/>
    <s v="Standard"/>
    <s v="Delivered"/>
    <n v="1619.83"/>
    <n v="1441.6487"/>
    <n v="1802015.0199999986"/>
    <m/>
    <m/>
    <n v="7014.593770491806"/>
    <n v="178.18129999999996"/>
    <n v="6.7908360753906284E-3"/>
    <n v="1"/>
  </r>
  <r>
    <s v="ORD0282"/>
    <d v="2025-03-21T00:00:00"/>
    <s v="Tamil Nadu"/>
    <s v="South"/>
    <x v="2"/>
    <s v="Novel"/>
    <n v="1"/>
    <n v="1615.52"/>
    <n v="0.19"/>
    <n v="1308.57"/>
    <s v="COD"/>
    <x v="1"/>
    <s v="Same-Day"/>
    <s v="Delivered"/>
    <n v="1615.52"/>
    <n v="1308.5712000000001"/>
    <n v="1954015.6870999979"/>
    <m/>
    <m/>
    <n v="7014.593770491806"/>
    <n v="306.94879999999989"/>
    <n v="1.1760919084876696E-2"/>
    <n v="1"/>
  </r>
  <r>
    <s v="ORD0283"/>
    <d v="2025-05-13T00:00:00"/>
    <s v="Delhi"/>
    <s v="South"/>
    <x v="3"/>
    <s v="T-shirt"/>
    <n v="5"/>
    <n v="2634.39"/>
    <n v="0.21"/>
    <n v="10405.84"/>
    <s v="Net Banking"/>
    <x v="2"/>
    <s v="Express"/>
    <s v="Delivered"/>
    <n v="13171.949999999999"/>
    <n v="10405.8405"/>
    <n v="1802015.0199999986"/>
    <m/>
    <m/>
    <n v="6557.4564173228364"/>
    <n v="2766.1094999999987"/>
    <n v="7.9714848598726844E-3"/>
    <n v="1"/>
  </r>
  <r>
    <s v="ORD0284"/>
    <d v="2025-05-09T00:00:00"/>
    <s v="Maharashtra"/>
    <s v="North"/>
    <x v="4"/>
    <s v="Lamp"/>
    <n v="3"/>
    <n v="2666.89"/>
    <n v="7.0000000000000007E-2"/>
    <n v="7440.62"/>
    <s v="UPI"/>
    <x v="2"/>
    <s v="Same-Day"/>
    <s v="Delivered"/>
    <n v="8000.67"/>
    <n v="7440.6230999999998"/>
    <n v="2189601.9989000014"/>
    <m/>
    <m/>
    <n v="6557.4564173228364"/>
    <n v="560.04690000000028"/>
    <n v="2.6247801746603727E-3"/>
    <n v="1"/>
  </r>
  <r>
    <s v="ORD0285"/>
    <d v="2025-03-16T00:00:00"/>
    <s v="Maharashtra"/>
    <s v="North"/>
    <x v="1"/>
    <s v="Milk"/>
    <n v="2"/>
    <n v="1901.67"/>
    <n v="0.06"/>
    <n v="3575.14"/>
    <s v="Net Banking"/>
    <x v="1"/>
    <s v="Standard"/>
    <s v="Delivered"/>
    <n v="3803.34"/>
    <n v="3575.1396"/>
    <n v="1975775.7839999988"/>
    <m/>
    <m/>
    <n v="7014.593770491806"/>
    <n v="228.20040000000017"/>
    <n v="3.155121551057754E-3"/>
    <n v="1"/>
  </r>
  <r>
    <s v="ORD0286"/>
    <d v="2025-03-29T00:00:00"/>
    <s v="Maharashtra"/>
    <s v="South"/>
    <x v="1"/>
    <s v="Rice"/>
    <n v="1"/>
    <n v="2411.65"/>
    <n v="0.1"/>
    <n v="2170.4899999999998"/>
    <s v="Credit Card"/>
    <x v="0"/>
    <s v="Standard"/>
    <s v="Returned"/>
    <n v="2411.65"/>
    <n v="2170.4850000000001"/>
    <n v="1975775.7839999988"/>
    <m/>
    <m/>
    <n v="6400.6183730158691"/>
    <n v="241.16499999999996"/>
    <n v="4.1465386768395089E-3"/>
    <n v="0"/>
  </r>
  <r>
    <s v="ORD0287"/>
    <d v="2025-06-26T00:00:00"/>
    <s v="Delhi"/>
    <s v="East"/>
    <x v="0"/>
    <s v="Smartwatch"/>
    <n v="4"/>
    <n v="4587.6899999999996"/>
    <n v="0.08"/>
    <n v="16882.7"/>
    <s v="UPI"/>
    <x v="0"/>
    <s v="Standard"/>
    <s v="Delivered"/>
    <n v="18350.759999999998"/>
    <n v="16882.699199999999"/>
    <n v="2058812.7634000003"/>
    <m/>
    <m/>
    <n v="6400.6183730158691"/>
    <n v="1468.0607999999993"/>
    <n v="1.7437969871547559E-3"/>
    <n v="1"/>
  </r>
  <r>
    <s v="ORD0288"/>
    <d v="2025-04-13T00:00:00"/>
    <s v="Delhi"/>
    <s v="East"/>
    <x v="0"/>
    <s v="Laptop"/>
    <n v="4"/>
    <n v="437.74"/>
    <n v="0.12"/>
    <n v="1540.84"/>
    <s v="COD"/>
    <x v="0"/>
    <s v="Express"/>
    <s v="Delivered"/>
    <n v="1750.96"/>
    <n v="1540.8448000000001"/>
    <n v="2058812.7634000003"/>
    <m/>
    <m/>
    <n v="6400.6183730158691"/>
    <n v="210.11519999999996"/>
    <n v="2.7413533147530495E-2"/>
    <n v="1"/>
  </r>
  <r>
    <s v="ORD0289"/>
    <d v="2025-03-31T00:00:00"/>
    <s v="Maharashtra"/>
    <s v="South"/>
    <x v="1"/>
    <s v="Biscuits"/>
    <n v="3"/>
    <n v="2862.65"/>
    <n v="0.08"/>
    <n v="7900.91"/>
    <s v="UPI"/>
    <x v="0"/>
    <s v="Same-Day"/>
    <s v="Delivered"/>
    <n v="8587.9500000000007"/>
    <n v="7900.9140000000007"/>
    <n v="1975775.7839999988"/>
    <m/>
    <m/>
    <n v="6400.6183730158691"/>
    <n v="687.03600000000006"/>
    <n v="2.7946133827048362E-3"/>
    <n v="1"/>
  </r>
  <r>
    <s v="ORD0290"/>
    <d v="2025-01-26T00:00:00"/>
    <s v="Delhi"/>
    <s v="East"/>
    <x v="1"/>
    <s v="Biscuits"/>
    <n v="2"/>
    <n v="131.25"/>
    <n v="0.1"/>
    <n v="236.25"/>
    <s v="COD"/>
    <x v="0"/>
    <s v="Standard"/>
    <s v="Delivered"/>
    <n v="262.5"/>
    <n v="236.25"/>
    <n v="1975775.7839999988"/>
    <m/>
    <m/>
    <n v="6400.6183730158691"/>
    <n v="26.25"/>
    <n v="7.6190476190476197E-2"/>
    <n v="1"/>
  </r>
  <r>
    <s v="ORD0291"/>
    <d v="2025-02-20T00:00:00"/>
    <s v="Maharashtra"/>
    <s v="West"/>
    <x v="0"/>
    <s v="Headphones"/>
    <n v="3"/>
    <n v="609.35"/>
    <n v="0.13"/>
    <n v="1590.4"/>
    <s v="Net Banking"/>
    <x v="1"/>
    <s v="Standard"/>
    <s v="Delivered"/>
    <n v="1828.0500000000002"/>
    <n v="1590.4035000000001"/>
    <n v="2058812.7634000003"/>
    <m/>
    <m/>
    <n v="7014.593770491806"/>
    <n v="237.64650000000006"/>
    <n v="2.1334208582916223E-2"/>
    <n v="1"/>
  </r>
  <r>
    <s v="ORD0292"/>
    <d v="2025-02-15T00:00:00"/>
    <s v="Karnataka"/>
    <s v="East"/>
    <x v="0"/>
    <s v="Laptop"/>
    <n v="2"/>
    <n v="4496.71"/>
    <n v="0.13"/>
    <n v="7824.28"/>
    <s v="Credit Card"/>
    <x v="0"/>
    <s v="Same-Day"/>
    <s v="Delivered"/>
    <n v="8993.42"/>
    <n v="7824.2754000000004"/>
    <n v="2058812.7634000003"/>
    <m/>
    <m/>
    <n v="6400.6183730158691"/>
    <n v="1169.1445999999996"/>
    <n v="2.8910025329629886E-3"/>
    <n v="1"/>
  </r>
  <r>
    <s v="ORD0293"/>
    <d v="2025-01-15T00:00:00"/>
    <s v="Gujarat"/>
    <s v="South"/>
    <x v="0"/>
    <s v="Smartphone"/>
    <n v="4"/>
    <n v="466.67"/>
    <n v="0.14000000000000001"/>
    <n v="1605.34"/>
    <s v="Debit Card"/>
    <x v="1"/>
    <s v="Express"/>
    <s v="Delivered"/>
    <n v="1866.68"/>
    <n v="1605.3448000000001"/>
    <n v="2058812.7634000003"/>
    <m/>
    <m/>
    <n v="7014.593770491806"/>
    <n v="261.33519999999999"/>
    <n v="2.9999785715816317E-2"/>
    <n v="1"/>
  </r>
  <r>
    <s v="ORD0294"/>
    <d v="2025-03-09T00:00:00"/>
    <s v="Tamil Nadu"/>
    <s v="South"/>
    <x v="4"/>
    <s v="Curtain"/>
    <n v="4"/>
    <n v="1432.58"/>
    <n v="0.02"/>
    <n v="5615.71"/>
    <s v="UPI"/>
    <x v="2"/>
    <s v="Standard"/>
    <s v="Cancelled"/>
    <n v="5730.32"/>
    <n v="5615.7136"/>
    <n v="2189601.9989000014"/>
    <m/>
    <m/>
    <n v="6557.4564173228364"/>
    <n v="114.60639999999967"/>
    <n v="1.3960825922461574E-3"/>
    <n v="0"/>
  </r>
  <r>
    <s v="ORD0295"/>
    <d v="2025-01-07T00:00:00"/>
    <s v="Delhi"/>
    <s v="East"/>
    <x v="1"/>
    <s v="Rice"/>
    <n v="4"/>
    <n v="2383.67"/>
    <n v="0.1"/>
    <n v="8581.2099999999991"/>
    <s v="Credit Card"/>
    <x v="0"/>
    <s v="Same-Day"/>
    <s v="In Transit"/>
    <n v="9534.68"/>
    <n v="8581.2120000000014"/>
    <n v="1975775.7839999988"/>
    <m/>
    <m/>
    <n v="6400.6183730158691"/>
    <n v="953.46799999999894"/>
    <n v="4.1952115854963145E-3"/>
    <n v="0"/>
  </r>
  <r>
    <s v="ORD0296"/>
    <d v="2025-04-27T00:00:00"/>
    <s v="Karnataka"/>
    <s v="North"/>
    <x v="3"/>
    <s v="Jacket"/>
    <n v="1"/>
    <n v="543.05999999999995"/>
    <n v="0.2"/>
    <n v="434.45"/>
    <s v="Net Banking"/>
    <x v="2"/>
    <s v="Express"/>
    <s v="Delivered"/>
    <n v="543.05999999999995"/>
    <n v="434.44799999999998"/>
    <n v="1802015.0199999986"/>
    <m/>
    <m/>
    <n v="6557.4564173228364"/>
    <n v="108.61199999999997"/>
    <n v="3.682834309284426E-2"/>
    <n v="1"/>
  </r>
  <r>
    <s v="ORD0297"/>
    <d v="2025-04-20T00:00:00"/>
    <s v="Maharashtra"/>
    <s v="South"/>
    <x v="4"/>
    <s v="Sofa"/>
    <n v="4"/>
    <n v="2615.9499999999998"/>
    <n v="0.17"/>
    <n v="8684.9500000000007"/>
    <s v="Debit Card"/>
    <x v="2"/>
    <s v="Express"/>
    <s v="Delivered"/>
    <n v="10463.799999999999"/>
    <n v="8684.9539999999997"/>
    <n v="2189601.9989000014"/>
    <m/>
    <m/>
    <n v="6557.4564173228364"/>
    <n v="1778.8459999999995"/>
    <n v="6.4985951566352571E-3"/>
    <n v="1"/>
  </r>
  <r>
    <s v="ORD0298"/>
    <d v="2025-02-16T00:00:00"/>
    <s v="Gujarat"/>
    <s v="North"/>
    <x v="2"/>
    <s v="Biography"/>
    <n v="1"/>
    <n v="2364.0100000000002"/>
    <n v="0.2"/>
    <n v="1891.21"/>
    <s v="COD"/>
    <x v="0"/>
    <s v="Standard"/>
    <s v="Delivered"/>
    <n v="2364.0100000000002"/>
    <n v="1891.2080000000003"/>
    <n v="1954015.6870999979"/>
    <m/>
    <m/>
    <n v="6400.6183730158691"/>
    <n v="472.80199999999991"/>
    <n v="8.4602010989801215E-3"/>
    <n v="1"/>
  </r>
  <r>
    <s v="ORD0299"/>
    <d v="2025-04-27T00:00:00"/>
    <s v="Delhi"/>
    <s v="North"/>
    <x v="3"/>
    <s v="Jeans"/>
    <n v="1"/>
    <n v="2953.39"/>
    <n v="0.06"/>
    <n v="2776.19"/>
    <s v="Net Banking"/>
    <x v="2"/>
    <s v="Standard"/>
    <s v="In Transit"/>
    <n v="2953.39"/>
    <n v="2776.1865999999995"/>
    <n v="1802015.0199999986"/>
    <m/>
    <m/>
    <n v="6557.4564173228364"/>
    <n v="177.20340000000033"/>
    <n v="2.0315637284611921E-3"/>
    <n v="0"/>
  </r>
  <r>
    <s v="ORD0300"/>
    <d v="2025-02-14T00:00:00"/>
    <s v="Delhi"/>
    <s v="West"/>
    <x v="3"/>
    <s v="Jacket"/>
    <n v="1"/>
    <n v="309.20999999999998"/>
    <n v="0.12"/>
    <n v="272.10000000000002"/>
    <s v="Credit Card"/>
    <x v="2"/>
    <s v="Standard"/>
    <s v="Cancelled"/>
    <n v="309.20999999999998"/>
    <n v="272.10480000000001"/>
    <n v="1802015.0199999986"/>
    <m/>
    <m/>
    <n v="6557.4564173228364"/>
    <n v="37.105199999999968"/>
    <n v="3.8808576695449695E-2"/>
    <n v="0"/>
  </r>
  <r>
    <s v="ORD0301"/>
    <d v="2025-01-04T00:00:00"/>
    <s v="Maharashtra"/>
    <s v="East"/>
    <x v="2"/>
    <s v="Biography"/>
    <n v="4"/>
    <n v="946.76"/>
    <n v="0.05"/>
    <n v="3597.69"/>
    <s v="Net Banking"/>
    <x v="1"/>
    <s v="Standard"/>
    <s v="Delivered"/>
    <n v="3787.04"/>
    <n v="3597.6879999999996"/>
    <n v="1954015.6870999979"/>
    <m/>
    <m/>
    <n v="7014.593770491806"/>
    <n v="189.35200000000032"/>
    <n v="5.281169462165702E-3"/>
    <n v="1"/>
  </r>
  <r>
    <s v="ORD0302"/>
    <d v="2025-01-16T00:00:00"/>
    <s v="Gujarat"/>
    <s v="West"/>
    <x v="3"/>
    <s v="T-shirt"/>
    <n v="2"/>
    <n v="3271.66"/>
    <n v="0.12"/>
    <n v="5758.12"/>
    <s v="COD"/>
    <x v="1"/>
    <s v="Same-Day"/>
    <s v="Delivered"/>
    <n v="6543.32"/>
    <n v="5758.1215999999995"/>
    <n v="1802015.0199999986"/>
    <m/>
    <m/>
    <n v="7014.593770491806"/>
    <n v="785.19840000000022"/>
    <n v="3.6678627974789557E-3"/>
    <n v="1"/>
  </r>
  <r>
    <s v="ORD0303"/>
    <d v="2025-05-20T00:00:00"/>
    <s v="Delhi"/>
    <s v="North"/>
    <x v="4"/>
    <s v="Table"/>
    <n v="5"/>
    <n v="1320.82"/>
    <n v="0.25"/>
    <n v="4953.07"/>
    <s v="Net Banking"/>
    <x v="0"/>
    <s v="Same-Day"/>
    <s v="In Transit"/>
    <n v="6604.0999999999995"/>
    <n v="4953.0749999999998"/>
    <n v="2189601.9989000014"/>
    <m/>
    <m/>
    <n v="6400.6183730158691"/>
    <n v="1651.0249999999996"/>
    <n v="1.8927635862570225E-2"/>
    <n v="0"/>
  </r>
  <r>
    <s v="ORD0304"/>
    <d v="2025-05-05T00:00:00"/>
    <s v="Gujarat"/>
    <s v="North"/>
    <x v="4"/>
    <s v="Table"/>
    <n v="5"/>
    <n v="2561.73"/>
    <n v="0.1"/>
    <n v="11527.78"/>
    <s v="Net Banking"/>
    <x v="2"/>
    <s v="Standard"/>
    <s v="Delivered"/>
    <n v="12808.65"/>
    <n v="11527.785"/>
    <n v="2189601.9989000014"/>
    <m/>
    <m/>
    <n v="6557.4564173228364"/>
    <n v="1280.8649999999998"/>
    <n v="3.9036120121948843E-3"/>
    <n v="1"/>
  </r>
  <r>
    <s v="ORD0305"/>
    <d v="2025-01-14T00:00:00"/>
    <s v="Karnataka"/>
    <s v="South"/>
    <x v="3"/>
    <s v="T-shirt"/>
    <n v="5"/>
    <n v="1851.42"/>
    <n v="0.15"/>
    <n v="7868.53"/>
    <s v="Credit Card"/>
    <x v="2"/>
    <s v="Standard"/>
    <s v="Delivered"/>
    <n v="9257.1"/>
    <n v="7868.5349999999999"/>
    <n v="1802015.0199999986"/>
    <m/>
    <m/>
    <n v="6557.4564173228364"/>
    <n v="1388.5650000000005"/>
    <n v="8.1018893605988903E-3"/>
    <n v="1"/>
  </r>
  <r>
    <s v="ORD0306"/>
    <d v="2025-02-16T00:00:00"/>
    <s v="Gujarat"/>
    <s v="South"/>
    <x v="3"/>
    <s v="Dress"/>
    <n v="5"/>
    <n v="4247.87"/>
    <n v="0.2"/>
    <n v="16991.48"/>
    <s v="Credit Card"/>
    <x v="0"/>
    <s v="Express"/>
    <s v="Delivered"/>
    <n v="21239.35"/>
    <n v="16991.48"/>
    <n v="1802015.0199999986"/>
    <m/>
    <m/>
    <n v="6400.6183730158691"/>
    <n v="4247.869999999999"/>
    <n v="4.7082420130559553E-3"/>
    <n v="1"/>
  </r>
  <r>
    <s v="ORD0307"/>
    <d v="2025-01-16T00:00:00"/>
    <s v="Karnataka"/>
    <s v="South"/>
    <x v="1"/>
    <s v="Milk"/>
    <n v="3"/>
    <n v="4743.04"/>
    <n v="0.14000000000000001"/>
    <n v="12237.04"/>
    <s v="COD"/>
    <x v="0"/>
    <s v="Same-Day"/>
    <s v="Cancelled"/>
    <n v="14229.119999999999"/>
    <n v="12237.043199999998"/>
    <n v="1975775.7839999988"/>
    <m/>
    <m/>
    <n v="6400.6183730158691"/>
    <n v="1992.0768000000007"/>
    <n v="2.9516934286870872E-3"/>
    <n v="0"/>
  </r>
  <r>
    <s v="ORD0308"/>
    <d v="2025-06-27T00:00:00"/>
    <s v="Delhi"/>
    <s v="West"/>
    <x v="2"/>
    <s v="Comics"/>
    <n v="1"/>
    <n v="375.22"/>
    <n v="0.15"/>
    <n v="318.94"/>
    <s v="Net Banking"/>
    <x v="0"/>
    <s v="Standard"/>
    <s v="Delivered"/>
    <n v="375.22"/>
    <n v="318.93700000000001"/>
    <n v="1954015.6870999979"/>
    <m/>
    <m/>
    <n v="6400.6183730158691"/>
    <n v="56.283000000000015"/>
    <n v="3.9976547092372472E-2"/>
    <n v="1"/>
  </r>
  <r>
    <s v="ORD0309"/>
    <d v="2025-01-09T00:00:00"/>
    <s v="Delhi"/>
    <s v="North"/>
    <x v="1"/>
    <s v="Oil"/>
    <n v="2"/>
    <n v="4602.03"/>
    <n v="0.21"/>
    <n v="7271.21"/>
    <s v="UPI"/>
    <x v="1"/>
    <s v="Express"/>
    <s v="Delivered"/>
    <n v="9204.06"/>
    <n v="7271.2074000000002"/>
    <n v="1975775.7839999988"/>
    <m/>
    <m/>
    <n v="7014.593770491806"/>
    <n v="1932.8525999999993"/>
    <n v="4.5632036297025445E-3"/>
    <n v="1"/>
  </r>
  <r>
    <s v="ORD0310"/>
    <d v="2025-06-18T00:00:00"/>
    <s v="Maharashtra"/>
    <s v="North"/>
    <x v="1"/>
    <s v="Oil"/>
    <n v="1"/>
    <n v="1930.59"/>
    <n v="0.24"/>
    <n v="1467.25"/>
    <s v="COD"/>
    <x v="2"/>
    <s v="Express"/>
    <s v="Delivered"/>
    <n v="1930.59"/>
    <n v="1467.2483999999999"/>
    <n v="1975775.7839999988"/>
    <m/>
    <m/>
    <n v="6557.4564173228364"/>
    <n v="463.34159999999997"/>
    <n v="1.2431432878032105E-2"/>
    <n v="1"/>
  </r>
  <r>
    <s v="ORD0311"/>
    <d v="2025-03-08T00:00:00"/>
    <s v="Delhi"/>
    <s v="East"/>
    <x v="4"/>
    <s v="Sofa"/>
    <n v="4"/>
    <n v="3280.98"/>
    <n v="0.04"/>
    <n v="12598.96"/>
    <s v="Net Banking"/>
    <x v="1"/>
    <s v="Same-Day"/>
    <s v="Delivered"/>
    <n v="13123.92"/>
    <n v="12598.9632"/>
    <n v="2189601.9989000014"/>
    <m/>
    <m/>
    <n v="7014.593770491806"/>
    <n v="524.95679999999993"/>
    <n v="1.2191479375064766E-3"/>
    <n v="1"/>
  </r>
  <r>
    <s v="ORD0312"/>
    <d v="2025-01-16T00:00:00"/>
    <s v="Tamil Nadu"/>
    <s v="West"/>
    <x v="1"/>
    <s v="Oil"/>
    <n v="3"/>
    <n v="724.01"/>
    <n v="0.18"/>
    <n v="1781.06"/>
    <s v="UPI"/>
    <x v="1"/>
    <s v="Same-Day"/>
    <s v="Returned"/>
    <n v="2172.0299999999997"/>
    <n v="1781.0645999999999"/>
    <n v="1975775.7839999988"/>
    <m/>
    <m/>
    <n v="7014.593770491806"/>
    <n v="390.96539999999982"/>
    <n v="2.4861535061670416E-2"/>
    <n v="0"/>
  </r>
  <r>
    <s v="ORD0313"/>
    <d v="2025-04-12T00:00:00"/>
    <s v="Delhi"/>
    <s v="South"/>
    <x v="1"/>
    <s v="Rice"/>
    <n v="5"/>
    <n v="1182.3900000000001"/>
    <n v="0.14000000000000001"/>
    <n v="5084.28"/>
    <s v="COD"/>
    <x v="2"/>
    <s v="Express"/>
    <s v="Delivered"/>
    <n v="5911.9500000000007"/>
    <n v="5084.277000000001"/>
    <n v="1975775.7839999988"/>
    <m/>
    <m/>
    <n v="6557.4564173228364"/>
    <n v="827.67299999999977"/>
    <n v="1.1840424902105058E-2"/>
    <n v="1"/>
  </r>
  <r>
    <s v="ORD0314"/>
    <d v="2025-02-18T00:00:00"/>
    <s v="Karnataka"/>
    <s v="East"/>
    <x v="0"/>
    <s v="Laptop"/>
    <n v="1"/>
    <n v="4126.1400000000003"/>
    <n v="0.17"/>
    <n v="3424.7"/>
    <s v="UPI"/>
    <x v="0"/>
    <s v="Same-Day"/>
    <s v="Delivered"/>
    <n v="4126.1400000000003"/>
    <n v="3424.6962000000003"/>
    <n v="2058812.7634000003"/>
    <m/>
    <m/>
    <n v="6400.6183730158691"/>
    <n v="701.44380000000001"/>
    <n v="4.1200734827223509E-3"/>
    <n v="1"/>
  </r>
  <r>
    <s v="ORD0315"/>
    <d v="2025-02-26T00:00:00"/>
    <s v="Delhi"/>
    <s v="West"/>
    <x v="4"/>
    <s v="Sofa"/>
    <n v="3"/>
    <n v="3956.4"/>
    <n v="0.18"/>
    <n v="9732.74"/>
    <s v="Credit Card"/>
    <x v="2"/>
    <s v="Standard"/>
    <s v="Delivered"/>
    <n v="11869.2"/>
    <n v="9732.7440000000006"/>
    <n v="2189601.9989000014"/>
    <m/>
    <m/>
    <n v="6557.4564173228364"/>
    <n v="2136.4560000000001"/>
    <n v="4.549590536851683E-3"/>
    <n v="1"/>
  </r>
  <r>
    <s v="ORD0316"/>
    <d v="2025-05-12T00:00:00"/>
    <s v="Tamil Nadu"/>
    <s v="South"/>
    <x v="2"/>
    <s v="Textbook"/>
    <n v="3"/>
    <n v="2775.52"/>
    <n v="0.03"/>
    <n v="8076.76"/>
    <s v="Net Banking"/>
    <x v="2"/>
    <s v="Express"/>
    <s v="Delivered"/>
    <n v="8326.56"/>
    <n v="8076.7631999999994"/>
    <n v="1954015.6870999979"/>
    <m/>
    <m/>
    <n v="6557.4564173228364"/>
    <n v="249.79680000000008"/>
    <n v="1.080878538075748E-3"/>
    <n v="1"/>
  </r>
  <r>
    <s v="ORD0317"/>
    <d v="2025-04-07T00:00:00"/>
    <s v="Karnataka"/>
    <s v="West"/>
    <x v="0"/>
    <s v="Smartphone"/>
    <n v="3"/>
    <n v="4763.1400000000003"/>
    <n v="0.02"/>
    <n v="14003.63"/>
    <s v="Credit Card"/>
    <x v="2"/>
    <s v="Standard"/>
    <s v="Delivered"/>
    <n v="14289.420000000002"/>
    <n v="14003.631600000002"/>
    <n v="2058812.7634000003"/>
    <m/>
    <m/>
    <n v="6557.4564173228364"/>
    <n v="285.78839999999946"/>
    <n v="4.1989108025378217E-4"/>
    <n v="1"/>
  </r>
  <r>
    <s v="ORD0318"/>
    <d v="2025-02-13T00:00:00"/>
    <s v="Karnataka"/>
    <s v="South"/>
    <x v="0"/>
    <s v="Smartphone"/>
    <n v="4"/>
    <n v="3552.07"/>
    <n v="0.11"/>
    <n v="12645.37"/>
    <s v="COD"/>
    <x v="1"/>
    <s v="Same-Day"/>
    <s v="Delivered"/>
    <n v="14208.28"/>
    <n v="12645.369200000001"/>
    <n v="2058812.7634000003"/>
    <m/>
    <m/>
    <n v="7014.593770491806"/>
    <n v="1562.9107999999997"/>
    <n v="3.0967858178470578E-3"/>
    <n v="1"/>
  </r>
  <r>
    <s v="ORD0319"/>
    <d v="2025-04-17T00:00:00"/>
    <s v="Maharashtra"/>
    <s v="East"/>
    <x v="2"/>
    <s v="Textbook"/>
    <n v="2"/>
    <n v="4874.55"/>
    <n v="0.1"/>
    <n v="8774.19"/>
    <s v="Credit Card"/>
    <x v="2"/>
    <s v="Same-Day"/>
    <s v="Delivered"/>
    <n v="9749.1"/>
    <n v="8774.19"/>
    <n v="1954015.6870999979"/>
    <m/>
    <m/>
    <n v="6557.4564173228364"/>
    <n v="974.90999999999985"/>
    <n v="2.0514714178744703E-3"/>
    <n v="1"/>
  </r>
  <r>
    <s v="ORD0320"/>
    <d v="2025-01-28T00:00:00"/>
    <s v="Maharashtra"/>
    <s v="East"/>
    <x v="4"/>
    <s v="Sofa"/>
    <n v="5"/>
    <n v="2793.35"/>
    <n v="0.12"/>
    <n v="12290.74"/>
    <s v="Credit Card"/>
    <x v="2"/>
    <s v="Standard"/>
    <s v="Delivered"/>
    <n v="13966.75"/>
    <n v="12290.74"/>
    <n v="2189601.9989000014"/>
    <m/>
    <m/>
    <n v="6557.4564173228364"/>
    <n v="1676.0100000000002"/>
    <n v="4.2959170888001866E-3"/>
    <n v="1"/>
  </r>
  <r>
    <s v="ORD0321"/>
    <d v="2025-05-23T00:00:00"/>
    <s v="Gujarat"/>
    <s v="North"/>
    <x v="0"/>
    <s v="Headphones"/>
    <n v="1"/>
    <n v="226.1"/>
    <n v="0.04"/>
    <n v="217.06"/>
    <s v="Net Banking"/>
    <x v="0"/>
    <s v="Express"/>
    <s v="Delivered"/>
    <n v="226.1"/>
    <n v="217.05599999999998"/>
    <n v="2058812.7634000003"/>
    <m/>
    <m/>
    <n v="6400.6183730158691"/>
    <n v="9.0440000000000111"/>
    <n v="1.7691287041132243E-2"/>
    <n v="1"/>
  </r>
  <r>
    <s v="ORD0322"/>
    <d v="2025-07-03T00:00:00"/>
    <s v="Tamil Nadu"/>
    <s v="East"/>
    <x v="0"/>
    <s v="Headphones"/>
    <n v="3"/>
    <n v="546.57000000000005"/>
    <n v="0.14000000000000001"/>
    <n v="1410.15"/>
    <s v="Net Banking"/>
    <x v="2"/>
    <s v="Standard"/>
    <s v="Returned"/>
    <n v="1639.71"/>
    <n v="1410.1505999999999"/>
    <n v="2058812.7634000003"/>
    <m/>
    <m/>
    <n v="6557.4564173228364"/>
    <n v="229.5594000000001"/>
    <n v="2.5614285452915452E-2"/>
    <n v="0"/>
  </r>
  <r>
    <s v="ORD0323"/>
    <d v="2025-06-23T00:00:00"/>
    <s v="Tamil Nadu"/>
    <s v="North"/>
    <x v="4"/>
    <s v="Sofa"/>
    <n v="4"/>
    <n v="2378.7800000000002"/>
    <n v="0.06"/>
    <n v="8944.2099999999991"/>
    <s v="Credit Card"/>
    <x v="2"/>
    <s v="Express"/>
    <s v="Delivered"/>
    <n v="9515.1200000000008"/>
    <n v="8944.2128000000012"/>
    <n v="2189601.9989000014"/>
    <m/>
    <m/>
    <n v="6557.4564173228364"/>
    <n v="570.90719999999965"/>
    <n v="2.5223013477496865E-3"/>
    <n v="1"/>
  </r>
  <r>
    <s v="ORD0324"/>
    <d v="2025-04-23T00:00:00"/>
    <s v="Karnataka"/>
    <s v="West"/>
    <x v="0"/>
    <s v="Smartphone"/>
    <n v="5"/>
    <n v="1214.81"/>
    <n v="0.02"/>
    <n v="5952.57"/>
    <s v="COD"/>
    <x v="2"/>
    <s v="Express"/>
    <s v="In Transit"/>
    <n v="6074.0499999999993"/>
    <n v="5952.5689999999995"/>
    <n v="2058812.7634000003"/>
    <m/>
    <m/>
    <n v="6557.4564173228364"/>
    <n v="121.48099999999977"/>
    <n v="1.6463479885743448E-3"/>
    <n v="0"/>
  </r>
  <r>
    <s v="ORD0325"/>
    <d v="2025-04-24T00:00:00"/>
    <s v="Tamil Nadu"/>
    <s v="South"/>
    <x v="2"/>
    <s v="Textbook"/>
    <n v="4"/>
    <n v="4523.6099999999997"/>
    <n v="0.18"/>
    <n v="14837.44"/>
    <s v="UPI"/>
    <x v="0"/>
    <s v="Same-Day"/>
    <s v="Delivered"/>
    <n v="18094.439999999999"/>
    <n v="14837.4408"/>
    <n v="1954015.6870999979"/>
    <m/>
    <m/>
    <n v="6400.6183730158691"/>
    <n v="3256.9991999999984"/>
    <n v="3.9791228686823143E-3"/>
    <n v="1"/>
  </r>
  <r>
    <s v="ORD0326"/>
    <d v="2025-04-04T00:00:00"/>
    <s v="Delhi"/>
    <s v="West"/>
    <x v="2"/>
    <s v="Textbook"/>
    <n v="2"/>
    <n v="309.11"/>
    <n v="0.02"/>
    <n v="605.86"/>
    <s v="Debit Card"/>
    <x v="0"/>
    <s v="Same-Day"/>
    <s v="Delivered"/>
    <n v="618.22"/>
    <n v="605.85559999999998"/>
    <n v="1954015.6870999979"/>
    <m/>
    <m/>
    <n v="6400.6183730158691"/>
    <n v="12.364400000000046"/>
    <n v="6.4701886059978647E-3"/>
    <n v="1"/>
  </r>
  <r>
    <s v="ORD0327"/>
    <d v="2025-02-19T00:00:00"/>
    <s v="Karnataka"/>
    <s v="West"/>
    <x v="3"/>
    <s v="Dress"/>
    <n v="4"/>
    <n v="2826.18"/>
    <n v="0.14000000000000001"/>
    <n v="9722.06"/>
    <s v="Credit Card"/>
    <x v="0"/>
    <s v="Express"/>
    <s v="Returned"/>
    <n v="11304.72"/>
    <n v="9722.0591999999997"/>
    <n v="1802015.0199999986"/>
    <m/>
    <m/>
    <n v="6400.6183730158691"/>
    <n v="1582.6607999999997"/>
    <n v="4.9536830633576069E-3"/>
    <n v="0"/>
  </r>
  <r>
    <s v="ORD0328"/>
    <d v="2025-06-04T00:00:00"/>
    <s v="Maharashtra"/>
    <s v="North"/>
    <x v="0"/>
    <s v="Smartwatch"/>
    <n v="2"/>
    <n v="2876.31"/>
    <n v="0.15"/>
    <n v="4889.7299999999996"/>
    <s v="Net Banking"/>
    <x v="0"/>
    <s v="Standard"/>
    <s v="Delivered"/>
    <n v="5752.62"/>
    <n v="4889.7269999999999"/>
    <n v="2058812.7634000003"/>
    <m/>
    <m/>
    <n v="6400.6183730158691"/>
    <n v="862.89300000000003"/>
    <n v="5.2150150713935559E-3"/>
    <n v="1"/>
  </r>
  <r>
    <s v="ORD0329"/>
    <d v="2025-04-04T00:00:00"/>
    <s v="Gujarat"/>
    <s v="West"/>
    <x v="0"/>
    <s v="Headphones"/>
    <n v="3"/>
    <n v="1976.91"/>
    <n v="0.12"/>
    <n v="5219.04"/>
    <s v="UPI"/>
    <x v="2"/>
    <s v="Same-Day"/>
    <s v="Delivered"/>
    <n v="5930.7300000000005"/>
    <n v="5219.0424000000003"/>
    <n v="2058812.7634000003"/>
    <m/>
    <m/>
    <n v="6557.4564173228364"/>
    <n v="711.6876000000002"/>
    <n v="6.0700790627797926E-3"/>
    <n v="1"/>
  </r>
  <r>
    <s v="ORD0330"/>
    <d v="2025-06-08T00:00:00"/>
    <s v="Delhi"/>
    <s v="South"/>
    <x v="4"/>
    <s v="Table"/>
    <n v="4"/>
    <n v="290.02999999999997"/>
    <n v="0.22"/>
    <n v="904.89"/>
    <s v="COD"/>
    <x v="1"/>
    <s v="Express"/>
    <s v="Delivered"/>
    <n v="1160.1199999999999"/>
    <n v="904.89359999999999"/>
    <n v="2189601.9989000014"/>
    <m/>
    <m/>
    <n v="7014.593770491806"/>
    <n v="255.2263999999999"/>
    <n v="7.5854221977036868E-2"/>
    <n v="1"/>
  </r>
  <r>
    <s v="ORD0331"/>
    <d v="2025-03-23T00:00:00"/>
    <s v="Karnataka"/>
    <s v="North"/>
    <x v="2"/>
    <s v="Comics"/>
    <n v="3"/>
    <n v="1623.65"/>
    <n v="0.21"/>
    <n v="3848.05"/>
    <s v="Credit Card"/>
    <x v="2"/>
    <s v="Same-Day"/>
    <s v="In Transit"/>
    <n v="4870.9500000000007"/>
    <n v="3848.0505000000007"/>
    <n v="1954015.6870999979"/>
    <m/>
    <m/>
    <n v="6557.4564173228364"/>
    <n v="1022.8995"/>
    <n v="1.2933821944384563E-2"/>
    <n v="0"/>
  </r>
  <r>
    <s v="ORD0332"/>
    <d v="2025-02-08T00:00:00"/>
    <s v="Karnataka"/>
    <s v="South"/>
    <x v="3"/>
    <s v="Jeans"/>
    <n v="3"/>
    <n v="3671.12"/>
    <n v="0.15"/>
    <n v="9361.36"/>
    <s v="Net Banking"/>
    <x v="2"/>
    <s v="Standard"/>
    <s v="Delivered"/>
    <n v="11013.36"/>
    <n v="9361.3559999999998"/>
    <n v="1802015.0199999986"/>
    <m/>
    <m/>
    <n v="6557.4564173228364"/>
    <n v="1652.0040000000008"/>
    <n v="4.0859465231319059E-3"/>
    <n v="1"/>
  </r>
  <r>
    <s v="ORD0333"/>
    <d v="2025-01-21T00:00:00"/>
    <s v="Gujarat"/>
    <s v="West"/>
    <x v="2"/>
    <s v="Biography"/>
    <n v="5"/>
    <n v="3978.3"/>
    <n v="0.02"/>
    <n v="19493.669999999998"/>
    <s v="UPI"/>
    <x v="0"/>
    <s v="Same-Day"/>
    <s v="Delivered"/>
    <n v="19891.5"/>
    <n v="19493.669999999998"/>
    <n v="1954015.6870999979"/>
    <m/>
    <m/>
    <n v="6400.6183730158691"/>
    <n v="397.83000000000175"/>
    <n v="5.0272729557851339E-4"/>
    <n v="1"/>
  </r>
  <r>
    <s v="ORD0334"/>
    <d v="2025-01-21T00:00:00"/>
    <s v="Delhi"/>
    <s v="South"/>
    <x v="1"/>
    <s v="Rice"/>
    <n v="1"/>
    <n v="1322.5"/>
    <n v="0.11"/>
    <n v="1177.03"/>
    <s v="Debit Card"/>
    <x v="0"/>
    <s v="Express"/>
    <s v="Delivered"/>
    <n v="1322.5"/>
    <n v="1177.0250000000001"/>
    <n v="1975775.7839999988"/>
    <m/>
    <m/>
    <n v="6400.6183730158691"/>
    <n v="145.47499999999991"/>
    <n v="8.3175803402646513E-3"/>
    <n v="1"/>
  </r>
  <r>
    <s v="ORD0335"/>
    <d v="2025-05-10T00:00:00"/>
    <s v="Maharashtra"/>
    <s v="East"/>
    <x v="2"/>
    <s v="Biography"/>
    <n v="3"/>
    <n v="2495.06"/>
    <n v="0.11"/>
    <n v="6661.81"/>
    <s v="Credit Card"/>
    <x v="0"/>
    <s v="Express"/>
    <s v="Delivered"/>
    <n v="7485.18"/>
    <n v="6661.8102000000008"/>
    <n v="1954015.6870999979"/>
    <m/>
    <m/>
    <n v="6400.6183730158691"/>
    <n v="823.36979999999949"/>
    <n v="4.4087116141495594E-3"/>
    <n v="1"/>
  </r>
  <r>
    <s v="ORD0336"/>
    <d v="2025-03-27T00:00:00"/>
    <s v="Karnataka"/>
    <s v="South"/>
    <x v="4"/>
    <s v="Lamp"/>
    <n v="1"/>
    <n v="898.25"/>
    <n v="0.14000000000000001"/>
    <n v="772.5"/>
    <s v="Credit Card"/>
    <x v="2"/>
    <s v="Standard"/>
    <s v="Delivered"/>
    <n v="898.25"/>
    <n v="772.495"/>
    <n v="2189601.9989000014"/>
    <m/>
    <m/>
    <n v="6557.4564173228364"/>
    <n v="125.755"/>
    <n v="1.5585861397161149E-2"/>
    <n v="1"/>
  </r>
  <r>
    <s v="ORD0337"/>
    <d v="2025-03-12T00:00:00"/>
    <s v="Tamil Nadu"/>
    <s v="North"/>
    <x v="3"/>
    <s v="Dress"/>
    <n v="1"/>
    <n v="2423.08"/>
    <n v="0.03"/>
    <n v="2350.39"/>
    <s v="COD"/>
    <x v="0"/>
    <s v="Standard"/>
    <s v="Delivered"/>
    <n v="2423.08"/>
    <n v="2350.3876"/>
    <n v="1802015.0199999986"/>
    <m/>
    <m/>
    <n v="6400.6183730158691"/>
    <n v="72.692399999999907"/>
    <n v="1.2380936659128052E-3"/>
    <n v="1"/>
  </r>
  <r>
    <s v="ORD0338"/>
    <d v="2025-03-26T00:00:00"/>
    <s v="Karnataka"/>
    <s v="West"/>
    <x v="1"/>
    <s v="Milk"/>
    <n v="3"/>
    <n v="2349.09"/>
    <n v="0.05"/>
    <n v="6694.91"/>
    <s v="Net Banking"/>
    <x v="2"/>
    <s v="Express"/>
    <s v="Delivered"/>
    <n v="7047.27"/>
    <n v="6694.9065000000001"/>
    <n v="1975775.7839999988"/>
    <m/>
    <m/>
    <n v="6557.4564173228364"/>
    <n v="352.36350000000039"/>
    <n v="2.1284837958528619E-3"/>
    <n v="1"/>
  </r>
  <r>
    <s v="ORD0339"/>
    <d v="2025-03-23T00:00:00"/>
    <s v="Gujarat"/>
    <s v="East"/>
    <x v="0"/>
    <s v="Headphones"/>
    <n v="3"/>
    <n v="1562.53"/>
    <n v="0.03"/>
    <n v="4546.96"/>
    <s v="COD"/>
    <x v="1"/>
    <s v="Standard"/>
    <s v="In Transit"/>
    <n v="4687.59"/>
    <n v="4546.9623000000001"/>
    <n v="2058812.7634000003"/>
    <m/>
    <m/>
    <n v="7014.593770491806"/>
    <n v="140.6277"/>
    <n v="1.9199631367077753E-3"/>
    <n v="0"/>
  </r>
  <r>
    <s v="ORD0340"/>
    <d v="2025-04-03T00:00:00"/>
    <s v="Karnataka"/>
    <s v="West"/>
    <x v="4"/>
    <s v="Curtain"/>
    <n v="2"/>
    <n v="2634.74"/>
    <n v="0.06"/>
    <n v="4953.3100000000004"/>
    <s v="UPI"/>
    <x v="0"/>
    <s v="Standard"/>
    <s v="Delivered"/>
    <n v="5269.48"/>
    <n v="4953.3111999999992"/>
    <n v="2189601.9989000014"/>
    <m/>
    <m/>
    <n v="6400.6183730158691"/>
    <n v="316.16880000000037"/>
    <n v="2.2772645498227531E-3"/>
    <n v="1"/>
  </r>
  <r>
    <s v="ORD0341"/>
    <d v="2025-06-19T00:00:00"/>
    <s v="Tamil Nadu"/>
    <s v="South"/>
    <x v="3"/>
    <s v="T-shirt"/>
    <n v="4"/>
    <n v="2082.5300000000002"/>
    <n v="0.18"/>
    <n v="6830.7"/>
    <s v="UPI"/>
    <x v="2"/>
    <s v="Same-Day"/>
    <s v="Delivered"/>
    <n v="8330.1200000000008"/>
    <n v="6830.6984000000011"/>
    <n v="1802015.0199999986"/>
    <m/>
    <m/>
    <n v="6557.4564173228364"/>
    <n v="1499.4215999999997"/>
    <n v="8.6433328691543441E-3"/>
    <n v="1"/>
  </r>
  <r>
    <s v="ORD0342"/>
    <d v="2025-05-24T00:00:00"/>
    <s v="Karnataka"/>
    <s v="East"/>
    <x v="3"/>
    <s v="Jacket"/>
    <n v="2"/>
    <n v="4219.13"/>
    <n v="0.22"/>
    <n v="6581.84"/>
    <s v="COD"/>
    <x v="2"/>
    <s v="Standard"/>
    <s v="Delivered"/>
    <n v="8438.26"/>
    <n v="6581.8428000000004"/>
    <n v="1802015.0199999986"/>
    <m/>
    <m/>
    <n v="6557.4564173228364"/>
    <n v="1856.4171999999999"/>
    <n v="5.2143451375046513E-3"/>
    <n v="1"/>
  </r>
  <r>
    <s v="ORD0343"/>
    <d v="2025-01-13T00:00:00"/>
    <s v="Gujarat"/>
    <s v="East"/>
    <x v="3"/>
    <s v="Dress"/>
    <n v="3"/>
    <n v="3306.73"/>
    <n v="0.06"/>
    <n v="9324.98"/>
    <s v="Debit Card"/>
    <x v="1"/>
    <s v="Standard"/>
    <s v="Delivered"/>
    <n v="9920.19"/>
    <n v="9324.9786000000004"/>
    <n v="1802015.0199999986"/>
    <m/>
    <m/>
    <n v="7014.593770491806"/>
    <n v="595.21140000000014"/>
    <n v="1.8144813758607446E-3"/>
    <n v="1"/>
  </r>
  <r>
    <s v="ORD0344"/>
    <d v="2025-05-13T00:00:00"/>
    <s v="Karnataka"/>
    <s v="North"/>
    <x v="4"/>
    <s v="Curtain"/>
    <n v="4"/>
    <n v="4270.95"/>
    <n v="0.12"/>
    <n v="15033.74"/>
    <s v="COD"/>
    <x v="2"/>
    <s v="Same-Day"/>
    <s v="Delivered"/>
    <n v="17083.8"/>
    <n v="15033.743999999999"/>
    <n v="2189601.9989000014"/>
    <m/>
    <m/>
    <n v="6557.4564173228364"/>
    <n v="2050.0560000000005"/>
    <n v="2.8096793453447123E-3"/>
    <n v="1"/>
  </r>
  <r>
    <s v="ORD0345"/>
    <d v="2025-05-09T00:00:00"/>
    <s v="Tamil Nadu"/>
    <s v="South"/>
    <x v="3"/>
    <s v="T-shirt"/>
    <n v="4"/>
    <n v="364.9"/>
    <n v="0.21"/>
    <n v="1153.08"/>
    <s v="COD"/>
    <x v="2"/>
    <s v="Standard"/>
    <s v="Delivered"/>
    <n v="1459.6"/>
    <n v="1153.0840000000001"/>
    <n v="1802015.0199999986"/>
    <m/>
    <m/>
    <n v="6557.4564173228364"/>
    <n v="306.51599999999985"/>
    <n v="5.7550013702384217E-2"/>
    <n v="1"/>
  </r>
  <r>
    <s v="ORD0346"/>
    <d v="2025-05-08T00:00:00"/>
    <s v="Delhi"/>
    <s v="South"/>
    <x v="1"/>
    <s v="Biscuits"/>
    <n v="2"/>
    <n v="3916.81"/>
    <n v="0.12"/>
    <n v="6893.59"/>
    <s v="UPI"/>
    <x v="1"/>
    <s v="Same-Day"/>
    <s v="Delivered"/>
    <n v="7833.62"/>
    <n v="6893.5856000000003"/>
    <n v="1975775.7839999988"/>
    <m/>
    <m/>
    <n v="7014.593770491806"/>
    <n v="940.03439999999955"/>
    <n v="3.0637176682044827E-3"/>
    <n v="1"/>
  </r>
  <r>
    <s v="ORD0347"/>
    <d v="2025-01-22T00:00:00"/>
    <s v="Tamil Nadu"/>
    <s v="South"/>
    <x v="0"/>
    <s v="Smartphone"/>
    <n v="2"/>
    <n v="2923.77"/>
    <n v="0.04"/>
    <n v="5613.64"/>
    <s v="UPI"/>
    <x v="0"/>
    <s v="Standard"/>
    <s v="Delivered"/>
    <n v="5847.54"/>
    <n v="5613.6383999999998"/>
    <n v="2058812.7634000003"/>
    <m/>
    <m/>
    <n v="6400.6183730158691"/>
    <n v="233.90160000000014"/>
    <n v="1.3680966697106817E-3"/>
    <n v="1"/>
  </r>
  <r>
    <s v="ORD0348"/>
    <d v="2025-01-14T00:00:00"/>
    <s v="Tamil Nadu"/>
    <s v="North"/>
    <x v="2"/>
    <s v="Biography"/>
    <n v="1"/>
    <n v="284.85000000000002"/>
    <n v="0.05"/>
    <n v="270.61"/>
    <s v="Net Banking"/>
    <x v="2"/>
    <s v="Express"/>
    <s v="Returned"/>
    <n v="284.85000000000002"/>
    <n v="270.60750000000002"/>
    <n v="1954015.6870999979"/>
    <m/>
    <m/>
    <n v="6557.4564173228364"/>
    <n v="14.242500000000007"/>
    <n v="1.7553098121818503E-2"/>
    <n v="0"/>
  </r>
  <r>
    <s v="ORD0349"/>
    <d v="2025-03-22T00:00:00"/>
    <s v="Maharashtra"/>
    <s v="South"/>
    <x v="1"/>
    <s v="Oil"/>
    <n v="2"/>
    <n v="1208.7"/>
    <n v="0.22"/>
    <n v="1885.57"/>
    <s v="Credit Card"/>
    <x v="1"/>
    <s v="Express"/>
    <s v="Delivered"/>
    <n v="2417.4"/>
    <n v="1885.5720000000001"/>
    <n v="1975775.7839999988"/>
    <m/>
    <m/>
    <n v="7014.593770491806"/>
    <n v="531.82799999999997"/>
    <n v="1.820137337635476E-2"/>
    <n v="1"/>
  </r>
  <r>
    <s v="ORD0350"/>
    <d v="2025-05-24T00:00:00"/>
    <s v="Delhi"/>
    <s v="East"/>
    <x v="1"/>
    <s v="Milk"/>
    <n v="3"/>
    <n v="4747.47"/>
    <n v="0.11"/>
    <n v="12675.74"/>
    <s v="Credit Card"/>
    <x v="0"/>
    <s v="Same-Day"/>
    <s v="Delivered"/>
    <n v="14242.41"/>
    <n v="12675.7449"/>
    <n v="1975775.7839999988"/>
    <m/>
    <m/>
    <n v="6400.6183730158691"/>
    <n v="1566.6651000000002"/>
    <n v="2.3170235936193382E-3"/>
    <n v="1"/>
  </r>
  <r>
    <s v="ORD0351"/>
    <d v="2025-03-09T00:00:00"/>
    <s v="Tamil Nadu"/>
    <s v="North"/>
    <x v="3"/>
    <s v="Dress"/>
    <n v="2"/>
    <n v="4745.6099999999997"/>
    <n v="0.23"/>
    <n v="7308.24"/>
    <s v="UPI"/>
    <x v="0"/>
    <s v="Express"/>
    <s v="Delivered"/>
    <n v="9491.2199999999993"/>
    <n v="7308.2393999999995"/>
    <n v="1802015.0199999986"/>
    <m/>
    <m/>
    <n v="6400.6183730158691"/>
    <n v="2182.9805999999999"/>
    <n v="4.8465845275949774E-3"/>
    <n v="1"/>
  </r>
  <r>
    <s v="ORD0352"/>
    <d v="2025-06-07T00:00:00"/>
    <s v="Maharashtra"/>
    <s v="West"/>
    <x v="3"/>
    <s v="Jeans"/>
    <n v="2"/>
    <n v="703.49"/>
    <n v="0.18"/>
    <n v="1153.72"/>
    <s v="COD"/>
    <x v="1"/>
    <s v="Standard"/>
    <s v="Returned"/>
    <n v="1406.98"/>
    <n v="1153.7236"/>
    <n v="1802015.0199999986"/>
    <m/>
    <m/>
    <n v="7014.593770491806"/>
    <n v="253.25639999999999"/>
    <n v="2.5586717650570724E-2"/>
    <n v="0"/>
  </r>
  <r>
    <s v="ORD0353"/>
    <d v="2025-06-19T00:00:00"/>
    <s v="Gujarat"/>
    <s v="North"/>
    <x v="4"/>
    <s v="Lamp"/>
    <n v="1"/>
    <n v="3302.48"/>
    <n v="0"/>
    <n v="3302.48"/>
    <s v="Credit Card"/>
    <x v="1"/>
    <s v="Same-Day"/>
    <s v="Delivered"/>
    <n v="3302.48"/>
    <n v="3302.48"/>
    <n v="2189601.9989000014"/>
    <m/>
    <m/>
    <n v="7014.593770491806"/>
    <n v="0"/>
    <n v="0"/>
    <n v="1"/>
  </r>
  <r>
    <s v="ORD0354"/>
    <d v="2025-01-24T00:00:00"/>
    <s v="Gujarat"/>
    <s v="East"/>
    <x v="2"/>
    <s v="Novel"/>
    <n v="2"/>
    <n v="1106.93"/>
    <n v="0.17"/>
    <n v="1837.5"/>
    <s v="UPI"/>
    <x v="2"/>
    <s v="Standard"/>
    <s v="Delivered"/>
    <n v="2213.86"/>
    <n v="1837.5038"/>
    <n v="1954015.6870999979"/>
    <m/>
    <m/>
    <n v="6557.4564173228364"/>
    <n v="376.35620000000017"/>
    <n v="1.5357791368921252E-2"/>
    <n v="1"/>
  </r>
  <r>
    <s v="ORD0355"/>
    <d v="2025-02-20T00:00:00"/>
    <s v="Gujarat"/>
    <s v="North"/>
    <x v="0"/>
    <s v="Headphones"/>
    <n v="2"/>
    <n v="2152.25"/>
    <n v="0.22"/>
    <n v="3357.51"/>
    <s v="COD"/>
    <x v="1"/>
    <s v="Same-Day"/>
    <s v="Delivered"/>
    <n v="4304.5"/>
    <n v="3357.51"/>
    <n v="2058812.7634000003"/>
    <m/>
    <m/>
    <n v="7014.593770491806"/>
    <n v="946.98999999999978"/>
    <n v="1.022186084330352E-2"/>
    <n v="1"/>
  </r>
  <r>
    <s v="ORD0356"/>
    <d v="2025-02-09T00:00:00"/>
    <s v="Delhi"/>
    <s v="West"/>
    <x v="0"/>
    <s v="Smartwatch"/>
    <n v="3"/>
    <n v="4174.34"/>
    <n v="0.24"/>
    <n v="9517.5"/>
    <s v="COD"/>
    <x v="0"/>
    <s v="Express"/>
    <s v="Delivered"/>
    <n v="12523.02"/>
    <n v="9517.4952000000012"/>
    <n v="2058812.7634000003"/>
    <m/>
    <m/>
    <n v="6400.6183730158691"/>
    <n v="3005.5247999999992"/>
    <n v="5.7494118830761264E-3"/>
    <n v="1"/>
  </r>
  <r>
    <s v="ORD0357"/>
    <d v="2025-02-08T00:00:00"/>
    <s v="Delhi"/>
    <s v="West"/>
    <x v="0"/>
    <s v="Smartwatch"/>
    <n v="2"/>
    <n v="113.42"/>
    <n v="0.17"/>
    <n v="188.28"/>
    <s v="Net Banking"/>
    <x v="2"/>
    <s v="Standard"/>
    <s v="Delivered"/>
    <n v="226.84"/>
    <n v="188.27719999999999"/>
    <n v="2058812.7634000003"/>
    <m/>
    <m/>
    <n v="6557.4564173228364"/>
    <n v="38.56280000000001"/>
    <n v="0.14988538176688415"/>
    <n v="1"/>
  </r>
  <r>
    <s v="ORD0358"/>
    <d v="2025-04-17T00:00:00"/>
    <s v="Maharashtra"/>
    <s v="West"/>
    <x v="0"/>
    <s v="Smartphone"/>
    <n v="2"/>
    <n v="2338.08"/>
    <n v="0.24"/>
    <n v="3553.88"/>
    <s v="UPI"/>
    <x v="1"/>
    <s v="Express"/>
    <s v="Delivered"/>
    <n v="4676.16"/>
    <n v="3553.8815999999997"/>
    <n v="2058812.7634000003"/>
    <m/>
    <m/>
    <n v="7014.593770491806"/>
    <n v="1122.2784000000001"/>
    <n v="1.0264832683227263E-2"/>
    <n v="1"/>
  </r>
  <r>
    <s v="ORD0359"/>
    <d v="2025-03-31T00:00:00"/>
    <s v="Karnataka"/>
    <s v="North"/>
    <x v="3"/>
    <s v="T-shirt"/>
    <n v="3"/>
    <n v="2187.38"/>
    <n v="0.03"/>
    <n v="6365.28"/>
    <s v="UPI"/>
    <x v="1"/>
    <s v="Standard"/>
    <s v="Returned"/>
    <n v="6562.14"/>
    <n v="6365.2758000000003"/>
    <n v="1802015.0199999986"/>
    <m/>
    <m/>
    <n v="7014.593770491806"/>
    <n v="196.86419999999998"/>
    <n v="1.3715038082089074E-3"/>
    <n v="0"/>
  </r>
  <r>
    <s v="ORD0360"/>
    <d v="2025-01-30T00:00:00"/>
    <s v="Karnataka"/>
    <s v="South"/>
    <x v="3"/>
    <s v="Dress"/>
    <n v="3"/>
    <n v="4404.53"/>
    <n v="0.02"/>
    <n v="12949.32"/>
    <s v="Net Banking"/>
    <x v="1"/>
    <s v="Express"/>
    <s v="Delivered"/>
    <n v="13213.59"/>
    <n v="12949.3182"/>
    <n v="1802015.0199999986"/>
    <m/>
    <m/>
    <n v="7014.593770491806"/>
    <n v="264.27180000000044"/>
    <n v="4.5407796064506322E-4"/>
    <n v="1"/>
  </r>
  <r>
    <s v="ORD0361"/>
    <d v="2025-03-25T00:00:00"/>
    <s v="Karnataka"/>
    <s v="North"/>
    <x v="2"/>
    <s v="Biography"/>
    <n v="4"/>
    <n v="4019.51"/>
    <n v="0.16"/>
    <n v="13505.55"/>
    <s v="Net Banking"/>
    <x v="1"/>
    <s v="Standard"/>
    <s v="Delivered"/>
    <n v="16078.04"/>
    <n v="13505.553600000001"/>
    <n v="1954015.6870999979"/>
    <m/>
    <m/>
    <n v="7014.593770491806"/>
    <n v="2572.4863999999998"/>
    <n v="3.9805846981348474E-3"/>
    <n v="1"/>
  </r>
  <r>
    <s v="ORD0362"/>
    <d v="2025-02-07T00:00:00"/>
    <s v="Maharashtra"/>
    <s v="West"/>
    <x v="0"/>
    <s v="Laptop"/>
    <n v="4"/>
    <n v="4031.1"/>
    <n v="0.17"/>
    <n v="13383.25"/>
    <s v="Net Banking"/>
    <x v="1"/>
    <s v="Standard"/>
    <s v="Cancelled"/>
    <n v="16124.4"/>
    <n v="13383.251999999999"/>
    <n v="2058812.7634000003"/>
    <m/>
    <m/>
    <n v="7014.593770491806"/>
    <n v="2741.148000000001"/>
    <n v="4.2172111830517727E-3"/>
    <n v="0"/>
  </r>
  <r>
    <s v="ORD0363"/>
    <d v="2025-02-26T00:00:00"/>
    <s v="Delhi"/>
    <s v="East"/>
    <x v="1"/>
    <s v="Rice"/>
    <n v="1"/>
    <n v="4449.21"/>
    <n v="0.11"/>
    <n v="3959.8"/>
    <s v="Net Banking"/>
    <x v="2"/>
    <s v="Standard"/>
    <s v="Delivered"/>
    <n v="4449.21"/>
    <n v="3959.7969000000003"/>
    <n v="1975775.7839999988"/>
    <m/>
    <m/>
    <n v="6557.4564173228364"/>
    <n v="489.41309999999976"/>
    <n v="2.472349023759274E-3"/>
    <n v="1"/>
  </r>
  <r>
    <s v="ORD0364"/>
    <d v="2025-04-02T00:00:00"/>
    <s v="Karnataka"/>
    <s v="West"/>
    <x v="0"/>
    <s v="Laptop"/>
    <n v="5"/>
    <n v="566.69000000000005"/>
    <n v="0.17"/>
    <n v="2351.7600000000002"/>
    <s v="COD"/>
    <x v="1"/>
    <s v="Standard"/>
    <s v="Delivered"/>
    <n v="2833.4500000000003"/>
    <n v="2351.7635"/>
    <n v="2058812.7634000003"/>
    <m/>
    <m/>
    <n v="7014.593770491806"/>
    <n v="481.68650000000025"/>
    <n v="2.9998764756745309E-2"/>
    <n v="1"/>
  </r>
  <r>
    <s v="ORD0365"/>
    <d v="2025-02-20T00:00:00"/>
    <s v="Gujarat"/>
    <s v="West"/>
    <x v="2"/>
    <s v="Textbook"/>
    <n v="1"/>
    <n v="3252.65"/>
    <n v="0.04"/>
    <n v="3122.54"/>
    <s v="COD"/>
    <x v="0"/>
    <s v="Express"/>
    <s v="Returned"/>
    <n v="3252.65"/>
    <n v="3122.5439999999999"/>
    <n v="1954015.6870999979"/>
    <m/>
    <m/>
    <n v="6400.6183730158691"/>
    <n v="130.10600000000022"/>
    <n v="1.2297664980861758E-3"/>
    <n v="0"/>
  </r>
  <r>
    <s v="ORD0366"/>
    <d v="2025-06-21T00:00:00"/>
    <s v="Karnataka"/>
    <s v="West"/>
    <x v="0"/>
    <s v="Smartwatch"/>
    <n v="3"/>
    <n v="346.72"/>
    <n v="0.06"/>
    <n v="977.75"/>
    <s v="Debit Card"/>
    <x v="2"/>
    <s v="Same-Day"/>
    <s v="Delivered"/>
    <n v="1040.1600000000001"/>
    <n v="977.75040000000001"/>
    <n v="2058812.7634000003"/>
    <m/>
    <m/>
    <n v="6557.4564173228364"/>
    <n v="62.409600000000069"/>
    <n v="1.7305029995385322E-2"/>
    <n v="1"/>
  </r>
  <r>
    <s v="ORD0367"/>
    <d v="2025-07-01T00:00:00"/>
    <s v="Tamil Nadu"/>
    <s v="North"/>
    <x v="3"/>
    <s v="T-shirt"/>
    <n v="4"/>
    <n v="531.29999999999995"/>
    <n v="0.12"/>
    <n v="1870.18"/>
    <s v="Net Banking"/>
    <x v="1"/>
    <s v="Express"/>
    <s v="In Transit"/>
    <n v="2125.1999999999998"/>
    <n v="1870.1759999999999"/>
    <n v="1802015.0199999986"/>
    <m/>
    <m/>
    <n v="7014.593770491806"/>
    <n v="255.02399999999989"/>
    <n v="2.258610954263128E-2"/>
    <n v="0"/>
  </r>
  <r>
    <s v="ORD0368"/>
    <d v="2025-01-17T00:00:00"/>
    <s v="Tamil Nadu"/>
    <s v="East"/>
    <x v="0"/>
    <s v="Smartphone"/>
    <n v="5"/>
    <n v="2790.58"/>
    <n v="0.21"/>
    <n v="11022.79"/>
    <s v="Net Banking"/>
    <x v="0"/>
    <s v="Same-Day"/>
    <s v="Returned"/>
    <n v="13952.9"/>
    <n v="11022.791000000001"/>
    <n v="2058812.7634000003"/>
    <m/>
    <m/>
    <n v="6400.6183730158691"/>
    <n v="2930.1089999999986"/>
    <n v="7.5253173175468899E-3"/>
    <n v="0"/>
  </r>
  <r>
    <s v="ORD0369"/>
    <d v="2025-03-30T00:00:00"/>
    <s v="Tamil Nadu"/>
    <s v="West"/>
    <x v="1"/>
    <s v="Oil"/>
    <n v="1"/>
    <n v="4101.28"/>
    <n v="0.21"/>
    <n v="3240.01"/>
    <s v="UPI"/>
    <x v="2"/>
    <s v="Express"/>
    <s v="Delivered"/>
    <n v="4101.28"/>
    <n v="3240.0111999999999"/>
    <n v="1975775.7839999988"/>
    <m/>
    <m/>
    <n v="6557.4564173228364"/>
    <n v="861.26879999999983"/>
    <n v="5.1203526703858309E-3"/>
    <n v="1"/>
  </r>
  <r>
    <s v="ORD0370"/>
    <d v="2025-06-08T00:00:00"/>
    <s v="Maharashtra"/>
    <s v="East"/>
    <x v="4"/>
    <s v="Table"/>
    <n v="2"/>
    <n v="110.77"/>
    <n v="0.09"/>
    <n v="201.6"/>
    <s v="Credit Card"/>
    <x v="1"/>
    <s v="Same-Day"/>
    <s v="Delivered"/>
    <n v="221.54"/>
    <n v="201.60140000000001"/>
    <n v="2189601.9989000014"/>
    <m/>
    <m/>
    <n v="7014.593770491806"/>
    <n v="19.93859999999998"/>
    <n v="8.1249435767807174E-2"/>
    <n v="1"/>
  </r>
  <r>
    <s v="ORD0371"/>
    <d v="2025-06-19T00:00:00"/>
    <s v="Maharashtra"/>
    <s v="North"/>
    <x v="4"/>
    <s v="Lamp"/>
    <n v="2"/>
    <n v="4127.01"/>
    <n v="0.19"/>
    <n v="6685.76"/>
    <s v="Debit Card"/>
    <x v="2"/>
    <s v="Express"/>
    <s v="Delivered"/>
    <n v="8254.02"/>
    <n v="6685.7562000000007"/>
    <n v="2189601.9989000014"/>
    <m/>
    <m/>
    <n v="6557.4564173228364"/>
    <n v="1568.2637999999997"/>
    <n v="4.6038172914531338E-3"/>
    <n v="1"/>
  </r>
  <r>
    <s v="ORD0372"/>
    <d v="2025-06-18T00:00:00"/>
    <s v="Maharashtra"/>
    <s v="North"/>
    <x v="3"/>
    <s v="Jeans"/>
    <n v="4"/>
    <n v="4140.32"/>
    <n v="0.05"/>
    <n v="15733.22"/>
    <s v="Net Banking"/>
    <x v="0"/>
    <s v="Express"/>
    <s v="Cancelled"/>
    <n v="16561.28"/>
    <n v="15733.215999999999"/>
    <n v="1802015.0199999986"/>
    <m/>
    <m/>
    <n v="6400.6183730158691"/>
    <n v="828.06400000000031"/>
    <n v="1.2076361247439814E-3"/>
    <n v="0"/>
  </r>
  <r>
    <s v="ORD0373"/>
    <d v="2025-04-19T00:00:00"/>
    <s v="Tamil Nadu"/>
    <s v="North"/>
    <x v="0"/>
    <s v="Smartphone"/>
    <n v="5"/>
    <n v="4785.33"/>
    <n v="0.03"/>
    <n v="23208.85"/>
    <s v="Net Banking"/>
    <x v="1"/>
    <s v="Express"/>
    <s v="Delivered"/>
    <n v="23926.65"/>
    <n v="23208.8505"/>
    <n v="2058812.7634000003"/>
    <m/>
    <m/>
    <n v="7014.593770491806"/>
    <n v="717.79950000000099"/>
    <n v="6.2691601206186413E-4"/>
    <n v="1"/>
  </r>
  <r>
    <s v="ORD0374"/>
    <d v="2025-01-22T00:00:00"/>
    <s v="Gujarat"/>
    <s v="North"/>
    <x v="0"/>
    <s v="Smartwatch"/>
    <n v="2"/>
    <n v="3489.91"/>
    <n v="0.04"/>
    <n v="6700.63"/>
    <s v="Net Banking"/>
    <x v="1"/>
    <s v="Standard"/>
    <s v="Delivered"/>
    <n v="6979.82"/>
    <n v="6700.6271999999999"/>
    <n v="2058812.7634000003"/>
    <m/>
    <m/>
    <n v="7014.593770491806"/>
    <n v="279.19279999999981"/>
    <n v="1.1461613623273954E-3"/>
    <n v="1"/>
  </r>
  <r>
    <s v="ORD0375"/>
    <d v="2025-01-12T00:00:00"/>
    <s v="Gujarat"/>
    <s v="West"/>
    <x v="1"/>
    <s v="Milk"/>
    <n v="5"/>
    <n v="4587.96"/>
    <n v="0.19"/>
    <n v="18581.240000000002"/>
    <s v="Net Banking"/>
    <x v="2"/>
    <s v="Express"/>
    <s v="In Transit"/>
    <n v="22939.8"/>
    <n v="18581.238000000001"/>
    <n v="1975775.7839999988"/>
    <m/>
    <m/>
    <n v="6557.4564173228364"/>
    <n v="4358.5619999999981"/>
    <n v="4.141274117472689E-3"/>
    <n v="0"/>
  </r>
  <r>
    <s v="ORD0376"/>
    <d v="2025-05-09T00:00:00"/>
    <s v="Delhi"/>
    <s v="East"/>
    <x v="4"/>
    <s v="Table"/>
    <n v="5"/>
    <n v="3530.07"/>
    <n v="0.19"/>
    <n v="14296.78"/>
    <s v="Debit Card"/>
    <x v="2"/>
    <s v="Express"/>
    <s v="Delivered"/>
    <n v="17650.350000000002"/>
    <n v="14296.783500000003"/>
    <n v="2189601.9989000014"/>
    <m/>
    <m/>
    <n v="6557.4564173228364"/>
    <n v="3353.566499999999"/>
    <n v="5.382329528876198E-3"/>
    <n v="1"/>
  </r>
  <r>
    <s v="ORD0377"/>
    <d v="2025-04-17T00:00:00"/>
    <s v="Delhi"/>
    <s v="South"/>
    <x v="1"/>
    <s v="Oil"/>
    <n v="3"/>
    <n v="3464.4"/>
    <n v="0.23"/>
    <n v="8002.76"/>
    <s v="Debit Card"/>
    <x v="1"/>
    <s v="Standard"/>
    <s v="Delivered"/>
    <n v="10393.200000000001"/>
    <n v="8002.764000000001"/>
    <n v="1975775.7839999988"/>
    <m/>
    <m/>
    <n v="7014.593770491806"/>
    <n v="2390.4359999999997"/>
    <n v="6.6389562406188665E-3"/>
    <n v="1"/>
  </r>
  <r>
    <s v="ORD0378"/>
    <d v="2025-06-14T00:00:00"/>
    <s v="Karnataka"/>
    <s v="East"/>
    <x v="4"/>
    <s v="Lamp"/>
    <n v="5"/>
    <n v="2896.13"/>
    <n v="0.17"/>
    <n v="12018.94"/>
    <s v="COD"/>
    <x v="2"/>
    <s v="Express"/>
    <s v="Returned"/>
    <n v="14480.650000000001"/>
    <n v="12018.9395"/>
    <n v="2189601.9989000014"/>
    <m/>
    <m/>
    <n v="6557.4564173228364"/>
    <n v="2461.710500000001"/>
    <n v="5.8699022488631382E-3"/>
    <n v="0"/>
  </r>
  <r>
    <s v="ORD0379"/>
    <d v="2025-01-05T00:00:00"/>
    <s v="Gujarat"/>
    <s v="East"/>
    <x v="2"/>
    <s v="Novel"/>
    <n v="4"/>
    <n v="812.1"/>
    <n v="0.17"/>
    <n v="2696.17"/>
    <s v="Credit Card"/>
    <x v="0"/>
    <s v="Standard"/>
    <s v="Cancelled"/>
    <n v="3248.4"/>
    <n v="2696.172"/>
    <n v="1954015.6870999979"/>
    <m/>
    <m/>
    <n v="6400.6183730158691"/>
    <n v="552.22800000000007"/>
    <n v="2.0933382588351188E-2"/>
    <n v="0"/>
  </r>
  <r>
    <s v="ORD0380"/>
    <d v="2025-01-21T00:00:00"/>
    <s v="Karnataka"/>
    <s v="West"/>
    <x v="3"/>
    <s v="Dress"/>
    <n v="3"/>
    <n v="1099.5999999999999"/>
    <n v="0.14000000000000001"/>
    <n v="2836.97"/>
    <s v="Debit Card"/>
    <x v="0"/>
    <s v="Express"/>
    <s v="Delivered"/>
    <n v="3298.7999999999997"/>
    <n v="2836.9679999999998"/>
    <n v="1802015.0199999986"/>
    <m/>
    <m/>
    <n v="6400.6183730158691"/>
    <n v="461.83199999999988"/>
    <n v="1.273190251000364E-2"/>
    <n v="1"/>
  </r>
  <r>
    <s v="ORD0381"/>
    <d v="2025-07-01T00:00:00"/>
    <s v="Gujarat"/>
    <s v="North"/>
    <x v="1"/>
    <s v="Oil"/>
    <n v="5"/>
    <n v="3943.11"/>
    <n v="0.2"/>
    <n v="15772.44"/>
    <s v="Net Banking"/>
    <x v="0"/>
    <s v="Express"/>
    <s v="Returned"/>
    <n v="19715.55"/>
    <n v="15772.44"/>
    <n v="1975775.7839999988"/>
    <m/>
    <m/>
    <n v="6400.6183730158691"/>
    <n v="3943.1099999999988"/>
    <n v="5.0721384896693219E-3"/>
    <n v="0"/>
  </r>
  <r>
    <s v="ORD0382"/>
    <d v="2025-05-29T00:00:00"/>
    <s v="Karnataka"/>
    <s v="South"/>
    <x v="2"/>
    <s v="Biography"/>
    <n v="1"/>
    <n v="3743.98"/>
    <n v="0.05"/>
    <n v="3556.78"/>
    <s v="COD"/>
    <x v="0"/>
    <s v="Express"/>
    <s v="Returned"/>
    <n v="3743.98"/>
    <n v="3556.7809999999999"/>
    <n v="1954015.6870999979"/>
    <m/>
    <m/>
    <n v="6400.6183730158691"/>
    <n v="187.19900000000007"/>
    <n v="1.3354772194295911E-3"/>
    <n v="0"/>
  </r>
  <r>
    <s v="ORD0383"/>
    <d v="2025-06-16T00:00:00"/>
    <s v="Delhi"/>
    <s v="North"/>
    <x v="4"/>
    <s v="Sofa"/>
    <n v="2"/>
    <n v="4918.92"/>
    <n v="0.02"/>
    <n v="9641.08"/>
    <s v="UPI"/>
    <x v="2"/>
    <s v="Standard"/>
    <s v="Delivered"/>
    <n v="9837.84"/>
    <n v="9641.0831999999991"/>
    <n v="2189601.9989000014"/>
    <m/>
    <m/>
    <n v="6557.4564173228364"/>
    <n v="196.75680000000102"/>
    <n v="4.06593317232238E-4"/>
    <n v="1"/>
  </r>
  <r>
    <s v="ORD0384"/>
    <d v="2025-02-17T00:00:00"/>
    <s v="Gujarat"/>
    <s v="West"/>
    <x v="2"/>
    <s v="Comics"/>
    <n v="2"/>
    <n v="2961.53"/>
    <n v="0.06"/>
    <n v="5567.68"/>
    <s v="UPI"/>
    <x v="0"/>
    <s v="Express"/>
    <s v="Delivered"/>
    <n v="5923.06"/>
    <n v="5567.6764000000003"/>
    <n v="1954015.6870999979"/>
    <m/>
    <m/>
    <n v="6400.6183730158691"/>
    <n v="355.38360000000011"/>
    <n v="2.0259798144877813E-3"/>
    <n v="1"/>
  </r>
  <r>
    <s v="ORD0385"/>
    <d v="2025-02-04T00:00:00"/>
    <s v="Delhi"/>
    <s v="East"/>
    <x v="3"/>
    <s v="T-shirt"/>
    <n v="1"/>
    <n v="3890.94"/>
    <n v="0.16"/>
    <n v="3268.39"/>
    <s v="UPI"/>
    <x v="1"/>
    <s v="Same-Day"/>
    <s v="Delivered"/>
    <n v="3890.94"/>
    <n v="3268.3896"/>
    <n v="1802015.0199999986"/>
    <m/>
    <m/>
    <n v="7014.593770491806"/>
    <n v="622.55040000000008"/>
    <n v="4.1121168663613419E-3"/>
    <n v="1"/>
  </r>
  <r>
    <s v="ORD0386"/>
    <d v="2025-03-22T00:00:00"/>
    <s v="Maharashtra"/>
    <s v="South"/>
    <x v="1"/>
    <s v="Milk"/>
    <n v="2"/>
    <n v="4789.24"/>
    <n v="0.13"/>
    <n v="8333.2800000000007"/>
    <s v="UPI"/>
    <x v="1"/>
    <s v="Same-Day"/>
    <s v="Delivered"/>
    <n v="9578.48"/>
    <n v="8333.2775999999994"/>
    <n v="1975775.7839999988"/>
    <m/>
    <m/>
    <n v="7014.593770491806"/>
    <n v="1245.2024000000001"/>
    <n v="2.7144181540286142E-3"/>
    <n v="1"/>
  </r>
  <r>
    <s v="ORD0387"/>
    <d v="2025-04-07T00:00:00"/>
    <s v="Maharashtra"/>
    <s v="South"/>
    <x v="1"/>
    <s v="Biscuits"/>
    <n v="2"/>
    <n v="3350.34"/>
    <n v="0.08"/>
    <n v="6164.63"/>
    <s v="UPI"/>
    <x v="0"/>
    <s v="Express"/>
    <s v="In Transit"/>
    <n v="6700.68"/>
    <n v="6164.6256000000003"/>
    <n v="1975775.7839999988"/>
    <m/>
    <m/>
    <n v="6400.6183730158691"/>
    <n v="536.05439999999999"/>
    <n v="2.3878173558504511E-3"/>
    <n v="0"/>
  </r>
  <r>
    <s v="ORD0388"/>
    <d v="2025-04-06T00:00:00"/>
    <s v="Gujarat"/>
    <s v="South"/>
    <x v="1"/>
    <s v="Biscuits"/>
    <n v="3"/>
    <n v="2283.77"/>
    <n v="0.23"/>
    <n v="5275.51"/>
    <s v="Credit Card"/>
    <x v="0"/>
    <s v="Same-Day"/>
    <s v="In Transit"/>
    <n v="6851.3099999999995"/>
    <n v="5275.5086999999994"/>
    <n v="1975775.7839999988"/>
    <m/>
    <m/>
    <n v="6400.6183730158691"/>
    <n v="1575.8013000000001"/>
    <n v="1.0071066701112635E-2"/>
    <n v="0"/>
  </r>
  <r>
    <s v="ORD0389"/>
    <d v="2025-02-13T00:00:00"/>
    <s v="Maharashtra"/>
    <s v="East"/>
    <x v="4"/>
    <s v="Table"/>
    <n v="5"/>
    <n v="3647.48"/>
    <n v="0.01"/>
    <n v="18055.03"/>
    <s v="Net Banking"/>
    <x v="2"/>
    <s v="Same-Day"/>
    <s v="Delivered"/>
    <n v="18237.400000000001"/>
    <n v="18055.026000000002"/>
    <n v="2189601.9989000014"/>
    <m/>
    <m/>
    <n v="6557.4564173228364"/>
    <n v="182.3739999999998"/>
    <n v="2.7416188711110135E-4"/>
    <n v="1"/>
  </r>
  <r>
    <s v="ORD0390"/>
    <d v="2025-06-19T00:00:00"/>
    <s v="Tamil Nadu"/>
    <s v="South"/>
    <x v="1"/>
    <s v="Biscuits"/>
    <n v="2"/>
    <n v="1669.53"/>
    <n v="0.02"/>
    <n v="3272.28"/>
    <s v="Credit Card"/>
    <x v="2"/>
    <s v="Standard"/>
    <s v="In Transit"/>
    <n v="3339.06"/>
    <n v="3272.2788"/>
    <n v="1975775.7839999988"/>
    <m/>
    <m/>
    <n v="6557.4564173228364"/>
    <n v="66.781199999999899"/>
    <n v="1.1979419357543741E-3"/>
    <n v="0"/>
  </r>
  <r>
    <s v="ORD0391"/>
    <d v="2025-03-21T00:00:00"/>
    <s v="Maharashtra"/>
    <s v="South"/>
    <x v="1"/>
    <s v="Rice"/>
    <n v="2"/>
    <n v="4338.26"/>
    <n v="0.11"/>
    <n v="7722.1"/>
    <s v="Debit Card"/>
    <x v="1"/>
    <s v="Standard"/>
    <s v="Delivered"/>
    <n v="8676.52"/>
    <n v="7722.1028000000006"/>
    <n v="1975775.7839999988"/>
    <m/>
    <m/>
    <n v="7014.593770491806"/>
    <n v="954.41719999999987"/>
    <n v="2.5355787804327082E-3"/>
    <n v="1"/>
  </r>
  <r>
    <s v="ORD0392"/>
    <d v="2025-06-27T00:00:00"/>
    <s v="Delhi"/>
    <s v="East"/>
    <x v="2"/>
    <s v="Novel"/>
    <n v="3"/>
    <n v="285.64"/>
    <n v="0.02"/>
    <n v="839.78"/>
    <s v="Credit Card"/>
    <x v="2"/>
    <s v="Standard"/>
    <s v="Delivered"/>
    <n v="856.92"/>
    <n v="839.78159999999991"/>
    <n v="1954015.6870999979"/>
    <m/>
    <m/>
    <n v="6557.4564173228364"/>
    <n v="17.138400000000047"/>
    <n v="7.0018204733230645E-3"/>
    <n v="1"/>
  </r>
  <r>
    <s v="ORD0393"/>
    <d v="2025-01-14T00:00:00"/>
    <s v="Karnataka"/>
    <s v="West"/>
    <x v="1"/>
    <s v="Oil"/>
    <n v="4"/>
    <n v="3188.06"/>
    <n v="0.11"/>
    <n v="11349.49"/>
    <s v="Net Banking"/>
    <x v="2"/>
    <s v="Standard"/>
    <s v="Delivered"/>
    <n v="12752.24"/>
    <n v="11349.4936"/>
    <n v="1975775.7839999988"/>
    <m/>
    <m/>
    <n v="6557.4564173228364"/>
    <n v="1402.7464"/>
    <n v="3.4503742087664598E-3"/>
    <n v="1"/>
  </r>
  <r>
    <s v="ORD0394"/>
    <d v="2025-02-03T00:00:00"/>
    <s v="Gujarat"/>
    <s v="North"/>
    <x v="1"/>
    <s v="Rice"/>
    <n v="5"/>
    <n v="323.02999999999997"/>
    <n v="0.21"/>
    <n v="1275.97"/>
    <s v="Credit Card"/>
    <x v="1"/>
    <s v="Express"/>
    <s v="Delivered"/>
    <n v="1615.1499999999999"/>
    <n v="1275.9684999999999"/>
    <n v="1975775.7839999988"/>
    <m/>
    <m/>
    <n v="7014.593770491806"/>
    <n v="339.18149999999991"/>
    <n v="6.5009441847506427E-2"/>
    <n v="1"/>
  </r>
  <r>
    <s v="ORD0395"/>
    <d v="2025-03-17T00:00:00"/>
    <s v="Karnataka"/>
    <s v="South"/>
    <x v="4"/>
    <s v="Lamp"/>
    <n v="4"/>
    <n v="4128.3999999999996"/>
    <n v="0.01"/>
    <n v="16348.46"/>
    <s v="Net Banking"/>
    <x v="2"/>
    <s v="Standard"/>
    <s v="Delivered"/>
    <n v="16513.599999999999"/>
    <n v="16348.463999999998"/>
    <n v="2189601.9989000014"/>
    <m/>
    <m/>
    <n v="6557.4564173228364"/>
    <n v="165.13600000000042"/>
    <n v="2.4222459064044186E-4"/>
    <n v="1"/>
  </r>
  <r>
    <s v="ORD0396"/>
    <d v="2025-01-03T00:00:00"/>
    <s v="Delhi"/>
    <s v="South"/>
    <x v="2"/>
    <s v="Comics"/>
    <n v="3"/>
    <n v="4791.22"/>
    <n v="0"/>
    <n v="14373.66"/>
    <s v="UPI"/>
    <x v="1"/>
    <s v="Same-Day"/>
    <s v="Delivered"/>
    <n v="14373.66"/>
    <n v="14373.66"/>
    <n v="1954015.6870999979"/>
    <m/>
    <m/>
    <n v="7014.593770491806"/>
    <n v="0"/>
    <n v="0"/>
    <n v="1"/>
  </r>
  <r>
    <s v="ORD0397"/>
    <d v="2025-03-19T00:00:00"/>
    <s v="Gujarat"/>
    <s v="East"/>
    <x v="0"/>
    <s v="Smartwatch"/>
    <n v="3"/>
    <n v="1129.26"/>
    <n v="0.19"/>
    <n v="2744.1"/>
    <s v="COD"/>
    <x v="0"/>
    <s v="Same-Day"/>
    <s v="Delivered"/>
    <n v="3387.7799999999997"/>
    <n v="2744.1017999999999"/>
    <n v="2058812.7634000003"/>
    <m/>
    <m/>
    <n v="6400.6183730158691"/>
    <n v="643.67819999999983"/>
    <n v="1.6825177549899935E-2"/>
    <n v="1"/>
  </r>
  <r>
    <s v="ORD0398"/>
    <d v="2025-02-23T00:00:00"/>
    <s v="Delhi"/>
    <s v="North"/>
    <x v="1"/>
    <s v="Oil"/>
    <n v="5"/>
    <n v="4190.2700000000004"/>
    <n v="0.05"/>
    <n v="19903.78"/>
    <s v="Debit Card"/>
    <x v="0"/>
    <s v="Standard"/>
    <s v="Returned"/>
    <n v="20951.350000000002"/>
    <n v="19903.782500000001"/>
    <n v="1975775.7839999988"/>
    <m/>
    <m/>
    <n v="6400.6183730158691"/>
    <n v="1047.567500000001"/>
    <n v="1.1932405310397659E-3"/>
    <n v="0"/>
  </r>
  <r>
    <s v="ORD0399"/>
    <d v="2025-07-01T00:00:00"/>
    <s v="Gujarat"/>
    <s v="West"/>
    <x v="1"/>
    <s v="Biscuits"/>
    <n v="1"/>
    <n v="1328.37"/>
    <n v="0.05"/>
    <n v="1261.95"/>
    <s v="Credit Card"/>
    <x v="2"/>
    <s v="Same-Day"/>
    <s v="In Transit"/>
    <n v="1328.37"/>
    <n v="1261.9514999999999"/>
    <n v="1975775.7839999988"/>
    <m/>
    <m/>
    <n v="6557.4564173228364"/>
    <n v="66.418499999999995"/>
    <n v="3.7640115329313373E-3"/>
    <n v="0"/>
  </r>
  <r>
    <s v="ORD0400"/>
    <d v="2025-06-04T00:00:00"/>
    <s v="Delhi"/>
    <s v="West"/>
    <x v="4"/>
    <s v="Sofa"/>
    <n v="5"/>
    <n v="442.06"/>
    <n v="0.05"/>
    <n v="2099.7800000000002"/>
    <s v="Credit Card"/>
    <x v="2"/>
    <s v="Express"/>
    <s v="Delivered"/>
    <n v="2210.3000000000002"/>
    <n v="2099.7849999999999"/>
    <n v="2189601.9989000014"/>
    <m/>
    <m/>
    <n v="6557.4564173228364"/>
    <n v="110.51500000000033"/>
    <n v="1.1310681807899381E-2"/>
    <n v="1"/>
  </r>
  <r>
    <s v="ORD0401"/>
    <d v="2025-06-04T00:00:00"/>
    <s v="Gujarat"/>
    <s v="South"/>
    <x v="4"/>
    <s v="Sofa"/>
    <n v="3"/>
    <n v="4797.43"/>
    <n v="0.04"/>
    <n v="13816.6"/>
    <s v="COD"/>
    <x v="2"/>
    <s v="Express"/>
    <s v="Cancelled"/>
    <n v="14392.29"/>
    <n v="13816.598400000001"/>
    <n v="2189601.9989000014"/>
    <m/>
    <m/>
    <n v="6557.4564173228364"/>
    <n v="575.69160000000011"/>
    <n v="8.3377975290937015E-4"/>
    <n v="0"/>
  </r>
  <r>
    <s v="ORD0402"/>
    <d v="2025-04-01T00:00:00"/>
    <s v="Karnataka"/>
    <s v="East"/>
    <x v="2"/>
    <s v="Comics"/>
    <n v="3"/>
    <n v="4401.6400000000003"/>
    <n v="0.12"/>
    <n v="11620.33"/>
    <s v="Debit Card"/>
    <x v="1"/>
    <s v="Express"/>
    <s v="Delivered"/>
    <n v="13204.920000000002"/>
    <n v="11620.329600000001"/>
    <n v="1954015.6870999979"/>
    <m/>
    <m/>
    <n v="7014.593770491806"/>
    <n v="1584.590400000001"/>
    <n v="2.7262565770939918E-3"/>
    <n v="1"/>
  </r>
  <r>
    <s v="ORD0403"/>
    <d v="2025-02-27T00:00:00"/>
    <s v="Gujarat"/>
    <s v="North"/>
    <x v="0"/>
    <s v="Laptop"/>
    <n v="2"/>
    <n v="4467.3599999999997"/>
    <n v="0.05"/>
    <n v="8487.98"/>
    <s v="Credit Card"/>
    <x v="2"/>
    <s v="Same-Day"/>
    <s v="Delivered"/>
    <n v="8934.7199999999993"/>
    <n v="8487.9839999999986"/>
    <n v="2058812.7634000003"/>
    <m/>
    <m/>
    <n v="6557.4564173228364"/>
    <n v="446.73600000000079"/>
    <n v="1.1192292539665485E-3"/>
    <n v="1"/>
  </r>
  <r>
    <s v="ORD0404"/>
    <d v="2025-03-26T00:00:00"/>
    <s v="Gujarat"/>
    <s v="West"/>
    <x v="0"/>
    <s v="Smartphone"/>
    <n v="5"/>
    <n v="1142.53"/>
    <n v="0.01"/>
    <n v="5655.52"/>
    <s v="COD"/>
    <x v="2"/>
    <s v="Express"/>
    <s v="Delivered"/>
    <n v="5712.65"/>
    <n v="5655.5234999999993"/>
    <n v="2058812.7634000003"/>
    <m/>
    <m/>
    <n v="6557.4564173228364"/>
    <n v="57.126500000000306"/>
    <n v="8.752505404672088E-4"/>
    <n v="1"/>
  </r>
  <r>
    <s v="ORD0405"/>
    <d v="2025-05-18T00:00:00"/>
    <s v="Tamil Nadu"/>
    <s v="West"/>
    <x v="3"/>
    <s v="Dress"/>
    <n v="3"/>
    <n v="756.02"/>
    <n v="0.13"/>
    <n v="1973.21"/>
    <s v="Debit Card"/>
    <x v="1"/>
    <s v="Standard"/>
    <s v="Delivered"/>
    <n v="2268.06"/>
    <n v="1973.2121999999999"/>
    <n v="1802015.0199999986"/>
    <m/>
    <m/>
    <n v="7014.593770491806"/>
    <n v="294.84780000000001"/>
    <n v="1.7195312293325576E-2"/>
    <n v="1"/>
  </r>
  <r>
    <s v="ORD0406"/>
    <d v="2025-05-24T00:00:00"/>
    <s v="Gujarat"/>
    <s v="South"/>
    <x v="0"/>
    <s v="Laptop"/>
    <n v="2"/>
    <n v="2286.48"/>
    <n v="0.04"/>
    <n v="4390.04"/>
    <s v="Debit Card"/>
    <x v="1"/>
    <s v="Same-Day"/>
    <s v="Delivered"/>
    <n v="4572.96"/>
    <n v="4390.0415999999996"/>
    <n v="2058812.7634000003"/>
    <m/>
    <m/>
    <n v="7014.593770491806"/>
    <n v="182.91840000000047"/>
    <n v="1.7494139463279802E-3"/>
    <n v="1"/>
  </r>
  <r>
    <s v="ORD0407"/>
    <d v="2025-06-04T00:00:00"/>
    <s v="Maharashtra"/>
    <s v="South"/>
    <x v="2"/>
    <s v="Comics"/>
    <n v="2"/>
    <n v="408.02"/>
    <n v="0.09"/>
    <n v="742.6"/>
    <s v="Debit Card"/>
    <x v="2"/>
    <s v="Standard"/>
    <s v="Delivered"/>
    <n v="816.04"/>
    <n v="742.59640000000002"/>
    <n v="1954015.6870999979"/>
    <m/>
    <m/>
    <n v="6557.4564173228364"/>
    <n v="73.443599999999947"/>
    <n v="2.2057742267535905E-2"/>
    <n v="1"/>
  </r>
  <r>
    <s v="ORD0408"/>
    <d v="2025-04-20T00:00:00"/>
    <s v="Tamil Nadu"/>
    <s v="East"/>
    <x v="4"/>
    <s v="Table"/>
    <n v="1"/>
    <n v="4904.8900000000003"/>
    <n v="0.08"/>
    <n v="4512.5"/>
    <s v="Net Banking"/>
    <x v="0"/>
    <s v="Same-Day"/>
    <s v="Cancelled"/>
    <n v="4904.8900000000003"/>
    <n v="4512.4988000000003"/>
    <n v="2189601.9989000014"/>
    <m/>
    <m/>
    <n v="6400.6183730158691"/>
    <n v="392.39120000000003"/>
    <n v="1.6310253644831994E-3"/>
    <n v="0"/>
  </r>
  <r>
    <s v="ORD0409"/>
    <d v="2025-05-11T00:00:00"/>
    <s v="Tamil Nadu"/>
    <s v="East"/>
    <x v="4"/>
    <s v="Sofa"/>
    <n v="5"/>
    <n v="3301.35"/>
    <n v="0.21"/>
    <n v="13040.33"/>
    <s v="Net Banking"/>
    <x v="2"/>
    <s v="Same-Day"/>
    <s v="Delivered"/>
    <n v="16506.75"/>
    <n v="13040.3325"/>
    <n v="2189601.9989000014"/>
    <m/>
    <m/>
    <n v="6557.4564173228364"/>
    <n v="3466.4174999999996"/>
    <n v="6.36103412240447E-3"/>
    <n v="1"/>
  </r>
  <r>
    <s v="ORD0410"/>
    <d v="2025-05-22T00:00:00"/>
    <s v="Karnataka"/>
    <s v="West"/>
    <x v="3"/>
    <s v="Jacket"/>
    <n v="4"/>
    <n v="4447.1400000000003"/>
    <n v="0"/>
    <n v="17788.560000000001"/>
    <s v="UPI"/>
    <x v="2"/>
    <s v="Standard"/>
    <s v="Delivered"/>
    <n v="17788.560000000001"/>
    <n v="17788.560000000001"/>
    <n v="1802015.0199999986"/>
    <m/>
    <m/>
    <n v="6557.4564173228364"/>
    <n v="0"/>
    <n v="0"/>
    <n v="1"/>
  </r>
  <r>
    <s v="ORD0411"/>
    <d v="2025-04-07T00:00:00"/>
    <s v="Delhi"/>
    <s v="South"/>
    <x v="0"/>
    <s v="Headphones"/>
    <n v="2"/>
    <n v="1874.89"/>
    <n v="0.18"/>
    <n v="3074.82"/>
    <s v="Debit Card"/>
    <x v="0"/>
    <s v="Standard"/>
    <s v="Delivered"/>
    <n v="3749.78"/>
    <n v="3074.8196000000003"/>
    <n v="2058812.7634000003"/>
    <m/>
    <m/>
    <n v="6400.6183730158691"/>
    <n v="674.96039999999994"/>
    <n v="9.6005632330430045E-3"/>
    <n v="1"/>
  </r>
  <r>
    <s v="ORD0412"/>
    <d v="2025-02-02T00:00:00"/>
    <s v="Tamil Nadu"/>
    <s v="North"/>
    <x v="4"/>
    <s v="Lamp"/>
    <n v="2"/>
    <n v="2994.88"/>
    <n v="0.16"/>
    <n v="5031.3999999999996"/>
    <s v="Net Banking"/>
    <x v="2"/>
    <s v="Express"/>
    <s v="Delivered"/>
    <n v="5989.76"/>
    <n v="5031.3984"/>
    <n v="2189601.9989000014"/>
    <m/>
    <m/>
    <n v="6557.4564173228364"/>
    <n v="958.36160000000018"/>
    <n v="5.3424511165722829E-3"/>
    <n v="1"/>
  </r>
  <r>
    <s v="ORD0413"/>
    <d v="2025-02-08T00:00:00"/>
    <s v="Delhi"/>
    <s v="West"/>
    <x v="3"/>
    <s v="Jeans"/>
    <n v="5"/>
    <n v="819.64"/>
    <n v="0.04"/>
    <n v="3934.27"/>
    <s v="COD"/>
    <x v="0"/>
    <s v="Standard"/>
    <s v="Delivered"/>
    <n v="4098.2"/>
    <n v="3934.2719999999995"/>
    <n v="1802015.0199999986"/>
    <m/>
    <m/>
    <n v="6400.6183730158691"/>
    <n v="163.92800000000034"/>
    <n v="4.8801913034990973E-3"/>
    <n v="1"/>
  </r>
  <r>
    <s v="ORD0414"/>
    <d v="2025-03-01T00:00:00"/>
    <s v="Karnataka"/>
    <s v="South"/>
    <x v="1"/>
    <s v="Rice"/>
    <n v="4"/>
    <n v="3071.98"/>
    <n v="0.12"/>
    <n v="10813.37"/>
    <s v="Credit Card"/>
    <x v="0"/>
    <s v="Express"/>
    <s v="Delivered"/>
    <n v="12287.92"/>
    <n v="10813.3696"/>
    <n v="1975775.7839999988"/>
    <m/>
    <m/>
    <n v="6400.6183730158691"/>
    <n v="1474.5504000000001"/>
    <n v="3.906275431480674E-3"/>
    <n v="1"/>
  </r>
  <r>
    <s v="ORD0415"/>
    <d v="2025-02-14T00:00:00"/>
    <s v="Gujarat"/>
    <s v="West"/>
    <x v="2"/>
    <s v="Textbook"/>
    <n v="5"/>
    <n v="1396.15"/>
    <n v="0.18"/>
    <n v="5724.22"/>
    <s v="Debit Card"/>
    <x v="1"/>
    <s v="Express"/>
    <s v="Delivered"/>
    <n v="6980.75"/>
    <n v="5724.2150000000001"/>
    <n v="1954015.6870999979"/>
    <m/>
    <m/>
    <n v="7014.593770491806"/>
    <n v="1256.5349999999999"/>
    <n v="1.2892597500268593E-2"/>
    <n v="1"/>
  </r>
  <r>
    <s v="ORD0416"/>
    <d v="2025-01-14T00:00:00"/>
    <s v="Tamil Nadu"/>
    <s v="West"/>
    <x v="0"/>
    <s v="Laptop"/>
    <n v="1"/>
    <n v="181.16"/>
    <n v="0.13"/>
    <n v="157.61000000000001"/>
    <s v="Net Banking"/>
    <x v="0"/>
    <s v="Same-Day"/>
    <s v="Cancelled"/>
    <n v="181.16"/>
    <n v="157.60919999999999"/>
    <n v="2058812.7634000003"/>
    <m/>
    <m/>
    <n v="6400.6183730158691"/>
    <n v="23.55080000000001"/>
    <n v="7.1759770368734821E-2"/>
    <n v="0"/>
  </r>
  <r>
    <s v="ORD0417"/>
    <d v="2025-04-25T00:00:00"/>
    <s v="Delhi"/>
    <s v="North"/>
    <x v="1"/>
    <s v="Rice"/>
    <n v="5"/>
    <n v="291.27999999999997"/>
    <n v="0.2"/>
    <n v="1165.1199999999999"/>
    <s v="Net Banking"/>
    <x v="1"/>
    <s v="Same-Day"/>
    <s v="Delivered"/>
    <n v="1456.3999999999999"/>
    <n v="1165.1199999999999"/>
    <n v="1975775.7839999988"/>
    <m/>
    <m/>
    <n v="7014.593770491806"/>
    <n v="291.27999999999997"/>
    <n v="6.8662455369404019E-2"/>
    <n v="1"/>
  </r>
  <r>
    <s v="ORD0418"/>
    <d v="2025-05-25T00:00:00"/>
    <s v="Tamil Nadu"/>
    <s v="South"/>
    <x v="3"/>
    <s v="T-shirt"/>
    <n v="3"/>
    <n v="4386.6400000000003"/>
    <n v="0.17"/>
    <n v="10922.73"/>
    <s v="COD"/>
    <x v="2"/>
    <s v="Express"/>
    <s v="Returned"/>
    <n v="13159.920000000002"/>
    <n v="10922.733600000001"/>
    <n v="1802015.0199999986"/>
    <m/>
    <m/>
    <n v="6557.4564173228364"/>
    <n v="2237.1864000000005"/>
    <n v="3.8754034978936043E-3"/>
    <n v="0"/>
  </r>
  <r>
    <s v="ORD0419"/>
    <d v="2025-04-18T00:00:00"/>
    <s v="Karnataka"/>
    <s v="South"/>
    <x v="2"/>
    <s v="Biography"/>
    <n v="5"/>
    <n v="578.80999999999995"/>
    <n v="0.03"/>
    <n v="2807.23"/>
    <s v="COD"/>
    <x v="1"/>
    <s v="Express"/>
    <s v="Returned"/>
    <n v="2894.0499999999997"/>
    <n v="2807.2284999999997"/>
    <n v="1954015.6870999979"/>
    <m/>
    <m/>
    <n v="7014.593770491806"/>
    <n v="86.821500000000015"/>
    <n v="5.1830479777474469E-3"/>
    <n v="0"/>
  </r>
  <r>
    <s v="ORD0420"/>
    <d v="2025-01-14T00:00:00"/>
    <s v="Gujarat"/>
    <s v="North"/>
    <x v="0"/>
    <s v="Headphones"/>
    <n v="3"/>
    <n v="1026.2"/>
    <n v="0.18"/>
    <n v="2524.4499999999998"/>
    <s v="COD"/>
    <x v="2"/>
    <s v="Standard"/>
    <s v="Delivered"/>
    <n v="3078.6000000000004"/>
    <n v="2524.4520000000007"/>
    <n v="2058812.7634000003"/>
    <m/>
    <m/>
    <n v="6557.4564173228364"/>
    <n v="554.14799999999968"/>
    <n v="1.7540440459949326E-2"/>
    <n v="1"/>
  </r>
  <r>
    <s v="ORD0421"/>
    <d v="2025-05-28T00:00:00"/>
    <s v="Karnataka"/>
    <s v="East"/>
    <x v="2"/>
    <s v="Textbook"/>
    <n v="1"/>
    <n v="858.42"/>
    <n v="0.16"/>
    <n v="721.07"/>
    <s v="Net Banking"/>
    <x v="2"/>
    <s v="Express"/>
    <s v="Returned"/>
    <n v="858.42"/>
    <n v="721.07279999999992"/>
    <n v="1954015.6870999979"/>
    <m/>
    <m/>
    <n v="6557.4564173228364"/>
    <n v="137.34720000000004"/>
    <n v="1.8638894713543488E-2"/>
    <n v="0"/>
  </r>
  <r>
    <s v="ORD0422"/>
    <d v="2025-03-04T00:00:00"/>
    <s v="Gujarat"/>
    <s v="West"/>
    <x v="2"/>
    <s v="Comics"/>
    <n v="4"/>
    <n v="3799.36"/>
    <n v="0.1"/>
    <n v="13677.7"/>
    <s v="UPI"/>
    <x v="1"/>
    <s v="Same-Day"/>
    <s v="Delivered"/>
    <n v="15197.44"/>
    <n v="13677.696"/>
    <n v="1954015.6870999979"/>
    <m/>
    <m/>
    <n v="7014.593770491806"/>
    <n v="1519.7440000000006"/>
    <n v="2.6320222353238441E-3"/>
    <n v="1"/>
  </r>
  <r>
    <s v="ORD0423"/>
    <d v="2025-01-14T00:00:00"/>
    <s v="Karnataka"/>
    <s v="North"/>
    <x v="1"/>
    <s v="Biscuits"/>
    <n v="3"/>
    <n v="3893.55"/>
    <n v="0.1"/>
    <n v="10512.59"/>
    <s v="UPI"/>
    <x v="1"/>
    <s v="Standard"/>
    <s v="Delivered"/>
    <n v="11680.650000000001"/>
    <n v="10512.585000000001"/>
    <n v="1975775.7839999988"/>
    <m/>
    <m/>
    <n v="7014.593770491806"/>
    <n v="1168.0650000000005"/>
    <n v="2.5683502202360313E-3"/>
    <n v="1"/>
  </r>
  <r>
    <s v="ORD0424"/>
    <d v="2025-01-12T00:00:00"/>
    <s v="Maharashtra"/>
    <s v="North"/>
    <x v="2"/>
    <s v="Textbook"/>
    <n v="4"/>
    <n v="3951.8"/>
    <n v="0.2"/>
    <n v="12645.76"/>
    <s v="Debit Card"/>
    <x v="1"/>
    <s v="Same-Day"/>
    <s v="Delivered"/>
    <n v="15807.2"/>
    <n v="12645.760000000002"/>
    <n v="1954015.6870999979"/>
    <m/>
    <m/>
    <n v="7014.593770491806"/>
    <n v="3161.4399999999987"/>
    <n v="5.0609848676552455E-3"/>
    <n v="1"/>
  </r>
  <r>
    <s v="ORD0425"/>
    <d v="2025-04-26T00:00:00"/>
    <s v="Delhi"/>
    <s v="North"/>
    <x v="0"/>
    <s v="Smartphone"/>
    <n v="4"/>
    <n v="531.89"/>
    <n v="7.0000000000000007E-2"/>
    <n v="1978.63"/>
    <s v="Net Banking"/>
    <x v="1"/>
    <s v="Express"/>
    <s v="Delivered"/>
    <n v="2127.56"/>
    <n v="1978.6307999999999"/>
    <n v="2058812.7634000003"/>
    <m/>
    <m/>
    <n v="7014.593770491806"/>
    <n v="148.92920000000004"/>
    <n v="1.316061591682491E-2"/>
    <n v="1"/>
  </r>
  <r>
    <s v="ORD0426"/>
    <d v="2025-04-05T00:00:00"/>
    <s v="Gujarat"/>
    <s v="West"/>
    <x v="2"/>
    <s v="Biography"/>
    <n v="5"/>
    <n v="381.57"/>
    <n v="0.19"/>
    <n v="1545.36"/>
    <s v="COD"/>
    <x v="2"/>
    <s v="Standard"/>
    <s v="Delivered"/>
    <n v="1907.85"/>
    <n v="1545.3585"/>
    <n v="1954015.6870999979"/>
    <m/>
    <m/>
    <n v="6557.4564173228364"/>
    <n v="362.49149999999986"/>
    <n v="4.9794271038079513E-2"/>
    <n v="1"/>
  </r>
  <r>
    <s v="ORD0427"/>
    <d v="2025-04-10T00:00:00"/>
    <s v="Delhi"/>
    <s v="North"/>
    <x v="3"/>
    <s v="Dress"/>
    <n v="5"/>
    <n v="2627.49"/>
    <n v="0.06"/>
    <n v="12349.2"/>
    <s v="Credit Card"/>
    <x v="1"/>
    <s v="Standard"/>
    <s v="Delivered"/>
    <n v="13137.449999999999"/>
    <n v="12349.202999999998"/>
    <n v="1802015.0199999986"/>
    <m/>
    <m/>
    <n v="7014.593770491806"/>
    <n v="788.24700000000121"/>
    <n v="2.2835481771576677E-3"/>
    <n v="1"/>
  </r>
  <r>
    <s v="ORD0428"/>
    <d v="2025-06-30T00:00:00"/>
    <s v="Maharashtra"/>
    <s v="North"/>
    <x v="0"/>
    <s v="Laptop"/>
    <n v="3"/>
    <n v="3381.34"/>
    <n v="0.1"/>
    <n v="9129.6200000000008"/>
    <s v="UPI"/>
    <x v="2"/>
    <s v="Standard"/>
    <s v="Delivered"/>
    <n v="10144.02"/>
    <n v="9129.6180000000004"/>
    <n v="2058812.7634000003"/>
    <m/>
    <m/>
    <n v="6557.4564173228364"/>
    <n v="1014.402"/>
    <n v="2.9574074183607683E-3"/>
    <n v="1"/>
  </r>
  <r>
    <s v="ORD0429"/>
    <d v="2025-06-17T00:00:00"/>
    <s v="Gujarat"/>
    <s v="South"/>
    <x v="0"/>
    <s v="Smartphone"/>
    <n v="5"/>
    <n v="4583.54"/>
    <n v="0.09"/>
    <n v="20855.11"/>
    <s v="UPI"/>
    <x v="1"/>
    <s v="Express"/>
    <s v="Delivered"/>
    <n v="22917.7"/>
    <n v="20855.107"/>
    <n v="2058812.7634000003"/>
    <m/>
    <m/>
    <n v="7014.593770491806"/>
    <n v="2062.5930000000008"/>
    <n v="1.9635478254798693E-3"/>
    <n v="1"/>
  </r>
  <r>
    <s v="ORD0430"/>
    <d v="2025-04-16T00:00:00"/>
    <s v="Tamil Nadu"/>
    <s v="North"/>
    <x v="3"/>
    <s v="Jacket"/>
    <n v="3"/>
    <n v="957.67"/>
    <n v="0.13"/>
    <n v="2499.52"/>
    <s v="COD"/>
    <x v="0"/>
    <s v="Same-Day"/>
    <s v="Delivered"/>
    <n v="2873.0099999999998"/>
    <n v="2499.5186999999996"/>
    <n v="1802015.0199999986"/>
    <m/>
    <m/>
    <n v="6400.6183730158691"/>
    <n v="373.49130000000014"/>
    <n v="1.35746133845688E-2"/>
    <n v="1"/>
  </r>
  <r>
    <s v="ORD0431"/>
    <d v="2025-02-02T00:00:00"/>
    <s v="Gujarat"/>
    <s v="West"/>
    <x v="4"/>
    <s v="Lamp"/>
    <n v="5"/>
    <n v="1325.69"/>
    <n v="0.11"/>
    <n v="5899.32"/>
    <s v="UPI"/>
    <x v="1"/>
    <s v="Express"/>
    <s v="Cancelled"/>
    <n v="6628.4500000000007"/>
    <n v="5899.3205000000007"/>
    <n v="2189601.9989000014"/>
    <m/>
    <m/>
    <n v="7014.593770491806"/>
    <n v="729.12950000000001"/>
    <n v="8.2975657959251416E-3"/>
    <n v="0"/>
  </r>
  <r>
    <s v="ORD0432"/>
    <d v="2025-01-14T00:00:00"/>
    <s v="Tamil Nadu"/>
    <s v="South"/>
    <x v="4"/>
    <s v="Table"/>
    <n v="4"/>
    <n v="669.71"/>
    <n v="0.02"/>
    <n v="2625.26"/>
    <s v="COD"/>
    <x v="0"/>
    <s v="Same-Day"/>
    <s v="Delivered"/>
    <n v="2678.84"/>
    <n v="2625.2631999999999"/>
    <n v="2189601.9989000014"/>
    <m/>
    <m/>
    <n v="6400.6183730158691"/>
    <n v="53.576800000000276"/>
    <n v="2.986367233578713E-3"/>
    <n v="1"/>
  </r>
  <r>
    <s v="ORD0433"/>
    <d v="2025-04-11T00:00:00"/>
    <s v="Tamil Nadu"/>
    <s v="East"/>
    <x v="3"/>
    <s v="Dress"/>
    <n v="5"/>
    <n v="147.63999999999999"/>
    <n v="0.21"/>
    <n v="583.17999999999995"/>
    <s v="UPI"/>
    <x v="1"/>
    <s v="Standard"/>
    <s v="Delivered"/>
    <n v="738.19999999999993"/>
    <n v="583.178"/>
    <n v="1802015.0199999986"/>
    <m/>
    <m/>
    <n v="7014.593770491806"/>
    <n v="155.02199999999993"/>
    <n v="0.14223787591438636"/>
    <n v="1"/>
  </r>
  <r>
    <s v="ORD0434"/>
    <d v="2025-01-18T00:00:00"/>
    <s v="Gujarat"/>
    <s v="South"/>
    <x v="4"/>
    <s v="Lamp"/>
    <n v="3"/>
    <n v="1832.34"/>
    <n v="0.22"/>
    <n v="4287.68"/>
    <s v="Debit Card"/>
    <x v="2"/>
    <s v="Express"/>
    <s v="Returned"/>
    <n v="5497.0199999999995"/>
    <n v="4287.6755999999996"/>
    <n v="2189601.9989000014"/>
    <m/>
    <m/>
    <n v="6557.4564173228364"/>
    <n v="1209.3444"/>
    <n v="1.2006505342894878E-2"/>
    <n v="0"/>
  </r>
  <r>
    <s v="ORD0435"/>
    <d v="2025-06-17T00:00:00"/>
    <s v="Delhi"/>
    <s v="South"/>
    <x v="3"/>
    <s v="Jacket"/>
    <n v="2"/>
    <n v="4376.4399999999996"/>
    <n v="0.05"/>
    <n v="8315.24"/>
    <s v="Debit Card"/>
    <x v="1"/>
    <s v="Standard"/>
    <s v="Cancelled"/>
    <n v="8752.8799999999992"/>
    <n v="8315.235999999999"/>
    <n v="1802015.0199999986"/>
    <m/>
    <m/>
    <n v="7014.593770491806"/>
    <n v="437.64400000000023"/>
    <n v="1.1424811033625506E-3"/>
    <n v="0"/>
  </r>
  <r>
    <s v="ORD0436"/>
    <d v="2025-02-08T00:00:00"/>
    <s v="Maharashtra"/>
    <s v="North"/>
    <x v="4"/>
    <s v="Sofa"/>
    <n v="4"/>
    <n v="3107.75"/>
    <n v="0.19"/>
    <n v="10069.11"/>
    <s v="Credit Card"/>
    <x v="0"/>
    <s v="Same-Day"/>
    <s v="Cancelled"/>
    <n v="12431"/>
    <n v="10069.11"/>
    <n v="2189601.9989000014"/>
    <m/>
    <m/>
    <n v="6400.6183730158691"/>
    <n v="2361.8899999999994"/>
    <n v="6.1137478883436574E-3"/>
    <n v="0"/>
  </r>
  <r>
    <s v="ORD0437"/>
    <d v="2025-01-16T00:00:00"/>
    <s v="Tamil Nadu"/>
    <s v="East"/>
    <x v="4"/>
    <s v="Curtain"/>
    <n v="4"/>
    <n v="996.07"/>
    <n v="0.19"/>
    <n v="3227.27"/>
    <s v="COD"/>
    <x v="2"/>
    <s v="Same-Day"/>
    <s v="Delivered"/>
    <n v="3984.28"/>
    <n v="3227.2668000000003"/>
    <n v="2189601.9989000014"/>
    <m/>
    <m/>
    <n v="6557.4564173228364"/>
    <n v="757.01319999999987"/>
    <n v="1.9074964610920921E-2"/>
    <n v="1"/>
  </r>
  <r>
    <s v="ORD0438"/>
    <d v="2025-04-28T00:00:00"/>
    <s v="Maharashtra"/>
    <s v="West"/>
    <x v="1"/>
    <s v="Oil"/>
    <n v="4"/>
    <n v="4704.3100000000004"/>
    <n v="0.01"/>
    <n v="18629.07"/>
    <s v="COD"/>
    <x v="2"/>
    <s v="Express"/>
    <s v="Returned"/>
    <n v="18817.240000000002"/>
    <n v="18629.067600000002"/>
    <n v="1975775.7839999988"/>
    <m/>
    <m/>
    <n v="6557.4564173228364"/>
    <n v="188.17239999999947"/>
    <n v="2.1257102529382627E-4"/>
    <n v="0"/>
  </r>
  <r>
    <s v="ORD0439"/>
    <d v="2025-01-16T00:00:00"/>
    <s v="Maharashtra"/>
    <s v="West"/>
    <x v="3"/>
    <s v="Jacket"/>
    <n v="3"/>
    <n v="3477.13"/>
    <n v="0"/>
    <n v="10431.39"/>
    <s v="COD"/>
    <x v="2"/>
    <s v="Standard"/>
    <s v="Delivered"/>
    <n v="10431.39"/>
    <n v="10431.39"/>
    <n v="1802015.0199999986"/>
    <m/>
    <m/>
    <n v="6557.4564173228364"/>
    <n v="0"/>
    <n v="0"/>
    <n v="1"/>
  </r>
  <r>
    <s v="ORD0440"/>
    <d v="2025-05-14T00:00:00"/>
    <s v="Gujarat"/>
    <s v="East"/>
    <x v="4"/>
    <s v="Curtain"/>
    <n v="5"/>
    <n v="1387.96"/>
    <n v="7.0000000000000007E-2"/>
    <n v="6454.01"/>
    <s v="UPI"/>
    <x v="0"/>
    <s v="Same-Day"/>
    <s v="Delivered"/>
    <n v="6939.8"/>
    <n v="6454.0140000000001"/>
    <n v="2189601.9989000014"/>
    <m/>
    <m/>
    <n v="6400.6183730158691"/>
    <n v="485.78600000000006"/>
    <n v="5.0433730078676626E-3"/>
    <n v="1"/>
  </r>
  <r>
    <s v="ORD0441"/>
    <d v="2025-06-19T00:00:00"/>
    <s v="Delhi"/>
    <s v="South"/>
    <x v="2"/>
    <s v="Biography"/>
    <n v="3"/>
    <n v="1888.88"/>
    <n v="0.1"/>
    <n v="5099.9799999999996"/>
    <s v="Net Banking"/>
    <x v="1"/>
    <s v="Express"/>
    <s v="Delivered"/>
    <n v="5666.64"/>
    <n v="5099.9760000000006"/>
    <n v="1954015.6870999979"/>
    <m/>
    <m/>
    <n v="7014.593770491806"/>
    <n v="566.66399999999976"/>
    <n v="5.2941425606708734E-3"/>
    <n v="1"/>
  </r>
  <r>
    <s v="ORD0442"/>
    <d v="2025-02-17T00:00:00"/>
    <s v="Maharashtra"/>
    <s v="South"/>
    <x v="1"/>
    <s v="Oil"/>
    <n v="5"/>
    <n v="2217.87"/>
    <n v="0.1"/>
    <n v="9980.41"/>
    <s v="UPI"/>
    <x v="0"/>
    <s v="Standard"/>
    <s v="Delivered"/>
    <n v="11089.349999999999"/>
    <n v="9980.4149999999991"/>
    <n v="1975775.7839999988"/>
    <m/>
    <m/>
    <n v="6400.6183730158691"/>
    <n v="1108.9349999999995"/>
    <n v="4.5088305446216422E-3"/>
    <n v="1"/>
  </r>
  <r>
    <s v="ORD0443"/>
    <d v="2025-03-22T00:00:00"/>
    <s v="Tamil Nadu"/>
    <s v="East"/>
    <x v="0"/>
    <s v="Laptop"/>
    <n v="5"/>
    <n v="2716.51"/>
    <n v="0.08"/>
    <n v="12495.95"/>
    <s v="Net Banking"/>
    <x v="0"/>
    <s v="Express"/>
    <s v="Delivered"/>
    <n v="13582.550000000001"/>
    <n v="12495.946000000002"/>
    <n v="2058812.7634000003"/>
    <m/>
    <m/>
    <n v="6400.6183730158691"/>
    <n v="1086.6039999999994"/>
    <n v="2.9449551078405745E-3"/>
    <n v="1"/>
  </r>
  <r>
    <s v="ORD0444"/>
    <d v="2025-01-26T00:00:00"/>
    <s v="Tamil Nadu"/>
    <s v="North"/>
    <x v="1"/>
    <s v="Rice"/>
    <n v="2"/>
    <n v="394.18"/>
    <n v="0.2"/>
    <n v="630.69000000000005"/>
    <s v="Credit Card"/>
    <x v="1"/>
    <s v="Express"/>
    <s v="Delivered"/>
    <n v="788.36"/>
    <n v="630.6880000000001"/>
    <n v="1975775.7839999988"/>
    <m/>
    <m/>
    <n v="7014.593770491806"/>
    <n v="157.67199999999991"/>
    <n v="5.0738241412552641E-2"/>
    <n v="1"/>
  </r>
  <r>
    <s v="ORD0445"/>
    <d v="2025-07-04T00:00:00"/>
    <s v="Karnataka"/>
    <s v="West"/>
    <x v="4"/>
    <s v="Curtain"/>
    <n v="5"/>
    <n v="4666.04"/>
    <n v="0.06"/>
    <n v="21930.39"/>
    <s v="UPI"/>
    <x v="1"/>
    <s v="Standard"/>
    <s v="Delivered"/>
    <n v="23330.2"/>
    <n v="21930.387999999999"/>
    <n v="2189601.9989000014"/>
    <m/>
    <m/>
    <n v="7014.593770491806"/>
    <n v="1399.8120000000017"/>
    <n v="1.2858869619634637E-3"/>
    <n v="1"/>
  </r>
  <r>
    <s v="ORD0446"/>
    <d v="2025-06-24T00:00:00"/>
    <s v="Gujarat"/>
    <s v="East"/>
    <x v="1"/>
    <s v="Oil"/>
    <n v="5"/>
    <n v="955.24"/>
    <n v="0.2"/>
    <n v="3820.96"/>
    <s v="COD"/>
    <x v="1"/>
    <s v="Express"/>
    <s v="Delivered"/>
    <n v="4776.2"/>
    <n v="3820.96"/>
    <n v="1975775.7839999988"/>
    <m/>
    <m/>
    <n v="7014.593770491806"/>
    <n v="955.23999999999978"/>
    <n v="2.0937146685649683E-2"/>
    <n v="1"/>
  </r>
  <r>
    <s v="ORD0447"/>
    <d v="2025-04-23T00:00:00"/>
    <s v="Maharashtra"/>
    <s v="East"/>
    <x v="2"/>
    <s v="Biography"/>
    <n v="3"/>
    <n v="2372.39"/>
    <n v="0.24"/>
    <n v="5409.05"/>
    <s v="Net Banking"/>
    <x v="1"/>
    <s v="Standard"/>
    <s v="Delivered"/>
    <n v="7117.17"/>
    <n v="5409.0492000000004"/>
    <n v="1954015.6870999979"/>
    <m/>
    <m/>
    <n v="7014.593770491806"/>
    <n v="1708.1207999999997"/>
    <n v="1.0116380527653549E-2"/>
    <n v="1"/>
  </r>
  <r>
    <s v="ORD0448"/>
    <d v="2025-02-19T00:00:00"/>
    <s v="Maharashtra"/>
    <s v="East"/>
    <x v="1"/>
    <s v="Biscuits"/>
    <n v="3"/>
    <n v="1218.27"/>
    <n v="0.08"/>
    <n v="3362.43"/>
    <s v="Credit Card"/>
    <x v="0"/>
    <s v="Express"/>
    <s v="Delivered"/>
    <n v="3654.81"/>
    <n v="3362.4252000000001"/>
    <n v="1975775.7839999988"/>
    <m/>
    <m/>
    <n v="6400.6183730158691"/>
    <n v="292.38479999999981"/>
    <n v="6.5666888292414656E-3"/>
    <n v="1"/>
  </r>
  <r>
    <s v="ORD0449"/>
    <d v="2025-04-25T00:00:00"/>
    <s v="Tamil Nadu"/>
    <s v="South"/>
    <x v="2"/>
    <s v="Comics"/>
    <n v="5"/>
    <n v="2652.58"/>
    <n v="0.11"/>
    <n v="11803.98"/>
    <s v="UPI"/>
    <x v="1"/>
    <s v="Standard"/>
    <s v="Returned"/>
    <n v="13262.9"/>
    <n v="11803.981"/>
    <n v="1954015.6870999979"/>
    <m/>
    <m/>
    <n v="7014.593770491806"/>
    <n v="1458.9189999999999"/>
    <n v="4.1469060311093353E-3"/>
    <n v="0"/>
  </r>
  <r>
    <s v="ORD0450"/>
    <d v="2025-04-28T00:00:00"/>
    <s v="Karnataka"/>
    <s v="North"/>
    <x v="3"/>
    <s v="Jeans"/>
    <n v="2"/>
    <n v="2045.52"/>
    <n v="0.02"/>
    <n v="4009.22"/>
    <s v="Credit Card"/>
    <x v="0"/>
    <s v="Express"/>
    <s v="Delivered"/>
    <n v="4091.04"/>
    <n v="4009.2192"/>
    <n v="1802015.0199999986"/>
    <m/>
    <m/>
    <n v="6400.6183730158691"/>
    <n v="81.820799999999963"/>
    <n v="9.777464898901014E-4"/>
    <n v="1"/>
  </r>
  <r>
    <s v="ORD0451"/>
    <d v="2025-01-10T00:00:00"/>
    <s v="Maharashtra"/>
    <s v="East"/>
    <x v="2"/>
    <s v="Novel"/>
    <n v="2"/>
    <n v="513.13"/>
    <n v="0.23"/>
    <n v="790.22"/>
    <s v="UPI"/>
    <x v="1"/>
    <s v="Express"/>
    <s v="Delivered"/>
    <n v="1026.26"/>
    <n v="790.22019999999998"/>
    <n v="1954015.6870999979"/>
    <m/>
    <m/>
    <n v="7014.593770491806"/>
    <n v="236.03980000000001"/>
    <n v="4.482294935006724E-2"/>
    <n v="1"/>
  </r>
  <r>
    <s v="ORD0452"/>
    <d v="2025-05-03T00:00:00"/>
    <s v="Delhi"/>
    <s v="West"/>
    <x v="4"/>
    <s v="Table"/>
    <n v="2"/>
    <n v="240"/>
    <n v="0.17"/>
    <n v="398.4"/>
    <s v="Debit Card"/>
    <x v="1"/>
    <s v="Express"/>
    <s v="Delivered"/>
    <n v="480"/>
    <n v="398.4"/>
    <n v="2189601.9989000014"/>
    <m/>
    <m/>
    <n v="7014.593770491806"/>
    <n v="81.600000000000023"/>
    <n v="7.0833333333333331E-2"/>
    <n v="1"/>
  </r>
  <r>
    <s v="ORD0453"/>
    <d v="2025-01-18T00:00:00"/>
    <s v="Gujarat"/>
    <s v="West"/>
    <x v="1"/>
    <s v="Milk"/>
    <n v="5"/>
    <n v="967.48"/>
    <n v="0.15"/>
    <n v="4111.79"/>
    <s v="Net Banking"/>
    <x v="0"/>
    <s v="Same-Day"/>
    <s v="Delivered"/>
    <n v="4837.3999999999996"/>
    <n v="4111.79"/>
    <n v="1975775.7839999988"/>
    <m/>
    <m/>
    <n v="6400.6183730158691"/>
    <n v="725.60999999999967"/>
    <n v="1.5504196469177656E-2"/>
    <n v="1"/>
  </r>
  <r>
    <s v="ORD0454"/>
    <d v="2025-03-25T00:00:00"/>
    <s v="Karnataka"/>
    <s v="West"/>
    <x v="1"/>
    <s v="Milk"/>
    <n v="2"/>
    <n v="4043.07"/>
    <n v="0.11"/>
    <n v="7196.66"/>
    <s v="Net Banking"/>
    <x v="1"/>
    <s v="Express"/>
    <s v="Delivered"/>
    <n v="8086.14"/>
    <n v="7196.6646000000001"/>
    <n v="1975775.7839999988"/>
    <m/>
    <m/>
    <n v="7014.593770491806"/>
    <n v="889.47540000000026"/>
    <n v="2.720704810948116E-3"/>
    <n v="1"/>
  </r>
  <r>
    <s v="ORD0455"/>
    <d v="2025-05-10T00:00:00"/>
    <s v="Maharashtra"/>
    <s v="West"/>
    <x v="4"/>
    <s v="Lamp"/>
    <n v="3"/>
    <n v="1505.14"/>
    <n v="0.13"/>
    <n v="3928.42"/>
    <s v="COD"/>
    <x v="0"/>
    <s v="Same-Day"/>
    <s v="Returned"/>
    <n v="4515.42"/>
    <n v="3928.4153999999999"/>
    <n v="2189601.9989000014"/>
    <m/>
    <m/>
    <n v="6400.6183730158691"/>
    <n v="587.00460000000021"/>
    <n v="8.6370703057522882E-3"/>
    <n v="0"/>
  </r>
  <r>
    <s v="ORD0456"/>
    <d v="2025-04-26T00:00:00"/>
    <s v="Maharashtra"/>
    <s v="South"/>
    <x v="2"/>
    <s v="Comics"/>
    <n v="5"/>
    <n v="1232.96"/>
    <n v="0"/>
    <n v="6164.8"/>
    <s v="Net Banking"/>
    <x v="2"/>
    <s v="Express"/>
    <s v="Delivered"/>
    <n v="6164.8"/>
    <n v="6164.8"/>
    <n v="1954015.6870999979"/>
    <m/>
    <m/>
    <n v="6557.4564173228364"/>
    <n v="0"/>
    <n v="0"/>
    <n v="1"/>
  </r>
  <r>
    <s v="ORD0457"/>
    <d v="2025-04-22T00:00:00"/>
    <s v="Tamil Nadu"/>
    <s v="West"/>
    <x v="1"/>
    <s v="Biscuits"/>
    <n v="4"/>
    <n v="4159.29"/>
    <n v="0.06"/>
    <n v="15638.93"/>
    <s v="Debit Card"/>
    <x v="0"/>
    <s v="Standard"/>
    <s v="Delivered"/>
    <n v="16637.16"/>
    <n v="15638.930399999999"/>
    <n v="1975775.7839999988"/>
    <m/>
    <m/>
    <n v="6400.6183730158691"/>
    <n v="998.22960000000057"/>
    <n v="1.4425538974199923E-3"/>
    <n v="1"/>
  </r>
  <r>
    <s v="ORD0458"/>
    <d v="2025-04-14T00:00:00"/>
    <s v="Karnataka"/>
    <s v="East"/>
    <x v="1"/>
    <s v="Milk"/>
    <n v="4"/>
    <n v="1021.2"/>
    <n v="0.02"/>
    <n v="4003.1"/>
    <s v="COD"/>
    <x v="2"/>
    <s v="Standard"/>
    <s v="Delivered"/>
    <n v="4084.8"/>
    <n v="4003.1040000000003"/>
    <n v="1975775.7839999988"/>
    <m/>
    <m/>
    <n v="6557.4564173228364"/>
    <n v="81.695999999999913"/>
    <n v="1.9584802193497843E-3"/>
    <n v="1"/>
  </r>
  <r>
    <s v="ORD0459"/>
    <d v="2025-03-05T00:00:00"/>
    <s v="Karnataka"/>
    <s v="North"/>
    <x v="2"/>
    <s v="Biography"/>
    <n v="2"/>
    <n v="1671.15"/>
    <n v="0.04"/>
    <n v="3208.61"/>
    <s v="COD"/>
    <x v="2"/>
    <s v="Same-Day"/>
    <s v="Delivered"/>
    <n v="3342.3"/>
    <n v="3208.6080000000002"/>
    <n v="1954015.6870999979"/>
    <m/>
    <m/>
    <n v="6557.4564173228364"/>
    <n v="133.69200000000001"/>
    <n v="2.3935613200490682E-3"/>
    <n v="1"/>
  </r>
  <r>
    <s v="ORD0460"/>
    <d v="2025-07-03T00:00:00"/>
    <s v="Karnataka"/>
    <s v="North"/>
    <x v="0"/>
    <s v="Headphones"/>
    <n v="4"/>
    <n v="3662.82"/>
    <n v="0.06"/>
    <n v="13772.2"/>
    <s v="Debit Card"/>
    <x v="1"/>
    <s v="Standard"/>
    <s v="Delivered"/>
    <n v="14651.28"/>
    <n v="13772.2032"/>
    <n v="2058812.7634000003"/>
    <m/>
    <m/>
    <n v="7014.593770491806"/>
    <n v="879.07680000000073"/>
    <n v="1.6380821334381704E-3"/>
    <n v="1"/>
  </r>
  <r>
    <s v="ORD0461"/>
    <d v="2025-02-22T00:00:00"/>
    <s v="Karnataka"/>
    <s v="South"/>
    <x v="4"/>
    <s v="Table"/>
    <n v="4"/>
    <n v="3514.98"/>
    <n v="0.01"/>
    <n v="13919.32"/>
    <s v="Net Banking"/>
    <x v="2"/>
    <s v="Standard"/>
    <s v="Delivered"/>
    <n v="14059.92"/>
    <n v="13919.3208"/>
    <n v="2189601.9989000014"/>
    <m/>
    <m/>
    <n v="6557.4564173228364"/>
    <n v="140.59920000000056"/>
    <n v="2.8449664009468052E-4"/>
    <n v="1"/>
  </r>
  <r>
    <s v="ORD0462"/>
    <d v="2025-02-11T00:00:00"/>
    <s v="Gujarat"/>
    <s v="North"/>
    <x v="2"/>
    <s v="Novel"/>
    <n v="2"/>
    <n v="4488.92"/>
    <n v="0.06"/>
    <n v="8439.17"/>
    <s v="Net Banking"/>
    <x v="0"/>
    <s v="Express"/>
    <s v="Delivered"/>
    <n v="8977.84"/>
    <n v="8439.1695999999993"/>
    <n v="1954015.6870999979"/>
    <m/>
    <m/>
    <n v="6400.6183730158691"/>
    <n v="538.67040000000088"/>
    <n v="1.3366243996328737E-3"/>
    <n v="1"/>
  </r>
  <r>
    <s v="ORD0463"/>
    <d v="2025-05-13T00:00:00"/>
    <s v="Tamil Nadu"/>
    <s v="South"/>
    <x v="3"/>
    <s v="Jacket"/>
    <n v="1"/>
    <n v="1075.98"/>
    <n v="0.18"/>
    <n v="882.3"/>
    <s v="Debit Card"/>
    <x v="1"/>
    <s v="Standard"/>
    <s v="Delivered"/>
    <n v="1075.98"/>
    <n v="882.30360000000007"/>
    <n v="1802015.0199999986"/>
    <m/>
    <m/>
    <n v="7014.593770491806"/>
    <n v="193.67639999999994"/>
    <n v="1.6728935482072157E-2"/>
    <n v="1"/>
  </r>
  <r>
    <s v="ORD0464"/>
    <d v="2025-05-22T00:00:00"/>
    <s v="Delhi"/>
    <s v="East"/>
    <x v="4"/>
    <s v="Curtain"/>
    <n v="5"/>
    <n v="2652.54"/>
    <n v="0.06"/>
    <n v="12466.94"/>
    <s v="Credit Card"/>
    <x v="1"/>
    <s v="Same-Day"/>
    <s v="Delivered"/>
    <n v="13262.7"/>
    <n v="12466.938"/>
    <n v="2189601.9989000014"/>
    <m/>
    <m/>
    <n v="7014.593770491806"/>
    <n v="795.76200000000063"/>
    <n v="2.2619828541699653E-3"/>
    <n v="1"/>
  </r>
  <r>
    <s v="ORD0465"/>
    <d v="2025-03-05T00:00:00"/>
    <s v="Maharashtra"/>
    <s v="North"/>
    <x v="0"/>
    <s v="Laptop"/>
    <n v="4"/>
    <n v="1690.12"/>
    <n v="0.04"/>
    <n v="6490.06"/>
    <s v="Debit Card"/>
    <x v="1"/>
    <s v="Express"/>
    <s v="Delivered"/>
    <n v="6760.48"/>
    <n v="6490.0607999999993"/>
    <n v="2058812.7634000003"/>
    <m/>
    <m/>
    <n v="7014.593770491806"/>
    <n v="270.41920000000027"/>
    <n v="2.3666958559155561E-3"/>
    <n v="1"/>
  </r>
  <r>
    <s v="ORD0466"/>
    <d v="2025-02-18T00:00:00"/>
    <s v="Maharashtra"/>
    <s v="South"/>
    <x v="3"/>
    <s v="T-shirt"/>
    <n v="4"/>
    <n v="3473.19"/>
    <n v="0.04"/>
    <n v="13337.05"/>
    <s v="COD"/>
    <x v="1"/>
    <s v="Standard"/>
    <s v="Delivered"/>
    <n v="13892.76"/>
    <n v="13337.0496"/>
    <n v="1802015.0199999986"/>
    <m/>
    <m/>
    <n v="7014.593770491806"/>
    <n v="555.71039999999994"/>
    <n v="1.1516790040279974E-3"/>
    <n v="1"/>
  </r>
  <r>
    <s v="ORD0467"/>
    <d v="2025-02-23T00:00:00"/>
    <s v="Maharashtra"/>
    <s v="West"/>
    <x v="0"/>
    <s v="Headphones"/>
    <n v="2"/>
    <n v="3536.51"/>
    <n v="0.2"/>
    <n v="5658.42"/>
    <s v="Credit Card"/>
    <x v="2"/>
    <s v="Standard"/>
    <s v="Delivered"/>
    <n v="7073.02"/>
    <n v="5658.4160000000011"/>
    <n v="2058812.7634000003"/>
    <m/>
    <m/>
    <n v="6557.4564173228364"/>
    <n v="1414.6039999999994"/>
    <n v="5.6552929300355435E-3"/>
    <n v="1"/>
  </r>
  <r>
    <s v="ORD0468"/>
    <d v="2025-03-20T00:00:00"/>
    <s v="Tamil Nadu"/>
    <s v="West"/>
    <x v="1"/>
    <s v="Milk"/>
    <n v="4"/>
    <n v="1855.02"/>
    <n v="0.03"/>
    <n v="7197.48"/>
    <s v="Debit Card"/>
    <x v="0"/>
    <s v="Standard"/>
    <s v="Delivered"/>
    <n v="7420.08"/>
    <n v="7197.4776000000002"/>
    <n v="1975775.7839999988"/>
    <m/>
    <m/>
    <n v="6400.6183730158691"/>
    <n v="222.60239999999976"/>
    <n v="1.6172332373774947E-3"/>
    <n v="1"/>
  </r>
  <r>
    <s v="ORD0469"/>
    <d v="2025-01-28T00:00:00"/>
    <s v="Gujarat"/>
    <s v="West"/>
    <x v="1"/>
    <s v="Milk"/>
    <n v="5"/>
    <n v="1014.47"/>
    <n v="0.09"/>
    <n v="4615.84"/>
    <s v="Net Banking"/>
    <x v="0"/>
    <s v="Same-Day"/>
    <s v="Delivered"/>
    <n v="5072.3500000000004"/>
    <n v="4615.8385000000007"/>
    <n v="1975775.7839999988"/>
    <m/>
    <m/>
    <n v="6400.6183730158691"/>
    <n v="456.51149999999961"/>
    <n v="8.8716275493607496E-3"/>
    <n v="1"/>
  </r>
  <r>
    <s v="ORD0470"/>
    <d v="2025-05-13T00:00:00"/>
    <s v="Maharashtra"/>
    <s v="West"/>
    <x v="1"/>
    <s v="Oil"/>
    <n v="4"/>
    <n v="1548.8"/>
    <n v="7.0000000000000007E-2"/>
    <n v="5761.54"/>
    <s v="COD"/>
    <x v="0"/>
    <s v="Express"/>
    <s v="Delivered"/>
    <n v="6195.2"/>
    <n v="5761.5359999999991"/>
    <n v="1975775.7839999988"/>
    <m/>
    <m/>
    <n v="6400.6183730158691"/>
    <n v="433.66400000000067"/>
    <n v="4.5196280991735543E-3"/>
    <n v="1"/>
  </r>
  <r>
    <s v="ORD0471"/>
    <d v="2025-05-08T00:00:00"/>
    <s v="Delhi"/>
    <s v="North"/>
    <x v="1"/>
    <s v="Biscuits"/>
    <n v="3"/>
    <n v="3902.48"/>
    <n v="0.06"/>
    <n v="11004.99"/>
    <s v="Credit Card"/>
    <x v="1"/>
    <s v="Same-Day"/>
    <s v="Delivered"/>
    <n v="11707.44"/>
    <n v="11004.9936"/>
    <n v="1975775.7839999988"/>
    <m/>
    <m/>
    <n v="7014.593770491806"/>
    <n v="702.44640000000072"/>
    <n v="1.5374838564195074E-3"/>
    <n v="1"/>
  </r>
  <r>
    <s v="ORD0472"/>
    <d v="2025-03-02T00:00:00"/>
    <s v="Delhi"/>
    <s v="East"/>
    <x v="1"/>
    <s v="Biscuits"/>
    <n v="4"/>
    <n v="3852.1"/>
    <n v="0.04"/>
    <n v="14792.06"/>
    <s v="COD"/>
    <x v="1"/>
    <s v="Express"/>
    <s v="Delivered"/>
    <n v="15408.4"/>
    <n v="14792.063999999998"/>
    <n v="1975775.7839999988"/>
    <m/>
    <m/>
    <n v="7014.593770491806"/>
    <n v="616.33600000000115"/>
    <n v="1.038394641883648E-3"/>
    <n v="1"/>
  </r>
  <r>
    <s v="ORD0473"/>
    <d v="2025-04-01T00:00:00"/>
    <s v="Maharashtra"/>
    <s v="North"/>
    <x v="4"/>
    <s v="Lamp"/>
    <n v="1"/>
    <n v="314.51"/>
    <n v="0.23"/>
    <n v="242.17"/>
    <s v="COD"/>
    <x v="1"/>
    <s v="Standard"/>
    <s v="Delivered"/>
    <n v="314.51"/>
    <n v="242.17269999999999"/>
    <n v="2189601.9989000014"/>
    <m/>
    <m/>
    <n v="7014.593770491806"/>
    <n v="72.337299999999999"/>
    <n v="7.3129630218435035E-2"/>
    <n v="1"/>
  </r>
  <r>
    <s v="ORD0474"/>
    <d v="2025-03-05T00:00:00"/>
    <s v="Maharashtra"/>
    <s v="East"/>
    <x v="2"/>
    <s v="Textbook"/>
    <n v="4"/>
    <n v="3323.81"/>
    <n v="0.13"/>
    <n v="11566.86"/>
    <s v="Credit Card"/>
    <x v="1"/>
    <s v="Same-Day"/>
    <s v="Delivered"/>
    <n v="13295.24"/>
    <n v="11566.8588"/>
    <n v="1954015.6870999979"/>
    <m/>
    <m/>
    <n v="7014.593770491806"/>
    <n v="1728.3811999999998"/>
    <n v="3.9111742247601401E-3"/>
    <n v="1"/>
  </r>
  <r>
    <s v="ORD0475"/>
    <d v="2025-07-02T00:00:00"/>
    <s v="Maharashtra"/>
    <s v="North"/>
    <x v="3"/>
    <s v="T-shirt"/>
    <n v="4"/>
    <n v="4649.18"/>
    <n v="0.21"/>
    <n v="14691.41"/>
    <s v="Debit Card"/>
    <x v="1"/>
    <s v="Express"/>
    <s v="Delivered"/>
    <n v="18596.72"/>
    <n v="14691.408800000001"/>
    <n v="1802015.0199999986"/>
    <m/>
    <m/>
    <n v="7014.593770491806"/>
    <n v="3905.3112000000001"/>
    <n v="4.5169255653685157E-3"/>
    <n v="1"/>
  </r>
  <r>
    <s v="ORD0476"/>
    <d v="2025-05-28T00:00:00"/>
    <s v="Maharashtra"/>
    <s v="North"/>
    <x v="2"/>
    <s v="Comics"/>
    <n v="5"/>
    <n v="299.2"/>
    <n v="0.02"/>
    <n v="1466.08"/>
    <s v="COD"/>
    <x v="2"/>
    <s v="Express"/>
    <s v="Returned"/>
    <n v="1496"/>
    <n v="1466.08"/>
    <n v="1954015.6870999979"/>
    <m/>
    <m/>
    <n v="6557.4564173228364"/>
    <n v="29.920000000000073"/>
    <n v="6.6844919786096255E-3"/>
    <n v="0"/>
  </r>
  <r>
    <s v="ORD0477"/>
    <d v="2025-07-03T00:00:00"/>
    <s v="Maharashtra"/>
    <s v="South"/>
    <x v="1"/>
    <s v="Rice"/>
    <n v="4"/>
    <n v="1028.3599999999999"/>
    <n v="0.13"/>
    <n v="3578.69"/>
    <s v="Debit Card"/>
    <x v="1"/>
    <s v="Standard"/>
    <s v="Delivered"/>
    <n v="4113.4399999999996"/>
    <n v="3578.6927999999998"/>
    <n v="1975775.7839999988"/>
    <m/>
    <m/>
    <n v="7014.593770491806"/>
    <n v="534.74719999999979"/>
    <n v="1.2641487416857911E-2"/>
    <n v="1"/>
  </r>
  <r>
    <s v="ORD0478"/>
    <d v="2025-01-17T00:00:00"/>
    <s v="Maharashtra"/>
    <s v="South"/>
    <x v="1"/>
    <s v="Biscuits"/>
    <n v="4"/>
    <n v="3542.5"/>
    <n v="0.11"/>
    <n v="12611.3"/>
    <s v="COD"/>
    <x v="2"/>
    <s v="Standard"/>
    <s v="Cancelled"/>
    <n v="14170"/>
    <n v="12611.300000000001"/>
    <n v="1975775.7839999988"/>
    <m/>
    <m/>
    <n v="6557.4564173228364"/>
    <n v="1558.6999999999989"/>
    <n v="3.1051517290049402E-3"/>
    <n v="0"/>
  </r>
  <r>
    <s v="ORD0479"/>
    <d v="2025-01-04T00:00:00"/>
    <s v="Gujarat"/>
    <s v="East"/>
    <x v="1"/>
    <s v="Biscuits"/>
    <n v="2"/>
    <n v="2716.11"/>
    <n v="0.15"/>
    <n v="4617.3900000000003"/>
    <s v="UPI"/>
    <x v="1"/>
    <s v="Express"/>
    <s v="Delivered"/>
    <n v="5432.22"/>
    <n v="4617.3869999999997"/>
    <n v="1975775.7839999988"/>
    <m/>
    <m/>
    <n v="7014.593770491806"/>
    <n v="814.83300000000054"/>
    <n v="5.5226040182466832E-3"/>
    <n v="1"/>
  </r>
  <r>
    <s v="ORD0480"/>
    <d v="2025-04-01T00:00:00"/>
    <s v="Tamil Nadu"/>
    <s v="West"/>
    <x v="4"/>
    <s v="Curtain"/>
    <n v="3"/>
    <n v="3081.23"/>
    <n v="0.14000000000000001"/>
    <n v="7949.57"/>
    <s v="Net Banking"/>
    <x v="1"/>
    <s v="Standard"/>
    <s v="Cancelled"/>
    <n v="9243.69"/>
    <n v="7949.5734000000002"/>
    <n v="2189601.9989000014"/>
    <m/>
    <m/>
    <n v="7014.593770491806"/>
    <n v="1294.1166000000003"/>
    <n v="4.5436400398542144E-3"/>
    <n v="0"/>
  </r>
  <r>
    <s v="ORD0481"/>
    <d v="2025-05-03T00:00:00"/>
    <s v="Tamil Nadu"/>
    <s v="North"/>
    <x v="4"/>
    <s v="Curtain"/>
    <n v="1"/>
    <n v="3658.94"/>
    <n v="0.25"/>
    <n v="2744.2"/>
    <s v="Net Banking"/>
    <x v="2"/>
    <s v="Same-Day"/>
    <s v="Delivered"/>
    <n v="3658.94"/>
    <n v="2744.2049999999999"/>
    <n v="2189601.9989000014"/>
    <m/>
    <m/>
    <n v="6557.4564173228364"/>
    <n v="914.73500000000013"/>
    <n v="6.8325799275199923E-3"/>
    <n v="1"/>
  </r>
  <r>
    <s v="ORD0482"/>
    <d v="2025-04-22T00:00:00"/>
    <s v="Karnataka"/>
    <s v="East"/>
    <x v="4"/>
    <s v="Lamp"/>
    <n v="3"/>
    <n v="206.34"/>
    <n v="0.21"/>
    <n v="489.03"/>
    <s v="Debit Card"/>
    <x v="0"/>
    <s v="Same-Day"/>
    <s v="Returned"/>
    <n v="619.02"/>
    <n v="489.0258"/>
    <n v="2189601.9989000014"/>
    <m/>
    <m/>
    <n v="6400.6183730158691"/>
    <n v="129.99419999999998"/>
    <n v="0.10177377144518757"/>
    <n v="0"/>
  </r>
  <r>
    <s v="ORD0483"/>
    <d v="2025-01-22T00:00:00"/>
    <s v="Maharashtra"/>
    <s v="South"/>
    <x v="1"/>
    <s v="Oil"/>
    <n v="3"/>
    <n v="864.92"/>
    <n v="7.0000000000000007E-2"/>
    <n v="2413.13"/>
    <s v="Credit Card"/>
    <x v="2"/>
    <s v="Same-Day"/>
    <s v="Delivered"/>
    <n v="2594.7599999999998"/>
    <n v="2413.1267999999995"/>
    <n v="1975775.7839999988"/>
    <m/>
    <m/>
    <n v="6557.4564173228364"/>
    <n v="181.63320000000022"/>
    <n v="8.0932340563289115E-3"/>
    <n v="1"/>
  </r>
  <r>
    <s v="ORD0484"/>
    <d v="2025-01-17T00:00:00"/>
    <s v="Gujarat"/>
    <s v="South"/>
    <x v="4"/>
    <s v="Lamp"/>
    <n v="2"/>
    <n v="3697.9"/>
    <n v="0.18"/>
    <n v="6064.56"/>
    <s v="Net Banking"/>
    <x v="1"/>
    <s v="Express"/>
    <s v="Delivered"/>
    <n v="7395.8"/>
    <n v="6064.5560000000005"/>
    <n v="2189601.9989000014"/>
    <m/>
    <m/>
    <n v="7014.593770491806"/>
    <n v="1331.2439999999997"/>
    <n v="4.8676275724059597E-3"/>
    <n v="1"/>
  </r>
  <r>
    <s v="ORD0485"/>
    <d v="2025-04-17T00:00:00"/>
    <s v="Gujarat"/>
    <s v="East"/>
    <x v="1"/>
    <s v="Rice"/>
    <n v="5"/>
    <n v="1969.58"/>
    <n v="0.2"/>
    <n v="7878.32"/>
    <s v="UPI"/>
    <x v="0"/>
    <s v="Express"/>
    <s v="Returned"/>
    <n v="9847.9"/>
    <n v="7878.32"/>
    <n v="1975775.7839999988"/>
    <m/>
    <m/>
    <n v="6400.6183730158691"/>
    <n v="1969.58"/>
    <n v="1.015444917190467E-2"/>
    <n v="0"/>
  </r>
  <r>
    <s v="ORD0486"/>
    <d v="2025-02-13T00:00:00"/>
    <s v="Maharashtra"/>
    <s v="West"/>
    <x v="2"/>
    <s v="Biography"/>
    <n v="5"/>
    <n v="4650.3999999999996"/>
    <n v="0.16"/>
    <n v="19531.68"/>
    <s v="Debit Card"/>
    <x v="1"/>
    <s v="Same-Day"/>
    <s v="Delivered"/>
    <n v="23252"/>
    <n v="19531.68"/>
    <n v="1954015.6870999979"/>
    <m/>
    <m/>
    <n v="7014.593770491806"/>
    <n v="3720.3199999999997"/>
    <n v="3.4405642525374169E-3"/>
    <n v="1"/>
  </r>
  <r>
    <s v="ORD0487"/>
    <d v="2025-04-11T00:00:00"/>
    <s v="Karnataka"/>
    <s v="North"/>
    <x v="1"/>
    <s v="Rice"/>
    <n v="2"/>
    <n v="1701.47"/>
    <n v="0.17"/>
    <n v="2824.44"/>
    <s v="COD"/>
    <x v="1"/>
    <s v="Standard"/>
    <s v="Delivered"/>
    <n v="3402.94"/>
    <n v="2824.4402"/>
    <n v="1975775.7839999988"/>
    <m/>
    <m/>
    <n v="7014.593770491806"/>
    <n v="578.49980000000005"/>
    <n v="9.9913604118791396E-3"/>
    <n v="1"/>
  </r>
  <r>
    <s v="ORD0488"/>
    <d v="2025-02-23T00:00:00"/>
    <s v="Gujarat"/>
    <s v="South"/>
    <x v="2"/>
    <s v="Biography"/>
    <n v="1"/>
    <n v="1188.22"/>
    <n v="7.0000000000000007E-2"/>
    <n v="1105.04"/>
    <s v="COD"/>
    <x v="1"/>
    <s v="Express"/>
    <s v="Delivered"/>
    <n v="1188.22"/>
    <n v="1105.0445999999999"/>
    <n v="1954015.6870999979"/>
    <m/>
    <m/>
    <n v="7014.593770491806"/>
    <n v="83.175400000000081"/>
    <n v="5.8911649357863026E-3"/>
    <n v="1"/>
  </r>
  <r>
    <s v="ORD0489"/>
    <d v="2025-01-28T00:00:00"/>
    <s v="Gujarat"/>
    <s v="South"/>
    <x v="0"/>
    <s v="Smartwatch"/>
    <n v="4"/>
    <n v="1386.53"/>
    <n v="0.1"/>
    <n v="4991.51"/>
    <s v="Credit Card"/>
    <x v="1"/>
    <s v="Express"/>
    <s v="Cancelled"/>
    <n v="5546.12"/>
    <n v="4991.5079999999998"/>
    <n v="2058812.7634000003"/>
    <m/>
    <m/>
    <n v="7014.593770491806"/>
    <n v="554.61200000000008"/>
    <n v="7.2122492841842582E-3"/>
    <n v="0"/>
  </r>
  <r>
    <s v="ORD0490"/>
    <d v="2025-07-03T00:00:00"/>
    <s v="Tamil Nadu"/>
    <s v="South"/>
    <x v="2"/>
    <s v="Textbook"/>
    <n v="5"/>
    <n v="1060.8900000000001"/>
    <n v="0.15"/>
    <n v="4508.78"/>
    <s v="Net Banking"/>
    <x v="1"/>
    <s v="Same-Day"/>
    <s v="Delivered"/>
    <n v="5304.4500000000007"/>
    <n v="4508.7825000000003"/>
    <n v="1954015.6870999979"/>
    <m/>
    <m/>
    <n v="7014.593770491806"/>
    <n v="795.66750000000047"/>
    <n v="1.413907191131974E-2"/>
    <n v="1"/>
  </r>
  <r>
    <s v="ORD0491"/>
    <d v="2025-03-11T00:00:00"/>
    <s v="Karnataka"/>
    <s v="South"/>
    <x v="4"/>
    <s v="Table"/>
    <n v="1"/>
    <n v="3391.56"/>
    <n v="0.11"/>
    <n v="3018.49"/>
    <s v="COD"/>
    <x v="0"/>
    <s v="Express"/>
    <s v="Delivered"/>
    <n v="3391.56"/>
    <n v="3018.4884000000002"/>
    <n v="2189601.9989000014"/>
    <m/>
    <m/>
    <n v="6400.6183730158691"/>
    <n v="373.07159999999976"/>
    <n v="3.2433452452558706E-3"/>
    <n v="1"/>
  </r>
  <r>
    <s v="ORD0492"/>
    <d v="2025-06-23T00:00:00"/>
    <s v="Karnataka"/>
    <s v="South"/>
    <x v="1"/>
    <s v="Rice"/>
    <n v="5"/>
    <n v="4125.76"/>
    <n v="0.2"/>
    <n v="16503.04"/>
    <s v="Debit Card"/>
    <x v="2"/>
    <s v="Same-Day"/>
    <s v="Delivered"/>
    <n v="20628.800000000003"/>
    <n v="16503.040000000005"/>
    <n v="1975775.7839999988"/>
    <m/>
    <m/>
    <n v="6557.4564173228364"/>
    <n v="4125.7599999999984"/>
    <n v="4.8475917164352749E-3"/>
    <n v="1"/>
  </r>
  <r>
    <s v="ORD0493"/>
    <d v="2025-01-16T00:00:00"/>
    <s v="Karnataka"/>
    <s v="South"/>
    <x v="3"/>
    <s v="Jeans"/>
    <n v="1"/>
    <n v="650.62"/>
    <n v="0.01"/>
    <n v="644.11"/>
    <s v="Debit Card"/>
    <x v="1"/>
    <s v="Same-Day"/>
    <s v="Returned"/>
    <n v="650.62"/>
    <n v="644.11379999999997"/>
    <n v="1802015.0199999986"/>
    <m/>
    <m/>
    <n v="7014.593770491806"/>
    <n v="6.5062000000000353"/>
    <n v="1.5369954812332852E-3"/>
    <n v="0"/>
  </r>
  <r>
    <s v="ORD0494"/>
    <d v="2025-06-22T00:00:00"/>
    <s v="Karnataka"/>
    <s v="South"/>
    <x v="4"/>
    <s v="Lamp"/>
    <n v="4"/>
    <n v="2408.83"/>
    <n v="0.08"/>
    <n v="8864.49"/>
    <s v="Credit Card"/>
    <x v="2"/>
    <s v="Same-Day"/>
    <s v="Delivered"/>
    <n v="9635.32"/>
    <n v="8864.4943999999996"/>
    <n v="2189601.9989000014"/>
    <m/>
    <m/>
    <n v="6557.4564173228364"/>
    <n v="770.82560000000012"/>
    <n v="3.3211143999368991E-3"/>
    <n v="1"/>
  </r>
  <r>
    <s v="ORD0495"/>
    <d v="2025-02-19T00:00:00"/>
    <s v="Gujarat"/>
    <s v="North"/>
    <x v="1"/>
    <s v="Milk"/>
    <n v="2"/>
    <n v="3505.85"/>
    <n v="0.17"/>
    <n v="5819.71"/>
    <s v="Net Banking"/>
    <x v="1"/>
    <s v="Express"/>
    <s v="Delivered"/>
    <n v="7011.7"/>
    <n v="5819.7109999999993"/>
    <n v="1975775.7839999988"/>
    <m/>
    <m/>
    <n v="7014.593770491806"/>
    <n v="1191.9890000000005"/>
    <n v="4.8490380364248327E-3"/>
    <n v="1"/>
  </r>
  <r>
    <s v="ORD0496"/>
    <d v="2025-03-15T00:00:00"/>
    <s v="Delhi"/>
    <s v="West"/>
    <x v="0"/>
    <s v="Headphones"/>
    <n v="1"/>
    <n v="2378.31"/>
    <n v="0.24"/>
    <n v="1807.52"/>
    <s v="COD"/>
    <x v="2"/>
    <s v="Standard"/>
    <s v="Delivered"/>
    <n v="2378.31"/>
    <n v="1807.5155999999999"/>
    <n v="2058812.7634000003"/>
    <m/>
    <m/>
    <n v="6557.4564173228364"/>
    <n v="570.7944"/>
    <n v="1.0091199212886462E-2"/>
    <n v="1"/>
  </r>
  <r>
    <s v="ORD0497"/>
    <d v="2025-02-27T00:00:00"/>
    <s v="Maharashtra"/>
    <s v="North"/>
    <x v="4"/>
    <s v="Lamp"/>
    <n v="4"/>
    <n v="1232.73"/>
    <n v="0.1"/>
    <n v="4437.83"/>
    <s v="UPI"/>
    <x v="1"/>
    <s v="Same-Day"/>
    <s v="Returned"/>
    <n v="4930.92"/>
    <n v="4437.8280000000004"/>
    <n v="2189601.9989000014"/>
    <m/>
    <m/>
    <n v="7014.593770491806"/>
    <n v="493.09199999999964"/>
    <n v="8.1120764482084488E-3"/>
    <n v="0"/>
  </r>
  <r>
    <s v="ORD0498"/>
    <d v="2025-02-02T00:00:00"/>
    <s v="Delhi"/>
    <s v="South"/>
    <x v="2"/>
    <s v="Novel"/>
    <n v="4"/>
    <n v="2847.37"/>
    <n v="0.18"/>
    <n v="9339.3700000000008"/>
    <s v="Debit Card"/>
    <x v="1"/>
    <s v="Standard"/>
    <s v="Returned"/>
    <n v="11389.48"/>
    <n v="9339.3736000000008"/>
    <n v="1954015.6870999979"/>
    <m/>
    <m/>
    <n v="7014.593770491806"/>
    <n v="2050.1063999999988"/>
    <n v="6.3216231118540973E-3"/>
    <n v="0"/>
  </r>
  <r>
    <s v="ORD0499"/>
    <d v="2025-03-29T00:00:00"/>
    <s v="Tamil Nadu"/>
    <s v="East"/>
    <x v="4"/>
    <s v="Curtain"/>
    <n v="2"/>
    <n v="190.02"/>
    <n v="0.17"/>
    <n v="315.43"/>
    <s v="Net Banking"/>
    <x v="1"/>
    <s v="Express"/>
    <s v="Delivered"/>
    <n v="380.04"/>
    <n v="315.4332"/>
    <n v="2189601.9989000014"/>
    <m/>
    <m/>
    <n v="7014.593770491806"/>
    <n v="64.606800000000021"/>
    <n v="8.9464266919271659E-2"/>
    <n v="1"/>
  </r>
  <r>
    <s v="ORD0500"/>
    <d v="2025-06-13T00:00:00"/>
    <s v="Maharashtra"/>
    <s v="South"/>
    <x v="1"/>
    <s v="Milk"/>
    <n v="1"/>
    <n v="4726.2700000000004"/>
    <n v="0.24"/>
    <n v="3591.97"/>
    <s v="UPI"/>
    <x v="2"/>
    <s v="Standard"/>
    <s v="Delivered"/>
    <n v="4726.2700000000004"/>
    <n v="3591.9652000000006"/>
    <n v="1975775.7839999988"/>
    <m/>
    <m/>
    <n v="6557.4564173228364"/>
    <n v="1134.3047999999999"/>
    <n v="5.0780001988883407E-3"/>
    <n v="1"/>
  </r>
  <r>
    <s v="ORD0501"/>
    <d v="2025-04-18T00:00:00"/>
    <s v="Maharashtra"/>
    <s v="South"/>
    <x v="2"/>
    <s v="Textbook"/>
    <n v="5"/>
    <n v="4376.24"/>
    <n v="0.17"/>
    <n v="18161.400000000001"/>
    <s v="Net Banking"/>
    <x v="1"/>
    <s v="Express"/>
    <s v="Delivered"/>
    <n v="21881.199999999997"/>
    <n v="18161.395999999997"/>
    <n v="1954015.6870999979"/>
    <m/>
    <m/>
    <n v="7014.593770491806"/>
    <n v="3719.8040000000001"/>
    <n v="3.8846132753231092E-3"/>
    <n v="1"/>
  </r>
  <r>
    <s v="ORD0502"/>
    <d v="2025-05-19T00:00:00"/>
    <s v="Gujarat"/>
    <s v="South"/>
    <x v="2"/>
    <s v="Comics"/>
    <n v="5"/>
    <n v="745.68"/>
    <n v="0.16"/>
    <n v="3131.86"/>
    <s v="UPI"/>
    <x v="2"/>
    <s v="Same-Day"/>
    <s v="Returned"/>
    <n v="3728.3999999999996"/>
    <n v="3131.8559999999998"/>
    <n v="1954015.6870999979"/>
    <m/>
    <m/>
    <n v="6557.4564173228364"/>
    <n v="596.54399999999987"/>
    <n v="2.1456925222615601E-2"/>
    <n v="0"/>
  </r>
  <r>
    <s v="ORD0503"/>
    <d v="2025-03-02T00:00:00"/>
    <s v="Tamil Nadu"/>
    <s v="North"/>
    <x v="4"/>
    <s v="Sofa"/>
    <n v="5"/>
    <n v="4593.8500000000004"/>
    <n v="0.08"/>
    <n v="21131.71"/>
    <s v="Debit Card"/>
    <x v="1"/>
    <s v="Same-Day"/>
    <s v="Delivered"/>
    <n v="22969.25"/>
    <n v="21131.71"/>
    <n v="2189601.9989000014"/>
    <m/>
    <m/>
    <n v="7014.593770491806"/>
    <n v="1837.5400000000009"/>
    <n v="1.741458689334654E-3"/>
    <n v="1"/>
  </r>
  <r>
    <s v="ORD0504"/>
    <d v="2025-05-01T00:00:00"/>
    <s v="Karnataka"/>
    <s v="East"/>
    <x v="3"/>
    <s v="T-shirt"/>
    <n v="3"/>
    <n v="2270.7199999999998"/>
    <n v="0.23"/>
    <n v="5245.36"/>
    <s v="Net Banking"/>
    <x v="2"/>
    <s v="Same-Day"/>
    <s v="Delivered"/>
    <n v="6812.16"/>
    <n v="5245.3631999999998"/>
    <n v="1802015.0199999986"/>
    <m/>
    <m/>
    <n v="6557.4564173228364"/>
    <n v="1566.7968000000001"/>
    <n v="1.0128945885005639E-2"/>
    <n v="1"/>
  </r>
  <r>
    <s v="ORD0505"/>
    <d v="2025-06-08T00:00:00"/>
    <s v="Delhi"/>
    <s v="South"/>
    <x v="3"/>
    <s v="T-shirt"/>
    <n v="5"/>
    <n v="3123.04"/>
    <n v="0.15"/>
    <n v="13272.92"/>
    <s v="Debit Card"/>
    <x v="0"/>
    <s v="Same-Day"/>
    <s v="Delivered"/>
    <n v="15615.2"/>
    <n v="13272.92"/>
    <n v="1802015.0199999986"/>
    <m/>
    <m/>
    <n v="6400.6183730158691"/>
    <n v="2342.2800000000007"/>
    <n v="4.8030124494082681E-3"/>
    <n v="1"/>
  </r>
  <r>
    <s v="ORD0506"/>
    <d v="2025-05-09T00:00:00"/>
    <s v="Karnataka"/>
    <s v="East"/>
    <x v="3"/>
    <s v="T-shirt"/>
    <n v="4"/>
    <n v="757.02"/>
    <n v="0.21"/>
    <n v="2392.1799999999998"/>
    <s v="Credit Card"/>
    <x v="1"/>
    <s v="Express"/>
    <s v="Delivered"/>
    <n v="3028.08"/>
    <n v="2392.1831999999999"/>
    <n v="1802015.0199999986"/>
    <m/>
    <m/>
    <n v="7014.593770491806"/>
    <n v="635.89679999999998"/>
    <n v="2.7740350320995484E-2"/>
    <n v="1"/>
  </r>
  <r>
    <s v="ORD0507"/>
    <d v="2025-04-15T00:00:00"/>
    <s v="Tamil Nadu"/>
    <s v="East"/>
    <x v="2"/>
    <s v="Biography"/>
    <n v="2"/>
    <n v="1208.74"/>
    <n v="0.1"/>
    <n v="2175.73"/>
    <s v="Debit Card"/>
    <x v="0"/>
    <s v="Standard"/>
    <s v="In Transit"/>
    <n v="2417.48"/>
    <n v="2175.732"/>
    <n v="1954015.6870999979"/>
    <m/>
    <m/>
    <n v="6400.6183730158691"/>
    <n v="241.74800000000005"/>
    <n v="8.2730777503846973E-3"/>
    <n v="0"/>
  </r>
  <r>
    <s v="ORD0508"/>
    <d v="2025-01-04T00:00:00"/>
    <s v="Delhi"/>
    <s v="West"/>
    <x v="3"/>
    <s v="Jeans"/>
    <n v="4"/>
    <n v="4348.93"/>
    <n v="0.12"/>
    <n v="15308.23"/>
    <s v="Credit Card"/>
    <x v="0"/>
    <s v="Express"/>
    <s v="Returned"/>
    <n v="17395.72"/>
    <n v="15308.233600000001"/>
    <n v="1802015.0199999986"/>
    <m/>
    <m/>
    <n v="6400.6183730158691"/>
    <n v="2087.4863999999998"/>
    <n v="2.759299413878816E-3"/>
    <n v="0"/>
  </r>
  <r>
    <s v="ORD0509"/>
    <d v="2025-05-12T00:00:00"/>
    <s v="Maharashtra"/>
    <s v="North"/>
    <x v="2"/>
    <s v="Biography"/>
    <n v="4"/>
    <n v="3628.98"/>
    <n v="0.1"/>
    <n v="13064.33"/>
    <s v="COD"/>
    <x v="1"/>
    <s v="Same-Day"/>
    <s v="Delivered"/>
    <n v="14515.92"/>
    <n v="13064.328"/>
    <n v="1954015.6870999979"/>
    <m/>
    <m/>
    <n v="7014.593770491806"/>
    <n v="1451.5920000000006"/>
    <n v="2.7555952361269557E-3"/>
    <n v="1"/>
  </r>
  <r>
    <s v="ORD0510"/>
    <d v="2025-06-10T00:00:00"/>
    <s v="Maharashtra"/>
    <s v="West"/>
    <x v="2"/>
    <s v="Biography"/>
    <n v="5"/>
    <n v="2038.49"/>
    <n v="0.18"/>
    <n v="8357.81"/>
    <s v="Debit Card"/>
    <x v="1"/>
    <s v="Same-Day"/>
    <s v="Delivered"/>
    <n v="10192.450000000001"/>
    <n v="8357.8090000000011"/>
    <n v="1954015.6870999979"/>
    <m/>
    <m/>
    <n v="7014.593770491806"/>
    <n v="1834.6409999999996"/>
    <n v="8.830065391539816E-3"/>
    <n v="1"/>
  </r>
  <r>
    <s v="ORD0511"/>
    <d v="2025-04-20T00:00:00"/>
    <s v="Karnataka"/>
    <s v="West"/>
    <x v="0"/>
    <s v="Laptop"/>
    <n v="3"/>
    <n v="3891.02"/>
    <n v="7.0000000000000007E-2"/>
    <n v="10855.95"/>
    <s v="Net Banking"/>
    <x v="2"/>
    <s v="Standard"/>
    <s v="Delivered"/>
    <n v="11673.06"/>
    <n v="10855.9458"/>
    <n v="2058812.7634000003"/>
    <m/>
    <m/>
    <n v="6557.4564173228364"/>
    <n v="817.11419999999998"/>
    <n v="1.7990141402511426E-3"/>
    <n v="1"/>
  </r>
  <r>
    <s v="ORD0512"/>
    <d v="2025-03-02T00:00:00"/>
    <s v="Tamil Nadu"/>
    <s v="South"/>
    <x v="0"/>
    <s v="Laptop"/>
    <n v="5"/>
    <n v="654.54"/>
    <n v="0.19"/>
    <n v="2650.89"/>
    <s v="Net Banking"/>
    <x v="0"/>
    <s v="Same-Day"/>
    <s v="Delivered"/>
    <n v="3272.7"/>
    <n v="2650.8870000000002"/>
    <n v="2058812.7634000003"/>
    <m/>
    <m/>
    <n v="6400.6183730158691"/>
    <n v="621.81299999999965"/>
    <n v="2.9028019677941764E-2"/>
    <n v="1"/>
  </r>
  <r>
    <s v="ORD0513"/>
    <d v="2025-07-02T00:00:00"/>
    <s v="Maharashtra"/>
    <s v="North"/>
    <x v="4"/>
    <s v="Table"/>
    <n v="5"/>
    <n v="4493.43"/>
    <n v="0.22"/>
    <n v="17524.38"/>
    <s v="Debit Card"/>
    <x v="2"/>
    <s v="Express"/>
    <s v="Delivered"/>
    <n v="22467.15"/>
    <n v="17524.377"/>
    <n v="2189601.9989000014"/>
    <m/>
    <m/>
    <n v="6557.4564173228364"/>
    <n v="4942.773000000001"/>
    <n v="4.8960371030593551E-3"/>
    <n v="1"/>
  </r>
  <r>
    <s v="ORD0514"/>
    <d v="2025-05-11T00:00:00"/>
    <s v="Maharashtra"/>
    <s v="West"/>
    <x v="3"/>
    <s v="T-shirt"/>
    <n v="4"/>
    <n v="3206.95"/>
    <n v="0.02"/>
    <n v="12571.24"/>
    <s v="Credit Card"/>
    <x v="1"/>
    <s v="Same-Day"/>
    <s v="Delivered"/>
    <n v="12827.8"/>
    <n v="12571.243999999999"/>
    <n v="1802015.0199999986"/>
    <m/>
    <m/>
    <n v="7014.593770491806"/>
    <n v="256.55600000000049"/>
    <n v="6.2364551988649652E-4"/>
    <n v="1"/>
  </r>
  <r>
    <s v="ORD0515"/>
    <d v="2025-01-23T00:00:00"/>
    <s v="Tamil Nadu"/>
    <s v="South"/>
    <x v="1"/>
    <s v="Oil"/>
    <n v="1"/>
    <n v="3864.48"/>
    <n v="0.23"/>
    <n v="2975.65"/>
    <s v="COD"/>
    <x v="2"/>
    <s v="Same-Day"/>
    <s v="Delivered"/>
    <n v="3864.48"/>
    <n v="2975.6496000000002"/>
    <n v="1975775.7839999988"/>
    <m/>
    <m/>
    <n v="6557.4564173228364"/>
    <n v="888.83039999999983"/>
    <n v="5.951641618018466E-3"/>
    <n v="1"/>
  </r>
  <r>
    <s v="ORD0516"/>
    <d v="2025-07-04T00:00:00"/>
    <s v="Maharashtra"/>
    <s v="South"/>
    <x v="3"/>
    <s v="Jeans"/>
    <n v="3"/>
    <n v="3677.79"/>
    <n v="0.24"/>
    <n v="8385.36"/>
    <s v="Net Banking"/>
    <x v="2"/>
    <s v="Express"/>
    <s v="Delivered"/>
    <n v="11033.369999999999"/>
    <n v="8385.3611999999994"/>
    <n v="1802015.0199999986"/>
    <m/>
    <m/>
    <n v="6557.4564173228364"/>
    <n v="2648.0087999999996"/>
    <n v="6.5256580718311818E-3"/>
    <n v="1"/>
  </r>
  <r>
    <s v="ORD0517"/>
    <d v="2025-06-22T00:00:00"/>
    <s v="Maharashtra"/>
    <s v="North"/>
    <x v="3"/>
    <s v="Jeans"/>
    <n v="1"/>
    <n v="2347.35"/>
    <n v="0.21"/>
    <n v="1854.41"/>
    <s v="COD"/>
    <x v="2"/>
    <s v="Same-Day"/>
    <s v="Delivered"/>
    <n v="2347.35"/>
    <n v="1854.4065000000001"/>
    <n v="1802015.0199999986"/>
    <m/>
    <m/>
    <n v="6557.4564173228364"/>
    <n v="492.94349999999986"/>
    <n v="8.9462585468720046E-3"/>
    <n v="1"/>
  </r>
  <r>
    <s v="ORD0518"/>
    <d v="2025-01-29T00:00:00"/>
    <s v="Delhi"/>
    <s v="North"/>
    <x v="2"/>
    <s v="Textbook"/>
    <n v="4"/>
    <n v="2323.3200000000002"/>
    <n v="0.11"/>
    <n v="8271.02"/>
    <s v="COD"/>
    <x v="1"/>
    <s v="Same-Day"/>
    <s v="Delivered"/>
    <n v="9293.2800000000007"/>
    <n v="8271.0192000000006"/>
    <n v="1954015.6870999979"/>
    <m/>
    <m/>
    <n v="7014.593770491806"/>
    <n v="1022.2608"/>
    <n v="4.734603928860423E-3"/>
    <n v="1"/>
  </r>
  <r>
    <s v="ORD0519"/>
    <d v="2025-02-23T00:00:00"/>
    <s v="Gujarat"/>
    <s v="North"/>
    <x v="1"/>
    <s v="Milk"/>
    <n v="1"/>
    <n v="1005.72"/>
    <n v="0.01"/>
    <n v="995.66"/>
    <s v="COD"/>
    <x v="0"/>
    <s v="Express"/>
    <s v="Delivered"/>
    <n v="1005.72"/>
    <n v="995.66280000000006"/>
    <n v="1975775.7839999988"/>
    <m/>
    <m/>
    <n v="6400.6183730158691"/>
    <n v="10.057199999999966"/>
    <n v="9.9431253231515725E-4"/>
    <n v="1"/>
  </r>
  <r>
    <s v="ORD0520"/>
    <d v="2025-01-25T00:00:00"/>
    <s v="Karnataka"/>
    <s v="East"/>
    <x v="0"/>
    <s v="Headphones"/>
    <n v="1"/>
    <n v="2143.09"/>
    <n v="0.04"/>
    <n v="2057.37"/>
    <s v="Credit Card"/>
    <x v="0"/>
    <s v="Same-Day"/>
    <s v="Delivered"/>
    <n v="2143.09"/>
    <n v="2057.3663999999999"/>
    <n v="2058812.7634000003"/>
    <m/>
    <m/>
    <n v="6400.6183730158691"/>
    <n v="85.72360000000026"/>
    <n v="1.8664638442622567E-3"/>
    <n v="1"/>
  </r>
  <r>
    <s v="ORD0521"/>
    <d v="2025-06-24T00:00:00"/>
    <s v="Tamil Nadu"/>
    <s v="West"/>
    <x v="1"/>
    <s v="Oil"/>
    <n v="1"/>
    <n v="556.32000000000005"/>
    <n v="7.0000000000000007E-2"/>
    <n v="517.38"/>
    <s v="COD"/>
    <x v="2"/>
    <s v="Express"/>
    <s v="Cancelled"/>
    <n v="556.32000000000005"/>
    <n v="517.37760000000003"/>
    <n v="1975775.7839999988"/>
    <m/>
    <m/>
    <n v="6557.4564173228364"/>
    <n v="38.942400000000021"/>
    <n v="1.258268622375611E-2"/>
    <n v="0"/>
  </r>
  <r>
    <s v="ORD0522"/>
    <d v="2025-01-23T00:00:00"/>
    <s v="Karnataka"/>
    <s v="West"/>
    <x v="2"/>
    <s v="Novel"/>
    <n v="1"/>
    <n v="3503.64"/>
    <n v="7.0000000000000007E-2"/>
    <n v="3258.39"/>
    <s v="Net Banking"/>
    <x v="0"/>
    <s v="Same-Day"/>
    <s v="Delivered"/>
    <n v="3503.64"/>
    <n v="3258.3851999999997"/>
    <n v="1954015.6870999979"/>
    <m/>
    <m/>
    <n v="6400.6183730158691"/>
    <n v="245.25480000000016"/>
    <n v="1.9979221609526094E-3"/>
    <n v="1"/>
  </r>
  <r>
    <s v="ORD0523"/>
    <d v="2025-05-27T00:00:00"/>
    <s v="Maharashtra"/>
    <s v="East"/>
    <x v="3"/>
    <s v="T-shirt"/>
    <n v="5"/>
    <n v="4937.2299999999996"/>
    <n v="0.12"/>
    <n v="21723.81"/>
    <s v="COD"/>
    <x v="1"/>
    <s v="Same-Day"/>
    <s v="Delivered"/>
    <n v="24686.149999999998"/>
    <n v="21723.811999999998"/>
    <n v="1802015.0199999986"/>
    <m/>
    <m/>
    <n v="7014.593770491806"/>
    <n v="2962.3379999999997"/>
    <n v="2.4305126558819418E-3"/>
    <n v="1"/>
  </r>
  <r>
    <s v="ORD0524"/>
    <d v="2025-04-20T00:00:00"/>
    <s v="Gujarat"/>
    <s v="West"/>
    <x v="4"/>
    <s v="Curtain"/>
    <n v="3"/>
    <n v="4642.82"/>
    <n v="0.15"/>
    <n v="11839.19"/>
    <s v="COD"/>
    <x v="1"/>
    <s v="Express"/>
    <s v="Delivered"/>
    <n v="13928.46"/>
    <n v="11839.190999999999"/>
    <n v="2189601.9989000014"/>
    <m/>
    <m/>
    <n v="7014.593770491806"/>
    <n v="2089.2690000000002"/>
    <n v="3.2307950771298479E-3"/>
    <n v="1"/>
  </r>
  <r>
    <s v="ORD0525"/>
    <d v="2025-02-02T00:00:00"/>
    <s v="Karnataka"/>
    <s v="South"/>
    <x v="3"/>
    <s v="Jeans"/>
    <n v="1"/>
    <n v="217.54"/>
    <n v="0.16"/>
    <n v="182.73"/>
    <s v="Debit Card"/>
    <x v="0"/>
    <s v="Standard"/>
    <s v="Cancelled"/>
    <n v="217.54"/>
    <n v="182.7336"/>
    <n v="1802015.0199999986"/>
    <m/>
    <m/>
    <n v="6400.6183730158691"/>
    <n v="34.806399999999996"/>
    <n v="7.3549692010664705E-2"/>
    <n v="0"/>
  </r>
  <r>
    <s v="ORD0526"/>
    <d v="2025-02-24T00:00:00"/>
    <s v="Maharashtra"/>
    <s v="South"/>
    <x v="2"/>
    <s v="Biography"/>
    <n v="5"/>
    <n v="4049.61"/>
    <n v="0.05"/>
    <n v="19235.650000000001"/>
    <s v="UPI"/>
    <x v="2"/>
    <s v="Same-Day"/>
    <s v="Delivered"/>
    <n v="20248.05"/>
    <n v="19235.647499999999"/>
    <n v="1954015.6870999979"/>
    <m/>
    <m/>
    <n v="6557.4564173228364"/>
    <n v="1012.4025000000001"/>
    <n v="1.234686797000205E-3"/>
    <n v="1"/>
  </r>
  <r>
    <s v="ORD0527"/>
    <d v="2025-02-26T00:00:00"/>
    <s v="Karnataka"/>
    <s v="East"/>
    <x v="4"/>
    <s v="Lamp"/>
    <n v="5"/>
    <n v="1687.23"/>
    <n v="0"/>
    <n v="8436.15"/>
    <s v="UPI"/>
    <x v="1"/>
    <s v="Same-Day"/>
    <s v="Delivered"/>
    <n v="8436.15"/>
    <n v="8436.15"/>
    <n v="2189601.9989000014"/>
    <m/>
    <m/>
    <n v="7014.593770491806"/>
    <n v="0"/>
    <n v="0"/>
    <n v="1"/>
  </r>
  <r>
    <s v="ORD0528"/>
    <d v="2025-04-30T00:00:00"/>
    <s v="Delhi"/>
    <s v="North"/>
    <x v="1"/>
    <s v="Rice"/>
    <n v="3"/>
    <n v="4619.17"/>
    <n v="0.12"/>
    <n v="12194.61"/>
    <s v="Debit Card"/>
    <x v="2"/>
    <s v="Express"/>
    <s v="Delivered"/>
    <n v="13857.51"/>
    <n v="12194.6088"/>
    <n v="1975775.7839999988"/>
    <m/>
    <m/>
    <n v="6557.4564173228364"/>
    <n v="1662.9012000000002"/>
    <n v="2.5978693141841497E-3"/>
    <n v="1"/>
  </r>
  <r>
    <s v="ORD0529"/>
    <d v="2025-02-12T00:00:00"/>
    <s v="Tamil Nadu"/>
    <s v="North"/>
    <x v="2"/>
    <s v="Textbook"/>
    <n v="4"/>
    <n v="3941.55"/>
    <n v="0.1"/>
    <n v="14189.58"/>
    <s v="COD"/>
    <x v="2"/>
    <s v="Same-Day"/>
    <s v="Cancelled"/>
    <n v="15766.2"/>
    <n v="14189.580000000002"/>
    <n v="1954015.6870999979"/>
    <m/>
    <m/>
    <n v="6557.4564173228364"/>
    <n v="1576.619999999999"/>
    <n v="2.5370729789042381E-3"/>
    <n v="0"/>
  </r>
  <r>
    <s v="ORD0530"/>
    <d v="2025-05-22T00:00:00"/>
    <s v="Gujarat"/>
    <s v="North"/>
    <x v="4"/>
    <s v="Curtain"/>
    <n v="2"/>
    <n v="2929.25"/>
    <n v="0.08"/>
    <n v="5389.82"/>
    <s v="COD"/>
    <x v="0"/>
    <s v="Express"/>
    <s v="In Transit"/>
    <n v="5858.5"/>
    <n v="5389.8200000000006"/>
    <n v="2189601.9989000014"/>
    <m/>
    <m/>
    <n v="6400.6183730158691"/>
    <n v="468.67999999999938"/>
    <n v="2.7310745071263977E-3"/>
    <n v="0"/>
  </r>
  <r>
    <s v="ORD0531"/>
    <d v="2025-03-10T00:00:00"/>
    <s v="Karnataka"/>
    <s v="South"/>
    <x v="4"/>
    <s v="Lamp"/>
    <n v="5"/>
    <n v="4227.79"/>
    <n v="0.14000000000000001"/>
    <n v="18179.5"/>
    <s v="Net Banking"/>
    <x v="1"/>
    <s v="Express"/>
    <s v="Delivered"/>
    <n v="21138.95"/>
    <n v="18179.496999999999"/>
    <n v="2189601.9989000014"/>
    <m/>
    <m/>
    <n v="7014.593770491806"/>
    <n v="2959.4530000000013"/>
    <n v="3.3114227527857349E-3"/>
    <n v="1"/>
  </r>
  <r>
    <s v="ORD0532"/>
    <d v="2025-02-11T00:00:00"/>
    <s v="Maharashtra"/>
    <s v="East"/>
    <x v="4"/>
    <s v="Curtain"/>
    <n v="1"/>
    <n v="2535.5700000000002"/>
    <n v="0.06"/>
    <n v="2383.44"/>
    <s v="UPI"/>
    <x v="2"/>
    <s v="Express"/>
    <s v="Delivered"/>
    <n v="2535.5700000000002"/>
    <n v="2383.4358000000002"/>
    <n v="2189601.9989000014"/>
    <m/>
    <m/>
    <n v="6557.4564173228364"/>
    <n v="152.13419999999996"/>
    <n v="2.3663318307126204E-3"/>
    <n v="1"/>
  </r>
  <r>
    <s v="ORD0533"/>
    <d v="2025-05-16T00:00:00"/>
    <s v="Maharashtra"/>
    <s v="West"/>
    <x v="4"/>
    <s v="Sofa"/>
    <n v="2"/>
    <n v="4575.43"/>
    <n v="0.11"/>
    <n v="8144.27"/>
    <s v="UPI"/>
    <x v="0"/>
    <s v="Standard"/>
    <s v="Returned"/>
    <n v="9150.86"/>
    <n v="8144.2654000000002"/>
    <n v="2189601.9989000014"/>
    <m/>
    <m/>
    <n v="6400.6183730158691"/>
    <n v="1006.5946000000004"/>
    <n v="2.4041456212858681E-3"/>
    <n v="0"/>
  </r>
  <r>
    <s v="ORD0534"/>
    <d v="2025-05-06T00:00:00"/>
    <s v="Karnataka"/>
    <s v="South"/>
    <x v="3"/>
    <s v="Jeans"/>
    <n v="5"/>
    <n v="1620.76"/>
    <n v="0.08"/>
    <n v="7455.5"/>
    <s v="Net Banking"/>
    <x v="1"/>
    <s v="Standard"/>
    <s v="Delivered"/>
    <n v="8103.8"/>
    <n v="7455.4960000000001"/>
    <n v="1802015.0199999986"/>
    <m/>
    <m/>
    <n v="7014.593770491806"/>
    <n v="648.30400000000009"/>
    <n v="4.9359559712727364E-3"/>
    <n v="1"/>
  </r>
  <r>
    <s v="ORD0535"/>
    <d v="2025-06-17T00:00:00"/>
    <s v="Tamil Nadu"/>
    <s v="North"/>
    <x v="0"/>
    <s v="Smartwatch"/>
    <n v="1"/>
    <n v="1623.81"/>
    <n v="0.01"/>
    <n v="1607.57"/>
    <s v="COD"/>
    <x v="0"/>
    <s v="Same-Day"/>
    <s v="Delivered"/>
    <n v="1623.81"/>
    <n v="1607.5718999999999"/>
    <n v="2058812.7634000003"/>
    <m/>
    <m/>
    <n v="6400.6183730158691"/>
    <n v="16.238100000000031"/>
    <n v="6.1583559652915064E-4"/>
    <n v="1"/>
  </r>
  <r>
    <s v="ORD0536"/>
    <d v="2025-02-23T00:00:00"/>
    <s v="Gujarat"/>
    <s v="East"/>
    <x v="0"/>
    <s v="Smartphone"/>
    <n v="5"/>
    <n v="3816.62"/>
    <n v="0.16"/>
    <n v="16029.8"/>
    <s v="UPI"/>
    <x v="0"/>
    <s v="Standard"/>
    <s v="Delivered"/>
    <n v="19083.099999999999"/>
    <n v="16029.803999999998"/>
    <n v="2058812.7634000003"/>
    <m/>
    <m/>
    <n v="6400.6183730158691"/>
    <n v="3053.2960000000003"/>
    <n v="4.1921909962217884E-3"/>
    <n v="1"/>
  </r>
  <r>
    <s v="ORD0537"/>
    <d v="2025-04-11T00:00:00"/>
    <s v="Gujarat"/>
    <s v="North"/>
    <x v="4"/>
    <s v="Curtain"/>
    <n v="1"/>
    <n v="1436.01"/>
    <n v="0.04"/>
    <n v="1378.57"/>
    <s v="UPI"/>
    <x v="2"/>
    <s v="Standard"/>
    <s v="In Transit"/>
    <n v="1436.01"/>
    <n v="1378.5696"/>
    <n v="2189601.9989000014"/>
    <m/>
    <m/>
    <n v="6557.4564173228364"/>
    <n v="57.440399999999954"/>
    <n v="2.7854959227303429E-3"/>
    <n v="0"/>
  </r>
  <r>
    <s v="ORD0538"/>
    <d v="2025-04-07T00:00:00"/>
    <s v="Delhi"/>
    <s v="East"/>
    <x v="1"/>
    <s v="Rice"/>
    <n v="5"/>
    <n v="1660.58"/>
    <n v="0.04"/>
    <n v="7970.78"/>
    <s v="COD"/>
    <x v="2"/>
    <s v="Same-Day"/>
    <s v="Delivered"/>
    <n v="8302.9"/>
    <n v="7970.7839999999997"/>
    <n v="1975775.7839999988"/>
    <m/>
    <m/>
    <n v="6557.4564173228364"/>
    <n v="332.11599999999999"/>
    <n v="2.4087969263751224E-3"/>
    <n v="1"/>
  </r>
  <r>
    <s v="ORD0539"/>
    <d v="2025-02-20T00:00:00"/>
    <s v="Karnataka"/>
    <s v="North"/>
    <x v="3"/>
    <s v="T-shirt"/>
    <n v="5"/>
    <n v="2273.87"/>
    <n v="0.03"/>
    <n v="11028.27"/>
    <s v="COD"/>
    <x v="2"/>
    <s v="Express"/>
    <s v="Delivered"/>
    <n v="11369.349999999999"/>
    <n v="11028.269499999999"/>
    <n v="1802015.0199999986"/>
    <m/>
    <m/>
    <n v="6557.4564173228364"/>
    <n v="341.08050000000003"/>
    <n v="1.3193366375386455E-3"/>
    <n v="1"/>
  </r>
  <r>
    <s v="ORD0540"/>
    <d v="2025-06-27T00:00:00"/>
    <s v="Tamil Nadu"/>
    <s v="West"/>
    <x v="0"/>
    <s v="Smartphone"/>
    <n v="5"/>
    <n v="4467.25"/>
    <n v="0.16"/>
    <n v="18762.45"/>
    <s v="Net Banking"/>
    <x v="0"/>
    <s v="Same-Day"/>
    <s v="Delivered"/>
    <n v="22336.25"/>
    <n v="18762.45"/>
    <n v="2058812.7634000003"/>
    <m/>
    <m/>
    <n v="6400.6183730158691"/>
    <n v="3573.7999999999993"/>
    <n v="3.5816218031227264E-3"/>
    <n v="1"/>
  </r>
  <r>
    <s v="ORD0541"/>
    <d v="2025-06-28T00:00:00"/>
    <s v="Delhi"/>
    <s v="West"/>
    <x v="4"/>
    <s v="Curtain"/>
    <n v="4"/>
    <n v="2882.17"/>
    <n v="0.02"/>
    <n v="11298.11"/>
    <s v="COD"/>
    <x v="0"/>
    <s v="Same-Day"/>
    <s v="Delivered"/>
    <n v="11528.68"/>
    <n v="11298.106400000001"/>
    <n v="2189601.9989000014"/>
    <m/>
    <m/>
    <n v="6400.6183730158691"/>
    <n v="230.57359999999971"/>
    <n v="6.9392159379911666E-4"/>
    <n v="1"/>
  </r>
  <r>
    <s v="ORD0542"/>
    <d v="2025-06-16T00:00:00"/>
    <s v="Tamil Nadu"/>
    <s v="West"/>
    <x v="4"/>
    <s v="Table"/>
    <n v="2"/>
    <n v="4319.37"/>
    <n v="0.15"/>
    <n v="7342.93"/>
    <s v="Debit Card"/>
    <x v="0"/>
    <s v="Express"/>
    <s v="Delivered"/>
    <n v="8638.74"/>
    <n v="7342.9289999999992"/>
    <n v="2189601.9989000014"/>
    <m/>
    <m/>
    <n v="6400.6183730158691"/>
    <n v="1295.8110000000006"/>
    <n v="3.4727286618187374E-3"/>
    <n v="1"/>
  </r>
  <r>
    <s v="ORD0543"/>
    <d v="2025-01-12T00:00:00"/>
    <s v="Tamil Nadu"/>
    <s v="South"/>
    <x v="4"/>
    <s v="Curtain"/>
    <n v="1"/>
    <n v="2429.14"/>
    <n v="0.09"/>
    <n v="2210.52"/>
    <s v="Net Banking"/>
    <x v="0"/>
    <s v="Express"/>
    <s v="Delivered"/>
    <n v="2429.14"/>
    <n v="2210.5174000000002"/>
    <n v="2189601.9989000014"/>
    <m/>
    <m/>
    <n v="6400.6183730158691"/>
    <n v="218.62259999999969"/>
    <n v="3.7050149435602724E-3"/>
    <n v="1"/>
  </r>
  <r>
    <s v="ORD0544"/>
    <d v="2025-01-20T00:00:00"/>
    <s v="Gujarat"/>
    <s v="West"/>
    <x v="4"/>
    <s v="Sofa"/>
    <n v="1"/>
    <n v="1696.76"/>
    <n v="0.16"/>
    <n v="1425.28"/>
    <s v="Credit Card"/>
    <x v="2"/>
    <s v="Express"/>
    <s v="Delivered"/>
    <n v="1696.76"/>
    <n v="1425.2783999999999"/>
    <n v="2189601.9989000014"/>
    <m/>
    <m/>
    <n v="6557.4564173228364"/>
    <n v="271.48160000000007"/>
    <n v="9.4297366746033621E-3"/>
    <n v="1"/>
  </r>
  <r>
    <s v="ORD0545"/>
    <d v="2025-05-06T00:00:00"/>
    <s v="Gujarat"/>
    <s v="South"/>
    <x v="2"/>
    <s v="Textbook"/>
    <n v="2"/>
    <n v="4872.07"/>
    <n v="0.1"/>
    <n v="8769.73"/>
    <s v="Debit Card"/>
    <x v="1"/>
    <s v="Express"/>
    <s v="Cancelled"/>
    <n v="9744.14"/>
    <n v="8769.7260000000006"/>
    <n v="1954015.6870999979"/>
    <m/>
    <m/>
    <n v="7014.593770491806"/>
    <n v="974.41399999999885"/>
    <n v="2.0525156658258198E-3"/>
    <n v="0"/>
  </r>
  <r>
    <s v="ORD0546"/>
    <d v="2025-03-26T00:00:00"/>
    <s v="Tamil Nadu"/>
    <s v="North"/>
    <x v="1"/>
    <s v="Biscuits"/>
    <n v="5"/>
    <n v="3501.25"/>
    <n v="0.04"/>
    <n v="16806"/>
    <s v="COD"/>
    <x v="2"/>
    <s v="Same-Day"/>
    <s v="Delivered"/>
    <n v="17506.25"/>
    <n v="16806"/>
    <n v="1975775.7839999988"/>
    <m/>
    <m/>
    <n v="6557.4564173228364"/>
    <n v="700.25"/>
    <n v="1.1424491253123885E-3"/>
    <n v="1"/>
  </r>
  <r>
    <s v="ORD0547"/>
    <d v="2025-06-13T00:00:00"/>
    <s v="Maharashtra"/>
    <s v="South"/>
    <x v="1"/>
    <s v="Biscuits"/>
    <n v="4"/>
    <n v="1694.35"/>
    <n v="0.02"/>
    <n v="6641.85"/>
    <s v="COD"/>
    <x v="1"/>
    <s v="Express"/>
    <s v="Delivered"/>
    <n v="6777.4"/>
    <n v="6641.8519999999999"/>
    <n v="1975775.7839999988"/>
    <m/>
    <m/>
    <n v="7014.593770491806"/>
    <n v="135.54799999999977"/>
    <n v="1.180393661286039E-3"/>
    <n v="1"/>
  </r>
  <r>
    <s v="ORD0548"/>
    <d v="2025-02-25T00:00:00"/>
    <s v="Gujarat"/>
    <s v="North"/>
    <x v="2"/>
    <s v="Novel"/>
    <n v="5"/>
    <n v="3879.58"/>
    <n v="0.09"/>
    <n v="17652.09"/>
    <s v="Credit Card"/>
    <x v="1"/>
    <s v="Express"/>
    <s v="Delivered"/>
    <n v="19397.900000000001"/>
    <n v="17652.089000000004"/>
    <n v="1954015.6870999979"/>
    <m/>
    <m/>
    <n v="7014.593770491806"/>
    <n v="1745.8109999999979"/>
    <n v="2.3198387454312062E-3"/>
    <n v="1"/>
  </r>
  <r>
    <s v="ORD0549"/>
    <d v="2025-01-11T00:00:00"/>
    <s v="Delhi"/>
    <s v="South"/>
    <x v="3"/>
    <s v="T-shirt"/>
    <n v="5"/>
    <n v="1528.37"/>
    <n v="0.15"/>
    <n v="6495.57"/>
    <s v="Debit Card"/>
    <x v="2"/>
    <s v="Express"/>
    <s v="Delivered"/>
    <n v="7641.8499999999995"/>
    <n v="6495.5724999999993"/>
    <n v="1802015.0199999986"/>
    <m/>
    <m/>
    <n v="6557.4564173228364"/>
    <n v="1146.2775000000001"/>
    <n v="9.8143774086117894E-3"/>
    <n v="1"/>
  </r>
  <r>
    <s v="ORD0550"/>
    <d v="2025-01-03T00:00:00"/>
    <s v="Gujarat"/>
    <s v="West"/>
    <x v="4"/>
    <s v="Curtain"/>
    <n v="3"/>
    <n v="4952.42"/>
    <n v="0.15"/>
    <n v="12628.67"/>
    <s v="UPI"/>
    <x v="2"/>
    <s v="Same-Day"/>
    <s v="Cancelled"/>
    <n v="14857.26"/>
    <n v="12628.671"/>
    <n v="2189601.9989000014"/>
    <m/>
    <m/>
    <n v="6557.4564173228364"/>
    <n v="2228.5889999999999"/>
    <n v="3.0288222727474644E-3"/>
    <n v="0"/>
  </r>
  <r>
    <s v="ORD0551"/>
    <d v="2025-03-08T00:00:00"/>
    <s v="Karnataka"/>
    <s v="North"/>
    <x v="4"/>
    <s v="Lamp"/>
    <n v="1"/>
    <n v="3546.44"/>
    <n v="0.21"/>
    <n v="2801.69"/>
    <s v="COD"/>
    <x v="0"/>
    <s v="Express"/>
    <s v="Returned"/>
    <n v="3546.44"/>
    <n v="2801.6876000000002"/>
    <n v="2189601.9989000014"/>
    <m/>
    <m/>
    <n v="6400.6183730158691"/>
    <n v="744.75239999999985"/>
    <n v="5.9214310689028994E-3"/>
    <n v="0"/>
  </r>
  <r>
    <s v="ORD0552"/>
    <d v="2025-06-01T00:00:00"/>
    <s v="Tamil Nadu"/>
    <s v="South"/>
    <x v="0"/>
    <s v="Laptop"/>
    <n v="3"/>
    <n v="3587.69"/>
    <n v="0.1"/>
    <n v="9686.76"/>
    <s v="COD"/>
    <x v="2"/>
    <s v="Express"/>
    <s v="Delivered"/>
    <n v="10763.07"/>
    <n v="9686.7630000000008"/>
    <n v="2058812.7634000003"/>
    <m/>
    <m/>
    <n v="6557.4564173228364"/>
    <n v="1076.3069999999989"/>
    <n v="2.7873088254559341E-3"/>
    <n v="1"/>
  </r>
  <r>
    <s v="ORD0553"/>
    <d v="2025-01-28T00:00:00"/>
    <s v="Delhi"/>
    <s v="South"/>
    <x v="2"/>
    <s v="Textbook"/>
    <n v="3"/>
    <n v="4215.82"/>
    <n v="0.04"/>
    <n v="12141.56"/>
    <s v="COD"/>
    <x v="2"/>
    <s v="Same-Day"/>
    <s v="Delivered"/>
    <n v="12647.46"/>
    <n v="12141.561599999999"/>
    <n v="1954015.6870999979"/>
    <m/>
    <m/>
    <n v="6557.4564173228364"/>
    <n v="505.89840000000004"/>
    <n v="9.4880711225811369E-4"/>
    <n v="1"/>
  </r>
  <r>
    <s v="ORD0554"/>
    <d v="2025-05-06T00:00:00"/>
    <s v="Delhi"/>
    <s v="West"/>
    <x v="0"/>
    <s v="Smartphone"/>
    <n v="4"/>
    <n v="4877.38"/>
    <n v="0.03"/>
    <n v="18924.23"/>
    <s v="Net Banking"/>
    <x v="1"/>
    <s v="Standard"/>
    <s v="Returned"/>
    <n v="19509.52"/>
    <n v="18924.234400000001"/>
    <n v="2058812.7634000003"/>
    <m/>
    <m/>
    <n v="7014.593770491806"/>
    <n v="585.28559999999925"/>
    <n v="6.1508432806137723E-4"/>
    <n v="0"/>
  </r>
  <r>
    <s v="ORD0555"/>
    <d v="2025-02-22T00:00:00"/>
    <s v="Gujarat"/>
    <s v="East"/>
    <x v="1"/>
    <s v="Biscuits"/>
    <n v="5"/>
    <n v="2178.21"/>
    <n v="0.21"/>
    <n v="8603.93"/>
    <s v="Debit Card"/>
    <x v="2"/>
    <s v="Express"/>
    <s v="Delivered"/>
    <n v="10891.05"/>
    <n v="8603.9295000000002"/>
    <n v="1975775.7839999988"/>
    <m/>
    <m/>
    <n v="6557.4564173228364"/>
    <n v="2287.1204999999991"/>
    <n v="9.6409437106615061E-3"/>
    <n v="1"/>
  </r>
  <r>
    <s v="ORD0556"/>
    <d v="2025-02-03T00:00:00"/>
    <s v="Gujarat"/>
    <s v="East"/>
    <x v="2"/>
    <s v="Novel"/>
    <n v="2"/>
    <n v="3589.44"/>
    <n v="7.0000000000000007E-2"/>
    <n v="6676.36"/>
    <s v="Net Banking"/>
    <x v="1"/>
    <s v="Same-Day"/>
    <s v="Delivered"/>
    <n v="7178.88"/>
    <n v="6676.3584000000001"/>
    <n v="1954015.6870999979"/>
    <m/>
    <m/>
    <n v="7014.593770491806"/>
    <n v="502.52160000000003"/>
    <n v="1.9501649282339308E-3"/>
    <n v="1"/>
  </r>
  <r>
    <s v="ORD0557"/>
    <d v="2025-05-26T00:00:00"/>
    <s v="Karnataka"/>
    <s v="East"/>
    <x v="0"/>
    <s v="Smartwatch"/>
    <n v="4"/>
    <n v="4812.51"/>
    <n v="0.02"/>
    <n v="18865.04"/>
    <s v="Credit Card"/>
    <x v="1"/>
    <s v="Same-Day"/>
    <s v="Delivered"/>
    <n v="19250.04"/>
    <n v="18865.039199999999"/>
    <n v="2058812.7634000003"/>
    <m/>
    <m/>
    <n v="7014.593770491806"/>
    <n v="385.00080000000162"/>
    <n v="4.1558355203417756E-4"/>
    <n v="1"/>
  </r>
  <r>
    <s v="ORD0558"/>
    <d v="2025-03-29T00:00:00"/>
    <s v="Delhi"/>
    <s v="East"/>
    <x v="0"/>
    <s v="Smartphone"/>
    <n v="1"/>
    <n v="3451.96"/>
    <n v="0.13"/>
    <n v="3003.21"/>
    <s v="Net Banking"/>
    <x v="1"/>
    <s v="Same-Day"/>
    <s v="Delivered"/>
    <n v="3451.96"/>
    <n v="3003.2051999999999"/>
    <n v="2058812.7634000003"/>
    <m/>
    <m/>
    <n v="7014.593770491806"/>
    <n v="448.75480000000016"/>
    <n v="3.7659764307813532E-3"/>
    <n v="1"/>
  </r>
  <r>
    <s v="ORD0559"/>
    <d v="2025-04-20T00:00:00"/>
    <s v="Tamil Nadu"/>
    <s v="East"/>
    <x v="4"/>
    <s v="Lamp"/>
    <n v="4"/>
    <n v="2912.43"/>
    <n v="0.08"/>
    <n v="10717.74"/>
    <s v="Net Banking"/>
    <x v="1"/>
    <s v="Express"/>
    <s v="Delivered"/>
    <n v="11649.72"/>
    <n v="10717.742399999999"/>
    <n v="2189601.9989000014"/>
    <m/>
    <m/>
    <n v="7014.593770491806"/>
    <n v="931.97760000000017"/>
    <n v="2.7468471345234052E-3"/>
    <n v="1"/>
  </r>
  <r>
    <s v="ORD0560"/>
    <d v="2025-05-20T00:00:00"/>
    <s v="Gujarat"/>
    <s v="East"/>
    <x v="0"/>
    <s v="Headphones"/>
    <n v="4"/>
    <n v="2932.89"/>
    <n v="0.14000000000000001"/>
    <n v="10089.14"/>
    <s v="UPI"/>
    <x v="0"/>
    <s v="Same-Day"/>
    <s v="Cancelled"/>
    <n v="11731.56"/>
    <n v="10089.141599999999"/>
    <n v="2058812.7634000003"/>
    <m/>
    <m/>
    <n v="6400.6183730158691"/>
    <n v="1642.4184000000005"/>
    <n v="4.7734487144079733E-3"/>
    <n v="0"/>
  </r>
  <r>
    <s v="ORD0561"/>
    <d v="2025-03-27T00:00:00"/>
    <s v="Karnataka"/>
    <s v="East"/>
    <x v="1"/>
    <s v="Rice"/>
    <n v="2"/>
    <n v="2577.42"/>
    <n v="0.21"/>
    <n v="4072.32"/>
    <s v="Net Banking"/>
    <x v="0"/>
    <s v="Express"/>
    <s v="Delivered"/>
    <n v="5154.84"/>
    <n v="4072.3236000000002"/>
    <n v="1975775.7839999988"/>
    <m/>
    <m/>
    <n v="6400.6183730158691"/>
    <n v="1082.5164"/>
    <n v="8.1476825662872166E-3"/>
    <n v="1"/>
  </r>
  <r>
    <s v="ORD0562"/>
    <d v="2025-04-21T00:00:00"/>
    <s v="Karnataka"/>
    <s v="South"/>
    <x v="4"/>
    <s v="Curtain"/>
    <n v="1"/>
    <n v="3058.73"/>
    <n v="0.23"/>
    <n v="2355.2199999999998"/>
    <s v="Credit Card"/>
    <x v="1"/>
    <s v="Same-Day"/>
    <s v="Delivered"/>
    <n v="3058.73"/>
    <n v="2355.2221"/>
    <n v="2189601.9989000014"/>
    <m/>
    <m/>
    <n v="7014.593770491806"/>
    <n v="703.50790000000006"/>
    <n v="7.5194606912019043E-3"/>
    <n v="1"/>
  </r>
  <r>
    <s v="ORD0563"/>
    <d v="2025-01-04T00:00:00"/>
    <s v="Karnataka"/>
    <s v="North"/>
    <x v="4"/>
    <s v="Sofa"/>
    <n v="2"/>
    <n v="4016.92"/>
    <n v="0.22"/>
    <n v="6266.4"/>
    <s v="Debit Card"/>
    <x v="2"/>
    <s v="Express"/>
    <s v="In Transit"/>
    <n v="8033.84"/>
    <n v="6266.3951999999999"/>
    <n v="2189601.9989000014"/>
    <m/>
    <m/>
    <n v="6557.4564173228364"/>
    <n v="1767.4448000000002"/>
    <n v="5.4768329964251213E-3"/>
    <n v="0"/>
  </r>
  <r>
    <s v="ORD0564"/>
    <d v="2025-01-24T00:00:00"/>
    <s v="Tamil Nadu"/>
    <s v="South"/>
    <x v="1"/>
    <s v="Oil"/>
    <n v="2"/>
    <n v="3337.27"/>
    <n v="0.18"/>
    <n v="5473.12"/>
    <s v="Net Banking"/>
    <x v="2"/>
    <s v="Standard"/>
    <s v="Delivered"/>
    <n v="6674.54"/>
    <n v="5473.1228000000001"/>
    <n v="1975775.7839999988"/>
    <m/>
    <m/>
    <n v="6557.4564173228364"/>
    <n v="1201.4171999999999"/>
    <n v="5.3936301228249437E-3"/>
    <n v="1"/>
  </r>
  <r>
    <s v="ORD0565"/>
    <d v="2025-01-17T00:00:00"/>
    <s v="Karnataka"/>
    <s v="South"/>
    <x v="4"/>
    <s v="Lamp"/>
    <n v="2"/>
    <n v="2373.67"/>
    <n v="0.12"/>
    <n v="4177.66"/>
    <s v="Credit Card"/>
    <x v="0"/>
    <s v="Express"/>
    <s v="Delivered"/>
    <n v="4747.34"/>
    <n v="4177.6592000000001"/>
    <n v="2189601.9989000014"/>
    <m/>
    <m/>
    <n v="6400.6183730158691"/>
    <n v="569.68080000000009"/>
    <n v="5.0554626380246619E-3"/>
    <n v="1"/>
  </r>
  <r>
    <s v="ORD0566"/>
    <d v="2025-06-23T00:00:00"/>
    <s v="Karnataka"/>
    <s v="West"/>
    <x v="2"/>
    <s v="Biography"/>
    <n v="4"/>
    <n v="158.13"/>
    <n v="0.23"/>
    <n v="487.04"/>
    <s v="Debit Card"/>
    <x v="1"/>
    <s v="Express"/>
    <s v="Delivered"/>
    <n v="632.52"/>
    <n v="487.04039999999998"/>
    <n v="1954015.6870999979"/>
    <m/>
    <m/>
    <n v="7014.593770491806"/>
    <n v="145.4796"/>
    <n v="0.145449946246759"/>
    <n v="1"/>
  </r>
  <r>
    <s v="ORD0567"/>
    <d v="2025-05-17T00:00:00"/>
    <s v="Maharashtra"/>
    <s v="East"/>
    <x v="1"/>
    <s v="Rice"/>
    <n v="3"/>
    <n v="4785.3"/>
    <n v="0.11"/>
    <n v="12776.75"/>
    <s v="COD"/>
    <x v="1"/>
    <s v="Same-Day"/>
    <s v="Delivered"/>
    <n v="14355.900000000001"/>
    <n v="12776.751000000002"/>
    <n v="1975775.7839999988"/>
    <m/>
    <m/>
    <n v="7014.593770491806"/>
    <n v="1579.1489999999994"/>
    <n v="2.2987064551856728E-3"/>
    <n v="1"/>
  </r>
  <r>
    <s v="ORD0568"/>
    <d v="2025-06-27T00:00:00"/>
    <s v="Karnataka"/>
    <s v="South"/>
    <x v="4"/>
    <s v="Lamp"/>
    <n v="4"/>
    <n v="3888.44"/>
    <n v="0.19"/>
    <n v="12598.55"/>
    <s v="COD"/>
    <x v="2"/>
    <s v="Same-Day"/>
    <s v="Delivered"/>
    <n v="15553.76"/>
    <n v="12598.545600000001"/>
    <n v="2189601.9989000014"/>
    <m/>
    <m/>
    <n v="6557.4564173228364"/>
    <n v="2955.2143999999989"/>
    <n v="4.8862783018382688E-3"/>
    <n v="1"/>
  </r>
  <r>
    <s v="ORD0569"/>
    <d v="2025-01-31T00:00:00"/>
    <s v="Gujarat"/>
    <s v="North"/>
    <x v="3"/>
    <s v="Dress"/>
    <n v="1"/>
    <n v="4175.28"/>
    <n v="0"/>
    <n v="4175.28"/>
    <s v="Credit Card"/>
    <x v="1"/>
    <s v="Standard"/>
    <s v="Delivered"/>
    <n v="4175.28"/>
    <n v="4175.28"/>
    <n v="1802015.0199999986"/>
    <m/>
    <m/>
    <n v="7014.593770491806"/>
    <n v="0"/>
    <n v="0"/>
    <n v="1"/>
  </r>
  <r>
    <s v="ORD0570"/>
    <d v="2025-04-18T00:00:00"/>
    <s v="Karnataka"/>
    <s v="South"/>
    <x v="4"/>
    <s v="Sofa"/>
    <n v="1"/>
    <n v="216.13"/>
    <n v="0.02"/>
    <n v="211.81"/>
    <s v="UPI"/>
    <x v="0"/>
    <s v="Same-Day"/>
    <s v="In Transit"/>
    <n v="216.13"/>
    <n v="211.8074"/>
    <n v="2189601.9989000014"/>
    <m/>
    <m/>
    <n v="6400.6183730158691"/>
    <n v="4.3225999999999942"/>
    <n v="9.2536899088511548E-3"/>
    <n v="0"/>
  </r>
  <r>
    <s v="ORD0571"/>
    <d v="2025-01-09T00:00:00"/>
    <s v="Maharashtra"/>
    <s v="South"/>
    <x v="0"/>
    <s v="Smartphone"/>
    <n v="4"/>
    <n v="3316.33"/>
    <n v="0.22"/>
    <n v="10346.950000000001"/>
    <s v="COD"/>
    <x v="0"/>
    <s v="Same-Day"/>
    <s v="Returned"/>
    <n v="13265.32"/>
    <n v="10346.9496"/>
    <n v="2058812.7634000003"/>
    <m/>
    <m/>
    <n v="6400.6183730158691"/>
    <n v="2918.3703999999998"/>
    <n v="6.6338392138297463E-3"/>
    <n v="0"/>
  </r>
  <r>
    <s v="ORD0572"/>
    <d v="2025-06-14T00:00:00"/>
    <s v="Karnataka"/>
    <s v="West"/>
    <x v="3"/>
    <s v="Dress"/>
    <n v="1"/>
    <n v="3230.02"/>
    <n v="0.23"/>
    <n v="2487.12"/>
    <s v="Net Banking"/>
    <x v="1"/>
    <s v="Express"/>
    <s v="Delivered"/>
    <n v="3230.02"/>
    <n v="2487.1154000000001"/>
    <n v="1802015.0199999986"/>
    <m/>
    <m/>
    <n v="7014.593770491806"/>
    <n v="742.90459999999985"/>
    <n v="7.1206989430406013E-3"/>
    <n v="1"/>
  </r>
  <r>
    <s v="ORD0573"/>
    <d v="2025-03-15T00:00:00"/>
    <s v="Delhi"/>
    <s v="East"/>
    <x v="4"/>
    <s v="Curtain"/>
    <n v="1"/>
    <n v="1975.72"/>
    <n v="0.08"/>
    <n v="1817.66"/>
    <s v="Credit Card"/>
    <x v="2"/>
    <s v="Standard"/>
    <s v="In Transit"/>
    <n v="1975.72"/>
    <n v="1817.6624000000002"/>
    <n v="2189601.9989000014"/>
    <m/>
    <m/>
    <n v="6557.4564173228364"/>
    <n v="158.05759999999987"/>
    <n v="4.0491567631040833E-3"/>
    <n v="0"/>
  </r>
  <r>
    <s v="ORD0574"/>
    <d v="2025-04-26T00:00:00"/>
    <s v="Tamil Nadu"/>
    <s v="North"/>
    <x v="4"/>
    <s v="Sofa"/>
    <n v="2"/>
    <n v="3090.48"/>
    <n v="0.04"/>
    <n v="5933.72"/>
    <s v="Credit Card"/>
    <x v="2"/>
    <s v="Express"/>
    <s v="Delivered"/>
    <n v="6180.96"/>
    <n v="5933.7215999999999"/>
    <n v="2189601.9989000014"/>
    <m/>
    <m/>
    <n v="6557.4564173228364"/>
    <n v="247.23840000000018"/>
    <n v="1.2942973259817245E-3"/>
    <n v="1"/>
  </r>
  <r>
    <s v="ORD0575"/>
    <d v="2025-04-20T00:00:00"/>
    <s v="Gujarat"/>
    <s v="East"/>
    <x v="2"/>
    <s v="Textbook"/>
    <n v="3"/>
    <n v="606.11"/>
    <n v="0.02"/>
    <n v="1781.96"/>
    <s v="Credit Card"/>
    <x v="2"/>
    <s v="Same-Day"/>
    <s v="Cancelled"/>
    <n v="1818.33"/>
    <n v="1781.9633999999999"/>
    <n v="1954015.6870999979"/>
    <m/>
    <m/>
    <n v="6557.4564173228364"/>
    <n v="36.366600000000062"/>
    <n v="3.2997310719176383E-3"/>
    <n v="0"/>
  </r>
  <r>
    <s v="ORD0576"/>
    <d v="2025-01-31T00:00:00"/>
    <s v="Delhi"/>
    <s v="North"/>
    <x v="0"/>
    <s v="Smartwatch"/>
    <n v="4"/>
    <n v="1405.54"/>
    <n v="0.18"/>
    <n v="4610.17"/>
    <s v="Credit Card"/>
    <x v="0"/>
    <s v="Express"/>
    <s v="Delivered"/>
    <n v="5622.16"/>
    <n v="4610.1712000000007"/>
    <n v="2058812.7634000003"/>
    <m/>
    <m/>
    <n v="6400.6183730158691"/>
    <n v="1011.9887999999992"/>
    <n v="1.2806465842309718E-2"/>
    <n v="1"/>
  </r>
  <r>
    <s v="ORD0577"/>
    <d v="2025-03-27T00:00:00"/>
    <s v="Tamil Nadu"/>
    <s v="West"/>
    <x v="2"/>
    <s v="Biography"/>
    <n v="1"/>
    <n v="2746.63"/>
    <n v="0"/>
    <n v="2746.63"/>
    <s v="Net Banking"/>
    <x v="1"/>
    <s v="Same-Day"/>
    <s v="Delivered"/>
    <n v="2746.63"/>
    <n v="2746.63"/>
    <n v="1954015.6870999979"/>
    <m/>
    <m/>
    <n v="7014.593770491806"/>
    <n v="0"/>
    <n v="0"/>
    <n v="1"/>
  </r>
  <r>
    <s v="ORD0578"/>
    <d v="2025-01-27T00:00:00"/>
    <s v="Karnataka"/>
    <s v="East"/>
    <x v="1"/>
    <s v="Milk"/>
    <n v="1"/>
    <n v="3198.14"/>
    <n v="0.24"/>
    <n v="2430.59"/>
    <s v="UPI"/>
    <x v="2"/>
    <s v="Standard"/>
    <s v="Delivered"/>
    <n v="3198.14"/>
    <n v="2430.5864000000001"/>
    <n v="1975775.7839999988"/>
    <m/>
    <m/>
    <n v="6557.4564173228364"/>
    <n v="767.55359999999973"/>
    <n v="7.5043619103603975E-3"/>
    <n v="1"/>
  </r>
  <r>
    <s v="ORD0579"/>
    <d v="2025-01-11T00:00:00"/>
    <s v="Tamil Nadu"/>
    <s v="South"/>
    <x v="4"/>
    <s v="Lamp"/>
    <n v="2"/>
    <n v="965.43"/>
    <n v="0.01"/>
    <n v="1911.55"/>
    <s v="UPI"/>
    <x v="1"/>
    <s v="Express"/>
    <s v="Delivered"/>
    <n v="1930.86"/>
    <n v="1911.5513999999998"/>
    <n v="2189601.9989000014"/>
    <m/>
    <m/>
    <n v="7014.593770491806"/>
    <n v="19.308600000000069"/>
    <n v="1.0358078783547229E-3"/>
    <n v="1"/>
  </r>
  <r>
    <s v="ORD0580"/>
    <d v="2025-03-03T00:00:00"/>
    <s v="Karnataka"/>
    <s v="North"/>
    <x v="2"/>
    <s v="Novel"/>
    <n v="4"/>
    <n v="3703.09"/>
    <n v="0.03"/>
    <n v="14367.99"/>
    <s v="Net Banking"/>
    <x v="0"/>
    <s v="Standard"/>
    <s v="Delivered"/>
    <n v="14812.36"/>
    <n v="14367.9892"/>
    <n v="1954015.6870999979"/>
    <m/>
    <m/>
    <n v="6400.6183730158691"/>
    <n v="444.3708000000006"/>
    <n v="8.1013423924344266E-4"/>
    <n v="1"/>
  </r>
  <r>
    <s v="ORD0581"/>
    <d v="2025-03-14T00:00:00"/>
    <s v="Tamil Nadu"/>
    <s v="North"/>
    <x v="1"/>
    <s v="Oil"/>
    <n v="5"/>
    <n v="3252.7"/>
    <n v="0.12"/>
    <n v="14311.88"/>
    <s v="Net Banking"/>
    <x v="0"/>
    <s v="Express"/>
    <s v="Delivered"/>
    <n v="16263.5"/>
    <n v="14311.88"/>
    <n v="1975775.7839999988"/>
    <m/>
    <m/>
    <n v="6400.6183730158691"/>
    <n v="1951.6200000000008"/>
    <n v="3.6892427829188059E-3"/>
    <n v="1"/>
  </r>
  <r>
    <s v="ORD0582"/>
    <d v="2025-06-26T00:00:00"/>
    <s v="Maharashtra"/>
    <s v="South"/>
    <x v="0"/>
    <s v="Headphones"/>
    <n v="2"/>
    <n v="4054.81"/>
    <n v="0.17"/>
    <n v="6730.98"/>
    <s v="Net Banking"/>
    <x v="0"/>
    <s v="Express"/>
    <s v="Delivered"/>
    <n v="8109.62"/>
    <n v="6730.9845999999998"/>
    <n v="2058812.7634000003"/>
    <m/>
    <m/>
    <n v="6400.6183730158691"/>
    <n v="1378.6354000000001"/>
    <n v="4.1925515622186988E-3"/>
    <n v="1"/>
  </r>
  <r>
    <s v="ORD0583"/>
    <d v="2025-07-03T00:00:00"/>
    <s v="Maharashtra"/>
    <s v="South"/>
    <x v="3"/>
    <s v="T-shirt"/>
    <n v="1"/>
    <n v="2408.98"/>
    <n v="0.23"/>
    <n v="1854.91"/>
    <s v="Debit Card"/>
    <x v="2"/>
    <s v="Standard"/>
    <s v="Delivered"/>
    <n v="2408.98"/>
    <n v="1854.9146000000001"/>
    <n v="1802015.0199999986"/>
    <m/>
    <m/>
    <n v="6557.4564173228364"/>
    <n v="554.06539999999995"/>
    <n v="9.5476093616385354E-3"/>
    <n v="1"/>
  </r>
  <r>
    <s v="ORD0584"/>
    <d v="2025-06-06T00:00:00"/>
    <s v="Delhi"/>
    <s v="North"/>
    <x v="3"/>
    <s v="T-shirt"/>
    <n v="1"/>
    <n v="2335.3000000000002"/>
    <n v="0.04"/>
    <n v="2241.89"/>
    <s v="Credit Card"/>
    <x v="2"/>
    <s v="Same-Day"/>
    <s v="Cancelled"/>
    <n v="2335.3000000000002"/>
    <n v="2241.8879999999999"/>
    <n v="1802015.0199999986"/>
    <m/>
    <m/>
    <n v="6557.4564173228364"/>
    <n v="93.412000000000262"/>
    <n v="1.7128420331434934E-3"/>
    <n v="0"/>
  </r>
  <r>
    <s v="ORD0585"/>
    <d v="2025-06-19T00:00:00"/>
    <s v="Tamil Nadu"/>
    <s v="West"/>
    <x v="0"/>
    <s v="Smartphone"/>
    <n v="2"/>
    <n v="409.24"/>
    <n v="0.05"/>
    <n v="777.56"/>
    <s v="COD"/>
    <x v="1"/>
    <s v="Express"/>
    <s v="Delivered"/>
    <n v="818.48"/>
    <n v="777.55599999999993"/>
    <n v="2058812.7634000003"/>
    <m/>
    <m/>
    <n v="7014.593770491806"/>
    <n v="40.924000000000092"/>
    <n v="1.2217769523995701E-2"/>
    <n v="1"/>
  </r>
  <r>
    <s v="ORD0586"/>
    <d v="2025-01-10T00:00:00"/>
    <s v="Karnataka"/>
    <s v="South"/>
    <x v="1"/>
    <s v="Oil"/>
    <n v="5"/>
    <n v="949.89"/>
    <n v="0.02"/>
    <n v="4654.46"/>
    <s v="Debit Card"/>
    <x v="0"/>
    <s v="Express"/>
    <s v="Cancelled"/>
    <n v="4749.45"/>
    <n v="4654.4609999999993"/>
    <n v="1975775.7839999988"/>
    <m/>
    <m/>
    <n v="6400.6183730158691"/>
    <n v="94.989000000000487"/>
    <n v="2.1055069534367137E-3"/>
    <n v="0"/>
  </r>
  <r>
    <s v="ORD0587"/>
    <d v="2025-06-26T00:00:00"/>
    <s v="Gujarat"/>
    <s v="West"/>
    <x v="3"/>
    <s v="Dress"/>
    <n v="2"/>
    <n v="4635.8100000000004"/>
    <n v="0.01"/>
    <n v="9178.9"/>
    <s v="Debit Card"/>
    <x v="2"/>
    <s v="Standard"/>
    <s v="Cancelled"/>
    <n v="9271.6200000000008"/>
    <n v="9178.9038"/>
    <n v="1802015.0199999986"/>
    <m/>
    <m/>
    <n v="6557.4564173228364"/>
    <n v="92.716200000000754"/>
    <n v="2.1571203306434039E-4"/>
    <n v="0"/>
  </r>
  <r>
    <s v="ORD0588"/>
    <d v="2025-03-13T00:00:00"/>
    <s v="Maharashtra"/>
    <s v="East"/>
    <x v="0"/>
    <s v="Smartwatch"/>
    <n v="2"/>
    <n v="4638.07"/>
    <n v="0.18"/>
    <n v="7606.43"/>
    <s v="Credit Card"/>
    <x v="0"/>
    <s v="Same-Day"/>
    <s v="Delivered"/>
    <n v="9276.14"/>
    <n v="7606.4348"/>
    <n v="2058812.7634000003"/>
    <m/>
    <m/>
    <n v="6400.6183730158691"/>
    <n v="1669.7051999999994"/>
    <n v="3.8809246087273368E-3"/>
    <n v="1"/>
  </r>
  <r>
    <s v="ORD0589"/>
    <d v="2025-02-12T00:00:00"/>
    <s v="Delhi"/>
    <s v="North"/>
    <x v="2"/>
    <s v="Textbook"/>
    <n v="3"/>
    <n v="2663.13"/>
    <n v="0.1"/>
    <n v="7190.45"/>
    <s v="Debit Card"/>
    <x v="1"/>
    <s v="Standard"/>
    <s v="Delivered"/>
    <n v="7989.39"/>
    <n v="7190.451"/>
    <n v="1954015.6870999979"/>
    <m/>
    <m/>
    <n v="7014.593770491806"/>
    <n v="798.93900000000031"/>
    <n v="3.7549800422810751E-3"/>
    <n v="1"/>
  </r>
  <r>
    <s v="ORD0590"/>
    <d v="2025-05-15T00:00:00"/>
    <s v="Karnataka"/>
    <s v="North"/>
    <x v="2"/>
    <s v="Novel"/>
    <n v="1"/>
    <n v="2832.78"/>
    <n v="0.05"/>
    <n v="2691.14"/>
    <s v="UPI"/>
    <x v="2"/>
    <s v="Same-Day"/>
    <s v="Delivered"/>
    <n v="2832.78"/>
    <n v="2691.1410000000001"/>
    <n v="1954015.6870999979"/>
    <m/>
    <m/>
    <n v="6557.4564173228364"/>
    <n v="141.63900000000012"/>
    <n v="1.7650505863498049E-3"/>
    <n v="1"/>
  </r>
  <r>
    <s v="ORD0591"/>
    <d v="2025-02-20T00:00:00"/>
    <s v="Tamil Nadu"/>
    <s v="West"/>
    <x v="1"/>
    <s v="Oil"/>
    <n v="1"/>
    <n v="1049.22"/>
    <n v="0.2"/>
    <n v="839.38"/>
    <s v="Debit Card"/>
    <x v="2"/>
    <s v="Same-Day"/>
    <s v="Delivered"/>
    <n v="1049.22"/>
    <n v="839.37600000000009"/>
    <n v="1975775.7839999988"/>
    <m/>
    <m/>
    <n v="6557.4564173228364"/>
    <n v="209.84399999999994"/>
    <n v="1.9061779226473001E-2"/>
    <n v="1"/>
  </r>
  <r>
    <s v="ORD0592"/>
    <d v="2025-05-12T00:00:00"/>
    <s v="Maharashtra"/>
    <s v="North"/>
    <x v="3"/>
    <s v="T-shirt"/>
    <n v="2"/>
    <n v="2229.89"/>
    <n v="0.08"/>
    <n v="4103"/>
    <s v="UPI"/>
    <x v="2"/>
    <s v="Express"/>
    <s v="Delivered"/>
    <n v="4459.78"/>
    <n v="4102.9975999999997"/>
    <n v="1802015.0199999986"/>
    <m/>
    <m/>
    <n v="6557.4564173228364"/>
    <n v="356.78240000000005"/>
    <n v="3.5876209140361186E-3"/>
    <n v="1"/>
  </r>
  <r>
    <s v="ORD0593"/>
    <d v="2025-01-22T00:00:00"/>
    <s v="Delhi"/>
    <s v="West"/>
    <x v="0"/>
    <s v="Laptop"/>
    <n v="5"/>
    <n v="668.72"/>
    <n v="0.22"/>
    <n v="2608.0100000000002"/>
    <s v="Credit Card"/>
    <x v="2"/>
    <s v="Same-Day"/>
    <s v="Delivered"/>
    <n v="3343.6000000000004"/>
    <n v="2608.0080000000003"/>
    <n v="2058812.7634000003"/>
    <m/>
    <m/>
    <n v="6557.4564173228364"/>
    <n v="735.5920000000001"/>
    <n v="3.2898672089962916E-2"/>
    <n v="1"/>
  </r>
  <r>
    <s v="ORD0594"/>
    <d v="2025-03-12T00:00:00"/>
    <s v="Delhi"/>
    <s v="West"/>
    <x v="4"/>
    <s v="Table"/>
    <n v="1"/>
    <n v="1698.05"/>
    <n v="0.02"/>
    <n v="1664.09"/>
    <s v="UPI"/>
    <x v="0"/>
    <s v="Same-Day"/>
    <s v="Returned"/>
    <n v="1698.05"/>
    <n v="1664.0889999999999"/>
    <n v="2189601.9989000014"/>
    <m/>
    <m/>
    <n v="6400.6183730158691"/>
    <n v="33.961000000000013"/>
    <n v="1.1778216189158154E-3"/>
    <n v="0"/>
  </r>
  <r>
    <s v="ORD0595"/>
    <d v="2025-06-03T00:00:00"/>
    <s v="Maharashtra"/>
    <s v="West"/>
    <x v="2"/>
    <s v="Textbook"/>
    <n v="4"/>
    <n v="366.26"/>
    <n v="0.11"/>
    <n v="1303.8900000000001"/>
    <s v="Net Banking"/>
    <x v="1"/>
    <s v="Standard"/>
    <s v="Delivered"/>
    <n v="1465.04"/>
    <n v="1303.8856000000001"/>
    <n v="1954015.6870999979"/>
    <m/>
    <m/>
    <n v="7014.593770491806"/>
    <n v="161.1543999999999"/>
    <n v="3.0033309670725712E-2"/>
    <n v="1"/>
  </r>
  <r>
    <s v="ORD0596"/>
    <d v="2025-04-21T00:00:00"/>
    <s v="Tamil Nadu"/>
    <s v="North"/>
    <x v="4"/>
    <s v="Sofa"/>
    <n v="3"/>
    <n v="4880.22"/>
    <n v="0.05"/>
    <n v="13908.63"/>
    <s v="Debit Card"/>
    <x v="1"/>
    <s v="Standard"/>
    <s v="Delivered"/>
    <n v="14640.66"/>
    <n v="13908.626999999999"/>
    <n v="2189601.9989000014"/>
    <m/>
    <m/>
    <n v="7014.593770491806"/>
    <n v="732.03300000000127"/>
    <n v="1.0245439754765155E-3"/>
    <n v="1"/>
  </r>
  <r>
    <s v="ORD0597"/>
    <d v="2025-06-23T00:00:00"/>
    <s v="Delhi"/>
    <s v="East"/>
    <x v="0"/>
    <s v="Headphones"/>
    <n v="4"/>
    <n v="2149.3000000000002"/>
    <n v="0.19"/>
    <n v="6963.73"/>
    <s v="Credit Card"/>
    <x v="2"/>
    <s v="Standard"/>
    <s v="Delivered"/>
    <n v="8597.2000000000007"/>
    <n v="6963.7320000000009"/>
    <n v="2058812.7634000003"/>
    <m/>
    <m/>
    <n v="6557.4564173228364"/>
    <n v="1633.4679999999998"/>
    <n v="8.840087470339179E-3"/>
    <n v="1"/>
  </r>
  <r>
    <s v="ORD0598"/>
    <d v="2025-06-21T00:00:00"/>
    <s v="Gujarat"/>
    <s v="West"/>
    <x v="1"/>
    <s v="Oil"/>
    <n v="1"/>
    <n v="2117.31"/>
    <n v="0.13"/>
    <n v="1842.06"/>
    <s v="COD"/>
    <x v="0"/>
    <s v="Standard"/>
    <s v="Cancelled"/>
    <n v="2117.31"/>
    <n v="1842.0597"/>
    <n v="1975775.7839999988"/>
    <m/>
    <m/>
    <n v="6400.6183730158691"/>
    <n v="275.25029999999992"/>
    <n v="6.1398661509179109E-3"/>
    <n v="0"/>
  </r>
  <r>
    <s v="ORD0599"/>
    <d v="2025-03-22T00:00:00"/>
    <s v="Tamil Nadu"/>
    <s v="South"/>
    <x v="4"/>
    <s v="Lamp"/>
    <n v="3"/>
    <n v="2227.8200000000002"/>
    <n v="0.06"/>
    <n v="6282.45"/>
    <s v="Debit Card"/>
    <x v="0"/>
    <s v="Same-Day"/>
    <s v="Returned"/>
    <n v="6683.4600000000009"/>
    <n v="6282.4524000000001"/>
    <n v="2189601.9989000014"/>
    <m/>
    <m/>
    <n v="6400.6183730158691"/>
    <n v="401.00760000000082"/>
    <n v="2.6932157894264345E-3"/>
    <n v="0"/>
  </r>
  <r>
    <s v="ORD0600"/>
    <d v="2025-05-03T00:00:00"/>
    <s v="Maharashtra"/>
    <s v="North"/>
    <x v="0"/>
    <s v="Smartwatch"/>
    <n v="5"/>
    <n v="264.74"/>
    <n v="0.13"/>
    <n v="1151.6199999999999"/>
    <s v="Credit Card"/>
    <x v="2"/>
    <s v="Express"/>
    <s v="Delivered"/>
    <n v="1323.7"/>
    <n v="1151.6190000000001"/>
    <n v="2058812.7634000003"/>
    <m/>
    <m/>
    <n v="6557.4564173228364"/>
    <n v="172.0809999999999"/>
    <n v="4.9104782050313517E-2"/>
    <n v="1"/>
  </r>
  <r>
    <s v="ORD0601"/>
    <d v="2025-05-28T00:00:00"/>
    <s v="Gujarat"/>
    <s v="South"/>
    <x v="3"/>
    <s v="T-shirt"/>
    <n v="4"/>
    <n v="4754.68"/>
    <n v="0.03"/>
    <n v="18448.16"/>
    <s v="Credit Card"/>
    <x v="1"/>
    <s v="Express"/>
    <s v="Delivered"/>
    <n v="19018.72"/>
    <n v="18448.1584"/>
    <n v="1802015.0199999986"/>
    <m/>
    <m/>
    <n v="7014.593770491806"/>
    <n v="570.56160000000091"/>
    <n v="6.3095728839795734E-4"/>
    <n v="1"/>
  </r>
  <r>
    <s v="ORD0602"/>
    <d v="2025-02-02T00:00:00"/>
    <s v="Tamil Nadu"/>
    <s v="West"/>
    <x v="0"/>
    <s v="Smartphone"/>
    <n v="4"/>
    <n v="4303.82"/>
    <n v="0.19"/>
    <n v="13944.38"/>
    <s v="UPI"/>
    <x v="0"/>
    <s v="Standard"/>
    <s v="Delivered"/>
    <n v="17215.28"/>
    <n v="13944.3768"/>
    <n v="2058812.7634000003"/>
    <m/>
    <m/>
    <n v="6400.6183730158691"/>
    <n v="3270.9031999999988"/>
    <n v="4.4146827701902029E-3"/>
    <n v="1"/>
  </r>
  <r>
    <s v="ORD0603"/>
    <d v="2025-07-01T00:00:00"/>
    <s v="Delhi"/>
    <s v="North"/>
    <x v="3"/>
    <s v="Jacket"/>
    <n v="4"/>
    <n v="3549.12"/>
    <n v="0"/>
    <n v="14196.48"/>
    <s v="UPI"/>
    <x v="1"/>
    <s v="Same-Day"/>
    <s v="Delivered"/>
    <n v="14196.48"/>
    <n v="14196.48"/>
    <n v="1802015.0199999986"/>
    <m/>
    <m/>
    <n v="7014.593770491806"/>
    <n v="0"/>
    <n v="0"/>
    <n v="1"/>
  </r>
  <r>
    <s v="ORD0604"/>
    <d v="2025-07-02T00:00:00"/>
    <s v="Karnataka"/>
    <s v="North"/>
    <x v="4"/>
    <s v="Lamp"/>
    <n v="5"/>
    <n v="2757.93"/>
    <n v="0.2"/>
    <n v="11031.72"/>
    <s v="Net Banking"/>
    <x v="2"/>
    <s v="Same-Day"/>
    <s v="Delivered"/>
    <n v="13789.65"/>
    <n v="11031.720000000001"/>
    <n v="2189601.9989000014"/>
    <m/>
    <m/>
    <n v="6557.4564173228364"/>
    <n v="2757.9299999999985"/>
    <n v="7.2518156733492149E-3"/>
    <n v="1"/>
  </r>
  <r>
    <s v="ORD0605"/>
    <d v="2025-02-17T00:00:00"/>
    <s v="Gujarat"/>
    <s v="East"/>
    <x v="4"/>
    <s v="Lamp"/>
    <n v="1"/>
    <n v="1976.48"/>
    <n v="0.12"/>
    <n v="1739.3"/>
    <s v="UPI"/>
    <x v="0"/>
    <s v="Standard"/>
    <s v="Delivered"/>
    <n v="1976.48"/>
    <n v="1739.3024"/>
    <n v="2189601.9989000014"/>
    <m/>
    <m/>
    <n v="6400.6183730158691"/>
    <n v="237.17759999999998"/>
    <n v="6.0713996600016192E-3"/>
    <n v="1"/>
  </r>
  <r>
    <s v="ORD0606"/>
    <d v="2025-06-19T00:00:00"/>
    <s v="Gujarat"/>
    <s v="South"/>
    <x v="1"/>
    <s v="Rice"/>
    <n v="3"/>
    <n v="1269.3"/>
    <n v="0.03"/>
    <n v="3693.66"/>
    <s v="Debit Card"/>
    <x v="0"/>
    <s v="Express"/>
    <s v="Cancelled"/>
    <n v="3807.8999999999996"/>
    <n v="3693.6629999999996"/>
    <n v="1975775.7839999988"/>
    <m/>
    <m/>
    <n v="6400.6183730158691"/>
    <n v="114.23700000000008"/>
    <n v="2.3635074450484516E-3"/>
    <n v="0"/>
  </r>
  <r>
    <s v="ORD0607"/>
    <d v="2025-02-03T00:00:00"/>
    <s v="Karnataka"/>
    <s v="West"/>
    <x v="3"/>
    <s v="Dress"/>
    <n v="4"/>
    <n v="1458.01"/>
    <n v="0.02"/>
    <n v="5715.4"/>
    <s v="UPI"/>
    <x v="1"/>
    <s v="Express"/>
    <s v="Delivered"/>
    <n v="5832.04"/>
    <n v="5715.3991999999998"/>
    <n v="1802015.0199999986"/>
    <m/>
    <m/>
    <n v="7014.593770491806"/>
    <n v="116.64080000000013"/>
    <n v="1.3717327041652665E-3"/>
    <n v="1"/>
  </r>
  <r>
    <s v="ORD0608"/>
    <d v="2025-06-07T00:00:00"/>
    <s v="Tamil Nadu"/>
    <s v="North"/>
    <x v="1"/>
    <s v="Rice"/>
    <n v="5"/>
    <n v="4507.3100000000004"/>
    <n v="0.11"/>
    <n v="20057.53"/>
    <s v="COD"/>
    <x v="1"/>
    <s v="Express"/>
    <s v="Delivered"/>
    <n v="22536.550000000003"/>
    <n v="20057.529500000004"/>
    <n v="1975775.7839999988"/>
    <m/>
    <m/>
    <n v="7014.593770491806"/>
    <n v="2479.0204999999987"/>
    <n v="2.4404800202337978E-3"/>
    <n v="1"/>
  </r>
  <r>
    <s v="ORD0609"/>
    <d v="2025-06-09T00:00:00"/>
    <s v="Maharashtra"/>
    <s v="East"/>
    <x v="2"/>
    <s v="Novel"/>
    <n v="3"/>
    <n v="4795.46"/>
    <n v="0.02"/>
    <n v="14098.65"/>
    <s v="Net Banking"/>
    <x v="0"/>
    <s v="Standard"/>
    <s v="Delivered"/>
    <n v="14386.380000000001"/>
    <n v="14098.652400000001"/>
    <n v="1954015.6870999979"/>
    <m/>
    <m/>
    <n v="6400.6183730158691"/>
    <n v="287.72760000000017"/>
    <n v="4.170611369920717E-4"/>
    <n v="1"/>
  </r>
  <r>
    <s v="ORD0610"/>
    <d v="2025-02-06T00:00:00"/>
    <s v="Delhi"/>
    <s v="South"/>
    <x v="3"/>
    <s v="Jacket"/>
    <n v="1"/>
    <n v="1536.53"/>
    <n v="0.24"/>
    <n v="1167.76"/>
    <s v="Debit Card"/>
    <x v="1"/>
    <s v="Same-Day"/>
    <s v="Delivered"/>
    <n v="1536.53"/>
    <n v="1167.7628"/>
    <n v="1802015.0199999986"/>
    <m/>
    <m/>
    <n v="7014.593770491806"/>
    <n v="368.7672"/>
    <n v="1.5619610420883417E-2"/>
    <n v="1"/>
  </r>
  <r>
    <s v="ORD0611"/>
    <d v="2025-06-23T00:00:00"/>
    <s v="Maharashtra"/>
    <s v="East"/>
    <x v="2"/>
    <s v="Biography"/>
    <n v="1"/>
    <n v="207.98"/>
    <n v="0.2"/>
    <n v="166.38"/>
    <s v="UPI"/>
    <x v="0"/>
    <s v="Same-Day"/>
    <s v="Delivered"/>
    <n v="207.98"/>
    <n v="166.38400000000001"/>
    <n v="1954015.6870999979"/>
    <m/>
    <m/>
    <n v="6400.6183730158691"/>
    <n v="41.595999999999975"/>
    <n v="9.616309260505819E-2"/>
    <n v="1"/>
  </r>
  <r>
    <s v="ORD0612"/>
    <d v="2025-03-24T00:00:00"/>
    <s v="Tamil Nadu"/>
    <s v="South"/>
    <x v="4"/>
    <s v="Curtain"/>
    <n v="5"/>
    <n v="4225.3500000000004"/>
    <n v="0.11"/>
    <n v="18802.810000000001"/>
    <s v="COD"/>
    <x v="1"/>
    <s v="Express"/>
    <s v="Returned"/>
    <n v="21126.75"/>
    <n v="18802.807499999999"/>
    <n v="2189601.9989000014"/>
    <m/>
    <m/>
    <n v="7014.593770491806"/>
    <n v="2323.942500000001"/>
    <n v="2.6033346350006507E-3"/>
    <n v="0"/>
  </r>
  <r>
    <s v="ORD0613"/>
    <d v="2025-01-07T00:00:00"/>
    <s v="Karnataka"/>
    <s v="South"/>
    <x v="4"/>
    <s v="Sofa"/>
    <n v="3"/>
    <n v="4856.55"/>
    <n v="0.19"/>
    <n v="11801.42"/>
    <s v="Debit Card"/>
    <x v="2"/>
    <s v="Standard"/>
    <s v="Delivered"/>
    <n v="14569.650000000001"/>
    <n v="11801.416500000001"/>
    <n v="2189601.9989000014"/>
    <m/>
    <m/>
    <n v="6557.4564173228364"/>
    <n v="2768.2335000000003"/>
    <n v="3.9122422295662556E-3"/>
    <n v="1"/>
  </r>
  <r>
    <s v="ORD0614"/>
    <d v="2025-02-06T00:00:00"/>
    <s v="Gujarat"/>
    <s v="South"/>
    <x v="2"/>
    <s v="Textbook"/>
    <n v="5"/>
    <n v="1497.71"/>
    <n v="0.24"/>
    <n v="5691.3"/>
    <s v="Debit Card"/>
    <x v="1"/>
    <s v="Same-Day"/>
    <s v="Delivered"/>
    <n v="7488.55"/>
    <n v="5691.2979999999998"/>
    <n v="1954015.6870999979"/>
    <m/>
    <m/>
    <n v="7014.593770491806"/>
    <n v="1797.2520000000004"/>
    <n v="1.6024464015062995E-2"/>
    <n v="1"/>
  </r>
  <r>
    <s v="ORD0615"/>
    <d v="2025-05-26T00:00:00"/>
    <s v="Karnataka"/>
    <s v="North"/>
    <x v="0"/>
    <s v="Smartphone"/>
    <n v="4"/>
    <n v="1376"/>
    <n v="0.05"/>
    <n v="5228.8"/>
    <s v="COD"/>
    <x v="0"/>
    <s v="Same-Day"/>
    <s v="Delivered"/>
    <n v="5504"/>
    <n v="5228.8"/>
    <n v="2058812.7634000003"/>
    <m/>
    <m/>
    <n v="6400.6183730158691"/>
    <n v="275.19999999999982"/>
    <n v="3.6337209302325581E-3"/>
    <n v="1"/>
  </r>
  <r>
    <s v="ORD0616"/>
    <d v="2025-07-01T00:00:00"/>
    <s v="Karnataka"/>
    <s v="West"/>
    <x v="4"/>
    <s v="Sofa"/>
    <n v="2"/>
    <n v="2714.85"/>
    <n v="0.03"/>
    <n v="5266.81"/>
    <s v="Net Banking"/>
    <x v="1"/>
    <s v="Standard"/>
    <s v="Returned"/>
    <n v="5429.7"/>
    <n v="5266.8089999999993"/>
    <n v="2189601.9989000014"/>
    <m/>
    <m/>
    <n v="7014.593770491806"/>
    <n v="162.89100000000053"/>
    <n v="1.1050334272611746E-3"/>
    <n v="0"/>
  </r>
  <r>
    <s v="ORD0617"/>
    <d v="2025-03-08T00:00:00"/>
    <s v="Karnataka"/>
    <s v="East"/>
    <x v="3"/>
    <s v="Jacket"/>
    <n v="5"/>
    <n v="4880.45"/>
    <n v="0.08"/>
    <n v="22450.07"/>
    <s v="Debit Card"/>
    <x v="0"/>
    <s v="Same-Day"/>
    <s v="Delivered"/>
    <n v="24402.25"/>
    <n v="22450.07"/>
    <n v="1802015.0199999986"/>
    <m/>
    <m/>
    <n v="6400.6183730158691"/>
    <n v="1952.1800000000003"/>
    <n v="1.6391931071929845E-3"/>
    <n v="1"/>
  </r>
  <r>
    <s v="ORD0618"/>
    <d v="2025-06-03T00:00:00"/>
    <s v="Gujarat"/>
    <s v="North"/>
    <x v="4"/>
    <s v="Sofa"/>
    <n v="1"/>
    <n v="3685.04"/>
    <n v="0.23"/>
    <n v="2837.48"/>
    <s v="Net Banking"/>
    <x v="2"/>
    <s v="Standard"/>
    <s v="Delivered"/>
    <n v="3685.04"/>
    <n v="2837.4807999999998"/>
    <n v="2189601.9989000014"/>
    <m/>
    <m/>
    <n v="6557.4564173228364"/>
    <n v="847.55920000000015"/>
    <n v="6.241451924538133E-3"/>
    <n v="1"/>
  </r>
  <r>
    <s v="ORD0619"/>
    <d v="2025-07-02T00:00:00"/>
    <s v="Tamil Nadu"/>
    <s v="South"/>
    <x v="2"/>
    <s v="Textbook"/>
    <n v="3"/>
    <n v="369.66"/>
    <n v="0.16"/>
    <n v="931.54"/>
    <s v="UPI"/>
    <x v="0"/>
    <s v="Same-Day"/>
    <s v="Cancelled"/>
    <n v="1108.98"/>
    <n v="931.54319999999996"/>
    <n v="1954015.6870999979"/>
    <m/>
    <m/>
    <n v="6400.6183730158691"/>
    <n v="177.43680000000006"/>
    <n v="4.3283016826272794E-2"/>
    <n v="0"/>
  </r>
  <r>
    <s v="ORD0620"/>
    <d v="2025-03-23T00:00:00"/>
    <s v="Maharashtra"/>
    <s v="West"/>
    <x v="4"/>
    <s v="Sofa"/>
    <n v="4"/>
    <n v="3417.61"/>
    <n v="0.24"/>
    <n v="10389.530000000001"/>
    <s v="Credit Card"/>
    <x v="1"/>
    <s v="Same-Day"/>
    <s v="Delivered"/>
    <n v="13670.44"/>
    <n v="10389.5344"/>
    <n v="2189601.9989000014"/>
    <m/>
    <m/>
    <n v="7014.593770491806"/>
    <n v="3280.9056"/>
    <n v="7.0224513622092625E-3"/>
    <n v="1"/>
  </r>
  <r>
    <s v="ORD0621"/>
    <d v="2025-06-07T00:00:00"/>
    <s v="Karnataka"/>
    <s v="East"/>
    <x v="4"/>
    <s v="Lamp"/>
    <n v="4"/>
    <n v="1911.19"/>
    <n v="0.09"/>
    <n v="6956.73"/>
    <s v="Net Banking"/>
    <x v="0"/>
    <s v="Express"/>
    <s v="Delivered"/>
    <n v="7644.76"/>
    <n v="6956.7316000000001"/>
    <n v="2189601.9989000014"/>
    <m/>
    <m/>
    <n v="6400.6183730158691"/>
    <n v="688.02840000000015"/>
    <n v="4.7091079379862804E-3"/>
    <n v="1"/>
  </r>
  <r>
    <s v="ORD0622"/>
    <d v="2025-05-13T00:00:00"/>
    <s v="Delhi"/>
    <s v="West"/>
    <x v="2"/>
    <s v="Novel"/>
    <n v="4"/>
    <n v="4038.06"/>
    <n v="7.0000000000000007E-2"/>
    <n v="15021.58"/>
    <s v="Net Banking"/>
    <x v="1"/>
    <s v="Same-Day"/>
    <s v="Delivered"/>
    <n v="16152.24"/>
    <n v="15021.583199999999"/>
    <n v="1954015.6870999979"/>
    <m/>
    <m/>
    <n v="7014.593770491806"/>
    <n v="1130.6568000000007"/>
    <n v="1.7335056933279844E-3"/>
    <n v="1"/>
  </r>
  <r>
    <s v="ORD0623"/>
    <d v="2025-06-19T00:00:00"/>
    <s v="Gujarat"/>
    <s v="East"/>
    <x v="2"/>
    <s v="Textbook"/>
    <n v="2"/>
    <n v="1118.1400000000001"/>
    <n v="0.12"/>
    <n v="1967.93"/>
    <s v="COD"/>
    <x v="0"/>
    <s v="Same-Day"/>
    <s v="Delivered"/>
    <n v="2236.2800000000002"/>
    <n v="1967.9264000000003"/>
    <n v="1954015.6870999979"/>
    <m/>
    <m/>
    <n v="6400.6183730158691"/>
    <n v="268.35359999999991"/>
    <n v="1.0732108680487237E-2"/>
    <n v="1"/>
  </r>
  <r>
    <s v="ORD0624"/>
    <d v="2025-05-25T00:00:00"/>
    <s v="Maharashtra"/>
    <s v="South"/>
    <x v="1"/>
    <s v="Biscuits"/>
    <n v="3"/>
    <n v="2131.12"/>
    <n v="0.14000000000000001"/>
    <n v="5498.29"/>
    <s v="Credit Card"/>
    <x v="2"/>
    <s v="Same-Day"/>
    <s v="Delivered"/>
    <n v="6393.36"/>
    <n v="5498.2896000000001"/>
    <n v="1975775.7839999988"/>
    <m/>
    <m/>
    <n v="6557.4564173228364"/>
    <n v="895.07039999999961"/>
    <n v="6.5693156650024412E-3"/>
    <n v="1"/>
  </r>
  <r>
    <s v="ORD0625"/>
    <d v="2025-06-09T00:00:00"/>
    <s v="Gujarat"/>
    <s v="West"/>
    <x v="2"/>
    <s v="Comics"/>
    <n v="3"/>
    <n v="4189.47"/>
    <n v="0.08"/>
    <n v="11562.94"/>
    <s v="Net Banking"/>
    <x v="0"/>
    <s v="Same-Day"/>
    <s v="Delivered"/>
    <n v="12568.41"/>
    <n v="11562.9372"/>
    <n v="1954015.6870999979"/>
    <m/>
    <m/>
    <n v="6400.6183730158691"/>
    <n v="1005.4727999999996"/>
    <n v="1.9095494179454681E-3"/>
    <n v="1"/>
  </r>
  <r>
    <s v="ORD0626"/>
    <d v="2025-02-20T00:00:00"/>
    <s v="Karnataka"/>
    <s v="West"/>
    <x v="0"/>
    <s v="Laptop"/>
    <n v="4"/>
    <n v="708.47"/>
    <n v="0.17"/>
    <n v="2352.12"/>
    <s v="UPI"/>
    <x v="1"/>
    <s v="Express"/>
    <s v="Delivered"/>
    <n v="2833.88"/>
    <n v="2352.1203999999998"/>
    <n v="2058812.7634000003"/>
    <m/>
    <m/>
    <n v="7014.593770491806"/>
    <n v="481.75960000000032"/>
    <n v="2.3995370305023501E-2"/>
    <n v="1"/>
  </r>
  <r>
    <s v="ORD0627"/>
    <d v="2025-02-23T00:00:00"/>
    <s v="Maharashtra"/>
    <s v="West"/>
    <x v="3"/>
    <s v="T-shirt"/>
    <n v="1"/>
    <n v="3034.57"/>
    <n v="0.09"/>
    <n v="2761.46"/>
    <s v="UPI"/>
    <x v="2"/>
    <s v="Express"/>
    <s v="Returned"/>
    <n v="3034.57"/>
    <n v="2761.4587000000001"/>
    <n v="1802015.0199999986"/>
    <m/>
    <m/>
    <n v="6557.4564173228364"/>
    <n v="273.11130000000003"/>
    <n v="2.9658238234741658E-3"/>
    <n v="0"/>
  </r>
  <r>
    <s v="ORD0628"/>
    <d v="2025-02-02T00:00:00"/>
    <s v="Karnataka"/>
    <s v="North"/>
    <x v="2"/>
    <s v="Novel"/>
    <n v="5"/>
    <n v="185.97"/>
    <n v="0.06"/>
    <n v="874.06"/>
    <s v="COD"/>
    <x v="1"/>
    <s v="Same-Day"/>
    <s v="Delivered"/>
    <n v="929.85"/>
    <n v="874.05899999999997"/>
    <n v="1954015.6870999979"/>
    <m/>
    <m/>
    <n v="7014.593770491806"/>
    <n v="55.791000000000054"/>
    <n v="3.2263268269075655E-2"/>
    <n v="1"/>
  </r>
  <r>
    <s v="ORD0629"/>
    <d v="2025-06-04T00:00:00"/>
    <s v="Karnataka"/>
    <s v="North"/>
    <x v="2"/>
    <s v="Textbook"/>
    <n v="3"/>
    <n v="1869.7"/>
    <n v="0.16"/>
    <n v="4711.6400000000003"/>
    <s v="Debit Card"/>
    <x v="0"/>
    <s v="Express"/>
    <s v="Delivered"/>
    <n v="5609.1"/>
    <n v="4711.6440000000002"/>
    <n v="1954015.6870999979"/>
    <m/>
    <m/>
    <n v="6400.6183730158691"/>
    <n v="897.45600000000013"/>
    <n v="8.5575225972081091E-3"/>
    <n v="1"/>
  </r>
  <r>
    <s v="ORD0630"/>
    <d v="2025-05-19T00:00:00"/>
    <s v="Gujarat"/>
    <s v="East"/>
    <x v="1"/>
    <s v="Rice"/>
    <n v="2"/>
    <n v="3846.98"/>
    <n v="0.15"/>
    <n v="6539.87"/>
    <s v="Debit Card"/>
    <x v="1"/>
    <s v="Standard"/>
    <s v="Returned"/>
    <n v="7693.96"/>
    <n v="6539.866"/>
    <n v="1975775.7839999988"/>
    <m/>
    <m/>
    <n v="7014.593770491806"/>
    <n v="1154.0940000000001"/>
    <n v="3.8991624599036129E-3"/>
    <n v="0"/>
  </r>
  <r>
    <s v="ORD0631"/>
    <d v="2025-01-23T00:00:00"/>
    <s v="Karnataka"/>
    <s v="East"/>
    <x v="4"/>
    <s v="Curtain"/>
    <n v="5"/>
    <n v="1822.98"/>
    <n v="0.04"/>
    <n v="8750.2999999999993"/>
    <s v="Credit Card"/>
    <x v="1"/>
    <s v="Standard"/>
    <s v="Delivered"/>
    <n v="9114.9"/>
    <n v="8750.3040000000001"/>
    <n v="2189601.9989000014"/>
    <m/>
    <m/>
    <n v="7014.593770491806"/>
    <n v="364.59599999999955"/>
    <n v="2.194209481179168E-3"/>
    <n v="1"/>
  </r>
  <r>
    <s v="ORD0632"/>
    <d v="2025-03-18T00:00:00"/>
    <s v="Karnataka"/>
    <s v="North"/>
    <x v="2"/>
    <s v="Biography"/>
    <n v="2"/>
    <n v="857.32"/>
    <n v="0.06"/>
    <n v="1611.76"/>
    <s v="Debit Card"/>
    <x v="0"/>
    <s v="Standard"/>
    <s v="Delivered"/>
    <n v="1714.64"/>
    <n v="1611.7616"/>
    <n v="1954015.6870999979"/>
    <m/>
    <m/>
    <n v="6400.6183730158691"/>
    <n v="102.87840000000006"/>
    <n v="6.9985536322493347E-3"/>
    <n v="1"/>
  </r>
  <r>
    <s v="ORD0633"/>
    <d v="2025-06-21T00:00:00"/>
    <s v="Delhi"/>
    <s v="East"/>
    <x v="0"/>
    <s v="Smartphone"/>
    <n v="3"/>
    <n v="1626.71"/>
    <n v="0.09"/>
    <n v="4440.92"/>
    <s v="Credit Card"/>
    <x v="2"/>
    <s v="Express"/>
    <s v="Delivered"/>
    <n v="4880.13"/>
    <n v="4440.9183000000003"/>
    <n v="2058812.7634000003"/>
    <m/>
    <m/>
    <n v="6557.4564173228364"/>
    <n v="439.21169999999984"/>
    <n v="5.5326394993575985E-3"/>
    <n v="1"/>
  </r>
  <r>
    <s v="ORD0634"/>
    <d v="2025-01-10T00:00:00"/>
    <s v="Maharashtra"/>
    <s v="South"/>
    <x v="4"/>
    <s v="Lamp"/>
    <n v="2"/>
    <n v="3471.43"/>
    <n v="0.08"/>
    <n v="6387.43"/>
    <s v="Debit Card"/>
    <x v="0"/>
    <s v="Standard"/>
    <s v="In Transit"/>
    <n v="6942.86"/>
    <n v="6387.4312"/>
    <n v="2189601.9989000014"/>
    <m/>
    <m/>
    <n v="6400.6183730158691"/>
    <n v="555.42879999999968"/>
    <n v="2.3045258006066664E-3"/>
    <n v="0"/>
  </r>
  <r>
    <s v="ORD0635"/>
    <d v="2025-06-18T00:00:00"/>
    <s v="Maharashtra"/>
    <s v="North"/>
    <x v="2"/>
    <s v="Novel"/>
    <n v="4"/>
    <n v="308.33"/>
    <n v="0.03"/>
    <n v="1196.32"/>
    <s v="Credit Card"/>
    <x v="2"/>
    <s v="Same-Day"/>
    <s v="Delivered"/>
    <n v="1233.32"/>
    <n v="1196.3203999999998"/>
    <n v="1954015.6870999979"/>
    <m/>
    <m/>
    <n v="6557.4564173228364"/>
    <n v="36.9996000000001"/>
    <n v="9.7298349171342398E-3"/>
    <n v="1"/>
  </r>
  <r>
    <s v="ORD0636"/>
    <d v="2025-04-04T00:00:00"/>
    <s v="Maharashtra"/>
    <s v="South"/>
    <x v="4"/>
    <s v="Lamp"/>
    <n v="1"/>
    <n v="3797.3"/>
    <n v="0.2"/>
    <n v="3037.84"/>
    <s v="UPI"/>
    <x v="1"/>
    <s v="Same-Day"/>
    <s v="Delivered"/>
    <n v="3797.3"/>
    <n v="3037.84"/>
    <n v="2189601.9989000014"/>
    <m/>
    <m/>
    <n v="7014.593770491806"/>
    <n v="759.46"/>
    <n v="5.2669001659073553E-3"/>
    <n v="1"/>
  </r>
  <r>
    <s v="ORD0637"/>
    <d v="2025-02-15T00:00:00"/>
    <s v="Karnataka"/>
    <s v="East"/>
    <x v="3"/>
    <s v="Jeans"/>
    <n v="2"/>
    <n v="4244.72"/>
    <n v="0.24"/>
    <n v="6451.97"/>
    <s v="Credit Card"/>
    <x v="0"/>
    <s v="Same-Day"/>
    <s v="Delivered"/>
    <n v="8489.44"/>
    <n v="6451.9744000000001"/>
    <n v="1802015.0199999986"/>
    <m/>
    <m/>
    <n v="6400.6183730158691"/>
    <n v="2037.4656000000004"/>
    <n v="5.6540831904106741E-3"/>
    <n v="1"/>
  </r>
  <r>
    <s v="ORD0638"/>
    <d v="2025-02-10T00:00:00"/>
    <s v="Gujarat"/>
    <s v="South"/>
    <x v="1"/>
    <s v="Oil"/>
    <n v="1"/>
    <n v="4115.97"/>
    <n v="0.19"/>
    <n v="3333.94"/>
    <s v="COD"/>
    <x v="0"/>
    <s v="Same-Day"/>
    <s v="Delivered"/>
    <n v="4115.97"/>
    <n v="3333.9357000000005"/>
    <n v="1975775.7839999988"/>
    <m/>
    <m/>
    <n v="6400.6183730158691"/>
    <n v="782.0342999999998"/>
    <n v="4.6161658126759909E-3"/>
    <n v="1"/>
  </r>
  <r>
    <s v="ORD0639"/>
    <d v="2025-06-10T00:00:00"/>
    <s v="Gujarat"/>
    <s v="West"/>
    <x v="4"/>
    <s v="Sofa"/>
    <n v="1"/>
    <n v="4628.74"/>
    <n v="0.23"/>
    <n v="3564.13"/>
    <s v="Credit Card"/>
    <x v="1"/>
    <s v="Same-Day"/>
    <s v="Delivered"/>
    <n v="4628.74"/>
    <n v="3564.1297999999997"/>
    <n v="2189601.9989000014"/>
    <m/>
    <m/>
    <n v="7014.593770491806"/>
    <n v="1064.6102000000001"/>
    <n v="4.9689548343609712E-3"/>
    <n v="1"/>
  </r>
  <r>
    <s v="ORD0640"/>
    <d v="2025-06-30T00:00:00"/>
    <s v="Tamil Nadu"/>
    <s v="South"/>
    <x v="1"/>
    <s v="Oil"/>
    <n v="3"/>
    <n v="4908.38"/>
    <n v="0.11"/>
    <n v="13105.37"/>
    <s v="Credit Card"/>
    <x v="0"/>
    <s v="Same-Day"/>
    <s v="Delivered"/>
    <n v="14725.14"/>
    <n v="13105.374599999999"/>
    <n v="1975775.7839999988"/>
    <m/>
    <m/>
    <n v="6400.6183730158691"/>
    <n v="1619.7654000000002"/>
    <n v="2.2410652801942801E-3"/>
    <n v="1"/>
  </r>
  <r>
    <s v="ORD0641"/>
    <d v="2025-04-02T00:00:00"/>
    <s v="Tamil Nadu"/>
    <s v="North"/>
    <x v="4"/>
    <s v="Lamp"/>
    <n v="2"/>
    <n v="2529.5"/>
    <n v="0.09"/>
    <n v="4603.6899999999996"/>
    <s v="Credit Card"/>
    <x v="1"/>
    <s v="Express"/>
    <s v="Delivered"/>
    <n v="5059"/>
    <n v="4603.6900000000005"/>
    <n v="2189601.9989000014"/>
    <m/>
    <m/>
    <n v="7014.593770491806"/>
    <n v="455.30999999999949"/>
    <n v="3.5580154180668111E-3"/>
    <n v="1"/>
  </r>
  <r>
    <s v="ORD0642"/>
    <d v="2025-03-11T00:00:00"/>
    <s v="Tamil Nadu"/>
    <s v="South"/>
    <x v="2"/>
    <s v="Novel"/>
    <n v="5"/>
    <n v="3707.25"/>
    <n v="0.17"/>
    <n v="15385.09"/>
    <s v="UPI"/>
    <x v="2"/>
    <s v="Express"/>
    <s v="Delivered"/>
    <n v="18536.25"/>
    <n v="15385.0875"/>
    <n v="1954015.6870999979"/>
    <m/>
    <m/>
    <n v="6557.4564173228364"/>
    <n v="3151.1625000000004"/>
    <n v="4.5856092791152474E-3"/>
    <n v="1"/>
  </r>
  <r>
    <s v="ORD0643"/>
    <d v="2025-03-03T00:00:00"/>
    <s v="Delhi"/>
    <s v="North"/>
    <x v="4"/>
    <s v="Table"/>
    <n v="3"/>
    <n v="978.56"/>
    <n v="0.25"/>
    <n v="2201.7600000000002"/>
    <s v="Credit Card"/>
    <x v="2"/>
    <s v="Express"/>
    <s v="Delivered"/>
    <n v="2935.68"/>
    <n v="2201.7599999999998"/>
    <n v="2189601.9989000014"/>
    <m/>
    <m/>
    <n v="6557.4564173228364"/>
    <n v="733.92000000000007"/>
    <n v="2.554774362328319E-2"/>
    <n v="1"/>
  </r>
  <r>
    <s v="ORD0644"/>
    <d v="2025-06-11T00:00:00"/>
    <s v="Maharashtra"/>
    <s v="South"/>
    <x v="1"/>
    <s v="Rice"/>
    <n v="4"/>
    <n v="3505.68"/>
    <n v="0.24"/>
    <n v="10657.27"/>
    <s v="Debit Card"/>
    <x v="2"/>
    <s v="Same-Day"/>
    <s v="Delivered"/>
    <n v="14022.72"/>
    <n v="10657.2672"/>
    <n v="1975775.7839999988"/>
    <m/>
    <m/>
    <n v="6557.4564173228364"/>
    <n v="3365.4527999999991"/>
    <n v="6.8460327240364204E-3"/>
    <n v="1"/>
  </r>
  <r>
    <s v="ORD0645"/>
    <d v="2025-06-06T00:00:00"/>
    <s v="Delhi"/>
    <s v="East"/>
    <x v="3"/>
    <s v="Dress"/>
    <n v="1"/>
    <n v="1241.06"/>
    <n v="0.11"/>
    <n v="1104.54"/>
    <s v="COD"/>
    <x v="2"/>
    <s v="Express"/>
    <s v="Cancelled"/>
    <n v="1241.06"/>
    <n v="1104.5434"/>
    <n v="1802015.0199999986"/>
    <m/>
    <m/>
    <n v="6557.4564173228364"/>
    <n v="136.51659999999993"/>
    <n v="8.8633909722334141E-3"/>
    <n v="0"/>
  </r>
  <r>
    <s v="ORD0646"/>
    <d v="2025-06-21T00:00:00"/>
    <s v="Tamil Nadu"/>
    <s v="East"/>
    <x v="1"/>
    <s v="Milk"/>
    <n v="5"/>
    <n v="4755.68"/>
    <n v="0.25"/>
    <n v="17833.8"/>
    <s v="UPI"/>
    <x v="2"/>
    <s v="Same-Day"/>
    <s v="Delivered"/>
    <n v="23778.400000000001"/>
    <n v="17833.800000000003"/>
    <n v="1975775.7839999988"/>
    <m/>
    <m/>
    <n v="6557.4564173228364"/>
    <n v="5944.5999999999985"/>
    <n v="5.2568717827944688E-3"/>
    <n v="1"/>
  </r>
  <r>
    <s v="ORD0647"/>
    <d v="2025-02-16T00:00:00"/>
    <s v="Maharashtra"/>
    <s v="North"/>
    <x v="2"/>
    <s v="Novel"/>
    <n v="4"/>
    <n v="1231.03"/>
    <n v="0.24"/>
    <n v="3742.33"/>
    <s v="UPI"/>
    <x v="2"/>
    <s v="Standard"/>
    <s v="Delivered"/>
    <n v="4924.12"/>
    <n v="3742.3312000000001"/>
    <n v="1954015.6870999979"/>
    <m/>
    <m/>
    <n v="6557.4564173228364"/>
    <n v="1181.7887999999998"/>
    <n v="1.9495869312689373E-2"/>
    <n v="1"/>
  </r>
  <r>
    <s v="ORD0648"/>
    <d v="2025-02-15T00:00:00"/>
    <s v="Maharashtra"/>
    <s v="North"/>
    <x v="0"/>
    <s v="Smartwatch"/>
    <n v="5"/>
    <n v="3428.1"/>
    <n v="0.04"/>
    <n v="16454.88"/>
    <s v="Debit Card"/>
    <x v="2"/>
    <s v="Same-Day"/>
    <s v="Cancelled"/>
    <n v="17140.5"/>
    <n v="16454.88"/>
    <n v="2058812.7634000003"/>
    <m/>
    <m/>
    <n v="6557.4564173228364"/>
    <n v="685.61999999999898"/>
    <n v="1.1668271053936583E-3"/>
    <n v="0"/>
  </r>
  <r>
    <s v="ORD0649"/>
    <d v="2025-01-07T00:00:00"/>
    <s v="Tamil Nadu"/>
    <s v="North"/>
    <x v="1"/>
    <s v="Biscuits"/>
    <n v="4"/>
    <n v="2502.23"/>
    <n v="7.0000000000000007E-2"/>
    <n v="9308.2999999999993"/>
    <s v="Debit Card"/>
    <x v="2"/>
    <s v="Express"/>
    <s v="In Transit"/>
    <n v="10008.92"/>
    <n v="9308.2955999999995"/>
    <n v="1975775.7839999988"/>
    <m/>
    <m/>
    <n v="6557.4564173228364"/>
    <n v="700.62440000000061"/>
    <n v="2.797504625873721E-3"/>
    <n v="0"/>
  </r>
  <r>
    <s v="ORD0650"/>
    <d v="2025-05-11T00:00:00"/>
    <s v="Maharashtra"/>
    <s v="North"/>
    <x v="0"/>
    <s v="Smartwatch"/>
    <n v="3"/>
    <n v="4279.08"/>
    <n v="0.11"/>
    <n v="11425.14"/>
    <s v="Net Banking"/>
    <x v="2"/>
    <s v="Standard"/>
    <s v="Delivered"/>
    <n v="12837.24"/>
    <n v="11425.143599999999"/>
    <n v="2058812.7634000003"/>
    <m/>
    <m/>
    <n v="6557.4564173228364"/>
    <n v="1412.0964000000004"/>
    <n v="2.5706460267160233E-3"/>
    <n v="1"/>
  </r>
  <r>
    <s v="ORD0651"/>
    <d v="2025-02-09T00:00:00"/>
    <s v="Tamil Nadu"/>
    <s v="West"/>
    <x v="4"/>
    <s v="Sofa"/>
    <n v="3"/>
    <n v="3607.04"/>
    <n v="0.12"/>
    <n v="9522.59"/>
    <s v="Net Banking"/>
    <x v="0"/>
    <s v="Standard"/>
    <s v="Delivered"/>
    <n v="10821.119999999999"/>
    <n v="9522.5855999999985"/>
    <n v="2189601.9989000014"/>
    <m/>
    <m/>
    <n v="6400.6183730158691"/>
    <n v="1298.5344000000005"/>
    <n v="3.3268275372604684E-3"/>
    <n v="1"/>
  </r>
  <r>
    <s v="ORD0652"/>
    <d v="2025-03-21T00:00:00"/>
    <s v="Tamil Nadu"/>
    <s v="West"/>
    <x v="1"/>
    <s v="Biscuits"/>
    <n v="5"/>
    <n v="373.11"/>
    <n v="7.0000000000000007E-2"/>
    <n v="1734.96"/>
    <s v="COD"/>
    <x v="0"/>
    <s v="Same-Day"/>
    <s v="Delivered"/>
    <n v="1865.5500000000002"/>
    <n v="1734.9615000000001"/>
    <n v="1975775.7839999988"/>
    <m/>
    <m/>
    <n v="6400.6183730158691"/>
    <n v="130.58850000000007"/>
    <n v="1.8761223231754713E-2"/>
    <n v="1"/>
  </r>
  <r>
    <s v="ORD0653"/>
    <d v="2025-03-07T00:00:00"/>
    <s v="Karnataka"/>
    <s v="North"/>
    <x v="4"/>
    <s v="Curtain"/>
    <n v="5"/>
    <n v="321.08"/>
    <n v="0.21"/>
    <n v="1268.27"/>
    <s v="Credit Card"/>
    <x v="0"/>
    <s v="Express"/>
    <s v="Cancelled"/>
    <n v="1605.3999999999999"/>
    <n v="1268.2659999999998"/>
    <n v="2189601.9989000014"/>
    <m/>
    <m/>
    <n v="6400.6183730158691"/>
    <n v="337.13400000000001"/>
    <n v="6.5404260620406135E-2"/>
    <n v="0"/>
  </r>
  <r>
    <s v="ORD0654"/>
    <d v="2025-02-26T00:00:00"/>
    <s v="Maharashtra"/>
    <s v="South"/>
    <x v="4"/>
    <s v="Table"/>
    <n v="3"/>
    <n v="2118.46"/>
    <n v="0.01"/>
    <n v="6291.83"/>
    <s v="Net Banking"/>
    <x v="2"/>
    <s v="Standard"/>
    <s v="Delivered"/>
    <n v="6355.38"/>
    <n v="6291.8262000000004"/>
    <n v="2189601.9989000014"/>
    <m/>
    <m/>
    <n v="6557.4564173228364"/>
    <n v="63.553799999999683"/>
    <n v="4.7204101092302906E-4"/>
    <n v="1"/>
  </r>
  <r>
    <s v="ORD0655"/>
    <d v="2025-06-19T00:00:00"/>
    <s v="Maharashtra"/>
    <s v="West"/>
    <x v="4"/>
    <s v="Lamp"/>
    <n v="3"/>
    <n v="931.92"/>
    <n v="0.13"/>
    <n v="2432.31"/>
    <s v="UPI"/>
    <x v="0"/>
    <s v="Standard"/>
    <s v="Delivered"/>
    <n v="2795.7599999999998"/>
    <n v="2432.3111999999996"/>
    <n v="2189601.9989000014"/>
    <m/>
    <m/>
    <n v="6400.6183730158691"/>
    <n v="363.44880000000012"/>
    <n v="1.3949695252811402E-2"/>
    <n v="1"/>
  </r>
  <r>
    <s v="ORD0656"/>
    <d v="2025-01-16T00:00:00"/>
    <s v="Karnataka"/>
    <s v="West"/>
    <x v="2"/>
    <s v="Biography"/>
    <n v="4"/>
    <n v="2981.15"/>
    <n v="0.25"/>
    <n v="8943.4500000000007"/>
    <s v="Credit Card"/>
    <x v="1"/>
    <s v="Express"/>
    <s v="Delivered"/>
    <n v="11924.6"/>
    <n v="8943.4500000000007"/>
    <n v="1954015.6870999979"/>
    <m/>
    <m/>
    <n v="7014.593770491806"/>
    <n v="2981.1499999999996"/>
    <n v="8.3860255270617034E-3"/>
    <n v="1"/>
  </r>
  <r>
    <s v="ORD0657"/>
    <d v="2025-06-02T00:00:00"/>
    <s v="Maharashtra"/>
    <s v="South"/>
    <x v="0"/>
    <s v="Smartwatch"/>
    <n v="4"/>
    <n v="2563.5700000000002"/>
    <n v="0.19"/>
    <n v="8305.9699999999993"/>
    <s v="Debit Card"/>
    <x v="2"/>
    <s v="Express"/>
    <s v="Delivered"/>
    <n v="10254.280000000001"/>
    <n v="8305.966800000002"/>
    <n v="2058812.7634000003"/>
    <m/>
    <m/>
    <n v="6557.4564173228364"/>
    <n v="1948.3131999999987"/>
    <n v="7.4115393767285468E-3"/>
    <n v="1"/>
  </r>
  <r>
    <s v="ORD0658"/>
    <d v="2025-02-26T00:00:00"/>
    <s v="Delhi"/>
    <s v="East"/>
    <x v="4"/>
    <s v="Table"/>
    <n v="1"/>
    <n v="4217.8599999999997"/>
    <n v="0.13"/>
    <n v="3669.54"/>
    <s v="Net Banking"/>
    <x v="1"/>
    <s v="Express"/>
    <s v="Delivered"/>
    <n v="4217.8599999999997"/>
    <n v="3669.5381999999995"/>
    <n v="2189601.9989000014"/>
    <m/>
    <m/>
    <n v="7014.593770491806"/>
    <n v="548.32180000000017"/>
    <n v="3.0821316971165478E-3"/>
    <n v="1"/>
  </r>
  <r>
    <s v="ORD0659"/>
    <d v="2025-03-12T00:00:00"/>
    <s v="Delhi"/>
    <s v="East"/>
    <x v="1"/>
    <s v="Biscuits"/>
    <n v="1"/>
    <n v="3616.76"/>
    <n v="0.14000000000000001"/>
    <n v="3110.41"/>
    <s v="COD"/>
    <x v="1"/>
    <s v="Same-Day"/>
    <s v="Delivered"/>
    <n v="3616.76"/>
    <n v="3110.4136000000003"/>
    <n v="1975775.7839999988"/>
    <m/>
    <m/>
    <n v="7014.593770491806"/>
    <n v="506.3463999999999"/>
    <n v="3.8708678485716501E-3"/>
    <n v="1"/>
  </r>
  <r>
    <s v="ORD0660"/>
    <d v="2025-05-07T00:00:00"/>
    <s v="Tamil Nadu"/>
    <s v="West"/>
    <x v="1"/>
    <s v="Biscuits"/>
    <n v="1"/>
    <n v="3292.53"/>
    <n v="0.08"/>
    <n v="3029.13"/>
    <s v="Debit Card"/>
    <x v="2"/>
    <s v="Express"/>
    <s v="Delivered"/>
    <n v="3292.53"/>
    <n v="3029.1276000000003"/>
    <n v="1975775.7839999988"/>
    <m/>
    <m/>
    <n v="6557.4564173228364"/>
    <n v="263.40239999999994"/>
    <n v="2.4297424776691481E-3"/>
    <n v="1"/>
  </r>
  <r>
    <s v="ORD0661"/>
    <d v="2025-04-11T00:00:00"/>
    <s v="Tamil Nadu"/>
    <s v="South"/>
    <x v="4"/>
    <s v="Sofa"/>
    <n v="5"/>
    <n v="2625.31"/>
    <n v="0.17"/>
    <n v="10895.04"/>
    <s v="Net Banking"/>
    <x v="2"/>
    <s v="Same-Day"/>
    <s v="Returned"/>
    <n v="13126.55"/>
    <n v="10895.036499999998"/>
    <n v="2189601.9989000014"/>
    <m/>
    <m/>
    <n v="6557.4564173228364"/>
    <n v="2231.5135000000009"/>
    <n v="6.4754257592436705E-3"/>
    <n v="0"/>
  </r>
  <r>
    <s v="ORD0662"/>
    <d v="2025-03-21T00:00:00"/>
    <s v="Gujarat"/>
    <s v="West"/>
    <x v="1"/>
    <s v="Oil"/>
    <n v="4"/>
    <n v="1412.89"/>
    <n v="0.16"/>
    <n v="4747.3100000000004"/>
    <s v="Net Banking"/>
    <x v="0"/>
    <s v="Same-Day"/>
    <s v="Returned"/>
    <n v="5651.56"/>
    <n v="4747.3104000000003"/>
    <n v="1975775.7839999988"/>
    <m/>
    <m/>
    <n v="6400.6183730158691"/>
    <n v="904.2496000000001"/>
    <n v="1.1324306917028218E-2"/>
    <n v="0"/>
  </r>
  <r>
    <s v="ORD0663"/>
    <d v="2025-05-14T00:00:00"/>
    <s v="Karnataka"/>
    <s v="West"/>
    <x v="0"/>
    <s v="Laptop"/>
    <n v="2"/>
    <n v="837.32"/>
    <n v="0.17"/>
    <n v="1389.95"/>
    <s v="Net Banking"/>
    <x v="0"/>
    <s v="Express"/>
    <s v="Delivered"/>
    <n v="1674.64"/>
    <n v="1389.9512"/>
    <n v="2058812.7634000003"/>
    <m/>
    <m/>
    <n v="6400.6183730158691"/>
    <n v="284.68880000000013"/>
    <n v="2.0302871064825874E-2"/>
    <n v="1"/>
  </r>
  <r>
    <s v="ORD0664"/>
    <d v="2025-06-15T00:00:00"/>
    <s v="Tamil Nadu"/>
    <s v="South"/>
    <x v="0"/>
    <s v="Laptop"/>
    <n v="2"/>
    <n v="1356.59"/>
    <n v="0.15"/>
    <n v="2306.1999999999998"/>
    <s v="UPI"/>
    <x v="2"/>
    <s v="Express"/>
    <s v="Delivered"/>
    <n v="2713.18"/>
    <n v="2306.203"/>
    <n v="2058812.7634000003"/>
    <m/>
    <m/>
    <n v="6557.4564173228364"/>
    <n v="406.97699999999986"/>
    <n v="1.1057135906943145E-2"/>
    <n v="1"/>
  </r>
  <r>
    <s v="ORD0665"/>
    <d v="2025-04-17T00:00:00"/>
    <s v="Delhi"/>
    <s v="North"/>
    <x v="3"/>
    <s v="T-shirt"/>
    <n v="4"/>
    <n v="2843.14"/>
    <n v="0.11"/>
    <n v="10121.58"/>
    <s v="UPI"/>
    <x v="2"/>
    <s v="Same-Day"/>
    <s v="Delivered"/>
    <n v="11372.56"/>
    <n v="10121.5784"/>
    <n v="1802015.0199999986"/>
    <m/>
    <m/>
    <n v="6557.4564173228364"/>
    <n v="1250.9815999999992"/>
    <n v="3.8689617816920732E-3"/>
    <n v="1"/>
  </r>
  <r>
    <s v="ORD0666"/>
    <d v="2025-03-08T00:00:00"/>
    <s v="Maharashtra"/>
    <s v="West"/>
    <x v="4"/>
    <s v="Sofa"/>
    <n v="5"/>
    <n v="962.33"/>
    <n v="0.21"/>
    <n v="3801.2"/>
    <s v="UPI"/>
    <x v="2"/>
    <s v="Same-Day"/>
    <s v="Cancelled"/>
    <n v="4811.6500000000005"/>
    <n v="3801.2035000000005"/>
    <n v="2189601.9989000014"/>
    <m/>
    <m/>
    <n v="6557.4564173228364"/>
    <n v="1010.4465"/>
    <n v="2.1822036099882577E-2"/>
    <n v="0"/>
  </r>
  <r>
    <s v="ORD0667"/>
    <d v="2025-07-04T00:00:00"/>
    <s v="Karnataka"/>
    <s v="North"/>
    <x v="0"/>
    <s v="Smartphone"/>
    <n v="1"/>
    <n v="4512.82"/>
    <n v="0.1"/>
    <n v="4061.54"/>
    <s v="COD"/>
    <x v="2"/>
    <s v="Express"/>
    <s v="Delivered"/>
    <n v="4512.82"/>
    <n v="4061.538"/>
    <n v="2058812.7634000003"/>
    <m/>
    <m/>
    <n v="6557.4564173228364"/>
    <n v="451.2819999999997"/>
    <n v="2.215909342716971E-3"/>
    <n v="1"/>
  </r>
  <r>
    <s v="ORD0668"/>
    <d v="2025-01-08T00:00:00"/>
    <s v="Maharashtra"/>
    <s v="East"/>
    <x v="3"/>
    <s v="Jeans"/>
    <n v="5"/>
    <n v="4671.38"/>
    <n v="0.13"/>
    <n v="20320.5"/>
    <s v="COD"/>
    <x v="1"/>
    <s v="Same-Day"/>
    <s v="Delivered"/>
    <n v="23356.9"/>
    <n v="20320.503000000001"/>
    <n v="1802015.0199999986"/>
    <m/>
    <m/>
    <n v="7014.593770491806"/>
    <n v="3036.3970000000008"/>
    <n v="2.7829035531256288E-3"/>
    <n v="1"/>
  </r>
  <r>
    <s v="ORD0669"/>
    <d v="2025-01-25T00:00:00"/>
    <s v="Gujarat"/>
    <s v="South"/>
    <x v="0"/>
    <s v="Laptop"/>
    <n v="3"/>
    <n v="4178.4399999999996"/>
    <n v="0.18"/>
    <n v="10278.959999999999"/>
    <s v="Credit Card"/>
    <x v="2"/>
    <s v="Same-Day"/>
    <s v="Returned"/>
    <n v="12535.32"/>
    <n v="10278.9624"/>
    <n v="2058812.7634000003"/>
    <m/>
    <m/>
    <n v="6557.4564173228364"/>
    <n v="2256.3575999999994"/>
    <n v="4.3078278017633382E-3"/>
    <n v="0"/>
  </r>
  <r>
    <s v="ORD0670"/>
    <d v="2025-06-22T00:00:00"/>
    <s v="Maharashtra"/>
    <s v="North"/>
    <x v="3"/>
    <s v="Jeans"/>
    <n v="3"/>
    <n v="2253.4299999999998"/>
    <n v="0.06"/>
    <n v="6354.67"/>
    <s v="Debit Card"/>
    <x v="0"/>
    <s v="Same-Day"/>
    <s v="Delivered"/>
    <n v="6760.2899999999991"/>
    <n v="6354.672599999999"/>
    <n v="1802015.0199999986"/>
    <m/>
    <m/>
    <n v="6400.6183730158691"/>
    <n v="405.61740000000009"/>
    <n v="2.6626076691976231E-3"/>
    <n v="1"/>
  </r>
  <r>
    <s v="ORD0671"/>
    <d v="2025-02-22T00:00:00"/>
    <s v="Karnataka"/>
    <s v="East"/>
    <x v="4"/>
    <s v="Lamp"/>
    <n v="4"/>
    <n v="3445.42"/>
    <n v="0.24"/>
    <n v="10474.08"/>
    <s v="COD"/>
    <x v="2"/>
    <s v="Standard"/>
    <s v="Delivered"/>
    <n v="13781.68"/>
    <n v="10474.076800000001"/>
    <n v="2189601.9989000014"/>
    <m/>
    <m/>
    <n v="6557.4564173228364"/>
    <n v="3307.6031999999996"/>
    <n v="6.9657690499271493E-3"/>
    <n v="1"/>
  </r>
  <r>
    <s v="ORD0672"/>
    <d v="2025-02-06T00:00:00"/>
    <s v="Maharashtra"/>
    <s v="East"/>
    <x v="4"/>
    <s v="Curtain"/>
    <n v="1"/>
    <n v="3484.34"/>
    <n v="0.2"/>
    <n v="2787.47"/>
    <s v="COD"/>
    <x v="0"/>
    <s v="Standard"/>
    <s v="Delivered"/>
    <n v="3484.34"/>
    <n v="2787.4720000000002"/>
    <n v="2189601.9989000014"/>
    <m/>
    <m/>
    <n v="6400.6183730158691"/>
    <n v="696.86799999999994"/>
    <n v="5.7399679709787214E-3"/>
    <n v="1"/>
  </r>
  <r>
    <s v="ORD0673"/>
    <d v="2025-04-25T00:00:00"/>
    <s v="Maharashtra"/>
    <s v="East"/>
    <x v="4"/>
    <s v="Curtain"/>
    <n v="4"/>
    <n v="2003.51"/>
    <n v="0.23"/>
    <n v="6170.81"/>
    <s v="COD"/>
    <x v="0"/>
    <s v="Express"/>
    <s v="Delivered"/>
    <n v="8014.04"/>
    <n v="6170.8108000000002"/>
    <n v="2189601.9989000014"/>
    <m/>
    <m/>
    <n v="6400.6183730158691"/>
    <n v="1843.2291999999998"/>
    <n v="1.1479852858233799E-2"/>
    <n v="1"/>
  </r>
  <r>
    <s v="ORD0674"/>
    <d v="2025-02-23T00:00:00"/>
    <s v="Delhi"/>
    <s v="North"/>
    <x v="3"/>
    <s v="Dress"/>
    <n v="3"/>
    <n v="4409.3900000000003"/>
    <n v="0.19"/>
    <n v="10714.82"/>
    <s v="Debit Card"/>
    <x v="2"/>
    <s v="Express"/>
    <s v="Delivered"/>
    <n v="13228.170000000002"/>
    <n v="10714.817700000001"/>
    <n v="1802015.0199999986"/>
    <m/>
    <m/>
    <n v="6557.4564173228364"/>
    <n v="2513.3523000000005"/>
    <n v="4.3089860502246342E-3"/>
    <n v="1"/>
  </r>
  <r>
    <s v="ORD0675"/>
    <d v="2025-01-10T00:00:00"/>
    <s v="Tamil Nadu"/>
    <s v="East"/>
    <x v="0"/>
    <s v="Smartwatch"/>
    <n v="4"/>
    <n v="4396.13"/>
    <n v="0.21"/>
    <n v="13891.77"/>
    <s v="Net Banking"/>
    <x v="2"/>
    <s v="Standard"/>
    <s v="Delivered"/>
    <n v="17584.52"/>
    <n v="13891.7708"/>
    <n v="2058812.7634000003"/>
    <m/>
    <m/>
    <n v="6557.4564173228364"/>
    <n v="3692.7492000000002"/>
    <n v="4.7769287987388907E-3"/>
    <n v="1"/>
  </r>
  <r>
    <s v="ORD0676"/>
    <d v="2025-01-24T00:00:00"/>
    <s v="Gujarat"/>
    <s v="South"/>
    <x v="4"/>
    <s v="Table"/>
    <n v="3"/>
    <n v="2320.98"/>
    <n v="0.01"/>
    <n v="6893.31"/>
    <s v="COD"/>
    <x v="1"/>
    <s v="Standard"/>
    <s v="Delivered"/>
    <n v="6962.9400000000005"/>
    <n v="6893.3106000000007"/>
    <n v="2189601.9989000014"/>
    <m/>
    <m/>
    <n v="7014.593770491806"/>
    <n v="69.629399999999805"/>
    <n v="4.3085248472627942E-4"/>
    <n v="1"/>
  </r>
  <r>
    <s v="ORD0677"/>
    <d v="2025-04-28T00:00:00"/>
    <s v="Tamil Nadu"/>
    <s v="South"/>
    <x v="3"/>
    <s v="T-shirt"/>
    <n v="3"/>
    <n v="1637.24"/>
    <n v="0.02"/>
    <n v="4813.49"/>
    <s v="Debit Card"/>
    <x v="1"/>
    <s v="Standard"/>
    <s v="Delivered"/>
    <n v="4911.72"/>
    <n v="4813.4856"/>
    <n v="1802015.0199999986"/>
    <m/>
    <m/>
    <n v="7014.593770491806"/>
    <n v="98.234400000000278"/>
    <n v="1.2215680046908212E-3"/>
    <n v="1"/>
  </r>
  <r>
    <s v="ORD0678"/>
    <d v="2025-03-28T00:00:00"/>
    <s v="Karnataka"/>
    <s v="East"/>
    <x v="3"/>
    <s v="Jacket"/>
    <n v="2"/>
    <n v="1377.33"/>
    <n v="0.17"/>
    <n v="2286.37"/>
    <s v="Net Banking"/>
    <x v="2"/>
    <s v="Express"/>
    <s v="Delivered"/>
    <n v="2754.66"/>
    <n v="2286.3678"/>
    <n v="1802015.0199999986"/>
    <m/>
    <m/>
    <n v="6557.4564173228364"/>
    <n v="468.29219999999987"/>
    <n v="1.234272106176443E-2"/>
    <n v="1"/>
  </r>
  <r>
    <s v="ORD0679"/>
    <d v="2025-03-11T00:00:00"/>
    <s v="Delhi"/>
    <s v="South"/>
    <x v="2"/>
    <s v="Comics"/>
    <n v="5"/>
    <n v="1199.99"/>
    <n v="0.24"/>
    <n v="4559.96"/>
    <s v="Net Banking"/>
    <x v="2"/>
    <s v="Same-Day"/>
    <s v="Returned"/>
    <n v="5999.95"/>
    <n v="4559.9619999999995"/>
    <n v="1954015.6870999979"/>
    <m/>
    <m/>
    <n v="6557.4564173228364"/>
    <n v="1439.9880000000003"/>
    <n v="2.0000166668055569E-2"/>
    <n v="0"/>
  </r>
  <r>
    <s v="ORD0680"/>
    <d v="2025-05-24T00:00:00"/>
    <s v="Karnataka"/>
    <s v="North"/>
    <x v="2"/>
    <s v="Textbook"/>
    <n v="4"/>
    <n v="3128.22"/>
    <n v="0.15"/>
    <n v="10635.95"/>
    <s v="Debit Card"/>
    <x v="0"/>
    <s v="Standard"/>
    <s v="In Transit"/>
    <n v="12512.88"/>
    <n v="10635.947999999999"/>
    <n v="1954015.6870999979"/>
    <m/>
    <m/>
    <n v="6400.6183730158691"/>
    <n v="1876.9320000000007"/>
    <n v="4.7950591710301709E-3"/>
    <n v="0"/>
  </r>
  <r>
    <s v="ORD0681"/>
    <d v="2025-06-04T00:00:00"/>
    <s v="Maharashtra"/>
    <s v="South"/>
    <x v="3"/>
    <s v="T-shirt"/>
    <n v="4"/>
    <n v="4153.5600000000004"/>
    <n v="0.12"/>
    <n v="14620.53"/>
    <s v="COD"/>
    <x v="2"/>
    <s v="Standard"/>
    <s v="Delivered"/>
    <n v="16614.240000000002"/>
    <n v="14620.531200000001"/>
    <n v="1802015.0199999986"/>
    <m/>
    <m/>
    <n v="6557.4564173228364"/>
    <n v="1993.7088000000003"/>
    <n v="2.8890879149452513E-3"/>
    <n v="1"/>
  </r>
  <r>
    <s v="ORD0682"/>
    <d v="2025-03-04T00:00:00"/>
    <s v="Tamil Nadu"/>
    <s v="South"/>
    <x v="4"/>
    <s v="Curtain"/>
    <n v="4"/>
    <n v="4296.05"/>
    <n v="0.15"/>
    <n v="14606.57"/>
    <s v="Net Banking"/>
    <x v="0"/>
    <s v="Express"/>
    <s v="Delivered"/>
    <n v="17184.2"/>
    <n v="14606.57"/>
    <n v="2189601.9989000014"/>
    <m/>
    <m/>
    <n v="6400.6183730158691"/>
    <n v="2577.630000000001"/>
    <n v="3.4915794741681313E-3"/>
    <n v="1"/>
  </r>
  <r>
    <s v="ORD0683"/>
    <d v="2025-03-28T00:00:00"/>
    <s v="Maharashtra"/>
    <s v="West"/>
    <x v="2"/>
    <s v="Textbook"/>
    <n v="2"/>
    <n v="3126.63"/>
    <n v="0.23"/>
    <n v="4815.01"/>
    <s v="UPI"/>
    <x v="2"/>
    <s v="Express"/>
    <s v="Delivered"/>
    <n v="6253.26"/>
    <n v="4815.0102000000006"/>
    <n v="1954015.6870999979"/>
    <m/>
    <m/>
    <n v="6557.4564173228364"/>
    <n v="1438.2497999999996"/>
    <n v="7.3561630253659695E-3"/>
    <n v="1"/>
  </r>
  <r>
    <s v="ORD0684"/>
    <d v="2025-04-30T00:00:00"/>
    <s v="Karnataka"/>
    <s v="East"/>
    <x v="2"/>
    <s v="Textbook"/>
    <n v="2"/>
    <n v="3595.35"/>
    <n v="0.18"/>
    <n v="5896.37"/>
    <s v="Net Banking"/>
    <x v="1"/>
    <s v="Same-Day"/>
    <s v="Delivered"/>
    <n v="7190.7"/>
    <n v="5896.3740000000007"/>
    <n v="1954015.6870999979"/>
    <m/>
    <m/>
    <n v="7014.593770491806"/>
    <n v="1294.3259999999991"/>
    <n v="5.0064666861362591E-3"/>
    <n v="1"/>
  </r>
  <r>
    <s v="ORD0685"/>
    <d v="2025-04-12T00:00:00"/>
    <s v="Maharashtra"/>
    <s v="North"/>
    <x v="1"/>
    <s v="Rice"/>
    <n v="4"/>
    <n v="4550.3100000000004"/>
    <n v="0.25"/>
    <n v="13650.93"/>
    <s v="UPI"/>
    <x v="0"/>
    <s v="Same-Day"/>
    <s v="Delivered"/>
    <n v="18201.240000000002"/>
    <n v="13650.93"/>
    <n v="1975775.7839999988"/>
    <m/>
    <m/>
    <n v="6400.6183730158691"/>
    <n v="4550.3100000000013"/>
    <n v="5.4941311690851827E-3"/>
    <n v="1"/>
  </r>
  <r>
    <s v="ORD0686"/>
    <d v="2025-01-25T00:00:00"/>
    <s v="Karnataka"/>
    <s v="South"/>
    <x v="1"/>
    <s v="Biscuits"/>
    <n v="3"/>
    <n v="747.97"/>
    <n v="0.22"/>
    <n v="1750.25"/>
    <s v="Net Banking"/>
    <x v="1"/>
    <s v="Standard"/>
    <s v="Delivered"/>
    <n v="2243.91"/>
    <n v="1750.2498000000001"/>
    <n v="1975775.7839999988"/>
    <m/>
    <m/>
    <n v="7014.593770491806"/>
    <n v="493.6601999999998"/>
    <n v="2.9412944369426579E-2"/>
    <n v="1"/>
  </r>
  <r>
    <s v="ORD0687"/>
    <d v="2025-03-18T00:00:00"/>
    <s v="Karnataka"/>
    <s v="East"/>
    <x v="1"/>
    <s v="Biscuits"/>
    <n v="1"/>
    <n v="1654.86"/>
    <n v="0.13"/>
    <n v="1439.73"/>
    <s v="Net Banking"/>
    <x v="0"/>
    <s v="Standard"/>
    <s v="Delivered"/>
    <n v="1654.86"/>
    <n v="1439.7282"/>
    <n v="1975775.7839999988"/>
    <m/>
    <m/>
    <n v="6400.6183730158691"/>
    <n v="215.13179999999988"/>
    <n v="7.8556494204947858E-3"/>
    <n v="1"/>
  </r>
  <r>
    <s v="ORD0688"/>
    <d v="2025-06-26T00:00:00"/>
    <s v="Tamil Nadu"/>
    <s v="East"/>
    <x v="0"/>
    <s v="Laptop"/>
    <n v="3"/>
    <n v="4638.5600000000004"/>
    <n v="7.0000000000000007E-2"/>
    <n v="12941.58"/>
    <s v="UPI"/>
    <x v="1"/>
    <s v="Express"/>
    <s v="Delivered"/>
    <n v="13915.68"/>
    <n v="12941.582399999999"/>
    <n v="2058812.7634000003"/>
    <m/>
    <m/>
    <n v="7014.593770491806"/>
    <n v="974.09760000000097"/>
    <n v="1.5090890276292642E-3"/>
    <n v="1"/>
  </r>
  <r>
    <s v="ORD0689"/>
    <d v="2025-04-24T00:00:00"/>
    <s v="Karnataka"/>
    <s v="North"/>
    <x v="2"/>
    <s v="Textbook"/>
    <n v="5"/>
    <n v="4279.8599999999997"/>
    <n v="0.16"/>
    <n v="17975.41"/>
    <s v="Net Banking"/>
    <x v="0"/>
    <s v="Express"/>
    <s v="Delivered"/>
    <n v="21399.3"/>
    <n v="17975.412"/>
    <n v="1954015.6870999979"/>
    <m/>
    <m/>
    <n v="6400.6183730158691"/>
    <n v="3423.887999999999"/>
    <n v="3.738440042431295E-3"/>
    <n v="1"/>
  </r>
  <r>
    <s v="ORD0690"/>
    <d v="2025-02-08T00:00:00"/>
    <s v="Delhi"/>
    <s v="West"/>
    <x v="0"/>
    <s v="Laptop"/>
    <n v="3"/>
    <n v="901.42"/>
    <n v="0.12"/>
    <n v="2379.75"/>
    <s v="Credit Card"/>
    <x v="2"/>
    <s v="Standard"/>
    <s v="Delivered"/>
    <n v="2704.2599999999998"/>
    <n v="2379.7487999999998"/>
    <n v="2058812.7634000003"/>
    <m/>
    <m/>
    <n v="6557.4564173228364"/>
    <n v="324.51119999999992"/>
    <n v="1.3312329435779103E-2"/>
    <n v="1"/>
  </r>
  <r>
    <s v="ORD0691"/>
    <d v="2025-02-21T00:00:00"/>
    <s v="Tamil Nadu"/>
    <s v="South"/>
    <x v="4"/>
    <s v="Table"/>
    <n v="2"/>
    <n v="705.91"/>
    <n v="0.02"/>
    <n v="1383.58"/>
    <s v="Net Banking"/>
    <x v="0"/>
    <s v="Express"/>
    <s v="Cancelled"/>
    <n v="1411.82"/>
    <n v="1383.5835999999999"/>
    <n v="2189601.9989000014"/>
    <m/>
    <m/>
    <n v="6400.6183730158691"/>
    <n v="28.236400000000003"/>
    <n v="2.833222365457353E-3"/>
    <n v="0"/>
  </r>
  <r>
    <s v="ORD0692"/>
    <d v="2025-01-11T00:00:00"/>
    <s v="Gujarat"/>
    <s v="South"/>
    <x v="1"/>
    <s v="Milk"/>
    <n v="5"/>
    <n v="4990.22"/>
    <n v="0"/>
    <n v="24951.1"/>
    <s v="COD"/>
    <x v="0"/>
    <s v="Same-Day"/>
    <s v="Delivered"/>
    <n v="24951.100000000002"/>
    <n v="24951.100000000002"/>
    <n v="1975775.7839999988"/>
    <m/>
    <m/>
    <n v="6400.6183730158691"/>
    <n v="0"/>
    <n v="0"/>
    <n v="1"/>
  </r>
  <r>
    <s v="ORD0693"/>
    <d v="2025-05-20T00:00:00"/>
    <s v="Tamil Nadu"/>
    <s v="West"/>
    <x v="0"/>
    <s v="Laptop"/>
    <n v="1"/>
    <n v="1492.98"/>
    <n v="0.25"/>
    <n v="1119.74"/>
    <s v="Credit Card"/>
    <x v="2"/>
    <s v="Standard"/>
    <s v="Delivered"/>
    <n v="1492.98"/>
    <n v="1119.7350000000001"/>
    <n v="2058812.7634000003"/>
    <m/>
    <m/>
    <n v="6557.4564173228364"/>
    <n v="373.24499999999989"/>
    <n v="1.6745033423086714E-2"/>
    <n v="1"/>
  </r>
  <r>
    <s v="ORD0694"/>
    <d v="2025-03-28T00:00:00"/>
    <s v="Delhi"/>
    <s v="East"/>
    <x v="0"/>
    <s v="Headphones"/>
    <n v="4"/>
    <n v="4170.43"/>
    <n v="0.16"/>
    <n v="14012.64"/>
    <s v="Credit Card"/>
    <x v="0"/>
    <s v="Express"/>
    <s v="Delivered"/>
    <n v="16681.72"/>
    <n v="14012.6448"/>
    <n v="2058812.7634000003"/>
    <m/>
    <m/>
    <n v="6400.6183730158691"/>
    <n v="2669.0752000000011"/>
    <n v="3.8365348417309483E-3"/>
    <n v="1"/>
  </r>
  <r>
    <s v="ORD0695"/>
    <d v="2025-01-03T00:00:00"/>
    <s v="Maharashtra"/>
    <s v="South"/>
    <x v="0"/>
    <s v="Headphones"/>
    <n v="3"/>
    <n v="4742.3500000000004"/>
    <n v="0.25"/>
    <n v="10670.29"/>
    <s v="COD"/>
    <x v="2"/>
    <s v="Same-Day"/>
    <s v="Delivered"/>
    <n v="14227.050000000001"/>
    <n v="10670.2875"/>
    <n v="2058812.7634000003"/>
    <m/>
    <m/>
    <n v="6557.4564173228364"/>
    <n v="3556.7625000000007"/>
    <n v="5.2716480226048263E-3"/>
    <n v="1"/>
  </r>
  <r>
    <s v="ORD0696"/>
    <d v="2025-04-13T00:00:00"/>
    <s v="Karnataka"/>
    <s v="West"/>
    <x v="0"/>
    <s v="Headphones"/>
    <n v="1"/>
    <n v="2781.07"/>
    <n v="0.15"/>
    <n v="2363.91"/>
    <s v="Credit Card"/>
    <x v="1"/>
    <s v="Standard"/>
    <s v="Delivered"/>
    <n v="2781.07"/>
    <n v="2363.9095000000002"/>
    <n v="2058812.7634000003"/>
    <m/>
    <m/>
    <n v="7014.593770491806"/>
    <n v="417.16049999999996"/>
    <n v="5.3936074963952712E-3"/>
    <n v="1"/>
  </r>
  <r>
    <s v="ORD0697"/>
    <d v="2025-07-01T00:00:00"/>
    <s v="Maharashtra"/>
    <s v="South"/>
    <x v="3"/>
    <s v="Jacket"/>
    <n v="2"/>
    <n v="2003.66"/>
    <n v="0.1"/>
    <n v="3606.59"/>
    <s v="Credit Card"/>
    <x v="0"/>
    <s v="Same-Day"/>
    <s v="Delivered"/>
    <n v="4007.32"/>
    <n v="3606.5880000000002"/>
    <n v="1802015.0199999986"/>
    <m/>
    <m/>
    <n v="6400.6183730158691"/>
    <n v="400.73199999999997"/>
    <n v="4.9908667139135386E-3"/>
    <n v="1"/>
  </r>
  <r>
    <s v="ORD0698"/>
    <d v="2025-06-08T00:00:00"/>
    <s v="Karnataka"/>
    <s v="South"/>
    <x v="2"/>
    <s v="Biography"/>
    <n v="3"/>
    <n v="3361.05"/>
    <n v="0.21"/>
    <n v="7965.69"/>
    <s v="COD"/>
    <x v="0"/>
    <s v="Same-Day"/>
    <s v="Delivered"/>
    <n v="10083.150000000001"/>
    <n v="7965.6885000000011"/>
    <n v="1954015.6870999979"/>
    <m/>
    <m/>
    <n v="6400.6183730158691"/>
    <n v="2117.4615000000003"/>
    <n v="6.2480474851608868E-3"/>
    <n v="1"/>
  </r>
  <r>
    <s v="ORD0699"/>
    <d v="2025-04-17T00:00:00"/>
    <s v="Karnataka"/>
    <s v="South"/>
    <x v="2"/>
    <s v="Biography"/>
    <n v="4"/>
    <n v="542.09"/>
    <n v="0.11"/>
    <n v="1929.84"/>
    <s v="COD"/>
    <x v="1"/>
    <s v="Express"/>
    <s v="Delivered"/>
    <n v="2168.36"/>
    <n v="1929.8404"/>
    <n v="1954015.6870999979"/>
    <m/>
    <m/>
    <n v="7014.593770491806"/>
    <n v="238.51960000000008"/>
    <n v="2.0291833459388661E-2"/>
    <n v="1"/>
  </r>
  <r>
    <s v="ORD0700"/>
    <d v="2025-05-16T00:00:00"/>
    <s v="Maharashtra"/>
    <s v="South"/>
    <x v="2"/>
    <s v="Novel"/>
    <n v="4"/>
    <n v="3414.56"/>
    <n v="0.16"/>
    <n v="11472.92"/>
    <s v="COD"/>
    <x v="2"/>
    <s v="Same-Day"/>
    <s v="Returned"/>
    <n v="13658.24"/>
    <n v="11472.9216"/>
    <n v="1954015.6870999979"/>
    <m/>
    <m/>
    <n v="6557.4564173228364"/>
    <n v="2185.3184000000001"/>
    <n v="4.6858160348624712E-3"/>
    <n v="0"/>
  </r>
  <r>
    <s v="ORD0701"/>
    <d v="2025-05-22T00:00:00"/>
    <s v="Karnataka"/>
    <s v="South"/>
    <x v="1"/>
    <s v="Rice"/>
    <n v="1"/>
    <n v="4545.32"/>
    <n v="0.12"/>
    <n v="3999.88"/>
    <s v="Net Banking"/>
    <x v="2"/>
    <s v="Standard"/>
    <s v="Delivered"/>
    <n v="4545.32"/>
    <n v="3999.8815999999997"/>
    <n v="1975775.7839999988"/>
    <m/>
    <m/>
    <n v="6557.4564173228364"/>
    <n v="545.4384"/>
    <n v="2.6400781463131306E-3"/>
    <n v="1"/>
  </r>
  <r>
    <s v="ORD0702"/>
    <d v="2025-07-04T00:00:00"/>
    <s v="Gujarat"/>
    <s v="North"/>
    <x v="4"/>
    <s v="Sofa"/>
    <n v="5"/>
    <n v="333.87"/>
    <n v="0.02"/>
    <n v="1635.96"/>
    <s v="Net Banking"/>
    <x v="2"/>
    <s v="Standard"/>
    <s v="Delivered"/>
    <n v="1669.35"/>
    <n v="1635.963"/>
    <n v="2189601.9989000014"/>
    <m/>
    <m/>
    <n v="6557.4564173228364"/>
    <n v="33.386999999999944"/>
    <n v="5.9903555276005632E-3"/>
    <n v="1"/>
  </r>
  <r>
    <s v="ORD0703"/>
    <d v="2025-05-27T00:00:00"/>
    <s v="Tamil Nadu"/>
    <s v="North"/>
    <x v="2"/>
    <s v="Novel"/>
    <n v="3"/>
    <n v="1348.82"/>
    <n v="0.02"/>
    <n v="3965.53"/>
    <s v="COD"/>
    <x v="2"/>
    <s v="Same-Day"/>
    <s v="Delivered"/>
    <n v="4046.46"/>
    <n v="3965.5308"/>
    <n v="1954015.6870999979"/>
    <m/>
    <m/>
    <n v="6557.4564173228364"/>
    <n v="80.929200000000037"/>
    <n v="1.4827775388858409E-3"/>
    <n v="1"/>
  </r>
  <r>
    <s v="ORD0704"/>
    <d v="2025-05-26T00:00:00"/>
    <s v="Delhi"/>
    <s v="West"/>
    <x v="2"/>
    <s v="Textbook"/>
    <n v="1"/>
    <n v="2139.63"/>
    <n v="0.18"/>
    <n v="1754.5"/>
    <s v="Net Banking"/>
    <x v="0"/>
    <s v="Express"/>
    <s v="Cancelled"/>
    <n v="2139.63"/>
    <n v="1754.4966000000002"/>
    <n v="1954015.6870999979"/>
    <m/>
    <m/>
    <n v="6400.6183730158691"/>
    <n v="385.13339999999994"/>
    <n v="8.4126694802372365E-3"/>
    <n v="0"/>
  </r>
  <r>
    <s v="ORD0705"/>
    <d v="2025-05-13T00:00:00"/>
    <s v="Karnataka"/>
    <s v="North"/>
    <x v="2"/>
    <s v="Comics"/>
    <n v="2"/>
    <n v="483.28"/>
    <n v="0.25"/>
    <n v="724.92"/>
    <s v="Debit Card"/>
    <x v="0"/>
    <s v="Express"/>
    <s v="Delivered"/>
    <n v="966.56"/>
    <n v="724.92"/>
    <n v="1954015.6870999979"/>
    <m/>
    <m/>
    <n v="6400.6183730158691"/>
    <n v="241.64"/>
    <n v="5.1729846051978154E-2"/>
    <n v="1"/>
  </r>
  <r>
    <s v="ORD0706"/>
    <d v="2025-02-10T00:00:00"/>
    <s v="Tamil Nadu"/>
    <s v="West"/>
    <x v="0"/>
    <s v="Smartphone"/>
    <n v="2"/>
    <n v="3313.42"/>
    <n v="0.12"/>
    <n v="5831.62"/>
    <s v="Credit Card"/>
    <x v="0"/>
    <s v="Express"/>
    <s v="Delivered"/>
    <n v="6626.84"/>
    <n v="5831.6192000000001"/>
    <n v="2058812.7634000003"/>
    <m/>
    <m/>
    <n v="6400.6183730158691"/>
    <n v="795.22080000000005"/>
    <n v="3.6216356513813519E-3"/>
    <n v="1"/>
  </r>
  <r>
    <s v="ORD0707"/>
    <d v="2025-03-14T00:00:00"/>
    <s v="Tamil Nadu"/>
    <s v="South"/>
    <x v="1"/>
    <s v="Milk"/>
    <n v="2"/>
    <n v="762.06"/>
    <n v="0.05"/>
    <n v="1447.91"/>
    <s v="UPI"/>
    <x v="0"/>
    <s v="Standard"/>
    <s v="Returned"/>
    <n v="1524.12"/>
    <n v="1447.9139999999998"/>
    <n v="1975775.7839999988"/>
    <m/>
    <m/>
    <n v="6400.6183730158691"/>
    <n v="76.206000000000131"/>
    <n v="6.561163163005538E-3"/>
    <n v="0"/>
  </r>
  <r>
    <s v="ORD0708"/>
    <d v="2025-03-27T00:00:00"/>
    <s v="Delhi"/>
    <s v="South"/>
    <x v="3"/>
    <s v="Jacket"/>
    <n v="5"/>
    <n v="1035.48"/>
    <n v="0.08"/>
    <n v="4763.21"/>
    <s v="Debit Card"/>
    <x v="2"/>
    <s v="Express"/>
    <s v="Delivered"/>
    <n v="5177.3999999999996"/>
    <n v="4763.2079999999996"/>
    <n v="1802015.0199999986"/>
    <m/>
    <m/>
    <n v="6557.4564173228364"/>
    <n v="414.19200000000001"/>
    <n v="7.7258855796345652E-3"/>
    <n v="1"/>
  </r>
  <r>
    <s v="ORD0709"/>
    <d v="2025-01-16T00:00:00"/>
    <s v="Delhi"/>
    <s v="South"/>
    <x v="0"/>
    <s v="Smartphone"/>
    <n v="4"/>
    <n v="4822.95"/>
    <n v="0.12"/>
    <n v="16976.78"/>
    <s v="Debit Card"/>
    <x v="1"/>
    <s v="Express"/>
    <s v="Delivered"/>
    <n v="19291.8"/>
    <n v="16976.784"/>
    <n v="2058812.7634000003"/>
    <m/>
    <m/>
    <n v="7014.593770491806"/>
    <n v="2315.0159999999996"/>
    <n v="2.488103753926539E-3"/>
    <n v="1"/>
  </r>
  <r>
    <s v="ORD0710"/>
    <d v="2025-05-11T00:00:00"/>
    <s v="Maharashtra"/>
    <s v="West"/>
    <x v="1"/>
    <s v="Biscuits"/>
    <n v="1"/>
    <n v="3189.01"/>
    <n v="0.18"/>
    <n v="2614.9899999999998"/>
    <s v="UPI"/>
    <x v="0"/>
    <s v="Express"/>
    <s v="Delivered"/>
    <n v="3189.01"/>
    <n v="2614.9882000000002"/>
    <n v="1975775.7839999988"/>
    <m/>
    <m/>
    <n v="6400.6183730158691"/>
    <n v="574.02179999999998"/>
    <n v="5.6443849345094556E-3"/>
    <n v="1"/>
  </r>
  <r>
    <s v="ORD0711"/>
    <d v="2025-06-30T00:00:00"/>
    <s v="Maharashtra"/>
    <s v="West"/>
    <x v="1"/>
    <s v="Milk"/>
    <n v="4"/>
    <n v="2615.44"/>
    <n v="0.18"/>
    <n v="8578.64"/>
    <s v="Net Banking"/>
    <x v="2"/>
    <s v="Same-Day"/>
    <s v="Delivered"/>
    <n v="10461.76"/>
    <n v="8578.6432000000004"/>
    <n v="1975775.7839999988"/>
    <m/>
    <m/>
    <n v="6557.4564173228364"/>
    <n v="1883.1167999999998"/>
    <n v="6.8822072003181098E-3"/>
    <n v="1"/>
  </r>
  <r>
    <s v="ORD0712"/>
    <d v="2025-03-08T00:00:00"/>
    <s v="Tamil Nadu"/>
    <s v="West"/>
    <x v="0"/>
    <s v="Smartphone"/>
    <n v="5"/>
    <n v="411.2"/>
    <n v="0.22"/>
    <n v="1603.68"/>
    <s v="COD"/>
    <x v="2"/>
    <s v="Express"/>
    <s v="Delivered"/>
    <n v="2056"/>
    <n v="1603.68"/>
    <n v="2058812.7634000003"/>
    <m/>
    <m/>
    <n v="6557.4564173228364"/>
    <n v="452.31999999999994"/>
    <n v="5.3501945525291833E-2"/>
    <n v="1"/>
  </r>
  <r>
    <s v="ORD0713"/>
    <d v="2025-05-04T00:00:00"/>
    <s v="Tamil Nadu"/>
    <s v="West"/>
    <x v="1"/>
    <s v="Milk"/>
    <n v="2"/>
    <n v="1511.25"/>
    <n v="0.05"/>
    <n v="2871.38"/>
    <s v="Net Banking"/>
    <x v="0"/>
    <s v="Express"/>
    <s v="Delivered"/>
    <n v="3022.5"/>
    <n v="2871.375"/>
    <n v="1975775.7839999988"/>
    <m/>
    <m/>
    <n v="6400.6183730158691"/>
    <n v="151.125"/>
    <n v="3.3085194375516956E-3"/>
    <n v="1"/>
  </r>
  <r>
    <s v="ORD0714"/>
    <d v="2025-03-04T00:00:00"/>
    <s v="Gujarat"/>
    <s v="East"/>
    <x v="3"/>
    <s v="Dress"/>
    <n v="3"/>
    <n v="3642.68"/>
    <n v="0.1"/>
    <n v="9835.24"/>
    <s v="Net Banking"/>
    <x v="0"/>
    <s v="Express"/>
    <s v="Cancelled"/>
    <n v="10928.039999999999"/>
    <n v="9835.235999999999"/>
    <n v="1802015.0199999986"/>
    <m/>
    <m/>
    <n v="6400.6183730158691"/>
    <n v="1092.8040000000001"/>
    <n v="2.7452315328274791E-3"/>
    <n v="0"/>
  </r>
  <r>
    <s v="ORD0715"/>
    <d v="2025-05-11T00:00:00"/>
    <s v="Karnataka"/>
    <s v="West"/>
    <x v="3"/>
    <s v="Jeans"/>
    <n v="4"/>
    <n v="732.57"/>
    <n v="0.05"/>
    <n v="2783.77"/>
    <s v="Credit Card"/>
    <x v="1"/>
    <s v="Same-Day"/>
    <s v="Delivered"/>
    <n v="2930.28"/>
    <n v="2783.7660000000001"/>
    <n v="1802015.0199999986"/>
    <m/>
    <m/>
    <n v="7014.593770491806"/>
    <n v="146.51400000000012"/>
    <n v="6.8252863207611562E-3"/>
    <n v="1"/>
  </r>
  <r>
    <s v="ORD0716"/>
    <d v="2025-06-16T00:00:00"/>
    <s v="Karnataka"/>
    <s v="East"/>
    <x v="2"/>
    <s v="Biography"/>
    <n v="5"/>
    <n v="330.54"/>
    <n v="0"/>
    <n v="1652.7"/>
    <s v="Debit Card"/>
    <x v="0"/>
    <s v="Express"/>
    <s v="Delivered"/>
    <n v="1652.7"/>
    <n v="1652.7"/>
    <n v="1954015.6870999979"/>
    <m/>
    <m/>
    <n v="6400.6183730158691"/>
    <n v="0"/>
    <n v="0"/>
    <n v="1"/>
  </r>
  <r>
    <s v="ORD0717"/>
    <d v="2025-01-27T00:00:00"/>
    <s v="Maharashtra"/>
    <s v="West"/>
    <x v="3"/>
    <s v="T-shirt"/>
    <n v="1"/>
    <n v="3126.06"/>
    <n v="0.03"/>
    <n v="3032.28"/>
    <s v="UPI"/>
    <x v="2"/>
    <s v="Standard"/>
    <s v="Delivered"/>
    <n v="3126.06"/>
    <n v="3032.2781999999997"/>
    <n v="1802015.0199999986"/>
    <m/>
    <m/>
    <n v="6557.4564173228364"/>
    <n v="93.781800000000203"/>
    <n v="9.5967447841692087E-4"/>
    <n v="1"/>
  </r>
  <r>
    <s v="ORD0718"/>
    <d v="2025-05-22T00:00:00"/>
    <s v="Maharashtra"/>
    <s v="North"/>
    <x v="4"/>
    <s v="Curtain"/>
    <n v="2"/>
    <n v="4281.7"/>
    <n v="0.22"/>
    <n v="6679.45"/>
    <s v="COD"/>
    <x v="2"/>
    <s v="Same-Day"/>
    <s v="Delivered"/>
    <n v="8563.4"/>
    <n v="6679.4520000000002"/>
    <n v="2189601.9989000014"/>
    <m/>
    <m/>
    <n v="6557.4564173228364"/>
    <n v="1883.9479999999994"/>
    <n v="5.1381460634794592E-3"/>
    <n v="1"/>
  </r>
  <r>
    <s v="ORD0719"/>
    <d v="2025-06-26T00:00:00"/>
    <s v="Maharashtra"/>
    <s v="North"/>
    <x v="2"/>
    <s v="Biography"/>
    <n v="5"/>
    <n v="3932.57"/>
    <n v="0.24"/>
    <n v="14943.77"/>
    <s v="Credit Card"/>
    <x v="1"/>
    <s v="Same-Day"/>
    <s v="Delivered"/>
    <n v="19662.850000000002"/>
    <n v="14943.766000000001"/>
    <n v="1954015.6870999979"/>
    <m/>
    <m/>
    <n v="7014.593770491806"/>
    <n v="4719.0840000000007"/>
    <n v="6.1028792875905576E-3"/>
    <n v="1"/>
  </r>
  <r>
    <s v="ORD0720"/>
    <d v="2025-03-02T00:00:00"/>
    <s v="Delhi"/>
    <s v="North"/>
    <x v="3"/>
    <s v="T-shirt"/>
    <n v="3"/>
    <n v="3570"/>
    <n v="0.19"/>
    <n v="8675.1"/>
    <s v="UPI"/>
    <x v="0"/>
    <s v="Express"/>
    <s v="Delivered"/>
    <n v="10710"/>
    <n v="8675.1"/>
    <n v="1802015.0199999986"/>
    <m/>
    <m/>
    <n v="6400.6183730158691"/>
    <n v="2034.8999999999996"/>
    <n v="5.3221288515406164E-3"/>
    <n v="1"/>
  </r>
  <r>
    <s v="ORD0721"/>
    <d v="2025-04-11T00:00:00"/>
    <s v="Delhi"/>
    <s v="South"/>
    <x v="4"/>
    <s v="Curtain"/>
    <n v="4"/>
    <n v="4851.22"/>
    <n v="0.19"/>
    <n v="15717.95"/>
    <s v="Credit Card"/>
    <x v="0"/>
    <s v="Standard"/>
    <s v="Cancelled"/>
    <n v="19404.88"/>
    <n v="15717.952800000003"/>
    <n v="2189601.9989000014"/>
    <m/>
    <m/>
    <n v="6400.6183730158691"/>
    <n v="3686.9271999999983"/>
    <n v="3.9165405815444363E-3"/>
    <n v="0"/>
  </r>
  <r>
    <s v="ORD0722"/>
    <d v="2025-03-04T00:00:00"/>
    <s v="Karnataka"/>
    <s v="East"/>
    <x v="2"/>
    <s v="Comics"/>
    <n v="1"/>
    <n v="1403.48"/>
    <n v="0.18"/>
    <n v="1150.8499999999999"/>
    <s v="COD"/>
    <x v="0"/>
    <s v="Express"/>
    <s v="Delivered"/>
    <n v="1403.48"/>
    <n v="1150.8536000000001"/>
    <n v="1954015.6870999979"/>
    <m/>
    <m/>
    <n v="6400.6183730158691"/>
    <n v="252.62639999999988"/>
    <n v="1.2825262917889817E-2"/>
    <n v="1"/>
  </r>
  <r>
    <s v="ORD0723"/>
    <d v="2025-05-12T00:00:00"/>
    <s v="Gujarat"/>
    <s v="West"/>
    <x v="3"/>
    <s v="Jeans"/>
    <n v="2"/>
    <n v="4028.67"/>
    <n v="0.1"/>
    <n v="7251.61"/>
    <s v="Net Banking"/>
    <x v="0"/>
    <s v="Express"/>
    <s v="In Transit"/>
    <n v="8057.34"/>
    <n v="7251.6060000000007"/>
    <n v="1802015.0199999986"/>
    <m/>
    <m/>
    <n v="6400.6183730158691"/>
    <n v="805.73399999999947"/>
    <n v="2.4822087686506961E-3"/>
    <n v="0"/>
  </r>
  <r>
    <s v="ORD0724"/>
    <d v="2025-03-23T00:00:00"/>
    <s v="Maharashtra"/>
    <s v="North"/>
    <x v="1"/>
    <s v="Milk"/>
    <n v="1"/>
    <n v="3616.37"/>
    <n v="0.13"/>
    <n v="3146.24"/>
    <s v="Net Banking"/>
    <x v="0"/>
    <s v="Standard"/>
    <s v="Delivered"/>
    <n v="3616.37"/>
    <n v="3146.2419"/>
    <n v="1975775.7839999988"/>
    <m/>
    <m/>
    <n v="6400.6183730158691"/>
    <n v="470.1280999999999"/>
    <n v="3.5947649162004994E-3"/>
    <n v="1"/>
  </r>
  <r>
    <s v="ORD0725"/>
    <d v="2025-03-07T00:00:00"/>
    <s v="Tamil Nadu"/>
    <s v="North"/>
    <x v="2"/>
    <s v="Textbook"/>
    <n v="1"/>
    <n v="3334.86"/>
    <n v="0.16"/>
    <n v="2801.28"/>
    <s v="Credit Card"/>
    <x v="2"/>
    <s v="Same-Day"/>
    <s v="In Transit"/>
    <n v="3334.86"/>
    <n v="2801.2824000000001"/>
    <n v="1954015.6870999979"/>
    <m/>
    <m/>
    <n v="6557.4564173228364"/>
    <n v="533.57760000000007"/>
    <n v="4.7978026064062658E-3"/>
    <n v="0"/>
  </r>
  <r>
    <s v="ORD0726"/>
    <d v="2025-03-22T00:00:00"/>
    <s v="Tamil Nadu"/>
    <s v="East"/>
    <x v="1"/>
    <s v="Milk"/>
    <n v="5"/>
    <n v="4380.38"/>
    <n v="0.18"/>
    <n v="17959.560000000001"/>
    <s v="Net Banking"/>
    <x v="1"/>
    <s v="Express"/>
    <s v="Delivered"/>
    <n v="21901.9"/>
    <n v="17959.558000000001"/>
    <n v="1975775.7839999988"/>
    <m/>
    <m/>
    <n v="7014.593770491806"/>
    <n v="3942.3420000000006"/>
    <n v="4.1092325323373764E-3"/>
    <n v="1"/>
  </r>
  <r>
    <s v="ORD0727"/>
    <d v="2025-05-18T00:00:00"/>
    <s v="Tamil Nadu"/>
    <s v="West"/>
    <x v="4"/>
    <s v="Sofa"/>
    <n v="2"/>
    <n v="4449.1400000000003"/>
    <n v="0.16"/>
    <n v="7474.56"/>
    <s v="Net Banking"/>
    <x v="1"/>
    <s v="Same-Day"/>
    <s v="Delivered"/>
    <n v="8898.2800000000007"/>
    <n v="7474.5552000000007"/>
    <n v="2189601.9989000014"/>
    <m/>
    <m/>
    <n v="7014.593770491806"/>
    <n v="1423.7248"/>
    <n v="3.5962006140512551E-3"/>
    <n v="1"/>
  </r>
  <r>
    <s v="ORD0728"/>
    <d v="2025-03-01T00:00:00"/>
    <s v="Karnataka"/>
    <s v="South"/>
    <x v="2"/>
    <s v="Textbook"/>
    <n v="5"/>
    <n v="1739.02"/>
    <n v="0.18"/>
    <n v="7129.98"/>
    <s v="Credit Card"/>
    <x v="0"/>
    <s v="Same-Day"/>
    <s v="Delivered"/>
    <n v="8695.1"/>
    <n v="7129.9820000000009"/>
    <n v="1954015.6870999979"/>
    <m/>
    <m/>
    <n v="6400.6183730158691"/>
    <n v="1565.1179999999995"/>
    <n v="1.0350657266736438E-2"/>
    <n v="1"/>
  </r>
  <r>
    <s v="ORD0729"/>
    <d v="2025-04-20T00:00:00"/>
    <s v="Delhi"/>
    <s v="South"/>
    <x v="1"/>
    <s v="Milk"/>
    <n v="5"/>
    <n v="1630.04"/>
    <n v="0.09"/>
    <n v="7416.68"/>
    <s v="Credit Card"/>
    <x v="1"/>
    <s v="Same-Day"/>
    <s v="Delivered"/>
    <n v="8150.2"/>
    <n v="7416.6819999999998"/>
    <n v="1975775.7839999988"/>
    <m/>
    <m/>
    <n v="7014.593770491806"/>
    <n v="733.51800000000003"/>
    <n v="5.5213368997079825E-3"/>
    <n v="1"/>
  </r>
  <r>
    <s v="ORD0730"/>
    <d v="2025-01-27T00:00:00"/>
    <s v="Delhi"/>
    <s v="East"/>
    <x v="1"/>
    <s v="Milk"/>
    <n v="4"/>
    <n v="4936.08"/>
    <n v="0.03"/>
    <n v="19151.990000000002"/>
    <s v="UPI"/>
    <x v="1"/>
    <s v="Standard"/>
    <s v="Delivered"/>
    <n v="19744.32"/>
    <n v="19151.990399999999"/>
    <n v="1975775.7839999988"/>
    <m/>
    <m/>
    <n v="7014.593770491806"/>
    <n v="592.32960000000094"/>
    <n v="6.0776972820537748E-4"/>
    <n v="1"/>
  </r>
  <r>
    <s v="ORD0731"/>
    <d v="2025-02-09T00:00:00"/>
    <s v="Maharashtra"/>
    <s v="West"/>
    <x v="1"/>
    <s v="Milk"/>
    <n v="1"/>
    <n v="2298.81"/>
    <n v="0.14000000000000001"/>
    <n v="1976.98"/>
    <s v="Credit Card"/>
    <x v="1"/>
    <s v="Standard"/>
    <s v="Delivered"/>
    <n v="2298.81"/>
    <n v="1976.9766"/>
    <n v="1975775.7839999988"/>
    <m/>
    <m/>
    <n v="7014.593770491806"/>
    <n v="321.83339999999998"/>
    <n v="6.0901074903972063E-3"/>
    <n v="1"/>
  </r>
  <r>
    <s v="ORD0732"/>
    <d v="2025-03-25T00:00:00"/>
    <s v="Karnataka"/>
    <s v="South"/>
    <x v="3"/>
    <s v="Jeans"/>
    <n v="5"/>
    <n v="3394.93"/>
    <n v="0.18"/>
    <n v="13919.21"/>
    <s v="UPI"/>
    <x v="2"/>
    <s v="Same-Day"/>
    <s v="Delivered"/>
    <n v="16974.649999999998"/>
    <n v="13919.213"/>
    <n v="1802015.0199999986"/>
    <m/>
    <m/>
    <n v="6557.4564173228364"/>
    <n v="3055.4369999999981"/>
    <n v="5.3020239003455155E-3"/>
    <n v="1"/>
  </r>
  <r>
    <s v="ORD0733"/>
    <d v="2025-05-12T00:00:00"/>
    <s v="Karnataka"/>
    <s v="North"/>
    <x v="1"/>
    <s v="Oil"/>
    <n v="2"/>
    <n v="3587.04"/>
    <n v="0.21"/>
    <n v="5667.52"/>
    <s v="Net Banking"/>
    <x v="0"/>
    <s v="Standard"/>
    <s v="Delivered"/>
    <n v="7174.08"/>
    <n v="5667.5232000000005"/>
    <n v="1975775.7839999988"/>
    <m/>
    <m/>
    <n v="6400.6183730158691"/>
    <n v="1506.5567999999994"/>
    <n v="5.8544092064766488E-3"/>
    <n v="1"/>
  </r>
  <r>
    <s v="ORD0734"/>
    <d v="2025-07-04T00:00:00"/>
    <s v="Delhi"/>
    <s v="West"/>
    <x v="3"/>
    <s v="Jacket"/>
    <n v="3"/>
    <n v="3416.43"/>
    <n v="0.1"/>
    <n v="9224.36"/>
    <s v="Net Banking"/>
    <x v="0"/>
    <s v="Same-Day"/>
    <s v="Returned"/>
    <n v="10249.289999999999"/>
    <n v="9224.360999999999"/>
    <n v="1802015.0199999986"/>
    <m/>
    <m/>
    <n v="6400.6183730158691"/>
    <n v="1024.9290000000001"/>
    <n v="2.9270320188032541E-3"/>
    <n v="0"/>
  </r>
  <r>
    <s v="ORD0735"/>
    <d v="2025-03-17T00:00:00"/>
    <s v="Tamil Nadu"/>
    <s v="South"/>
    <x v="1"/>
    <s v="Biscuits"/>
    <n v="4"/>
    <n v="3685.41"/>
    <n v="0.1"/>
    <n v="13267.48"/>
    <s v="Net Banking"/>
    <x v="1"/>
    <s v="Standard"/>
    <s v="Delivered"/>
    <n v="14741.64"/>
    <n v="13267.476000000001"/>
    <n v="1975775.7839999988"/>
    <m/>
    <m/>
    <n v="7014.593770491806"/>
    <n v="1474.1639999999989"/>
    <n v="2.7134023080200033E-3"/>
    <n v="1"/>
  </r>
  <r>
    <s v="ORD0736"/>
    <d v="2025-05-14T00:00:00"/>
    <s v="Delhi"/>
    <s v="South"/>
    <x v="2"/>
    <s v="Biography"/>
    <n v="1"/>
    <n v="3502.91"/>
    <n v="0.11"/>
    <n v="3117.59"/>
    <s v="COD"/>
    <x v="1"/>
    <s v="Standard"/>
    <s v="Returned"/>
    <n v="3502.91"/>
    <n v="3117.5898999999999"/>
    <n v="1954015.6870999979"/>
    <m/>
    <m/>
    <n v="7014.593770491806"/>
    <n v="385.32009999999991"/>
    <n v="3.1402462524015747E-3"/>
    <n v="0"/>
  </r>
  <r>
    <s v="ORD0737"/>
    <d v="2025-05-28T00:00:00"/>
    <s v="Gujarat"/>
    <s v="South"/>
    <x v="4"/>
    <s v="Lamp"/>
    <n v="1"/>
    <n v="1910.97"/>
    <n v="7.0000000000000007E-2"/>
    <n v="1777.2"/>
    <s v="Net Banking"/>
    <x v="0"/>
    <s v="Same-Day"/>
    <s v="Delivered"/>
    <n v="1910.97"/>
    <n v="1777.2021"/>
    <n v="2189601.9989000014"/>
    <m/>
    <m/>
    <n v="6400.6183730158691"/>
    <n v="133.76790000000005"/>
    <n v="3.6630611678885594E-3"/>
    <n v="1"/>
  </r>
  <r>
    <s v="ORD0738"/>
    <d v="2025-06-27T00:00:00"/>
    <s v="Karnataka"/>
    <s v="West"/>
    <x v="4"/>
    <s v="Curtain"/>
    <n v="1"/>
    <n v="3976.9"/>
    <n v="0.04"/>
    <n v="3817.82"/>
    <s v="UPI"/>
    <x v="2"/>
    <s v="Same-Day"/>
    <s v="Delivered"/>
    <n v="3976.9"/>
    <n v="3817.8240000000001"/>
    <n v="2189601.9989000014"/>
    <m/>
    <m/>
    <n v="6557.4564173228364"/>
    <n v="159.07600000000002"/>
    <n v="1.0058085443435843E-3"/>
    <n v="1"/>
  </r>
  <r>
    <s v="ORD0739"/>
    <d v="2025-02-05T00:00:00"/>
    <s v="Delhi"/>
    <s v="North"/>
    <x v="4"/>
    <s v="Curtain"/>
    <n v="4"/>
    <n v="110.22"/>
    <n v="0.14000000000000001"/>
    <n v="379.16"/>
    <s v="Debit Card"/>
    <x v="1"/>
    <s v="Standard"/>
    <s v="Delivered"/>
    <n v="440.88"/>
    <n v="379.15679999999998"/>
    <n v="2189601.9989000014"/>
    <m/>
    <m/>
    <n v="7014.593770491806"/>
    <n v="61.72320000000002"/>
    <n v="0.12701868989294141"/>
    <n v="1"/>
  </r>
  <r>
    <s v="ORD0740"/>
    <d v="2025-05-02T00:00:00"/>
    <s v="Gujarat"/>
    <s v="South"/>
    <x v="1"/>
    <s v="Milk"/>
    <n v="4"/>
    <n v="2428.61"/>
    <n v="0.18"/>
    <n v="7965.84"/>
    <s v="Net Banking"/>
    <x v="2"/>
    <s v="Same-Day"/>
    <s v="Cancelled"/>
    <n v="9714.44"/>
    <n v="7965.8408000000009"/>
    <n v="1975775.7839999988"/>
    <m/>
    <m/>
    <n v="6557.4564173228364"/>
    <n v="1748.5991999999997"/>
    <n v="7.4116469914889587E-3"/>
    <n v="0"/>
  </r>
  <r>
    <s v="ORD0741"/>
    <d v="2025-04-23T00:00:00"/>
    <s v="Tamil Nadu"/>
    <s v="West"/>
    <x v="1"/>
    <s v="Biscuits"/>
    <n v="3"/>
    <n v="537.64"/>
    <n v="0.16"/>
    <n v="1354.85"/>
    <s v="Net Banking"/>
    <x v="0"/>
    <s v="Same-Day"/>
    <s v="Delivered"/>
    <n v="1612.92"/>
    <n v="1354.8528000000001"/>
    <n v="1975775.7839999988"/>
    <m/>
    <m/>
    <n v="6400.6183730158691"/>
    <n v="258.06719999999996"/>
    <n v="2.9759690499218807E-2"/>
    <n v="1"/>
  </r>
  <r>
    <s v="ORD0742"/>
    <d v="2025-03-02T00:00:00"/>
    <s v="Gujarat"/>
    <s v="North"/>
    <x v="2"/>
    <s v="Comics"/>
    <n v="4"/>
    <n v="3705.97"/>
    <n v="0.16"/>
    <n v="12452.06"/>
    <s v="Credit Card"/>
    <x v="1"/>
    <s v="Standard"/>
    <s v="Delivered"/>
    <n v="14823.88"/>
    <n v="12452.0592"/>
    <n v="1954015.6870999979"/>
    <m/>
    <m/>
    <n v="7014.593770491806"/>
    <n v="2371.8207999999995"/>
    <n v="4.3173582085122113E-3"/>
    <n v="1"/>
  </r>
  <r>
    <s v="ORD0743"/>
    <d v="2025-03-22T00:00:00"/>
    <s v="Gujarat"/>
    <s v="South"/>
    <x v="4"/>
    <s v="Lamp"/>
    <n v="5"/>
    <n v="2754.99"/>
    <n v="0.19"/>
    <n v="11157.71"/>
    <s v="Credit Card"/>
    <x v="0"/>
    <s v="Same-Day"/>
    <s v="Cancelled"/>
    <n v="13774.949999999999"/>
    <n v="11157.709499999999"/>
    <n v="2189601.9989000014"/>
    <m/>
    <m/>
    <n v="6400.6183730158691"/>
    <n v="2617.2404999999999"/>
    <n v="6.8965767570844183E-3"/>
    <n v="0"/>
  </r>
  <r>
    <s v="ORD0744"/>
    <d v="2025-04-19T00:00:00"/>
    <s v="Maharashtra"/>
    <s v="West"/>
    <x v="1"/>
    <s v="Rice"/>
    <n v="1"/>
    <n v="1447.32"/>
    <n v="0.05"/>
    <n v="1374.95"/>
    <s v="COD"/>
    <x v="0"/>
    <s v="Same-Day"/>
    <s v="Delivered"/>
    <n v="1447.32"/>
    <n v="1374.954"/>
    <n v="1975775.7839999988"/>
    <m/>
    <m/>
    <n v="6400.6183730158691"/>
    <n v="72.365999999999985"/>
    <n v="3.4546610286598678E-3"/>
    <n v="1"/>
  </r>
  <r>
    <s v="ORD0745"/>
    <d v="2025-06-13T00:00:00"/>
    <s v="Tamil Nadu"/>
    <s v="South"/>
    <x v="1"/>
    <s v="Milk"/>
    <n v="4"/>
    <n v="4323.67"/>
    <n v="0.01"/>
    <n v="17121.73"/>
    <s v="COD"/>
    <x v="0"/>
    <s v="Express"/>
    <s v="Delivered"/>
    <n v="17294.68"/>
    <n v="17121.733199999999"/>
    <n v="1975775.7839999988"/>
    <m/>
    <m/>
    <n v="6400.6183730158691"/>
    <n v="172.94680000000153"/>
    <n v="2.312849963110043E-4"/>
    <n v="1"/>
  </r>
  <r>
    <s v="ORD0746"/>
    <d v="2025-01-03T00:00:00"/>
    <s v="Tamil Nadu"/>
    <s v="South"/>
    <x v="1"/>
    <s v="Milk"/>
    <n v="1"/>
    <n v="4900.95"/>
    <n v="0.14000000000000001"/>
    <n v="4214.82"/>
    <s v="UPI"/>
    <x v="0"/>
    <s v="Express"/>
    <s v="Delivered"/>
    <n v="4900.95"/>
    <n v="4214.817"/>
    <n v="1975775.7839999988"/>
    <m/>
    <m/>
    <n v="6400.6183730158691"/>
    <n v="686.13299999999981"/>
    <n v="2.8565890286577095E-3"/>
    <n v="1"/>
  </r>
  <r>
    <s v="ORD0747"/>
    <d v="2025-03-03T00:00:00"/>
    <s v="Karnataka"/>
    <s v="North"/>
    <x v="0"/>
    <s v="Laptop"/>
    <n v="2"/>
    <n v="388.68"/>
    <n v="0.24"/>
    <n v="590.79"/>
    <s v="Net Banking"/>
    <x v="1"/>
    <s v="Standard"/>
    <s v="Delivered"/>
    <n v="777.36"/>
    <n v="590.79359999999997"/>
    <n v="2058812.7634000003"/>
    <m/>
    <m/>
    <n v="7014.593770491806"/>
    <n v="186.56640000000004"/>
    <n v="6.1747452917567149E-2"/>
    <n v="1"/>
  </r>
  <r>
    <s v="ORD0748"/>
    <d v="2025-02-27T00:00:00"/>
    <s v="Maharashtra"/>
    <s v="North"/>
    <x v="4"/>
    <s v="Table"/>
    <n v="4"/>
    <n v="4475.75"/>
    <n v="0.06"/>
    <n v="16828.82"/>
    <s v="UPI"/>
    <x v="0"/>
    <s v="Standard"/>
    <s v="Delivered"/>
    <n v="17903"/>
    <n v="16828.82"/>
    <n v="2189601.9989000014"/>
    <m/>
    <m/>
    <n v="6400.6183730158691"/>
    <n v="1074.1800000000003"/>
    <n v="1.3405574484723229E-3"/>
    <n v="1"/>
  </r>
  <r>
    <s v="ORD0749"/>
    <d v="2025-02-12T00:00:00"/>
    <s v="Tamil Nadu"/>
    <s v="West"/>
    <x v="1"/>
    <s v="Oil"/>
    <n v="4"/>
    <n v="4751.8500000000004"/>
    <n v="7.0000000000000007E-2"/>
    <n v="17676.88"/>
    <s v="COD"/>
    <x v="1"/>
    <s v="Express"/>
    <s v="Delivered"/>
    <n v="19007.400000000001"/>
    <n v="17676.882000000001"/>
    <n v="1975775.7839999988"/>
    <m/>
    <m/>
    <n v="7014.593770491806"/>
    <n v="1330.518"/>
    <n v="1.4731104727632395E-3"/>
    <n v="1"/>
  </r>
  <r>
    <s v="ORD0750"/>
    <d v="2025-03-27T00:00:00"/>
    <s v="Maharashtra"/>
    <s v="North"/>
    <x v="0"/>
    <s v="Smartwatch"/>
    <n v="2"/>
    <n v="4577.3"/>
    <n v="0"/>
    <n v="9154.6"/>
    <s v="Net Banking"/>
    <x v="1"/>
    <s v="Same-Day"/>
    <s v="Delivered"/>
    <n v="9154.6"/>
    <n v="9154.6"/>
    <n v="2058812.7634000003"/>
    <m/>
    <m/>
    <n v="7014.593770491806"/>
    <n v="0"/>
    <n v="0"/>
    <n v="1"/>
  </r>
  <r>
    <s v="ORD0751"/>
    <d v="2025-06-04T00:00:00"/>
    <s v="Karnataka"/>
    <s v="South"/>
    <x v="1"/>
    <s v="Oil"/>
    <n v="4"/>
    <n v="511.15"/>
    <n v="0.16"/>
    <n v="1717.46"/>
    <s v="COD"/>
    <x v="2"/>
    <s v="Standard"/>
    <s v="Delivered"/>
    <n v="2044.6"/>
    <n v="1717.4639999999999"/>
    <n v="1975775.7839999988"/>
    <m/>
    <m/>
    <n v="6557.4564173228364"/>
    <n v="327.13599999999997"/>
    <n v="3.1301966154749096E-2"/>
    <n v="1"/>
  </r>
  <r>
    <s v="ORD0752"/>
    <d v="2025-04-25T00:00:00"/>
    <s v="Gujarat"/>
    <s v="East"/>
    <x v="3"/>
    <s v="Jeans"/>
    <n v="4"/>
    <n v="304.77999999999997"/>
    <n v="0.2"/>
    <n v="975.3"/>
    <s v="Net Banking"/>
    <x v="1"/>
    <s v="Same-Day"/>
    <s v="Delivered"/>
    <n v="1219.1199999999999"/>
    <n v="975.29599999999994"/>
    <n v="1802015.0199999986"/>
    <m/>
    <m/>
    <n v="7014.593770491806"/>
    <n v="243.82399999999996"/>
    <n v="6.5621103746965032E-2"/>
    <n v="1"/>
  </r>
  <r>
    <s v="ORD0753"/>
    <d v="2025-04-30T00:00:00"/>
    <s v="Maharashtra"/>
    <s v="South"/>
    <x v="3"/>
    <s v="T-shirt"/>
    <n v="5"/>
    <n v="1329.36"/>
    <n v="0.17"/>
    <n v="5516.84"/>
    <s v="Net Banking"/>
    <x v="2"/>
    <s v="Express"/>
    <s v="Delivered"/>
    <n v="6646.7999999999993"/>
    <n v="5516.8439999999991"/>
    <n v="1802015.0199999986"/>
    <m/>
    <m/>
    <n v="6557.4564173228364"/>
    <n v="1129.9560000000001"/>
    <n v="1.2788108563519288E-2"/>
    <n v="1"/>
  </r>
  <r>
    <s v="ORD0754"/>
    <d v="2025-05-10T00:00:00"/>
    <s v="Maharashtra"/>
    <s v="North"/>
    <x v="1"/>
    <s v="Milk"/>
    <n v="5"/>
    <n v="2859.1"/>
    <n v="0.08"/>
    <n v="13151.86"/>
    <s v="Debit Card"/>
    <x v="1"/>
    <s v="Express"/>
    <s v="Cancelled"/>
    <n v="14295.5"/>
    <n v="13151.86"/>
    <n v="1975775.7839999988"/>
    <m/>
    <m/>
    <n v="7014.593770491806"/>
    <n v="1143.6399999999994"/>
    <n v="2.7980833129306426E-3"/>
    <n v="0"/>
  </r>
  <r>
    <s v="ORD0755"/>
    <d v="2025-03-06T00:00:00"/>
    <s v="Tamil Nadu"/>
    <s v="East"/>
    <x v="1"/>
    <s v="Milk"/>
    <n v="5"/>
    <n v="4791.34"/>
    <n v="0.08"/>
    <n v="22040.16"/>
    <s v="Debit Card"/>
    <x v="1"/>
    <s v="Same-Day"/>
    <s v="Delivered"/>
    <n v="23956.7"/>
    <n v="22040.164000000001"/>
    <n v="1975775.7839999988"/>
    <m/>
    <m/>
    <n v="7014.593770491806"/>
    <n v="1916.5360000000001"/>
    <n v="1.6696790459453932E-3"/>
    <n v="1"/>
  </r>
  <r>
    <s v="ORD0756"/>
    <d v="2025-04-03T00:00:00"/>
    <s v="Delhi"/>
    <s v="South"/>
    <x v="2"/>
    <s v="Comics"/>
    <n v="2"/>
    <n v="2353.02"/>
    <n v="0.15"/>
    <n v="4000.13"/>
    <s v="UPI"/>
    <x v="2"/>
    <s v="Standard"/>
    <s v="Delivered"/>
    <n v="4706.04"/>
    <n v="4000.134"/>
    <n v="1954015.6870999979"/>
    <m/>
    <m/>
    <n v="6557.4564173228364"/>
    <n v="705.90599999999995"/>
    <n v="6.3747864446541038E-3"/>
    <n v="1"/>
  </r>
  <r>
    <s v="ORD0757"/>
    <d v="2025-03-29T00:00:00"/>
    <s v="Maharashtra"/>
    <s v="West"/>
    <x v="0"/>
    <s v="Smartwatch"/>
    <n v="2"/>
    <n v="2124.5"/>
    <n v="0.22"/>
    <n v="3314.22"/>
    <s v="Credit Card"/>
    <x v="1"/>
    <s v="Same-Day"/>
    <s v="Cancelled"/>
    <n v="4249"/>
    <n v="3314.2200000000003"/>
    <n v="2058812.7634000003"/>
    <m/>
    <m/>
    <n v="7014.593770491806"/>
    <n v="934.77999999999975"/>
    <n v="1.0355377735937869E-2"/>
    <n v="0"/>
  </r>
  <r>
    <s v="ORD0758"/>
    <d v="2025-03-29T00:00:00"/>
    <s v="Maharashtra"/>
    <s v="East"/>
    <x v="1"/>
    <s v="Rice"/>
    <n v="4"/>
    <n v="3394"/>
    <n v="0.09"/>
    <n v="12354.16"/>
    <s v="COD"/>
    <x v="0"/>
    <s v="Express"/>
    <s v="Delivered"/>
    <n v="13576"/>
    <n v="12354.16"/>
    <n v="1975775.7839999988"/>
    <m/>
    <m/>
    <n v="6400.6183730158691"/>
    <n v="1221.8400000000001"/>
    <n v="2.6517383618149676E-3"/>
    <n v="1"/>
  </r>
  <r>
    <s v="ORD0759"/>
    <d v="2025-05-14T00:00:00"/>
    <s v="Tamil Nadu"/>
    <s v="East"/>
    <x v="0"/>
    <s v="Smartphone"/>
    <n v="4"/>
    <n v="145.88"/>
    <n v="0.19"/>
    <n v="472.65"/>
    <s v="UPI"/>
    <x v="0"/>
    <s v="Express"/>
    <s v="Delivered"/>
    <n v="583.52"/>
    <n v="472.65120000000002"/>
    <n v="2058812.7634000003"/>
    <m/>
    <m/>
    <n v="6400.6183730158691"/>
    <n v="110.86879999999996"/>
    <n v="0.13024403619413216"/>
    <n v="1"/>
  </r>
  <r>
    <s v="ORD0760"/>
    <d v="2025-02-13T00:00:00"/>
    <s v="Delhi"/>
    <s v="South"/>
    <x v="1"/>
    <s v="Milk"/>
    <n v="3"/>
    <n v="280.3"/>
    <n v="0.12"/>
    <n v="739.99"/>
    <s v="Debit Card"/>
    <x v="2"/>
    <s v="Same-Day"/>
    <s v="Delivered"/>
    <n v="840.90000000000009"/>
    <n v="739.99200000000008"/>
    <n v="1975775.7839999988"/>
    <m/>
    <m/>
    <n v="6557.4564173228364"/>
    <n v="100.90800000000002"/>
    <n v="4.2811273635390647E-2"/>
    <n v="1"/>
  </r>
  <r>
    <s v="ORD0761"/>
    <d v="2025-04-12T00:00:00"/>
    <s v="Karnataka"/>
    <s v="South"/>
    <x v="2"/>
    <s v="Novel"/>
    <n v="4"/>
    <n v="935.34"/>
    <n v="0.05"/>
    <n v="3554.29"/>
    <s v="COD"/>
    <x v="1"/>
    <s v="Same-Day"/>
    <s v="Delivered"/>
    <n v="3741.36"/>
    <n v="3554.2919999999999"/>
    <n v="1954015.6870999979"/>
    <m/>
    <m/>
    <n v="7014.593770491806"/>
    <n v="187.06800000000021"/>
    <n v="5.3456497102657855E-3"/>
    <n v="1"/>
  </r>
  <r>
    <s v="ORD0762"/>
    <d v="2025-04-04T00:00:00"/>
    <s v="Delhi"/>
    <s v="South"/>
    <x v="3"/>
    <s v="T-shirt"/>
    <n v="2"/>
    <n v="4416.92"/>
    <n v="0.18"/>
    <n v="7243.75"/>
    <s v="UPI"/>
    <x v="1"/>
    <s v="Express"/>
    <s v="Cancelled"/>
    <n v="8833.84"/>
    <n v="7243.7488000000003"/>
    <n v="1802015.0199999986"/>
    <m/>
    <m/>
    <n v="7014.593770491806"/>
    <n v="1590.0911999999998"/>
    <n v="4.0752379486157777E-3"/>
    <n v="0"/>
  </r>
  <r>
    <s v="ORD0763"/>
    <d v="2025-06-06T00:00:00"/>
    <s v="Gujarat"/>
    <s v="East"/>
    <x v="0"/>
    <s v="Headphones"/>
    <n v="4"/>
    <n v="3240.73"/>
    <n v="0.24"/>
    <n v="9851.82"/>
    <s v="Net Banking"/>
    <x v="0"/>
    <s v="Standard"/>
    <s v="Delivered"/>
    <n v="12962.92"/>
    <n v="9851.8191999999999"/>
    <n v="2058812.7634000003"/>
    <m/>
    <m/>
    <n v="6400.6183730158691"/>
    <n v="3111.1008000000002"/>
    <n v="7.4057388304486953E-3"/>
    <n v="1"/>
  </r>
  <r>
    <s v="ORD0764"/>
    <d v="2025-06-26T00:00:00"/>
    <s v="Maharashtra"/>
    <s v="South"/>
    <x v="2"/>
    <s v="Comics"/>
    <n v="4"/>
    <n v="1871.21"/>
    <n v="0.19"/>
    <n v="6062.72"/>
    <s v="COD"/>
    <x v="2"/>
    <s v="Same-Day"/>
    <s v="Delivered"/>
    <n v="7484.84"/>
    <n v="6062.7204000000002"/>
    <n v="1954015.6870999979"/>
    <m/>
    <m/>
    <n v="6557.4564173228364"/>
    <n v="1422.1196"/>
    <n v="1.0153857664292089E-2"/>
    <n v="1"/>
  </r>
  <r>
    <s v="ORD0765"/>
    <d v="2025-06-06T00:00:00"/>
    <s v="Karnataka"/>
    <s v="South"/>
    <x v="2"/>
    <s v="Biography"/>
    <n v="2"/>
    <n v="1740.06"/>
    <n v="0.22"/>
    <n v="2714.49"/>
    <s v="Credit Card"/>
    <x v="2"/>
    <s v="Standard"/>
    <s v="In Transit"/>
    <n v="3480.12"/>
    <n v="2714.4935999999998"/>
    <n v="1954015.6870999979"/>
    <m/>
    <m/>
    <n v="6557.4564173228364"/>
    <n v="765.6264000000001"/>
    <n v="1.2643242187051019E-2"/>
    <n v="0"/>
  </r>
  <r>
    <s v="ORD0766"/>
    <d v="2025-05-25T00:00:00"/>
    <s v="Delhi"/>
    <s v="North"/>
    <x v="2"/>
    <s v="Novel"/>
    <n v="3"/>
    <n v="1622.95"/>
    <n v="0.16"/>
    <n v="4089.83"/>
    <s v="Debit Card"/>
    <x v="0"/>
    <s v="Standard"/>
    <s v="Delivered"/>
    <n v="4868.8500000000004"/>
    <n v="4089.8340000000003"/>
    <n v="1954015.6870999979"/>
    <m/>
    <m/>
    <n v="6400.6183730158691"/>
    <n v="779.01600000000008"/>
    <n v="9.8585908376721404E-3"/>
    <n v="1"/>
  </r>
  <r>
    <s v="ORD0767"/>
    <d v="2025-02-04T00:00:00"/>
    <s v="Karnataka"/>
    <s v="East"/>
    <x v="0"/>
    <s v="Headphones"/>
    <n v="4"/>
    <n v="1267.96"/>
    <n v="0.09"/>
    <n v="4615.37"/>
    <s v="Debit Card"/>
    <x v="0"/>
    <s v="Standard"/>
    <s v="Delivered"/>
    <n v="5071.84"/>
    <n v="4615.3744000000006"/>
    <n v="2058812.7634000003"/>
    <m/>
    <m/>
    <n v="6400.6183730158691"/>
    <n v="456.46559999999954"/>
    <n v="7.0980157102747713E-3"/>
    <n v="1"/>
  </r>
  <r>
    <s v="ORD0768"/>
    <d v="2025-05-10T00:00:00"/>
    <s v="Gujarat"/>
    <s v="North"/>
    <x v="3"/>
    <s v="T-shirt"/>
    <n v="1"/>
    <n v="3164.21"/>
    <n v="0.14000000000000001"/>
    <n v="2721.22"/>
    <s v="COD"/>
    <x v="2"/>
    <s v="Standard"/>
    <s v="Returned"/>
    <n v="3164.21"/>
    <n v="2721.2206000000001"/>
    <n v="1802015.0199999986"/>
    <m/>
    <m/>
    <n v="6557.4564173228364"/>
    <n v="442.98939999999993"/>
    <n v="4.4244851005464242E-3"/>
    <n v="0"/>
  </r>
  <r>
    <s v="ORD0769"/>
    <d v="2025-01-19T00:00:00"/>
    <s v="Maharashtra"/>
    <s v="North"/>
    <x v="2"/>
    <s v="Comics"/>
    <n v="4"/>
    <n v="368.47"/>
    <n v="0.15"/>
    <n v="1252.8"/>
    <s v="Debit Card"/>
    <x v="0"/>
    <s v="Express"/>
    <s v="Delivered"/>
    <n v="1473.88"/>
    <n v="1252.798"/>
    <n v="1954015.6870999979"/>
    <m/>
    <m/>
    <n v="6400.6183730158691"/>
    <n v="221.08200000000011"/>
    <n v="4.0708877249165464E-2"/>
    <n v="1"/>
  </r>
  <r>
    <s v="ORD0770"/>
    <d v="2025-02-27T00:00:00"/>
    <s v="Karnataka"/>
    <s v="North"/>
    <x v="0"/>
    <s v="Smartphone"/>
    <n v="1"/>
    <n v="3124.78"/>
    <n v="0.1"/>
    <n v="2812.3"/>
    <s v="Net Banking"/>
    <x v="2"/>
    <s v="Same-Day"/>
    <s v="Delivered"/>
    <n v="3124.78"/>
    <n v="2812.3020000000001"/>
    <n v="2058812.7634000003"/>
    <m/>
    <m/>
    <n v="6557.4564173228364"/>
    <n v="312.47800000000007"/>
    <n v="3.2002252958608286E-3"/>
    <n v="1"/>
  </r>
  <r>
    <s v="ORD0771"/>
    <d v="2025-04-13T00:00:00"/>
    <s v="Gujarat"/>
    <s v="West"/>
    <x v="2"/>
    <s v="Biography"/>
    <n v="3"/>
    <n v="3289.51"/>
    <n v="0.17"/>
    <n v="8190.88"/>
    <s v="COD"/>
    <x v="0"/>
    <s v="Standard"/>
    <s v="Delivered"/>
    <n v="9868.5300000000007"/>
    <n v="8190.8798999999999"/>
    <n v="1954015.6870999979"/>
    <m/>
    <m/>
    <n v="6400.6183730158691"/>
    <n v="1677.6501000000007"/>
    <n v="5.1679429459098774E-3"/>
    <n v="1"/>
  </r>
  <r>
    <s v="ORD0772"/>
    <d v="2025-05-11T00:00:00"/>
    <s v="Maharashtra"/>
    <s v="South"/>
    <x v="1"/>
    <s v="Oil"/>
    <n v="5"/>
    <n v="3595.17"/>
    <n v="0.15"/>
    <n v="15279.47"/>
    <s v="Credit Card"/>
    <x v="0"/>
    <s v="Standard"/>
    <s v="Delivered"/>
    <n v="17975.849999999999"/>
    <n v="15279.472499999998"/>
    <n v="1975775.7839999988"/>
    <m/>
    <m/>
    <n v="6400.6183730158691"/>
    <n v="2696.3775000000005"/>
    <n v="4.1722644548102036E-3"/>
    <n v="1"/>
  </r>
  <r>
    <s v="ORD0773"/>
    <d v="2025-05-05T00:00:00"/>
    <s v="Tamil Nadu"/>
    <s v="North"/>
    <x v="4"/>
    <s v="Curtain"/>
    <n v="5"/>
    <n v="2278.66"/>
    <n v="0.06"/>
    <n v="10709.7"/>
    <s v="Net Banking"/>
    <x v="1"/>
    <s v="Standard"/>
    <s v="Delivered"/>
    <n v="11393.3"/>
    <n v="10709.701999999999"/>
    <n v="2189601.9989000014"/>
    <m/>
    <m/>
    <n v="7014.593770491806"/>
    <n v="683.59799999999996"/>
    <n v="2.633126486619329E-3"/>
    <n v="1"/>
  </r>
  <r>
    <s v="ORD0774"/>
    <d v="2025-05-03T00:00:00"/>
    <s v="Gujarat"/>
    <s v="West"/>
    <x v="1"/>
    <s v="Biscuits"/>
    <n v="5"/>
    <n v="4437.59"/>
    <n v="0.19"/>
    <n v="17972.240000000002"/>
    <s v="UPI"/>
    <x v="2"/>
    <s v="Standard"/>
    <s v="Delivered"/>
    <n v="22187.95"/>
    <n v="17972.239500000003"/>
    <n v="1975775.7839999988"/>
    <m/>
    <m/>
    <n v="6557.4564173228364"/>
    <n v="4215.7104999999974"/>
    <n v="4.2816033026935795E-3"/>
    <n v="1"/>
  </r>
  <r>
    <s v="ORD0775"/>
    <d v="2025-03-09T00:00:00"/>
    <s v="Karnataka"/>
    <s v="North"/>
    <x v="4"/>
    <s v="Curtain"/>
    <n v="5"/>
    <n v="3322.62"/>
    <n v="0.04"/>
    <n v="15948.58"/>
    <s v="Credit Card"/>
    <x v="1"/>
    <s v="Standard"/>
    <s v="Delivered"/>
    <n v="16613.099999999999"/>
    <n v="15948.575999999997"/>
    <n v="2189601.9989000014"/>
    <m/>
    <m/>
    <n v="7014.593770491806"/>
    <n v="664.52400000000125"/>
    <n v="1.2038692357236157E-3"/>
    <n v="1"/>
  </r>
  <r>
    <s v="ORD0776"/>
    <d v="2025-01-21T00:00:00"/>
    <s v="Delhi"/>
    <s v="East"/>
    <x v="3"/>
    <s v="Jeans"/>
    <n v="2"/>
    <n v="3372.51"/>
    <n v="0.17"/>
    <n v="5598.37"/>
    <s v="Credit Card"/>
    <x v="2"/>
    <s v="Express"/>
    <s v="Returned"/>
    <n v="6745.02"/>
    <n v="5598.3666000000003"/>
    <n v="1802015.0199999986"/>
    <m/>
    <m/>
    <n v="6557.4564173228364"/>
    <n v="1146.6534000000001"/>
    <n v="5.0407559947931958E-3"/>
    <n v="0"/>
  </r>
  <r>
    <s v="ORD0777"/>
    <d v="2025-06-10T00:00:00"/>
    <s v="Gujarat"/>
    <s v="West"/>
    <x v="1"/>
    <s v="Milk"/>
    <n v="3"/>
    <n v="895.17"/>
    <n v="0.11"/>
    <n v="2390.1"/>
    <s v="UPI"/>
    <x v="2"/>
    <s v="Standard"/>
    <s v="Delivered"/>
    <n v="2685.5099999999998"/>
    <n v="2390.1038999999996"/>
    <n v="1975775.7839999988"/>
    <m/>
    <m/>
    <n v="6557.4564173228364"/>
    <n v="295.40610000000015"/>
    <n v="1.2288168727727694E-2"/>
    <n v="1"/>
  </r>
  <r>
    <s v="ORD0778"/>
    <d v="2025-05-28T00:00:00"/>
    <s v="Delhi"/>
    <s v="West"/>
    <x v="0"/>
    <s v="Laptop"/>
    <n v="2"/>
    <n v="1271.19"/>
    <n v="0.18"/>
    <n v="2084.75"/>
    <s v="Net Banking"/>
    <x v="1"/>
    <s v="Express"/>
    <s v="Delivered"/>
    <n v="2542.38"/>
    <n v="2084.7516000000001"/>
    <n v="2058812.7634000003"/>
    <m/>
    <m/>
    <n v="7014.593770491806"/>
    <n v="457.62840000000006"/>
    <n v="1.4159960352111013E-2"/>
    <n v="1"/>
  </r>
  <r>
    <s v="ORD0779"/>
    <d v="2025-02-17T00:00:00"/>
    <s v="Karnataka"/>
    <s v="West"/>
    <x v="3"/>
    <s v="T-shirt"/>
    <n v="3"/>
    <n v="247.09"/>
    <n v="0.03"/>
    <n v="719.03"/>
    <s v="Credit Card"/>
    <x v="0"/>
    <s v="Express"/>
    <s v="Delivered"/>
    <n v="741.27"/>
    <n v="719.03189999999995"/>
    <n v="1802015.0199999986"/>
    <m/>
    <m/>
    <n v="6400.6183730158691"/>
    <n v="22.238100000000031"/>
    <n v="1.2141325023270873E-2"/>
    <n v="1"/>
  </r>
  <r>
    <s v="ORD0780"/>
    <d v="2025-05-13T00:00:00"/>
    <s v="Maharashtra"/>
    <s v="South"/>
    <x v="1"/>
    <s v="Milk"/>
    <n v="2"/>
    <n v="1492.09"/>
    <n v="0.05"/>
    <n v="2834.97"/>
    <s v="Credit Card"/>
    <x v="0"/>
    <s v="Express"/>
    <s v="Delivered"/>
    <n v="2984.18"/>
    <n v="2834.9709999999995"/>
    <n v="1975775.7839999988"/>
    <m/>
    <m/>
    <n v="6400.6183730158691"/>
    <n v="149.20900000000029"/>
    <n v="3.3510042959875082E-3"/>
    <n v="1"/>
  </r>
  <r>
    <s v="ORD0781"/>
    <d v="2025-03-04T00:00:00"/>
    <s v="Delhi"/>
    <s v="South"/>
    <x v="1"/>
    <s v="Oil"/>
    <n v="2"/>
    <n v="4230.12"/>
    <n v="0.23"/>
    <n v="6514.38"/>
    <s v="Debit Card"/>
    <x v="0"/>
    <s v="Standard"/>
    <s v="Delivered"/>
    <n v="8460.24"/>
    <n v="6514.3847999999998"/>
    <n v="1975775.7839999988"/>
    <m/>
    <m/>
    <n v="6400.6183730158691"/>
    <n v="1945.8552"/>
    <n v="5.4371979991111362E-3"/>
    <n v="1"/>
  </r>
  <r>
    <s v="ORD0782"/>
    <d v="2025-02-15T00:00:00"/>
    <s v="Delhi"/>
    <s v="West"/>
    <x v="0"/>
    <s v="Headphones"/>
    <n v="2"/>
    <n v="1911.24"/>
    <n v="0.09"/>
    <n v="3478.46"/>
    <s v="UPI"/>
    <x v="2"/>
    <s v="Standard"/>
    <s v="Returned"/>
    <n v="3822.48"/>
    <n v="3478.4567999999999"/>
    <n v="2058812.7634000003"/>
    <m/>
    <m/>
    <n v="6557.4564173228364"/>
    <n v="344.02320000000009"/>
    <n v="4.7089847428894325E-3"/>
    <n v="0"/>
  </r>
  <r>
    <s v="ORD0783"/>
    <d v="2025-06-08T00:00:00"/>
    <s v="Delhi"/>
    <s v="West"/>
    <x v="0"/>
    <s v="Smartphone"/>
    <n v="2"/>
    <n v="2709.52"/>
    <n v="0.17"/>
    <n v="4497.8"/>
    <s v="Debit Card"/>
    <x v="0"/>
    <s v="Express"/>
    <s v="In Transit"/>
    <n v="5419.04"/>
    <n v="4497.8031999999994"/>
    <n v="2058812.7634000003"/>
    <m/>
    <m/>
    <n v="6400.6183730158691"/>
    <n v="921.23680000000058"/>
    <n v="6.2741740234432668E-3"/>
    <n v="0"/>
  </r>
  <r>
    <s v="ORD0784"/>
    <d v="2025-02-10T00:00:00"/>
    <s v="Gujarat"/>
    <s v="North"/>
    <x v="3"/>
    <s v="T-shirt"/>
    <n v="5"/>
    <n v="1541.5"/>
    <n v="0.04"/>
    <n v="7399.2"/>
    <s v="COD"/>
    <x v="0"/>
    <s v="Standard"/>
    <s v="Delivered"/>
    <n v="7707.5"/>
    <n v="7399.2"/>
    <n v="1802015.0199999986"/>
    <m/>
    <m/>
    <n v="6400.6183730158691"/>
    <n v="308.30000000000018"/>
    <n v="2.5948751216347712E-3"/>
    <n v="1"/>
  </r>
  <r>
    <s v="ORD0785"/>
    <d v="2025-01-31T00:00:00"/>
    <s v="Gujarat"/>
    <s v="North"/>
    <x v="4"/>
    <s v="Sofa"/>
    <n v="2"/>
    <n v="3663.76"/>
    <n v="0.2"/>
    <n v="5862.02"/>
    <s v="COD"/>
    <x v="2"/>
    <s v="Same-Day"/>
    <s v="Delivered"/>
    <n v="7327.52"/>
    <n v="5862.0160000000005"/>
    <n v="2189601.9989000014"/>
    <m/>
    <m/>
    <n v="6557.4564173228364"/>
    <n v="1465.5039999999999"/>
    <n v="5.4588728519335324E-3"/>
    <n v="1"/>
  </r>
  <r>
    <s v="ORD0786"/>
    <d v="2025-01-07T00:00:00"/>
    <s v="Tamil Nadu"/>
    <s v="West"/>
    <x v="2"/>
    <s v="Comics"/>
    <n v="2"/>
    <n v="1676.93"/>
    <n v="0.09"/>
    <n v="3052.01"/>
    <s v="COD"/>
    <x v="2"/>
    <s v="Same-Day"/>
    <s v="Delivered"/>
    <n v="3353.86"/>
    <n v="3052.0126"/>
    <n v="1954015.6870999979"/>
    <m/>
    <m/>
    <n v="6557.4564173228364"/>
    <n v="301.84740000000011"/>
    <n v="5.3669503199298713E-3"/>
    <n v="1"/>
  </r>
  <r>
    <s v="ORD0787"/>
    <d v="2025-01-11T00:00:00"/>
    <s v="Karnataka"/>
    <s v="West"/>
    <x v="2"/>
    <s v="Biography"/>
    <n v="5"/>
    <n v="3283.71"/>
    <n v="0.05"/>
    <n v="15597.62"/>
    <s v="COD"/>
    <x v="2"/>
    <s v="Standard"/>
    <s v="Returned"/>
    <n v="16418.55"/>
    <n v="15597.622499999998"/>
    <n v="1954015.6870999979"/>
    <m/>
    <m/>
    <n v="6557.4564173228364"/>
    <n v="820.9275000000016"/>
    <n v="1.522667957889095E-3"/>
    <n v="0"/>
  </r>
  <r>
    <s v="ORD0788"/>
    <d v="2025-02-19T00:00:00"/>
    <s v="Karnataka"/>
    <s v="North"/>
    <x v="2"/>
    <s v="Textbook"/>
    <n v="5"/>
    <n v="870.33"/>
    <n v="0.21"/>
    <n v="3437.8"/>
    <s v="Net Banking"/>
    <x v="2"/>
    <s v="Express"/>
    <s v="Delivered"/>
    <n v="4351.6500000000005"/>
    <n v="3437.8035000000004"/>
    <n v="1954015.6870999979"/>
    <m/>
    <m/>
    <n v="6557.4564173228364"/>
    <n v="913.84650000000011"/>
    <n v="2.4128778739098963E-2"/>
    <n v="1"/>
  </r>
  <r>
    <s v="ORD0789"/>
    <d v="2025-04-05T00:00:00"/>
    <s v="Tamil Nadu"/>
    <s v="East"/>
    <x v="0"/>
    <s v="Headphones"/>
    <n v="2"/>
    <n v="2961.41"/>
    <n v="0.12"/>
    <n v="5212.08"/>
    <s v="COD"/>
    <x v="2"/>
    <s v="Same-Day"/>
    <s v="Delivered"/>
    <n v="5922.82"/>
    <n v="5212.0815999999995"/>
    <n v="2058812.7634000003"/>
    <m/>
    <m/>
    <n v="6557.4564173228364"/>
    <n v="710.73840000000018"/>
    <n v="4.0521238193968415E-3"/>
    <n v="1"/>
  </r>
  <r>
    <s v="ORD0790"/>
    <d v="2025-05-01T00:00:00"/>
    <s v="Tamil Nadu"/>
    <s v="South"/>
    <x v="2"/>
    <s v="Biography"/>
    <n v="3"/>
    <n v="1437.8"/>
    <n v="0.01"/>
    <n v="4270.2700000000004"/>
    <s v="UPI"/>
    <x v="2"/>
    <s v="Express"/>
    <s v="Delivered"/>
    <n v="4313.3999999999996"/>
    <n v="4270.2659999999996"/>
    <n v="1954015.6870999979"/>
    <m/>
    <m/>
    <n v="6557.4564173228364"/>
    <n v="43.134000000000015"/>
    <n v="6.9550702462094867E-4"/>
    <n v="1"/>
  </r>
  <r>
    <s v="ORD0791"/>
    <d v="2025-06-17T00:00:00"/>
    <s v="Maharashtra"/>
    <s v="South"/>
    <x v="0"/>
    <s v="Headphones"/>
    <n v="5"/>
    <n v="2778.59"/>
    <n v="0.02"/>
    <n v="13615.09"/>
    <s v="UPI"/>
    <x v="1"/>
    <s v="Express"/>
    <s v="Delivered"/>
    <n v="13892.95"/>
    <n v="13615.091"/>
    <n v="2058812.7634000003"/>
    <m/>
    <m/>
    <n v="7014.593770491806"/>
    <n v="277.85900000000038"/>
    <n v="7.1978953354039283E-4"/>
    <n v="1"/>
  </r>
  <r>
    <s v="ORD0792"/>
    <d v="2025-06-01T00:00:00"/>
    <s v="Maharashtra"/>
    <s v="East"/>
    <x v="0"/>
    <s v="Headphones"/>
    <n v="3"/>
    <n v="1063.57"/>
    <n v="0.08"/>
    <n v="2935.45"/>
    <s v="COD"/>
    <x v="0"/>
    <s v="Express"/>
    <s v="Delivered"/>
    <n v="3190.71"/>
    <n v="2935.4532000000004"/>
    <n v="2058812.7634000003"/>
    <m/>
    <m/>
    <n v="6400.6183730158691"/>
    <n v="255.25679999999966"/>
    <n v="7.5218368325545111E-3"/>
    <n v="1"/>
  </r>
  <r>
    <s v="ORD0793"/>
    <d v="2025-01-17T00:00:00"/>
    <s v="Gujarat"/>
    <s v="West"/>
    <x v="1"/>
    <s v="Oil"/>
    <n v="3"/>
    <n v="1481.04"/>
    <n v="0.09"/>
    <n v="4043.24"/>
    <s v="UPI"/>
    <x v="0"/>
    <s v="Express"/>
    <s v="Cancelled"/>
    <n v="4443.12"/>
    <n v="4043.2392"/>
    <n v="1975775.7839999988"/>
    <m/>
    <m/>
    <n v="6400.6183730158691"/>
    <n v="399.88079999999991"/>
    <n v="6.0768108896451139E-3"/>
    <n v="0"/>
  </r>
  <r>
    <s v="ORD0794"/>
    <d v="2025-04-01T00:00:00"/>
    <s v="Gujarat"/>
    <s v="South"/>
    <x v="0"/>
    <s v="Smartwatch"/>
    <n v="2"/>
    <n v="1211.94"/>
    <n v="0.19"/>
    <n v="1963.34"/>
    <s v="Debit Card"/>
    <x v="2"/>
    <s v="Express"/>
    <s v="Delivered"/>
    <n v="2423.88"/>
    <n v="1963.3428000000001"/>
    <n v="2058812.7634000003"/>
    <m/>
    <m/>
    <n v="6557.4564173228364"/>
    <n v="460.53719999999998"/>
    <n v="1.5677343762892551E-2"/>
    <n v="1"/>
  </r>
  <r>
    <s v="ORD0795"/>
    <d v="2025-03-24T00:00:00"/>
    <s v="Tamil Nadu"/>
    <s v="West"/>
    <x v="1"/>
    <s v="Biscuits"/>
    <n v="3"/>
    <n v="4244.43"/>
    <n v="0.11"/>
    <n v="11332.63"/>
    <s v="UPI"/>
    <x v="0"/>
    <s v="Same-Day"/>
    <s v="Delivered"/>
    <n v="12733.29"/>
    <n v="11332.628100000002"/>
    <n v="1975775.7839999988"/>
    <m/>
    <m/>
    <n v="6400.6183730158691"/>
    <n v="1400.6618999999992"/>
    <n v="2.5916318563387782E-3"/>
    <n v="1"/>
  </r>
  <r>
    <s v="ORD0796"/>
    <d v="2025-06-24T00:00:00"/>
    <s v="Karnataka"/>
    <s v="East"/>
    <x v="2"/>
    <s v="Novel"/>
    <n v="2"/>
    <n v="1597.3"/>
    <n v="0.18"/>
    <n v="2619.5700000000002"/>
    <s v="Debit Card"/>
    <x v="1"/>
    <s v="Express"/>
    <s v="Delivered"/>
    <n v="3194.6"/>
    <n v="2619.5720000000001"/>
    <n v="1954015.6870999979"/>
    <m/>
    <m/>
    <n v="7014.593770491806"/>
    <n v="575.02799999999979"/>
    <n v="1.126901646528517E-2"/>
    <n v="1"/>
  </r>
  <r>
    <s v="ORD0797"/>
    <d v="2025-05-05T00:00:00"/>
    <s v="Tamil Nadu"/>
    <s v="South"/>
    <x v="2"/>
    <s v="Biography"/>
    <n v="3"/>
    <n v="2976.08"/>
    <n v="0.14000000000000001"/>
    <n v="7678.29"/>
    <s v="COD"/>
    <x v="2"/>
    <s v="Standard"/>
    <s v="Delivered"/>
    <n v="8928.24"/>
    <n v="7678.2864"/>
    <n v="1954015.6870999979"/>
    <m/>
    <m/>
    <n v="6557.4564173228364"/>
    <n v="1249.9535999999998"/>
    <n v="4.7041746189618568E-3"/>
    <n v="1"/>
  </r>
  <r>
    <s v="ORD0798"/>
    <d v="2025-04-24T00:00:00"/>
    <s v="Tamil Nadu"/>
    <s v="East"/>
    <x v="4"/>
    <s v="Table"/>
    <n v="1"/>
    <n v="2719"/>
    <n v="0.05"/>
    <n v="2583.0500000000002"/>
    <s v="Debit Card"/>
    <x v="2"/>
    <s v="Standard"/>
    <s v="Delivered"/>
    <n v="2719"/>
    <n v="2583.0499999999997"/>
    <n v="2189601.9989000014"/>
    <m/>
    <m/>
    <n v="6557.4564173228364"/>
    <n v="135.95000000000027"/>
    <n v="1.8389113644722325E-3"/>
    <n v="1"/>
  </r>
  <r>
    <s v="ORD0799"/>
    <d v="2025-02-09T00:00:00"/>
    <s v="Maharashtra"/>
    <s v="West"/>
    <x v="2"/>
    <s v="Comics"/>
    <n v="5"/>
    <n v="970.42"/>
    <n v="0.21"/>
    <n v="3833.16"/>
    <s v="Debit Card"/>
    <x v="0"/>
    <s v="Same-Day"/>
    <s v="Delivered"/>
    <n v="4852.0999999999995"/>
    <n v="3833.1589999999997"/>
    <n v="1954015.6870999979"/>
    <m/>
    <m/>
    <n v="6400.6183730158691"/>
    <n v="1018.9409999999998"/>
    <n v="2.164011458955916E-2"/>
    <n v="1"/>
  </r>
  <r>
    <s v="ORD0800"/>
    <d v="2025-05-22T00:00:00"/>
    <s v="Tamil Nadu"/>
    <s v="North"/>
    <x v="3"/>
    <s v="T-shirt"/>
    <n v="2"/>
    <n v="1526.42"/>
    <n v="0.13"/>
    <n v="2655.97"/>
    <s v="UPI"/>
    <x v="0"/>
    <s v="Express"/>
    <s v="Delivered"/>
    <n v="3052.84"/>
    <n v="2655.9708000000001"/>
    <n v="1802015.0199999986"/>
    <m/>
    <m/>
    <n v="6400.6183730158691"/>
    <n v="396.86920000000009"/>
    <n v="8.5166598970139278E-3"/>
    <n v="1"/>
  </r>
  <r>
    <s v="ORD0801"/>
    <d v="2025-05-18T00:00:00"/>
    <s v="Karnataka"/>
    <s v="West"/>
    <x v="0"/>
    <s v="Laptop"/>
    <n v="2"/>
    <n v="4949.0200000000004"/>
    <n v="0.03"/>
    <n v="9601.1"/>
    <s v="Net Banking"/>
    <x v="2"/>
    <s v="Express"/>
    <s v="Delivered"/>
    <n v="9898.0400000000009"/>
    <n v="9601.0987999999998"/>
    <n v="2058812.7634000003"/>
    <m/>
    <m/>
    <n v="6557.4564173228364"/>
    <n v="296.94120000000112"/>
    <n v="6.0618061757681315E-4"/>
    <n v="1"/>
  </r>
  <r>
    <s v="ORD0802"/>
    <d v="2025-03-18T00:00:00"/>
    <s v="Delhi"/>
    <s v="East"/>
    <x v="2"/>
    <s v="Textbook"/>
    <n v="4"/>
    <n v="4107.6899999999996"/>
    <n v="0.17"/>
    <n v="13637.53"/>
    <s v="Debit Card"/>
    <x v="2"/>
    <s v="Standard"/>
    <s v="Delivered"/>
    <n v="16430.759999999998"/>
    <n v="13637.530799999999"/>
    <n v="1954015.6870999979"/>
    <m/>
    <m/>
    <n v="6557.4564173228364"/>
    <n v="2793.2291999999998"/>
    <n v="4.1385791040706582E-3"/>
    <n v="1"/>
  </r>
  <r>
    <s v="ORD0803"/>
    <d v="2025-04-08T00:00:00"/>
    <s v="Karnataka"/>
    <s v="South"/>
    <x v="1"/>
    <s v="Biscuits"/>
    <n v="2"/>
    <n v="2284.08"/>
    <n v="0.21"/>
    <n v="3608.85"/>
    <s v="Debit Card"/>
    <x v="0"/>
    <s v="Same-Day"/>
    <s v="Delivered"/>
    <n v="4568.16"/>
    <n v="3608.8463999999999"/>
    <n v="1975775.7839999988"/>
    <m/>
    <m/>
    <n v="6400.6183730158691"/>
    <n v="959.31359999999995"/>
    <n v="9.1940737627403592E-3"/>
    <n v="1"/>
  </r>
  <r>
    <s v="ORD0804"/>
    <d v="2025-03-21T00:00:00"/>
    <s v="Tamil Nadu"/>
    <s v="East"/>
    <x v="1"/>
    <s v="Biscuits"/>
    <n v="1"/>
    <n v="3712.72"/>
    <n v="7.0000000000000007E-2"/>
    <n v="3452.83"/>
    <s v="Net Banking"/>
    <x v="1"/>
    <s v="Express"/>
    <s v="Delivered"/>
    <n v="3712.72"/>
    <n v="3452.8295999999996"/>
    <n v="1975775.7839999988"/>
    <m/>
    <m/>
    <n v="7014.593770491806"/>
    <n v="259.89040000000023"/>
    <n v="1.8854101575125517E-3"/>
    <n v="1"/>
  </r>
  <r>
    <s v="ORD0805"/>
    <d v="2025-02-19T00:00:00"/>
    <s v="Gujarat"/>
    <s v="West"/>
    <x v="4"/>
    <s v="Table"/>
    <n v="2"/>
    <n v="979.93"/>
    <n v="0.15"/>
    <n v="1665.88"/>
    <s v="Debit Card"/>
    <x v="2"/>
    <s v="Express"/>
    <s v="Delivered"/>
    <n v="1959.86"/>
    <n v="1665.8809999999999"/>
    <n v="2189601.9989000014"/>
    <m/>
    <m/>
    <n v="6557.4564173228364"/>
    <n v="293.97900000000004"/>
    <n v="1.5307215821538274E-2"/>
    <n v="1"/>
  </r>
  <r>
    <s v="ORD0806"/>
    <d v="2025-01-31T00:00:00"/>
    <s v="Tamil Nadu"/>
    <s v="North"/>
    <x v="3"/>
    <s v="T-shirt"/>
    <n v="2"/>
    <n v="1441.5"/>
    <n v="0.16"/>
    <n v="2421.7199999999998"/>
    <s v="Credit Card"/>
    <x v="0"/>
    <s v="Express"/>
    <s v="Delivered"/>
    <n v="2883"/>
    <n v="2421.7199999999998"/>
    <n v="1802015.0199999986"/>
    <m/>
    <m/>
    <n v="6400.6183730158691"/>
    <n v="461.2800000000002"/>
    <n v="1.1099549080818593E-2"/>
    <n v="1"/>
  </r>
  <r>
    <s v="ORD0807"/>
    <d v="2025-05-10T00:00:00"/>
    <s v="Tamil Nadu"/>
    <s v="West"/>
    <x v="3"/>
    <s v="Jacket"/>
    <n v="3"/>
    <n v="475.01"/>
    <n v="0.03"/>
    <n v="1382.28"/>
    <s v="COD"/>
    <x v="0"/>
    <s v="Express"/>
    <s v="Delivered"/>
    <n v="1425.03"/>
    <n v="1382.2791"/>
    <n v="1802015.0199999986"/>
    <m/>
    <m/>
    <n v="6400.6183730158691"/>
    <n v="42.750900000000001"/>
    <n v="6.3156565124944742E-3"/>
    <n v="1"/>
  </r>
  <r>
    <s v="ORD0808"/>
    <d v="2025-05-16T00:00:00"/>
    <s v="Gujarat"/>
    <s v="West"/>
    <x v="4"/>
    <s v="Sofa"/>
    <n v="1"/>
    <n v="458.66"/>
    <n v="0.17"/>
    <n v="380.69"/>
    <s v="Credit Card"/>
    <x v="2"/>
    <s v="Same-Day"/>
    <s v="Delivered"/>
    <n v="458.66"/>
    <n v="380.68779999999998"/>
    <n v="2189601.9989000014"/>
    <m/>
    <m/>
    <n v="6557.4564173228364"/>
    <n v="77.972200000000043"/>
    <n v="3.7064492216456635E-2"/>
    <n v="1"/>
  </r>
  <r>
    <s v="ORD0809"/>
    <d v="2025-01-04T00:00:00"/>
    <s v="Tamil Nadu"/>
    <s v="West"/>
    <x v="2"/>
    <s v="Textbook"/>
    <n v="3"/>
    <n v="661.95"/>
    <n v="0.23"/>
    <n v="1529.1"/>
    <s v="Credit Card"/>
    <x v="0"/>
    <s v="Express"/>
    <s v="Delivered"/>
    <n v="1985.8500000000001"/>
    <n v="1529.1045000000001"/>
    <n v="1954015.6870999979"/>
    <m/>
    <m/>
    <n v="6400.6183730158691"/>
    <n v="456.74549999999999"/>
    <n v="3.4745826724072816E-2"/>
    <n v="1"/>
  </r>
  <r>
    <s v="ORD0810"/>
    <d v="2025-06-25T00:00:00"/>
    <s v="Gujarat"/>
    <s v="South"/>
    <x v="0"/>
    <s v="Smartphone"/>
    <n v="4"/>
    <n v="787.25"/>
    <n v="0.21"/>
    <n v="2487.71"/>
    <s v="Debit Card"/>
    <x v="1"/>
    <s v="Standard"/>
    <s v="Cancelled"/>
    <n v="3149"/>
    <n v="2487.71"/>
    <n v="2058812.7634000003"/>
    <m/>
    <m/>
    <n v="7014.593770491806"/>
    <n v="661.29"/>
    <n v="2.6675134963480469E-2"/>
    <n v="0"/>
  </r>
  <r>
    <s v="ORD0811"/>
    <d v="2025-05-28T00:00:00"/>
    <s v="Delhi"/>
    <s v="North"/>
    <x v="1"/>
    <s v="Rice"/>
    <n v="5"/>
    <n v="3733.09"/>
    <n v="0.04"/>
    <n v="17918.830000000002"/>
    <s v="UPI"/>
    <x v="0"/>
    <s v="Same-Day"/>
    <s v="Delivered"/>
    <n v="18665.45"/>
    <n v="17918.831999999999"/>
    <n v="1975775.7839999988"/>
    <m/>
    <m/>
    <n v="6400.6183730158691"/>
    <n v="746.61800000000221"/>
    <n v="1.0714984101642339E-3"/>
    <n v="1"/>
  </r>
  <r>
    <s v="ORD0812"/>
    <d v="2025-06-19T00:00:00"/>
    <s v="Karnataka"/>
    <s v="North"/>
    <x v="3"/>
    <s v="Jacket"/>
    <n v="1"/>
    <n v="4474.17"/>
    <n v="0.13"/>
    <n v="3892.53"/>
    <s v="Debit Card"/>
    <x v="0"/>
    <s v="Express"/>
    <s v="Cancelled"/>
    <n v="4474.17"/>
    <n v="3892.5279"/>
    <n v="1802015.0199999986"/>
    <m/>
    <m/>
    <n v="6400.6183730158691"/>
    <n v="581.64210000000003"/>
    <n v="2.905566842565213E-3"/>
    <n v="0"/>
  </r>
  <r>
    <s v="ORD0813"/>
    <d v="2025-06-01T00:00:00"/>
    <s v="Tamil Nadu"/>
    <s v="South"/>
    <x v="1"/>
    <s v="Rice"/>
    <n v="1"/>
    <n v="3031.21"/>
    <n v="0.01"/>
    <n v="3000.9"/>
    <s v="UPI"/>
    <x v="2"/>
    <s v="Express"/>
    <s v="Returned"/>
    <n v="3031.21"/>
    <n v="3000.8978999999999"/>
    <n v="1975775.7839999988"/>
    <m/>
    <m/>
    <n v="6557.4564173228364"/>
    <n v="30.3121000000001"/>
    <n v="3.2990126055271657E-4"/>
    <n v="0"/>
  </r>
  <r>
    <s v="ORD0814"/>
    <d v="2025-06-23T00:00:00"/>
    <s v="Delhi"/>
    <s v="North"/>
    <x v="4"/>
    <s v="Sofa"/>
    <n v="4"/>
    <n v="236.93"/>
    <n v="0"/>
    <n v="947.72"/>
    <s v="Credit Card"/>
    <x v="0"/>
    <s v="Standard"/>
    <s v="Delivered"/>
    <n v="947.72"/>
    <n v="947.72"/>
    <n v="2189601.9989000014"/>
    <m/>
    <m/>
    <n v="6400.6183730158691"/>
    <n v="0"/>
    <n v="0"/>
    <n v="1"/>
  </r>
  <r>
    <s v="ORD0815"/>
    <d v="2025-01-23T00:00:00"/>
    <s v="Delhi"/>
    <s v="South"/>
    <x v="0"/>
    <s v="Laptop"/>
    <n v="5"/>
    <n v="627.65"/>
    <n v="0.08"/>
    <n v="2887.19"/>
    <s v="Credit Card"/>
    <x v="2"/>
    <s v="Same-Day"/>
    <s v="Delivered"/>
    <n v="3138.25"/>
    <n v="2887.19"/>
    <n v="2058812.7634000003"/>
    <m/>
    <m/>
    <n v="6557.4564173228364"/>
    <n v="251.05999999999995"/>
    <n v="1.2745957141719111E-2"/>
    <n v="1"/>
  </r>
  <r>
    <s v="ORD0816"/>
    <d v="2025-06-03T00:00:00"/>
    <s v="Tamil Nadu"/>
    <s v="West"/>
    <x v="1"/>
    <s v="Biscuits"/>
    <n v="2"/>
    <n v="618.84"/>
    <n v="0.08"/>
    <n v="1138.67"/>
    <s v="Credit Card"/>
    <x v="0"/>
    <s v="Standard"/>
    <s v="Delivered"/>
    <n v="1237.68"/>
    <n v="1138.6656"/>
    <n v="1975775.7839999988"/>
    <m/>
    <m/>
    <n v="6400.6183730158691"/>
    <n v="99.014400000000023"/>
    <n v="1.2927412578372439E-2"/>
    <n v="1"/>
  </r>
  <r>
    <s v="ORD0817"/>
    <d v="2025-03-26T00:00:00"/>
    <s v="Delhi"/>
    <s v="East"/>
    <x v="0"/>
    <s v="Smartwatch"/>
    <n v="1"/>
    <n v="3324.01"/>
    <n v="7.0000000000000007E-2"/>
    <n v="3091.33"/>
    <s v="Net Banking"/>
    <x v="0"/>
    <s v="Same-Day"/>
    <s v="Delivered"/>
    <n v="3324.01"/>
    <n v="3091.3292999999999"/>
    <n v="2058812.7634000003"/>
    <m/>
    <m/>
    <n v="6400.6183730158691"/>
    <n v="232.68070000000034"/>
    <n v="2.1058901748189688E-3"/>
    <n v="1"/>
  </r>
  <r>
    <s v="ORD0818"/>
    <d v="2025-02-14T00:00:00"/>
    <s v="Karnataka"/>
    <s v="South"/>
    <x v="3"/>
    <s v="Jacket"/>
    <n v="1"/>
    <n v="3591.4"/>
    <n v="0.2"/>
    <n v="2873.12"/>
    <s v="COD"/>
    <x v="2"/>
    <s v="Same-Day"/>
    <s v="Delivered"/>
    <n v="3591.4"/>
    <n v="2873.1200000000003"/>
    <n v="1802015.0199999986"/>
    <m/>
    <m/>
    <n v="6557.4564173228364"/>
    <n v="718.27999999999975"/>
    <n v="5.5688589408030295E-3"/>
    <n v="1"/>
  </r>
  <r>
    <s v="ORD0819"/>
    <d v="2025-02-06T00:00:00"/>
    <s v="Tamil Nadu"/>
    <s v="West"/>
    <x v="0"/>
    <s v="Headphones"/>
    <n v="2"/>
    <n v="3213.23"/>
    <n v="0.22"/>
    <n v="5012.6400000000003"/>
    <s v="Debit Card"/>
    <x v="2"/>
    <s v="Express"/>
    <s v="Delivered"/>
    <n v="6426.46"/>
    <n v="5012.6388000000006"/>
    <n v="2058812.7634000003"/>
    <m/>
    <m/>
    <n v="6557.4564173228364"/>
    <n v="1413.8211999999994"/>
    <n v="6.8466932027897165E-3"/>
    <n v="1"/>
  </r>
  <r>
    <s v="ORD0820"/>
    <d v="2025-06-08T00:00:00"/>
    <s v="Tamil Nadu"/>
    <s v="South"/>
    <x v="0"/>
    <s v="Smartwatch"/>
    <n v="2"/>
    <n v="2566.7600000000002"/>
    <n v="0.18"/>
    <n v="4209.49"/>
    <s v="COD"/>
    <x v="1"/>
    <s v="Standard"/>
    <s v="Delivered"/>
    <n v="5133.5200000000004"/>
    <n v="4209.4864000000007"/>
    <n v="2058812.7634000003"/>
    <m/>
    <m/>
    <n v="7014.593770491806"/>
    <n v="924.03359999999975"/>
    <n v="7.0127320045504831E-3"/>
    <n v="1"/>
  </r>
  <r>
    <s v="ORD0821"/>
    <d v="2025-05-18T00:00:00"/>
    <s v="Delhi"/>
    <s v="East"/>
    <x v="0"/>
    <s v="Headphones"/>
    <n v="5"/>
    <n v="489.01"/>
    <n v="0.03"/>
    <n v="2371.6999999999998"/>
    <s v="Net Banking"/>
    <x v="0"/>
    <s v="Express"/>
    <s v="Delivered"/>
    <n v="2445.0500000000002"/>
    <n v="2371.6985"/>
    <n v="2058812.7634000003"/>
    <m/>
    <m/>
    <n v="6400.6183730158691"/>
    <n v="73.351500000000215"/>
    <n v="6.1348438682235539E-3"/>
    <n v="1"/>
  </r>
  <r>
    <s v="ORD0822"/>
    <d v="2025-04-13T00:00:00"/>
    <s v="Maharashtra"/>
    <s v="South"/>
    <x v="2"/>
    <s v="Textbook"/>
    <n v="5"/>
    <n v="4943.8999999999996"/>
    <n v="0.11"/>
    <n v="22000.35"/>
    <s v="Debit Card"/>
    <x v="1"/>
    <s v="Express"/>
    <s v="Delivered"/>
    <n v="24719.5"/>
    <n v="22000.355"/>
    <n v="1954015.6870999979"/>
    <m/>
    <m/>
    <n v="7014.593770491806"/>
    <n v="2719.1450000000004"/>
    <n v="2.2249640971702504E-3"/>
    <n v="1"/>
  </r>
  <r>
    <s v="ORD0823"/>
    <d v="2025-04-03T00:00:00"/>
    <s v="Karnataka"/>
    <s v="South"/>
    <x v="0"/>
    <s v="Smartwatch"/>
    <n v="3"/>
    <n v="1779.37"/>
    <n v="0.05"/>
    <n v="5071.2"/>
    <s v="Credit Card"/>
    <x v="0"/>
    <s v="Standard"/>
    <s v="Cancelled"/>
    <n v="5338.11"/>
    <n v="5071.2044999999998"/>
    <n v="2058812.7634000003"/>
    <m/>
    <m/>
    <n v="6400.6183730158691"/>
    <n v="266.90549999999985"/>
    <n v="2.8099833086991468E-3"/>
    <n v="0"/>
  </r>
  <r>
    <s v="ORD0824"/>
    <d v="2025-01-12T00:00:00"/>
    <s v="Gujarat"/>
    <s v="North"/>
    <x v="3"/>
    <s v="Jacket"/>
    <n v="4"/>
    <n v="3185.93"/>
    <n v="0.02"/>
    <n v="12488.85"/>
    <s v="UPI"/>
    <x v="0"/>
    <s v="Express"/>
    <s v="In Transit"/>
    <n v="12743.72"/>
    <n v="12488.845599999999"/>
    <n v="1802015.0199999986"/>
    <m/>
    <m/>
    <n v="6400.6183730158691"/>
    <n v="254.87440000000061"/>
    <n v="6.2776018305486943E-4"/>
    <n v="0"/>
  </r>
  <r>
    <s v="ORD0825"/>
    <d v="2025-04-21T00:00:00"/>
    <s v="Delhi"/>
    <s v="South"/>
    <x v="0"/>
    <s v="Laptop"/>
    <n v="2"/>
    <n v="3003.89"/>
    <n v="0.21"/>
    <n v="4746.1499999999996"/>
    <s v="Debit Card"/>
    <x v="0"/>
    <s v="Standard"/>
    <s v="Delivered"/>
    <n v="6007.78"/>
    <n v="4746.1462000000001"/>
    <n v="2058812.7634000003"/>
    <m/>
    <m/>
    <n v="6400.6183730158691"/>
    <n v="1261.6337999999996"/>
    <n v="6.9909350875032045E-3"/>
    <n v="1"/>
  </r>
  <r>
    <s v="ORD0826"/>
    <d v="2025-02-20T00:00:00"/>
    <s v="Karnataka"/>
    <s v="East"/>
    <x v="2"/>
    <s v="Biography"/>
    <n v="2"/>
    <n v="1300.1300000000001"/>
    <n v="0.04"/>
    <n v="2496.25"/>
    <s v="Debit Card"/>
    <x v="1"/>
    <s v="Standard"/>
    <s v="Delivered"/>
    <n v="2600.2600000000002"/>
    <n v="2496.2496000000001"/>
    <n v="1954015.6870999979"/>
    <m/>
    <m/>
    <n v="7014.593770491806"/>
    <n v="104.01040000000012"/>
    <n v="3.0766154153815386E-3"/>
    <n v="1"/>
  </r>
  <r>
    <s v="ORD0827"/>
    <d v="2025-06-30T00:00:00"/>
    <s v="Karnataka"/>
    <s v="West"/>
    <x v="2"/>
    <s v="Textbook"/>
    <n v="3"/>
    <n v="2051.4"/>
    <n v="0.04"/>
    <n v="5908.03"/>
    <s v="Net Banking"/>
    <x v="0"/>
    <s v="Express"/>
    <s v="Delivered"/>
    <n v="6154.2000000000007"/>
    <n v="5908.0320000000002"/>
    <n v="1954015.6870999979"/>
    <m/>
    <m/>
    <n v="6400.6183730158691"/>
    <n v="246.16800000000057"/>
    <n v="1.9498878814468166E-3"/>
    <n v="1"/>
  </r>
  <r>
    <s v="ORD0828"/>
    <d v="2025-06-16T00:00:00"/>
    <s v="Tamil Nadu"/>
    <s v="South"/>
    <x v="2"/>
    <s v="Textbook"/>
    <n v="4"/>
    <n v="4284.8100000000004"/>
    <n v="0.19"/>
    <n v="13882.78"/>
    <s v="Credit Card"/>
    <x v="2"/>
    <s v="Express"/>
    <s v="Delivered"/>
    <n v="17139.240000000002"/>
    <n v="13882.784400000002"/>
    <n v="1954015.6870999979"/>
    <m/>
    <m/>
    <n v="6557.4564173228364"/>
    <n v="3256.4555999999993"/>
    <n v="4.4342689640847555E-3"/>
    <n v="1"/>
  </r>
  <r>
    <s v="ORD0829"/>
    <d v="2025-01-26T00:00:00"/>
    <s v="Tamil Nadu"/>
    <s v="North"/>
    <x v="3"/>
    <s v="Dress"/>
    <n v="4"/>
    <n v="1487.81"/>
    <n v="0.14000000000000001"/>
    <n v="5118.07"/>
    <s v="Net Banking"/>
    <x v="2"/>
    <s v="Express"/>
    <s v="Delivered"/>
    <n v="5951.24"/>
    <n v="5118.0663999999997"/>
    <n v="1802015.0199999986"/>
    <m/>
    <m/>
    <n v="6557.4564173228364"/>
    <n v="833.17360000000008"/>
    <n v="9.4098036711676904E-3"/>
    <n v="1"/>
  </r>
  <r>
    <s v="ORD0830"/>
    <d v="2025-04-01T00:00:00"/>
    <s v="Delhi"/>
    <s v="West"/>
    <x v="2"/>
    <s v="Textbook"/>
    <n v="1"/>
    <n v="4322.1099999999997"/>
    <n v="0.18"/>
    <n v="3544.13"/>
    <s v="Debit Card"/>
    <x v="0"/>
    <s v="Express"/>
    <s v="Delivered"/>
    <n v="4322.1099999999997"/>
    <n v="3544.1302000000001"/>
    <n v="1954015.6870999979"/>
    <m/>
    <m/>
    <n v="6400.6183730158691"/>
    <n v="777.97979999999961"/>
    <n v="4.164632552156238E-3"/>
    <n v="1"/>
  </r>
  <r>
    <s v="ORD0831"/>
    <d v="2025-01-28T00:00:00"/>
    <s v="Karnataka"/>
    <s v="North"/>
    <x v="2"/>
    <s v="Biography"/>
    <n v="3"/>
    <n v="3241.14"/>
    <n v="0.15"/>
    <n v="8264.91"/>
    <s v="Net Banking"/>
    <x v="2"/>
    <s v="Express"/>
    <s v="In Transit"/>
    <n v="9723.42"/>
    <n v="8264.9069999999992"/>
    <n v="1954015.6870999979"/>
    <m/>
    <m/>
    <n v="6557.4564173228364"/>
    <n v="1458.5130000000008"/>
    <n v="4.628001258816343E-3"/>
    <n v="0"/>
  </r>
  <r>
    <s v="ORD0832"/>
    <d v="2025-06-07T00:00:00"/>
    <s v="Gujarat"/>
    <s v="East"/>
    <x v="0"/>
    <s v="Smartwatch"/>
    <n v="4"/>
    <n v="4789.7700000000004"/>
    <n v="0.19"/>
    <n v="15518.85"/>
    <s v="Debit Card"/>
    <x v="0"/>
    <s v="Same-Day"/>
    <s v="Delivered"/>
    <n v="19159.080000000002"/>
    <n v="15518.854800000003"/>
    <n v="2058812.7634000003"/>
    <m/>
    <m/>
    <n v="6400.6183730158691"/>
    <n v="3640.2251999999989"/>
    <n v="3.9667875492977742E-3"/>
    <n v="1"/>
  </r>
  <r>
    <s v="ORD0833"/>
    <d v="2025-04-03T00:00:00"/>
    <s v="Maharashtra"/>
    <s v="North"/>
    <x v="2"/>
    <s v="Comics"/>
    <n v="2"/>
    <n v="1287.53"/>
    <n v="0.01"/>
    <n v="2549.31"/>
    <s v="Net Banking"/>
    <x v="2"/>
    <s v="Express"/>
    <s v="Delivered"/>
    <n v="2575.06"/>
    <n v="2549.3094000000001"/>
    <n v="1954015.6870999979"/>
    <m/>
    <m/>
    <n v="6557.4564173228364"/>
    <n v="25.750599999999849"/>
    <n v="7.7668093170644569E-4"/>
    <n v="1"/>
  </r>
  <r>
    <s v="ORD0834"/>
    <d v="2025-05-12T00:00:00"/>
    <s v="Gujarat"/>
    <s v="South"/>
    <x v="3"/>
    <s v="Dress"/>
    <n v="2"/>
    <n v="1346.01"/>
    <n v="0.15"/>
    <n v="2288.2199999999998"/>
    <s v="Net Banking"/>
    <x v="1"/>
    <s v="Same-Day"/>
    <s v="Delivered"/>
    <n v="2692.02"/>
    <n v="2288.2170000000001"/>
    <n v="1802015.0199999986"/>
    <m/>
    <m/>
    <n v="7014.593770491806"/>
    <n v="403.80299999999988"/>
    <n v="1.1144047963982436E-2"/>
    <n v="1"/>
  </r>
  <r>
    <s v="ORD0835"/>
    <d v="2025-04-16T00:00:00"/>
    <s v="Tamil Nadu"/>
    <s v="West"/>
    <x v="0"/>
    <s v="Smartwatch"/>
    <n v="5"/>
    <n v="4558.75"/>
    <n v="0.22"/>
    <n v="17779.12"/>
    <s v="COD"/>
    <x v="0"/>
    <s v="Standard"/>
    <s v="Delivered"/>
    <n v="22793.75"/>
    <n v="17779.125"/>
    <n v="2058812.7634000003"/>
    <m/>
    <m/>
    <n v="6400.6183730158691"/>
    <n v="5014.625"/>
    <n v="4.8258842884562657E-3"/>
    <n v="1"/>
  </r>
  <r>
    <s v="ORD0836"/>
    <d v="2025-04-21T00:00:00"/>
    <s v="Gujarat"/>
    <s v="North"/>
    <x v="4"/>
    <s v="Table"/>
    <n v="4"/>
    <n v="3787.07"/>
    <n v="0.23"/>
    <n v="11664.18"/>
    <s v="UPI"/>
    <x v="1"/>
    <s v="Standard"/>
    <s v="Delivered"/>
    <n v="15148.28"/>
    <n v="11664.1756"/>
    <n v="2189601.9989000014"/>
    <m/>
    <m/>
    <n v="7014.593770491806"/>
    <n v="3484.1044000000002"/>
    <n v="6.0732967703263996E-3"/>
    <n v="1"/>
  </r>
  <r>
    <s v="ORD0837"/>
    <d v="2025-04-28T00:00:00"/>
    <s v="Karnataka"/>
    <s v="West"/>
    <x v="4"/>
    <s v="Sofa"/>
    <n v="4"/>
    <n v="3525.14"/>
    <n v="0"/>
    <n v="14100.56"/>
    <s v="Debit Card"/>
    <x v="1"/>
    <s v="Standard"/>
    <s v="Delivered"/>
    <n v="14100.56"/>
    <n v="14100.56"/>
    <n v="2189601.9989000014"/>
    <m/>
    <m/>
    <n v="7014.593770491806"/>
    <n v="0"/>
    <n v="0"/>
    <n v="1"/>
  </r>
  <r>
    <s v="ORD0838"/>
    <d v="2025-03-05T00:00:00"/>
    <s v="Gujarat"/>
    <s v="South"/>
    <x v="0"/>
    <s v="Smartwatch"/>
    <n v="3"/>
    <n v="3691.91"/>
    <n v="0.04"/>
    <n v="10632.7"/>
    <s v="Net Banking"/>
    <x v="1"/>
    <s v="Express"/>
    <s v="Delivered"/>
    <n v="11075.73"/>
    <n v="10632.700799999999"/>
    <n v="2058812.7634000003"/>
    <m/>
    <m/>
    <n v="7014.593770491806"/>
    <n v="443.02920000000086"/>
    <n v="1.0834500299303071E-3"/>
    <n v="1"/>
  </r>
  <r>
    <s v="ORD0839"/>
    <d v="2025-05-29T00:00:00"/>
    <s v="Delhi"/>
    <s v="North"/>
    <x v="3"/>
    <s v="Jacket"/>
    <n v="4"/>
    <n v="2878.75"/>
    <n v="0.05"/>
    <n v="10939.25"/>
    <s v="COD"/>
    <x v="0"/>
    <s v="Standard"/>
    <s v="Delivered"/>
    <n v="11515"/>
    <n v="10939.25"/>
    <n v="1802015.0199999986"/>
    <m/>
    <m/>
    <n v="6400.6183730158691"/>
    <n v="575.75"/>
    <n v="1.7368649587494573E-3"/>
    <n v="1"/>
  </r>
  <r>
    <s v="ORD0840"/>
    <d v="2025-06-25T00:00:00"/>
    <s v="Tamil Nadu"/>
    <s v="East"/>
    <x v="3"/>
    <s v="Dress"/>
    <n v="5"/>
    <n v="635.05999999999995"/>
    <n v="0.16"/>
    <n v="2667.25"/>
    <s v="Net Banking"/>
    <x v="1"/>
    <s v="Standard"/>
    <s v="Delivered"/>
    <n v="3175.2999999999997"/>
    <n v="2667.2519999999995"/>
    <n v="1802015.0199999986"/>
    <m/>
    <m/>
    <n v="7014.593770491806"/>
    <n v="508.04800000000023"/>
    <n v="2.519446981387586E-2"/>
    <n v="1"/>
  </r>
  <r>
    <s v="ORD0841"/>
    <d v="2025-03-29T00:00:00"/>
    <s v="Maharashtra"/>
    <s v="North"/>
    <x v="0"/>
    <s v="Headphones"/>
    <n v="5"/>
    <n v="1250.42"/>
    <n v="0.12"/>
    <n v="5501.85"/>
    <s v="UPI"/>
    <x v="0"/>
    <s v="Standard"/>
    <s v="Delivered"/>
    <n v="6252.1"/>
    <n v="5501.848"/>
    <n v="2058812.7634000003"/>
    <m/>
    <m/>
    <n v="6400.6183730158691"/>
    <n v="750.25200000000041"/>
    <n v="9.5967754834375644E-3"/>
    <n v="1"/>
  </r>
  <r>
    <s v="ORD0842"/>
    <d v="2025-05-01T00:00:00"/>
    <s v="Maharashtra"/>
    <s v="West"/>
    <x v="0"/>
    <s v="Smartphone"/>
    <n v="1"/>
    <n v="1940.76"/>
    <n v="0.13"/>
    <n v="1688.46"/>
    <s v="Debit Card"/>
    <x v="1"/>
    <s v="Express"/>
    <s v="Delivered"/>
    <n v="1940.76"/>
    <n v="1688.4612"/>
    <n v="2058812.7634000003"/>
    <m/>
    <m/>
    <n v="7014.593770491806"/>
    <n v="252.29880000000003"/>
    <n v="6.6984068097034151E-3"/>
    <n v="1"/>
  </r>
  <r>
    <s v="ORD0843"/>
    <d v="2025-06-10T00:00:00"/>
    <s v="Karnataka"/>
    <s v="West"/>
    <x v="4"/>
    <s v="Table"/>
    <n v="3"/>
    <n v="4997.28"/>
    <n v="0.2"/>
    <n v="11993.47"/>
    <s v="UPI"/>
    <x v="1"/>
    <s v="Express"/>
    <s v="Delivered"/>
    <n v="14991.84"/>
    <n v="11993.472000000002"/>
    <n v="2189601.9989000014"/>
    <m/>
    <m/>
    <n v="7014.593770491806"/>
    <n v="2998.3679999999986"/>
    <n v="4.0021771843883076E-3"/>
    <n v="1"/>
  </r>
  <r>
    <s v="ORD0844"/>
    <d v="2025-05-22T00:00:00"/>
    <s v="Karnataka"/>
    <s v="North"/>
    <x v="0"/>
    <s v="Headphones"/>
    <n v="4"/>
    <n v="4365.6499999999996"/>
    <n v="0.1"/>
    <n v="15716.34"/>
    <s v="Credit Card"/>
    <x v="0"/>
    <s v="Standard"/>
    <s v="Delivered"/>
    <n v="17462.599999999999"/>
    <n v="15716.339999999998"/>
    <n v="2058812.7634000003"/>
    <m/>
    <m/>
    <n v="6400.6183730158691"/>
    <n v="1746.2600000000002"/>
    <n v="2.2906096457572184E-3"/>
    <n v="1"/>
  </r>
  <r>
    <s v="ORD0845"/>
    <d v="2025-06-25T00:00:00"/>
    <s v="Delhi"/>
    <s v="West"/>
    <x v="1"/>
    <s v="Milk"/>
    <n v="5"/>
    <n v="3462.31"/>
    <n v="0.22"/>
    <n v="13503.01"/>
    <s v="UPI"/>
    <x v="2"/>
    <s v="Same-Day"/>
    <s v="Delivered"/>
    <n v="17311.55"/>
    <n v="13503.009"/>
    <n v="1975775.7839999988"/>
    <m/>
    <m/>
    <n v="6557.4564173228364"/>
    <n v="3808.5409999999993"/>
    <n v="6.3541392885096944E-3"/>
    <n v="1"/>
  </r>
  <r>
    <s v="ORD0846"/>
    <d v="2025-04-11T00:00:00"/>
    <s v="Maharashtra"/>
    <s v="West"/>
    <x v="0"/>
    <s v="Headphones"/>
    <n v="3"/>
    <n v="3421.85"/>
    <n v="0.06"/>
    <n v="9649.6200000000008"/>
    <s v="UPI"/>
    <x v="0"/>
    <s v="Express"/>
    <s v="Delivered"/>
    <n v="10265.549999999999"/>
    <n v="9649.6169999999984"/>
    <n v="2058812.7634000003"/>
    <m/>
    <m/>
    <n v="6400.6183730158691"/>
    <n v="615.9330000000009"/>
    <n v="1.753437468036296E-3"/>
    <n v="1"/>
  </r>
  <r>
    <s v="ORD0847"/>
    <d v="2025-03-26T00:00:00"/>
    <s v="Tamil Nadu"/>
    <s v="South"/>
    <x v="0"/>
    <s v="Headphones"/>
    <n v="1"/>
    <n v="3697.96"/>
    <n v="7.0000000000000007E-2"/>
    <n v="3439.1"/>
    <s v="Net Banking"/>
    <x v="1"/>
    <s v="Standard"/>
    <s v="Returned"/>
    <n v="3697.96"/>
    <n v="3439.1027999999997"/>
    <n v="2058812.7634000003"/>
    <m/>
    <m/>
    <n v="7014.593770491806"/>
    <n v="258.85720000000038"/>
    <n v="1.8929355644733855E-3"/>
    <n v="0"/>
  </r>
  <r>
    <s v="ORD0848"/>
    <d v="2025-06-13T00:00:00"/>
    <s v="Delhi"/>
    <s v="South"/>
    <x v="1"/>
    <s v="Rice"/>
    <n v="3"/>
    <n v="4178.54"/>
    <n v="0.25"/>
    <n v="9401.7199999999993"/>
    <s v="Net Banking"/>
    <x v="0"/>
    <s v="Express"/>
    <s v="Returned"/>
    <n v="12535.619999999999"/>
    <n v="9401.7150000000001"/>
    <n v="1975775.7839999988"/>
    <m/>
    <m/>
    <n v="6400.6183730158691"/>
    <n v="3133.9049999999988"/>
    <n v="5.9829509828791877E-3"/>
    <n v="0"/>
  </r>
  <r>
    <s v="ORD0849"/>
    <d v="2025-06-28T00:00:00"/>
    <s v="Gujarat"/>
    <s v="North"/>
    <x v="0"/>
    <s v="Smartwatch"/>
    <n v="2"/>
    <n v="935.12"/>
    <n v="0.24"/>
    <n v="1421.38"/>
    <s v="Debit Card"/>
    <x v="0"/>
    <s v="Same-Day"/>
    <s v="Delivered"/>
    <n v="1870.24"/>
    <n v="1421.3824"/>
    <n v="2058812.7634000003"/>
    <m/>
    <m/>
    <n v="6400.6183730158691"/>
    <n v="448.85760000000005"/>
    <n v="2.5665155274189409E-2"/>
    <n v="1"/>
  </r>
  <r>
    <s v="ORD0850"/>
    <d v="2025-04-19T00:00:00"/>
    <s v="Karnataka"/>
    <s v="North"/>
    <x v="0"/>
    <s v="Laptop"/>
    <n v="2"/>
    <n v="3623.96"/>
    <n v="0.17"/>
    <n v="6015.77"/>
    <s v="Net Banking"/>
    <x v="2"/>
    <s v="Same-Day"/>
    <s v="Delivered"/>
    <n v="7247.92"/>
    <n v="6015.7735999999995"/>
    <n v="2058812.7634000003"/>
    <m/>
    <m/>
    <n v="6557.4564173228364"/>
    <n v="1232.1464000000005"/>
    <n v="4.6910010044260977E-3"/>
    <n v="1"/>
  </r>
  <r>
    <s v="ORD0851"/>
    <d v="2025-03-30T00:00:00"/>
    <s v="Maharashtra"/>
    <s v="East"/>
    <x v="1"/>
    <s v="Biscuits"/>
    <n v="5"/>
    <n v="3855.05"/>
    <n v="0.15"/>
    <n v="16383.96"/>
    <s v="UPI"/>
    <x v="0"/>
    <s v="Same-Day"/>
    <s v="Delivered"/>
    <n v="19275.25"/>
    <n v="16383.9625"/>
    <n v="1975775.7839999988"/>
    <m/>
    <m/>
    <n v="6400.6183730158691"/>
    <n v="2891.2875000000004"/>
    <n v="3.8910001167300032E-3"/>
    <n v="1"/>
  </r>
  <r>
    <s v="ORD0852"/>
    <d v="2025-06-26T00:00:00"/>
    <s v="Delhi"/>
    <s v="South"/>
    <x v="2"/>
    <s v="Biography"/>
    <n v="1"/>
    <n v="1525.78"/>
    <n v="0.03"/>
    <n v="1480.01"/>
    <s v="Debit Card"/>
    <x v="2"/>
    <s v="Express"/>
    <s v="Delivered"/>
    <n v="1525.78"/>
    <n v="1480.0065999999999"/>
    <n v="1954015.6870999979"/>
    <m/>
    <m/>
    <n v="6557.4564173228364"/>
    <n v="45.773400000000038"/>
    <n v="1.9662074479938128E-3"/>
    <n v="1"/>
  </r>
  <r>
    <s v="ORD0853"/>
    <d v="2025-02-02T00:00:00"/>
    <s v="Delhi"/>
    <s v="South"/>
    <x v="0"/>
    <s v="Headphones"/>
    <n v="5"/>
    <n v="3710.9"/>
    <n v="0.08"/>
    <n v="17070.14"/>
    <s v="UPI"/>
    <x v="2"/>
    <s v="Same-Day"/>
    <s v="Cancelled"/>
    <n v="18554.5"/>
    <n v="17070.14"/>
    <n v="2058812.7634000003"/>
    <m/>
    <m/>
    <n v="6557.4564173228364"/>
    <n v="1484.3600000000006"/>
    <n v="2.1558112587242986E-3"/>
    <n v="0"/>
  </r>
  <r>
    <s v="ORD0854"/>
    <d v="2025-05-27T00:00:00"/>
    <s v="Karnataka"/>
    <s v="West"/>
    <x v="2"/>
    <s v="Comics"/>
    <n v="5"/>
    <n v="2994.8"/>
    <n v="0.03"/>
    <n v="14524.78"/>
    <s v="Debit Card"/>
    <x v="1"/>
    <s v="Standard"/>
    <s v="Delivered"/>
    <n v="14974"/>
    <n v="14524.779999999999"/>
    <n v="1954015.6870999979"/>
    <m/>
    <m/>
    <n v="7014.593770491806"/>
    <n v="449.22000000000116"/>
    <n v="1.0017363429945237E-3"/>
    <n v="1"/>
  </r>
  <r>
    <s v="ORD0855"/>
    <d v="2025-06-19T00:00:00"/>
    <s v="Tamil Nadu"/>
    <s v="North"/>
    <x v="4"/>
    <s v="Sofa"/>
    <n v="5"/>
    <n v="1488.62"/>
    <n v="0.19"/>
    <n v="6028.91"/>
    <s v="Net Banking"/>
    <x v="0"/>
    <s v="Same-Day"/>
    <s v="Delivered"/>
    <n v="7443.0999999999995"/>
    <n v="6028.9110000000001"/>
    <n v="2189601.9989000014"/>
    <m/>
    <m/>
    <n v="6400.6183730158691"/>
    <n v="1414.1889999999994"/>
    <n v="1.2763499079684543E-2"/>
    <n v="1"/>
  </r>
  <r>
    <s v="ORD0856"/>
    <d v="2025-04-05T00:00:00"/>
    <s v="Karnataka"/>
    <s v="North"/>
    <x v="4"/>
    <s v="Lamp"/>
    <n v="2"/>
    <n v="2525.63"/>
    <n v="0.18"/>
    <n v="4142.03"/>
    <s v="COD"/>
    <x v="2"/>
    <s v="Express"/>
    <s v="In Transit"/>
    <n v="5051.26"/>
    <n v="4142.0332000000008"/>
    <n v="2189601.9989000014"/>
    <m/>
    <m/>
    <n v="6557.4564173228364"/>
    <n v="909.22679999999946"/>
    <n v="7.1269346658061547E-3"/>
    <n v="0"/>
  </r>
  <r>
    <s v="ORD0857"/>
    <d v="2025-03-31T00:00:00"/>
    <s v="Delhi"/>
    <s v="West"/>
    <x v="4"/>
    <s v="Sofa"/>
    <n v="1"/>
    <n v="4623.47"/>
    <n v="0.19"/>
    <n v="3745.01"/>
    <s v="Debit Card"/>
    <x v="1"/>
    <s v="Express"/>
    <s v="Delivered"/>
    <n v="4623.47"/>
    <n v="3745.0107000000003"/>
    <n v="2189601.9989000014"/>
    <m/>
    <m/>
    <n v="7014.593770491806"/>
    <n v="878.45929999999998"/>
    <n v="4.1094675644050898E-3"/>
    <n v="1"/>
  </r>
  <r>
    <s v="ORD0858"/>
    <d v="2025-02-22T00:00:00"/>
    <s v="Gujarat"/>
    <s v="West"/>
    <x v="3"/>
    <s v="T-shirt"/>
    <n v="4"/>
    <n v="3421.7"/>
    <n v="0.25"/>
    <n v="10265.1"/>
    <s v="Net Banking"/>
    <x v="2"/>
    <s v="Express"/>
    <s v="Delivered"/>
    <n v="13686.8"/>
    <n v="10265.099999999999"/>
    <n v="1802015.0199999986"/>
    <m/>
    <m/>
    <n v="6557.4564173228364"/>
    <n v="3421.7000000000007"/>
    <n v="7.3063097290820356E-3"/>
    <n v="1"/>
  </r>
  <r>
    <s v="ORD0859"/>
    <d v="2025-05-28T00:00:00"/>
    <s v="Delhi"/>
    <s v="North"/>
    <x v="4"/>
    <s v="Curtain"/>
    <n v="1"/>
    <n v="741.41"/>
    <n v="0.19"/>
    <n v="600.54"/>
    <s v="COD"/>
    <x v="2"/>
    <s v="Same-Day"/>
    <s v="Cancelled"/>
    <n v="741.41"/>
    <n v="600.5421"/>
    <n v="2189601.9989000014"/>
    <m/>
    <m/>
    <n v="6557.4564173228364"/>
    <n v="140.86789999999996"/>
    <n v="2.5626846144508438E-2"/>
    <n v="0"/>
  </r>
  <r>
    <s v="ORD0860"/>
    <d v="2025-02-20T00:00:00"/>
    <s v="Delhi"/>
    <s v="South"/>
    <x v="4"/>
    <s v="Table"/>
    <n v="4"/>
    <n v="3510.18"/>
    <n v="7.0000000000000007E-2"/>
    <n v="13057.87"/>
    <s v="COD"/>
    <x v="0"/>
    <s v="Standard"/>
    <s v="Delivered"/>
    <n v="14040.72"/>
    <n v="13057.869599999998"/>
    <n v="2189601.9989000014"/>
    <m/>
    <m/>
    <n v="6400.6183730158691"/>
    <n v="982.85040000000117"/>
    <n v="1.9941997276492944E-3"/>
    <n v="1"/>
  </r>
  <r>
    <s v="ORD0861"/>
    <d v="2025-06-15T00:00:00"/>
    <s v="Karnataka"/>
    <s v="South"/>
    <x v="3"/>
    <s v="T-shirt"/>
    <n v="2"/>
    <n v="1945.12"/>
    <n v="0.25"/>
    <n v="2917.68"/>
    <s v="COD"/>
    <x v="0"/>
    <s v="Same-Day"/>
    <s v="Returned"/>
    <n v="3890.24"/>
    <n v="2917.68"/>
    <n v="1802015.0199999986"/>
    <m/>
    <m/>
    <n v="6400.6183730158691"/>
    <n v="972.56"/>
    <n v="1.2852677469770504E-2"/>
    <n v="0"/>
  </r>
  <r>
    <s v="ORD0862"/>
    <d v="2025-05-06T00:00:00"/>
    <s v="Tamil Nadu"/>
    <s v="West"/>
    <x v="0"/>
    <s v="Headphones"/>
    <n v="1"/>
    <n v="4903.3599999999997"/>
    <n v="0.16"/>
    <n v="4118.82"/>
    <s v="Debit Card"/>
    <x v="0"/>
    <s v="Same-Day"/>
    <s v="In Transit"/>
    <n v="4903.3599999999997"/>
    <n v="4118.8224"/>
    <n v="2058812.7634000003"/>
    <m/>
    <m/>
    <n v="6400.6183730158691"/>
    <n v="784.53759999999966"/>
    <n v="3.2630685897017558E-3"/>
    <n v="0"/>
  </r>
  <r>
    <s v="ORD0863"/>
    <d v="2025-02-25T00:00:00"/>
    <s v="Maharashtra"/>
    <s v="West"/>
    <x v="2"/>
    <s v="Textbook"/>
    <n v="4"/>
    <n v="2494.27"/>
    <n v="0.17"/>
    <n v="8280.98"/>
    <s v="Credit Card"/>
    <x v="0"/>
    <s v="Standard"/>
    <s v="Cancelled"/>
    <n v="9977.08"/>
    <n v="8280.9763999999996"/>
    <n v="1954015.6870999979"/>
    <m/>
    <m/>
    <n v="6400.6183730158691"/>
    <n v="1696.1036000000004"/>
    <n v="6.8156214042585607E-3"/>
    <n v="0"/>
  </r>
  <r>
    <s v="ORD0864"/>
    <d v="2025-05-31T00:00:00"/>
    <s v="Tamil Nadu"/>
    <s v="North"/>
    <x v="0"/>
    <s v="Smartwatch"/>
    <n v="4"/>
    <n v="1899.88"/>
    <n v="0.03"/>
    <n v="7371.53"/>
    <s v="UPI"/>
    <x v="1"/>
    <s v="Standard"/>
    <s v="Delivered"/>
    <n v="7599.52"/>
    <n v="7371.5344000000005"/>
    <n v="2058812.7634000003"/>
    <m/>
    <m/>
    <n v="7014.593770491806"/>
    <n v="227.98559999999998"/>
    <n v="1.5790470977114343E-3"/>
    <n v="1"/>
  </r>
  <r>
    <s v="ORD0865"/>
    <d v="2025-06-03T00:00:00"/>
    <s v="Maharashtra"/>
    <s v="South"/>
    <x v="1"/>
    <s v="Oil"/>
    <n v="5"/>
    <n v="2449.54"/>
    <n v="0.17"/>
    <n v="10165.59"/>
    <s v="COD"/>
    <x v="1"/>
    <s v="Standard"/>
    <s v="Delivered"/>
    <n v="12247.7"/>
    <n v="10165.591"/>
    <n v="1975775.7839999988"/>
    <m/>
    <m/>
    <n v="7014.593770491806"/>
    <n v="2082.1090000000004"/>
    <n v="6.9400785453595376E-3"/>
    <n v="1"/>
  </r>
  <r>
    <s v="ORD0866"/>
    <d v="2025-04-14T00:00:00"/>
    <s v="Gujarat"/>
    <s v="South"/>
    <x v="2"/>
    <s v="Comics"/>
    <n v="3"/>
    <n v="411.14"/>
    <n v="0.23"/>
    <n v="949.73"/>
    <s v="Debit Card"/>
    <x v="0"/>
    <s v="Same-Day"/>
    <s v="Delivered"/>
    <n v="1233.42"/>
    <n v="949.73340000000007"/>
    <n v="1954015.6870999979"/>
    <m/>
    <m/>
    <n v="6400.6183730158691"/>
    <n v="283.6866"/>
    <n v="5.5942014885440483E-2"/>
    <n v="1"/>
  </r>
  <r>
    <s v="ORD0867"/>
    <d v="2025-04-07T00:00:00"/>
    <s v="Gujarat"/>
    <s v="North"/>
    <x v="0"/>
    <s v="Smartwatch"/>
    <n v="4"/>
    <n v="413.27"/>
    <n v="0.21"/>
    <n v="1305.93"/>
    <s v="COD"/>
    <x v="1"/>
    <s v="Same-Day"/>
    <s v="Cancelled"/>
    <n v="1653.08"/>
    <n v="1305.9331999999999"/>
    <n v="2058812.7634000003"/>
    <m/>
    <m/>
    <n v="7014.593770491806"/>
    <n v="347.14679999999998"/>
    <n v="5.0814237665448736E-2"/>
    <n v="0"/>
  </r>
  <r>
    <s v="ORD0868"/>
    <d v="2025-05-04T00:00:00"/>
    <s v="Delhi"/>
    <s v="North"/>
    <x v="3"/>
    <s v="T-shirt"/>
    <n v="2"/>
    <n v="126.09"/>
    <n v="0.11"/>
    <n v="224.44"/>
    <s v="COD"/>
    <x v="1"/>
    <s v="Express"/>
    <s v="Delivered"/>
    <n v="252.18"/>
    <n v="224.4402"/>
    <n v="1802015.0199999986"/>
    <m/>
    <m/>
    <n v="7014.593770491806"/>
    <n v="27.739800000000002"/>
    <n v="8.7239273534776743E-2"/>
    <n v="1"/>
  </r>
  <r>
    <s v="ORD0869"/>
    <d v="2025-02-18T00:00:00"/>
    <s v="Delhi"/>
    <s v="East"/>
    <x v="1"/>
    <s v="Oil"/>
    <n v="3"/>
    <n v="4272.1099999999997"/>
    <n v="0.01"/>
    <n v="12688.17"/>
    <s v="Credit Card"/>
    <x v="1"/>
    <s v="Standard"/>
    <s v="Delivered"/>
    <n v="12816.329999999998"/>
    <n v="12688.166699999998"/>
    <n v="1975775.7839999988"/>
    <m/>
    <m/>
    <n v="7014.593770491806"/>
    <n v="128.16330000000016"/>
    <n v="2.3407636975639672E-4"/>
    <n v="1"/>
  </r>
  <r>
    <s v="ORD0870"/>
    <d v="2025-02-25T00:00:00"/>
    <s v="Tamil Nadu"/>
    <s v="West"/>
    <x v="1"/>
    <s v="Oil"/>
    <n v="3"/>
    <n v="326.20999999999998"/>
    <n v="0.24"/>
    <n v="743.76"/>
    <s v="Credit Card"/>
    <x v="0"/>
    <s v="Express"/>
    <s v="Delivered"/>
    <n v="978.62999999999988"/>
    <n v="743.75879999999995"/>
    <n v="1975775.7839999988"/>
    <m/>
    <m/>
    <n v="6400.6183730158691"/>
    <n v="234.87119999999993"/>
    <n v="7.3572238741914722E-2"/>
    <n v="1"/>
  </r>
  <r>
    <s v="ORD0871"/>
    <d v="2025-03-29T00:00:00"/>
    <s v="Gujarat"/>
    <s v="North"/>
    <x v="2"/>
    <s v="Comics"/>
    <n v="5"/>
    <n v="2601.89"/>
    <n v="0.17"/>
    <n v="10797.84"/>
    <s v="UPI"/>
    <x v="1"/>
    <s v="Same-Day"/>
    <s v="Delivered"/>
    <n v="13009.449999999999"/>
    <n v="10797.843499999999"/>
    <n v="1954015.6870999979"/>
    <m/>
    <m/>
    <n v="7014.593770491806"/>
    <n v="2211.6064999999999"/>
    <n v="6.533712032407212E-3"/>
    <n v="1"/>
  </r>
  <r>
    <s v="ORD0872"/>
    <d v="2025-01-18T00:00:00"/>
    <s v="Karnataka"/>
    <s v="South"/>
    <x v="3"/>
    <s v="Jeans"/>
    <n v="5"/>
    <n v="2805.15"/>
    <n v="0.15"/>
    <n v="11921.89"/>
    <s v="Debit Card"/>
    <x v="0"/>
    <s v="Express"/>
    <s v="Delivered"/>
    <n v="14025.75"/>
    <n v="11921.887499999999"/>
    <n v="1802015.0199999986"/>
    <m/>
    <m/>
    <n v="6400.6183730158691"/>
    <n v="2103.8625000000011"/>
    <n v="5.3473076306079885E-3"/>
    <n v="1"/>
  </r>
  <r>
    <s v="ORD0873"/>
    <d v="2025-05-21T00:00:00"/>
    <s v="Gujarat"/>
    <s v="North"/>
    <x v="2"/>
    <s v="Novel"/>
    <n v="4"/>
    <n v="3283.87"/>
    <n v="0.04"/>
    <n v="12610.06"/>
    <s v="UPI"/>
    <x v="2"/>
    <s v="Express"/>
    <s v="Returned"/>
    <n v="13135.48"/>
    <n v="12610.060799999999"/>
    <n v="1954015.6870999979"/>
    <m/>
    <m/>
    <n v="6557.4564173228364"/>
    <n v="525.41920000000027"/>
    <n v="1.2180750151498079E-3"/>
    <n v="0"/>
  </r>
  <r>
    <s v="ORD0874"/>
    <d v="2025-02-27T00:00:00"/>
    <s v="Gujarat"/>
    <s v="East"/>
    <x v="2"/>
    <s v="Textbook"/>
    <n v="3"/>
    <n v="4977.26"/>
    <n v="0.17"/>
    <n v="12393.38"/>
    <s v="Debit Card"/>
    <x v="0"/>
    <s v="Standard"/>
    <s v="Delivered"/>
    <n v="14931.78"/>
    <n v="12393.377399999999"/>
    <n v="1954015.6870999979"/>
    <m/>
    <m/>
    <n v="6400.6183730158691"/>
    <n v="2538.4026000000013"/>
    <n v="3.4155338479404328E-3"/>
    <n v="1"/>
  </r>
  <r>
    <s v="ORD0875"/>
    <d v="2025-02-17T00:00:00"/>
    <s v="Tamil Nadu"/>
    <s v="North"/>
    <x v="1"/>
    <s v="Oil"/>
    <n v="4"/>
    <n v="1956.82"/>
    <n v="0.24"/>
    <n v="5948.73"/>
    <s v="Debit Card"/>
    <x v="2"/>
    <s v="Standard"/>
    <s v="Delivered"/>
    <n v="7827.28"/>
    <n v="5948.7327999999998"/>
    <n v="1975775.7839999988"/>
    <m/>
    <m/>
    <n v="6557.4564173228364"/>
    <n v="1878.5472"/>
    <n v="1.2264796966506885E-2"/>
    <n v="1"/>
  </r>
  <r>
    <s v="ORD0876"/>
    <d v="2025-02-24T00:00:00"/>
    <s v="Gujarat"/>
    <s v="East"/>
    <x v="1"/>
    <s v="Rice"/>
    <n v="3"/>
    <n v="3236.87"/>
    <n v="0.09"/>
    <n v="8836.66"/>
    <s v="Net Banking"/>
    <x v="0"/>
    <s v="Express"/>
    <s v="Delivered"/>
    <n v="9710.61"/>
    <n v="8836.6550999999999"/>
    <n v="1975775.7839999988"/>
    <m/>
    <m/>
    <n v="6400.6183730158691"/>
    <n v="873.95490000000063"/>
    <n v="2.7804638431571239E-3"/>
    <n v="1"/>
  </r>
  <r>
    <s v="ORD0877"/>
    <d v="2025-03-09T00:00:00"/>
    <s v="Maharashtra"/>
    <s v="South"/>
    <x v="3"/>
    <s v="Dress"/>
    <n v="2"/>
    <n v="1955.3"/>
    <n v="0.03"/>
    <n v="3793.28"/>
    <s v="Credit Card"/>
    <x v="2"/>
    <s v="Standard"/>
    <s v="Delivered"/>
    <n v="3910.6"/>
    <n v="3793.2819999999997"/>
    <n v="1802015.0199999986"/>
    <m/>
    <m/>
    <n v="6557.4564173228364"/>
    <n v="117.31800000000021"/>
    <n v="1.5342914130823913E-3"/>
    <n v="1"/>
  </r>
  <r>
    <s v="ORD0878"/>
    <d v="2025-03-06T00:00:00"/>
    <s v="Maharashtra"/>
    <s v="North"/>
    <x v="4"/>
    <s v="Table"/>
    <n v="5"/>
    <n v="4340.45"/>
    <n v="0.14000000000000001"/>
    <n v="18663.939999999999"/>
    <s v="COD"/>
    <x v="2"/>
    <s v="Same-Day"/>
    <s v="Returned"/>
    <n v="21702.25"/>
    <n v="18663.935000000001"/>
    <n v="2189601.9989000014"/>
    <m/>
    <m/>
    <n v="6557.4564173228364"/>
    <n v="3038.3149999999987"/>
    <n v="3.2254720132705137E-3"/>
    <n v="0"/>
  </r>
  <r>
    <s v="ORD0879"/>
    <d v="2025-06-25T00:00:00"/>
    <s v="Tamil Nadu"/>
    <s v="West"/>
    <x v="3"/>
    <s v="Dress"/>
    <n v="5"/>
    <n v="2803.19"/>
    <n v="0.22"/>
    <n v="10932.44"/>
    <s v="Debit Card"/>
    <x v="2"/>
    <s v="Express"/>
    <s v="Delivered"/>
    <n v="14015.95"/>
    <n v="10932.441000000001"/>
    <n v="1802015.0199999986"/>
    <m/>
    <m/>
    <n v="6557.4564173228364"/>
    <n v="3083.509"/>
    <n v="7.8482015132759469E-3"/>
    <n v="1"/>
  </r>
  <r>
    <s v="ORD0880"/>
    <d v="2025-04-17T00:00:00"/>
    <s v="Gujarat"/>
    <s v="North"/>
    <x v="4"/>
    <s v="Lamp"/>
    <n v="2"/>
    <n v="799.08"/>
    <n v="0.14000000000000001"/>
    <n v="1374.42"/>
    <s v="Debit Card"/>
    <x v="1"/>
    <s v="Express"/>
    <s v="Returned"/>
    <n v="1598.16"/>
    <n v="1374.4176"/>
    <n v="2189601.9989000014"/>
    <m/>
    <m/>
    <n v="7014.593770491806"/>
    <n v="223.74240000000009"/>
    <n v="1.7520148170395957E-2"/>
    <n v="0"/>
  </r>
  <r>
    <s v="ORD0881"/>
    <d v="2025-01-18T00:00:00"/>
    <s v="Gujarat"/>
    <s v="East"/>
    <x v="4"/>
    <s v="Sofa"/>
    <n v="4"/>
    <n v="997.21"/>
    <n v="0.25"/>
    <n v="2991.63"/>
    <s v="Net Banking"/>
    <x v="1"/>
    <s v="Express"/>
    <s v="Delivered"/>
    <n v="3988.84"/>
    <n v="2991.63"/>
    <n v="2189601.9989000014"/>
    <m/>
    <m/>
    <n v="7014.593770491806"/>
    <n v="997.21"/>
    <n v="2.5069945146960017E-2"/>
    <n v="1"/>
  </r>
  <r>
    <s v="ORD0882"/>
    <d v="2025-01-29T00:00:00"/>
    <s v="Karnataka"/>
    <s v="North"/>
    <x v="2"/>
    <s v="Textbook"/>
    <n v="4"/>
    <n v="3875.83"/>
    <n v="0.21"/>
    <n v="12247.62"/>
    <s v="Credit Card"/>
    <x v="2"/>
    <s v="Same-Day"/>
    <s v="Delivered"/>
    <n v="15503.32"/>
    <n v="12247.622800000001"/>
    <n v="1954015.6870999979"/>
    <m/>
    <m/>
    <n v="6557.4564173228364"/>
    <n v="3255.6971999999987"/>
    <n v="5.418194296447471E-3"/>
    <n v="1"/>
  </r>
  <r>
    <s v="ORD0883"/>
    <d v="2025-02-01T00:00:00"/>
    <s v="Delhi"/>
    <s v="North"/>
    <x v="3"/>
    <s v="T-shirt"/>
    <n v="1"/>
    <n v="3742.71"/>
    <n v="0.14000000000000001"/>
    <n v="3218.73"/>
    <s v="COD"/>
    <x v="0"/>
    <s v="Express"/>
    <s v="In Transit"/>
    <n v="3742.71"/>
    <n v="3218.7305999999999"/>
    <n v="1802015.0199999986"/>
    <m/>
    <m/>
    <n v="6400.6183730158691"/>
    <n v="523.97940000000017"/>
    <n v="3.7406050695886137E-3"/>
    <n v="0"/>
  </r>
  <r>
    <s v="ORD0884"/>
    <d v="2025-02-16T00:00:00"/>
    <s v="Tamil Nadu"/>
    <s v="South"/>
    <x v="2"/>
    <s v="Textbook"/>
    <n v="5"/>
    <n v="3519.62"/>
    <n v="0.1"/>
    <n v="15838.29"/>
    <s v="Net Banking"/>
    <x v="1"/>
    <s v="Same-Day"/>
    <s v="Returned"/>
    <n v="17598.099999999999"/>
    <n v="15838.289999999999"/>
    <n v="1954015.6870999979"/>
    <m/>
    <m/>
    <n v="7014.593770491806"/>
    <n v="1759.8099999999995"/>
    <n v="2.8412158130707295E-3"/>
    <n v="0"/>
  </r>
  <r>
    <s v="ORD0885"/>
    <d v="2025-03-18T00:00:00"/>
    <s v="Gujarat"/>
    <s v="South"/>
    <x v="0"/>
    <s v="Smartwatch"/>
    <n v="5"/>
    <n v="3451.98"/>
    <n v="0.01"/>
    <n v="17087.3"/>
    <s v="UPI"/>
    <x v="0"/>
    <s v="Express"/>
    <s v="Delivered"/>
    <n v="17259.900000000001"/>
    <n v="17087.300999999999"/>
    <n v="2058812.7634000003"/>
    <m/>
    <m/>
    <n v="6400.6183730158691"/>
    <n v="172.59900000000198"/>
    <n v="2.8968881627355897E-4"/>
    <n v="1"/>
  </r>
  <r>
    <s v="ORD0886"/>
    <d v="2025-05-17T00:00:00"/>
    <s v="Delhi"/>
    <s v="West"/>
    <x v="1"/>
    <s v="Oil"/>
    <n v="2"/>
    <n v="2617.0500000000002"/>
    <n v="0.24"/>
    <n v="3977.92"/>
    <s v="Credit Card"/>
    <x v="2"/>
    <s v="Express"/>
    <s v="Delivered"/>
    <n v="5234.1000000000004"/>
    <n v="3977.9160000000002"/>
    <n v="1975775.7839999988"/>
    <m/>
    <m/>
    <n v="6557.4564173228364"/>
    <n v="1256.1840000000002"/>
    <n v="9.1706310540494058E-3"/>
    <n v="1"/>
  </r>
  <r>
    <s v="ORD0887"/>
    <d v="2025-02-01T00:00:00"/>
    <s v="Karnataka"/>
    <s v="South"/>
    <x v="4"/>
    <s v="Lamp"/>
    <n v="1"/>
    <n v="1521.32"/>
    <n v="0.12"/>
    <n v="1338.76"/>
    <s v="Debit Card"/>
    <x v="1"/>
    <s v="Express"/>
    <s v="Delivered"/>
    <n v="1521.32"/>
    <n v="1338.7616"/>
    <n v="2189601.9989000014"/>
    <m/>
    <m/>
    <n v="7014.593770491806"/>
    <n v="182.55839999999989"/>
    <n v="7.8878868351168717E-3"/>
    <n v="1"/>
  </r>
  <r>
    <s v="ORD0888"/>
    <d v="2025-05-20T00:00:00"/>
    <s v="Delhi"/>
    <s v="West"/>
    <x v="1"/>
    <s v="Biscuits"/>
    <n v="5"/>
    <n v="4146.0600000000004"/>
    <n v="0.01"/>
    <n v="20523"/>
    <s v="UPI"/>
    <x v="1"/>
    <s v="Express"/>
    <s v="Delivered"/>
    <n v="20730.300000000003"/>
    <n v="20522.997000000003"/>
    <n v="1975775.7839999988"/>
    <m/>
    <m/>
    <n v="7014.593770491806"/>
    <n v="207.30299999999988"/>
    <n v="2.4119284332595282E-4"/>
    <n v="1"/>
  </r>
  <r>
    <s v="ORD0889"/>
    <d v="2025-02-13T00:00:00"/>
    <s v="Karnataka"/>
    <s v="West"/>
    <x v="0"/>
    <s v="Smartwatch"/>
    <n v="1"/>
    <n v="125.26"/>
    <n v="0.22"/>
    <n v="97.7"/>
    <s v="UPI"/>
    <x v="2"/>
    <s v="Standard"/>
    <s v="Delivered"/>
    <n v="125.26"/>
    <n v="97.702800000000011"/>
    <n v="2058812.7634000003"/>
    <m/>
    <m/>
    <n v="6557.4564173228364"/>
    <n v="27.557199999999995"/>
    <n v="0.17563467986587897"/>
    <n v="1"/>
  </r>
  <r>
    <s v="ORD0890"/>
    <d v="2025-01-15T00:00:00"/>
    <s v="Tamil Nadu"/>
    <s v="West"/>
    <x v="0"/>
    <s v="Smartwatch"/>
    <n v="5"/>
    <n v="2620.16"/>
    <n v="0.04"/>
    <n v="12576.77"/>
    <s v="Debit Card"/>
    <x v="0"/>
    <s v="Standard"/>
    <s v="Delivered"/>
    <n v="13100.8"/>
    <n v="12576.767999999998"/>
    <n v="2058812.7634000003"/>
    <m/>
    <m/>
    <n v="6400.6183730158691"/>
    <n v="524.03200000000106"/>
    <n v="1.5266243282852955E-3"/>
    <n v="1"/>
  </r>
  <r>
    <s v="ORD0891"/>
    <d v="2025-03-24T00:00:00"/>
    <s v="Tamil Nadu"/>
    <s v="East"/>
    <x v="4"/>
    <s v="Sofa"/>
    <n v="3"/>
    <n v="1886.03"/>
    <n v="0.22"/>
    <n v="4413.3100000000004"/>
    <s v="Net Banking"/>
    <x v="2"/>
    <s v="Same-Day"/>
    <s v="Delivered"/>
    <n v="5658.09"/>
    <n v="4413.3101999999999"/>
    <n v="2189601.9989000014"/>
    <m/>
    <m/>
    <n v="6557.4564173228364"/>
    <n v="1244.7798000000003"/>
    <n v="1.1664713710810539E-2"/>
    <n v="1"/>
  </r>
  <r>
    <s v="ORD0892"/>
    <d v="2025-03-23T00:00:00"/>
    <s v="Delhi"/>
    <s v="South"/>
    <x v="2"/>
    <s v="Biography"/>
    <n v="4"/>
    <n v="128.47"/>
    <n v="0.22"/>
    <n v="400.83"/>
    <s v="Debit Card"/>
    <x v="2"/>
    <s v="Same-Day"/>
    <s v="Delivered"/>
    <n v="513.88"/>
    <n v="400.82640000000004"/>
    <n v="1954015.6870999979"/>
    <m/>
    <m/>
    <n v="6557.4564173228364"/>
    <n v="113.05359999999996"/>
    <n v="0.17124620533976806"/>
    <n v="1"/>
  </r>
  <r>
    <s v="ORD0893"/>
    <d v="2025-03-08T00:00:00"/>
    <s v="Delhi"/>
    <s v="West"/>
    <x v="4"/>
    <s v="Lamp"/>
    <n v="3"/>
    <n v="4514.8900000000003"/>
    <n v="0.04"/>
    <n v="13002.88"/>
    <s v="Net Banking"/>
    <x v="2"/>
    <s v="Standard"/>
    <s v="In Transit"/>
    <n v="13544.670000000002"/>
    <n v="13002.883200000002"/>
    <n v="2189601.9989000014"/>
    <m/>
    <m/>
    <n v="6557.4564173228364"/>
    <n v="541.78679999999986"/>
    <n v="8.8595735444274386E-4"/>
    <n v="0"/>
  </r>
  <r>
    <s v="ORD0894"/>
    <d v="2025-04-18T00:00:00"/>
    <s v="Tamil Nadu"/>
    <s v="West"/>
    <x v="4"/>
    <s v="Lamp"/>
    <n v="4"/>
    <n v="4019.12"/>
    <n v="0.18"/>
    <n v="13182.71"/>
    <s v="Net Banking"/>
    <x v="1"/>
    <s v="Express"/>
    <s v="Delivered"/>
    <n v="16076.48"/>
    <n v="13182.713600000001"/>
    <n v="2189601.9989000014"/>
    <m/>
    <m/>
    <n v="7014.593770491806"/>
    <n v="2893.7663999999986"/>
    <n v="4.4785923286689618E-3"/>
    <n v="1"/>
  </r>
  <r>
    <s v="ORD0895"/>
    <d v="2025-04-03T00:00:00"/>
    <s v="Maharashtra"/>
    <s v="South"/>
    <x v="2"/>
    <s v="Textbook"/>
    <n v="2"/>
    <n v="862.16"/>
    <n v="0.13"/>
    <n v="1500.16"/>
    <s v="Credit Card"/>
    <x v="0"/>
    <s v="Same-Day"/>
    <s v="Delivered"/>
    <n v="1724.32"/>
    <n v="1500.1584"/>
    <n v="1954015.6870999979"/>
    <m/>
    <m/>
    <n v="6400.6183730158691"/>
    <n v="224.16159999999991"/>
    <n v="1.5078407720144755E-2"/>
    <n v="1"/>
  </r>
  <r>
    <s v="ORD0896"/>
    <d v="2025-03-24T00:00:00"/>
    <s v="Gujarat"/>
    <s v="South"/>
    <x v="4"/>
    <s v="Table"/>
    <n v="4"/>
    <n v="1518.39"/>
    <n v="0.12"/>
    <n v="5344.73"/>
    <s v="Credit Card"/>
    <x v="2"/>
    <s v="Express"/>
    <s v="Delivered"/>
    <n v="6073.56"/>
    <n v="5344.7328000000007"/>
    <n v="2189601.9989000014"/>
    <m/>
    <m/>
    <n v="6557.4564173228364"/>
    <n v="728.82719999999972"/>
    <n v="7.9031078971805654E-3"/>
    <n v="1"/>
  </r>
  <r>
    <s v="ORD0897"/>
    <d v="2025-01-15T00:00:00"/>
    <s v="Delhi"/>
    <s v="South"/>
    <x v="1"/>
    <s v="Oil"/>
    <n v="3"/>
    <n v="4971.8599999999997"/>
    <n v="0.06"/>
    <n v="14020.65"/>
    <s v="UPI"/>
    <x v="0"/>
    <s v="Express"/>
    <s v="Delivered"/>
    <n v="14915.579999999998"/>
    <n v="14020.645199999997"/>
    <n v="1975775.7839999988"/>
    <m/>
    <m/>
    <n v="6400.6183730158691"/>
    <n v="894.93480000000091"/>
    <n v="1.2067918243876539E-3"/>
    <n v="1"/>
  </r>
  <r>
    <s v="ORD0898"/>
    <d v="2025-02-12T00:00:00"/>
    <s v="Delhi"/>
    <s v="East"/>
    <x v="0"/>
    <s v="Laptop"/>
    <n v="2"/>
    <n v="1223.98"/>
    <n v="0.03"/>
    <n v="2374.52"/>
    <s v="COD"/>
    <x v="1"/>
    <s v="Standard"/>
    <s v="In Transit"/>
    <n v="2447.96"/>
    <n v="2374.5212000000001"/>
    <n v="2058812.7634000003"/>
    <m/>
    <m/>
    <n v="7014.593770491806"/>
    <n v="73.438799999999901"/>
    <n v="2.4510204415104822E-3"/>
    <n v="0"/>
  </r>
  <r>
    <s v="ORD0899"/>
    <d v="2025-06-13T00:00:00"/>
    <s v="Maharashtra"/>
    <s v="East"/>
    <x v="3"/>
    <s v="Jacket"/>
    <n v="1"/>
    <n v="4335.32"/>
    <n v="0.1"/>
    <n v="3901.79"/>
    <s v="COD"/>
    <x v="0"/>
    <s v="Same-Day"/>
    <s v="Delivered"/>
    <n v="4335.32"/>
    <n v="3901.788"/>
    <n v="1802015.0199999986"/>
    <m/>
    <m/>
    <n v="6400.6183730158691"/>
    <n v="433.5319999999997"/>
    <n v="2.3066348043512363E-3"/>
    <n v="1"/>
  </r>
  <r>
    <s v="ORD0900"/>
    <d v="2025-03-25T00:00:00"/>
    <s v="Karnataka"/>
    <s v="North"/>
    <x v="3"/>
    <s v="Jeans"/>
    <n v="1"/>
    <n v="2598.33"/>
    <n v="0.16"/>
    <n v="2182.6"/>
    <s v="Net Banking"/>
    <x v="2"/>
    <s v="Express"/>
    <s v="Delivered"/>
    <n v="2598.33"/>
    <n v="2182.5971999999997"/>
    <n v="1802015.0199999986"/>
    <m/>
    <m/>
    <n v="6557.4564173228364"/>
    <n v="415.73280000000022"/>
    <n v="6.1578013570254744E-3"/>
    <n v="1"/>
  </r>
  <r>
    <s v="ORD0901"/>
    <d v="2025-03-19T00:00:00"/>
    <s v="Tamil Nadu"/>
    <s v="East"/>
    <x v="4"/>
    <s v="Curtain"/>
    <n v="1"/>
    <n v="990.58"/>
    <n v="0"/>
    <n v="990.58"/>
    <s v="Debit Card"/>
    <x v="2"/>
    <s v="Same-Day"/>
    <s v="Delivered"/>
    <n v="990.58"/>
    <n v="990.58"/>
    <n v="2189601.9989000014"/>
    <m/>
    <m/>
    <n v="6557.4564173228364"/>
    <n v="0"/>
    <n v="0"/>
    <n v="1"/>
  </r>
  <r>
    <s v="ORD0902"/>
    <d v="2025-06-27T00:00:00"/>
    <s v="Gujarat"/>
    <s v="East"/>
    <x v="2"/>
    <s v="Comics"/>
    <n v="2"/>
    <n v="1336.09"/>
    <n v="0.12"/>
    <n v="2351.52"/>
    <s v="Credit Card"/>
    <x v="2"/>
    <s v="Express"/>
    <s v="Delivered"/>
    <n v="2672.18"/>
    <n v="2351.5183999999999"/>
    <n v="1954015.6870999979"/>
    <m/>
    <m/>
    <n v="6557.4564173228364"/>
    <n v="320.66159999999991"/>
    <n v="8.9814308916315519E-3"/>
    <n v="1"/>
  </r>
  <r>
    <s v="ORD0903"/>
    <d v="2025-06-01T00:00:00"/>
    <s v="Karnataka"/>
    <s v="East"/>
    <x v="0"/>
    <s v="Laptop"/>
    <n v="3"/>
    <n v="3740.37"/>
    <n v="0.15"/>
    <n v="9537.94"/>
    <s v="UPI"/>
    <x v="1"/>
    <s v="Same-Day"/>
    <s v="Delivered"/>
    <n v="11221.11"/>
    <n v="9537.9434999999994"/>
    <n v="2058812.7634000003"/>
    <m/>
    <m/>
    <n v="7014.593770491806"/>
    <n v="1683.1665000000012"/>
    <n v="4.0102984464103824E-3"/>
    <n v="1"/>
  </r>
  <r>
    <s v="ORD0904"/>
    <d v="2025-04-26T00:00:00"/>
    <s v="Gujarat"/>
    <s v="North"/>
    <x v="4"/>
    <s v="Sofa"/>
    <n v="1"/>
    <n v="739.38"/>
    <n v="0.19"/>
    <n v="598.9"/>
    <s v="Net Banking"/>
    <x v="0"/>
    <s v="Standard"/>
    <s v="Delivered"/>
    <n v="739.38"/>
    <n v="598.89780000000007"/>
    <n v="2189601.9989000014"/>
    <m/>
    <m/>
    <n v="6400.6183730158691"/>
    <n v="140.48219999999992"/>
    <n v="2.5697205766993969E-2"/>
    <n v="1"/>
  </r>
  <r>
    <s v="ORD0905"/>
    <d v="2025-05-18T00:00:00"/>
    <s v="Tamil Nadu"/>
    <s v="South"/>
    <x v="3"/>
    <s v="Jeans"/>
    <n v="5"/>
    <n v="3133.15"/>
    <n v="0.08"/>
    <n v="14412.49"/>
    <s v="Credit Card"/>
    <x v="0"/>
    <s v="Express"/>
    <s v="Delivered"/>
    <n v="15665.75"/>
    <n v="14412.49"/>
    <n v="1802015.0199999986"/>
    <m/>
    <m/>
    <n v="6400.6183730158691"/>
    <n v="1253.2600000000002"/>
    <n v="2.5533408869667907E-3"/>
    <n v="1"/>
  </r>
  <r>
    <s v="ORD0906"/>
    <d v="2025-01-06T00:00:00"/>
    <s v="Delhi"/>
    <s v="East"/>
    <x v="3"/>
    <s v="T-shirt"/>
    <n v="5"/>
    <n v="3586.86"/>
    <n v="0.22"/>
    <n v="13988.75"/>
    <s v="Debit Card"/>
    <x v="2"/>
    <s v="Same-Day"/>
    <s v="Returned"/>
    <n v="17934.3"/>
    <n v="13988.754000000001"/>
    <n v="1802015.0199999986"/>
    <m/>
    <m/>
    <n v="6557.4564173228364"/>
    <n v="3945.5459999999985"/>
    <n v="6.1334983801988371E-3"/>
    <n v="0"/>
  </r>
  <r>
    <s v="ORD0907"/>
    <d v="2025-06-18T00:00:00"/>
    <s v="Tamil Nadu"/>
    <s v="South"/>
    <x v="2"/>
    <s v="Novel"/>
    <n v="4"/>
    <n v="2666.44"/>
    <n v="0.24"/>
    <n v="8105.98"/>
    <s v="Credit Card"/>
    <x v="2"/>
    <s v="Standard"/>
    <s v="Delivered"/>
    <n v="10665.76"/>
    <n v="8105.9776000000002"/>
    <n v="1954015.6870999979"/>
    <m/>
    <m/>
    <n v="6557.4564173228364"/>
    <n v="2559.7824000000001"/>
    <n v="9.000765065030527E-3"/>
    <n v="1"/>
  </r>
  <r>
    <s v="ORD0908"/>
    <d v="2025-06-23T00:00:00"/>
    <s v="Maharashtra"/>
    <s v="North"/>
    <x v="3"/>
    <s v="Dress"/>
    <n v="2"/>
    <n v="3729.5"/>
    <n v="0.1"/>
    <n v="6713.1"/>
    <s v="COD"/>
    <x v="0"/>
    <s v="Same-Day"/>
    <s v="Delivered"/>
    <n v="7459"/>
    <n v="6713.1"/>
    <n v="1802015.0199999986"/>
    <m/>
    <m/>
    <n v="6400.6183730158691"/>
    <n v="745.89999999999964"/>
    <n v="2.6813245743397239E-3"/>
    <n v="1"/>
  </r>
  <r>
    <s v="ORD0909"/>
    <d v="2025-05-31T00:00:00"/>
    <s v="Gujarat"/>
    <s v="South"/>
    <x v="1"/>
    <s v="Biscuits"/>
    <n v="5"/>
    <n v="1430.32"/>
    <n v="0.05"/>
    <n v="6794.02"/>
    <s v="Net Banking"/>
    <x v="2"/>
    <s v="Standard"/>
    <s v="Delivered"/>
    <n v="7151.5999999999995"/>
    <n v="6794.0199999999995"/>
    <n v="1975775.7839999988"/>
    <m/>
    <m/>
    <n v="6557.4564173228364"/>
    <n v="357.57999999999993"/>
    <n v="3.4957212372056603E-3"/>
    <n v="1"/>
  </r>
  <r>
    <s v="ORD0910"/>
    <d v="2025-04-24T00:00:00"/>
    <s v="Gujarat"/>
    <s v="North"/>
    <x v="0"/>
    <s v="Smartwatch"/>
    <n v="3"/>
    <n v="4277.13"/>
    <n v="7.0000000000000007E-2"/>
    <n v="11933.19"/>
    <s v="COD"/>
    <x v="2"/>
    <s v="Express"/>
    <s v="Delivered"/>
    <n v="12831.39"/>
    <n v="11933.192699999998"/>
    <n v="2058812.7634000003"/>
    <m/>
    <m/>
    <n v="6557.4564173228364"/>
    <n v="898.19730000000163"/>
    <n v="1.6366114660999315E-3"/>
    <n v="1"/>
  </r>
  <r>
    <s v="ORD0911"/>
    <d v="2025-03-17T00:00:00"/>
    <s v="Karnataka"/>
    <s v="East"/>
    <x v="0"/>
    <s v="Laptop"/>
    <n v="2"/>
    <n v="4716.03"/>
    <n v="7.0000000000000007E-2"/>
    <n v="8771.82"/>
    <s v="Credit Card"/>
    <x v="1"/>
    <s v="Standard"/>
    <s v="Returned"/>
    <n v="9432.06"/>
    <n v="8771.8157999999985"/>
    <n v="2058812.7634000003"/>
    <m/>
    <m/>
    <n v="7014.593770491806"/>
    <n v="660.244200000001"/>
    <n v="1.4842992941096645E-3"/>
    <n v="0"/>
  </r>
  <r>
    <s v="ORD0912"/>
    <d v="2025-04-05T00:00:00"/>
    <s v="Delhi"/>
    <s v="East"/>
    <x v="0"/>
    <s v="Laptop"/>
    <n v="1"/>
    <n v="3278.36"/>
    <n v="0.16"/>
    <n v="2753.82"/>
    <s v="COD"/>
    <x v="0"/>
    <s v="Express"/>
    <s v="Delivered"/>
    <n v="3278.36"/>
    <n v="2753.8224"/>
    <n v="2058812.7634000003"/>
    <m/>
    <m/>
    <n v="6400.6183730158691"/>
    <n v="524.53760000000011"/>
    <n v="4.8804890250003048E-3"/>
    <n v="1"/>
  </r>
  <r>
    <s v="ORD0913"/>
    <d v="2025-01-04T00:00:00"/>
    <s v="Delhi"/>
    <s v="East"/>
    <x v="1"/>
    <s v="Milk"/>
    <n v="3"/>
    <n v="1690.71"/>
    <n v="0.01"/>
    <n v="5021.41"/>
    <s v="Net Banking"/>
    <x v="1"/>
    <s v="Standard"/>
    <s v="Delivered"/>
    <n v="5072.13"/>
    <n v="5021.4087"/>
    <n v="1975775.7839999988"/>
    <m/>
    <m/>
    <n v="7014.593770491806"/>
    <n v="50.721300000000156"/>
    <n v="5.9146748998941269E-4"/>
    <n v="1"/>
  </r>
  <r>
    <s v="ORD0914"/>
    <d v="2025-03-12T00:00:00"/>
    <s v="Karnataka"/>
    <s v="East"/>
    <x v="4"/>
    <s v="Sofa"/>
    <n v="5"/>
    <n v="621.57000000000005"/>
    <n v="0.19"/>
    <n v="2517.36"/>
    <s v="Credit Card"/>
    <x v="1"/>
    <s v="Express"/>
    <s v="Returned"/>
    <n v="3107.8500000000004"/>
    <n v="2517.3585000000003"/>
    <n v="2189601.9989000014"/>
    <m/>
    <m/>
    <n v="7014.593770491806"/>
    <n v="590.49150000000009"/>
    <n v="3.0567755844072265E-2"/>
    <n v="0"/>
  </r>
  <r>
    <s v="ORD0915"/>
    <d v="2025-03-01T00:00:00"/>
    <s v="Tamil Nadu"/>
    <s v="South"/>
    <x v="1"/>
    <s v="Oil"/>
    <n v="3"/>
    <n v="1099.2"/>
    <n v="0.16"/>
    <n v="2769.98"/>
    <s v="Debit Card"/>
    <x v="2"/>
    <s v="Express"/>
    <s v="Delivered"/>
    <n v="3297.6000000000004"/>
    <n v="2769.9840000000004"/>
    <n v="1975775.7839999988"/>
    <m/>
    <m/>
    <n v="6557.4564173228364"/>
    <n v="527.61599999999999"/>
    <n v="1.4556040756914117E-2"/>
    <n v="1"/>
  </r>
  <r>
    <s v="ORD0916"/>
    <d v="2025-05-29T00:00:00"/>
    <s v="Delhi"/>
    <s v="South"/>
    <x v="2"/>
    <s v="Comics"/>
    <n v="4"/>
    <n v="989.42"/>
    <n v="0.05"/>
    <n v="3759.8"/>
    <s v="Net Banking"/>
    <x v="0"/>
    <s v="Standard"/>
    <s v="Delivered"/>
    <n v="3957.68"/>
    <n v="3759.7959999999998"/>
    <n v="1954015.6870999979"/>
    <m/>
    <m/>
    <n v="6400.6183730158691"/>
    <n v="197.88400000000001"/>
    <n v="5.0534656667542612E-3"/>
    <n v="1"/>
  </r>
  <r>
    <s v="ORD0917"/>
    <d v="2025-03-19T00:00:00"/>
    <s v="Maharashtra"/>
    <s v="North"/>
    <x v="3"/>
    <s v="Dress"/>
    <n v="2"/>
    <n v="4105.75"/>
    <n v="0.17"/>
    <n v="6815.55"/>
    <s v="UPI"/>
    <x v="0"/>
    <s v="Standard"/>
    <s v="Delivered"/>
    <n v="8211.5"/>
    <n v="6815.5450000000001"/>
    <n v="1802015.0199999986"/>
    <m/>
    <m/>
    <n v="6400.6183730158691"/>
    <n v="1395.9549999999999"/>
    <n v="4.1405346160871956E-3"/>
    <n v="1"/>
  </r>
  <r>
    <s v="ORD0918"/>
    <d v="2025-06-17T00:00:00"/>
    <s v="Tamil Nadu"/>
    <s v="North"/>
    <x v="2"/>
    <s v="Textbook"/>
    <n v="5"/>
    <n v="772.73"/>
    <n v="0.19"/>
    <n v="3129.56"/>
    <s v="Net Banking"/>
    <x v="0"/>
    <s v="Standard"/>
    <s v="Delivered"/>
    <n v="3863.65"/>
    <n v="3129.5565000000001"/>
    <n v="1954015.6870999979"/>
    <m/>
    <m/>
    <n v="6400.6183730158691"/>
    <n v="734.09349999999995"/>
    <n v="2.4588148512417016E-2"/>
    <n v="1"/>
  </r>
  <r>
    <s v="ORD0919"/>
    <d v="2025-06-25T00:00:00"/>
    <s v="Maharashtra"/>
    <s v="North"/>
    <x v="0"/>
    <s v="Smartphone"/>
    <n v="2"/>
    <n v="3873.58"/>
    <n v="7.0000000000000007E-2"/>
    <n v="7204.86"/>
    <s v="Credit Card"/>
    <x v="0"/>
    <s v="Same-Day"/>
    <s v="Cancelled"/>
    <n v="7747.16"/>
    <n v="7204.8587999999991"/>
    <n v="2058812.7634000003"/>
    <m/>
    <m/>
    <n v="6400.6183730158691"/>
    <n v="542.30120000000079"/>
    <n v="1.8071138326819119E-3"/>
    <n v="0"/>
  </r>
  <r>
    <s v="ORD0920"/>
    <d v="2025-06-14T00:00:00"/>
    <s v="Gujarat"/>
    <s v="West"/>
    <x v="0"/>
    <s v="Smartphone"/>
    <n v="1"/>
    <n v="1091.3800000000001"/>
    <n v="0.12"/>
    <n v="960.41"/>
    <s v="UPI"/>
    <x v="1"/>
    <s v="Same-Day"/>
    <s v="Cancelled"/>
    <n v="1091.3800000000001"/>
    <n v="960.41440000000011"/>
    <n v="2058812.7634000003"/>
    <m/>
    <m/>
    <n v="7014.593770491806"/>
    <n v="130.96559999999999"/>
    <n v="1.0995253715479483E-2"/>
    <n v="0"/>
  </r>
  <r>
    <s v="ORD0921"/>
    <d v="2025-03-25T00:00:00"/>
    <s v="Tamil Nadu"/>
    <s v="North"/>
    <x v="4"/>
    <s v="Curtain"/>
    <n v="1"/>
    <n v="2763.28"/>
    <n v="7.0000000000000007E-2"/>
    <n v="2569.85"/>
    <s v="Debit Card"/>
    <x v="0"/>
    <s v="Same-Day"/>
    <s v="Delivered"/>
    <n v="2763.28"/>
    <n v="2569.8503999999998"/>
    <n v="2189601.9989000014"/>
    <m/>
    <m/>
    <n v="6400.6183730158691"/>
    <n v="193.42960000000039"/>
    <n v="2.5332213890738543E-3"/>
    <n v="1"/>
  </r>
  <r>
    <s v="ORD0922"/>
    <d v="2025-04-17T00:00:00"/>
    <s v="Gujarat"/>
    <s v="South"/>
    <x v="0"/>
    <s v="Smartphone"/>
    <n v="5"/>
    <n v="4443.6400000000003"/>
    <n v="0.1"/>
    <n v="19996.38"/>
    <s v="UPI"/>
    <x v="0"/>
    <s v="Standard"/>
    <s v="Delivered"/>
    <n v="22218.2"/>
    <n v="19996.38"/>
    <n v="2058812.7634000003"/>
    <m/>
    <m/>
    <n v="6400.6183730158691"/>
    <n v="2221.8199999999997"/>
    <n v="2.2504073237255943E-3"/>
    <n v="1"/>
  </r>
  <r>
    <s v="ORD0923"/>
    <d v="2025-05-28T00:00:00"/>
    <s v="Delhi"/>
    <s v="North"/>
    <x v="2"/>
    <s v="Biography"/>
    <n v="3"/>
    <n v="1206.83"/>
    <n v="0.22"/>
    <n v="2823.98"/>
    <s v="UPI"/>
    <x v="1"/>
    <s v="Express"/>
    <s v="Delivered"/>
    <n v="3620.49"/>
    <n v="2823.9821999999999"/>
    <n v="1954015.6870999979"/>
    <m/>
    <m/>
    <n v="7014.593770491806"/>
    <n v="796.50779999999986"/>
    <n v="1.8229576659512942E-2"/>
    <n v="1"/>
  </r>
  <r>
    <s v="ORD0924"/>
    <d v="2025-05-25T00:00:00"/>
    <s v="Maharashtra"/>
    <s v="North"/>
    <x v="0"/>
    <s v="Laptop"/>
    <n v="1"/>
    <n v="3116.91"/>
    <n v="0.03"/>
    <n v="3023.4"/>
    <s v="UPI"/>
    <x v="2"/>
    <s v="Standard"/>
    <s v="Delivered"/>
    <n v="3116.91"/>
    <n v="3023.4026999999996"/>
    <n v="2058812.7634000003"/>
    <m/>
    <m/>
    <n v="6557.4564173228364"/>
    <n v="93.507300000000214"/>
    <n v="9.6249169850910038E-4"/>
    <n v="1"/>
  </r>
  <r>
    <s v="ORD0925"/>
    <d v="2025-04-19T00:00:00"/>
    <s v="Gujarat"/>
    <s v="East"/>
    <x v="3"/>
    <s v="Jacket"/>
    <n v="2"/>
    <n v="3429.22"/>
    <n v="0.04"/>
    <n v="6584.1"/>
    <s v="UPI"/>
    <x v="1"/>
    <s v="Same-Day"/>
    <s v="Delivered"/>
    <n v="6858.44"/>
    <n v="6584.1023999999998"/>
    <n v="1802015.0199999986"/>
    <m/>
    <m/>
    <n v="7014.593770491806"/>
    <n v="274.33759999999984"/>
    <n v="1.1664460139623588E-3"/>
    <n v="1"/>
  </r>
  <r>
    <s v="ORD0926"/>
    <d v="2025-06-07T00:00:00"/>
    <s v="Maharashtra"/>
    <s v="North"/>
    <x v="4"/>
    <s v="Curtain"/>
    <n v="3"/>
    <n v="4671.12"/>
    <n v="0.2"/>
    <n v="11210.69"/>
    <s v="UPI"/>
    <x v="2"/>
    <s v="Same-Day"/>
    <s v="Cancelled"/>
    <n v="14013.36"/>
    <n v="11210.688000000002"/>
    <n v="2189601.9989000014"/>
    <m/>
    <m/>
    <n v="6557.4564173228364"/>
    <n v="2802.6719999999987"/>
    <n v="4.2816283889088704E-3"/>
    <n v="0"/>
  </r>
  <r>
    <s v="ORD0927"/>
    <d v="2025-04-30T00:00:00"/>
    <s v="Karnataka"/>
    <s v="North"/>
    <x v="3"/>
    <s v="Jeans"/>
    <n v="4"/>
    <n v="3634.58"/>
    <n v="0.2"/>
    <n v="11630.66"/>
    <s v="Debit Card"/>
    <x v="2"/>
    <s v="Express"/>
    <s v="Delivered"/>
    <n v="14538.32"/>
    <n v="11630.656000000001"/>
    <n v="1802015.0199999986"/>
    <m/>
    <m/>
    <n v="6557.4564173228364"/>
    <n v="2907.6639999999989"/>
    <n v="5.5026990738957469E-3"/>
    <n v="1"/>
  </r>
  <r>
    <s v="ORD0928"/>
    <d v="2025-06-26T00:00:00"/>
    <s v="Delhi"/>
    <s v="West"/>
    <x v="2"/>
    <s v="Comics"/>
    <n v="2"/>
    <n v="991.17"/>
    <n v="0.1"/>
    <n v="1784.11"/>
    <s v="Credit Card"/>
    <x v="2"/>
    <s v="Express"/>
    <s v="Delivered"/>
    <n v="1982.34"/>
    <n v="1784.106"/>
    <n v="1954015.6870999979"/>
    <m/>
    <m/>
    <n v="6557.4564173228364"/>
    <n v="198.23399999999992"/>
    <n v="1.0089086634986935E-2"/>
    <n v="1"/>
  </r>
  <r>
    <s v="ORD0929"/>
    <d v="2025-02-14T00:00:00"/>
    <s v="Delhi"/>
    <s v="South"/>
    <x v="2"/>
    <s v="Comics"/>
    <n v="4"/>
    <n v="2791.76"/>
    <n v="0.13"/>
    <n v="9715.32"/>
    <s v="Debit Card"/>
    <x v="2"/>
    <s v="Express"/>
    <s v="Delivered"/>
    <n v="11167.04"/>
    <n v="9715.3248000000003"/>
    <n v="1954015.6870999979"/>
    <m/>
    <m/>
    <n v="6557.4564173228364"/>
    <n v="1451.7152000000006"/>
    <n v="4.656560735879875E-3"/>
    <n v="1"/>
  </r>
  <r>
    <s v="ORD0930"/>
    <d v="2025-04-07T00:00:00"/>
    <s v="Gujarat"/>
    <s v="South"/>
    <x v="1"/>
    <s v="Biscuits"/>
    <n v="2"/>
    <n v="3545.16"/>
    <n v="0.06"/>
    <n v="6664.9"/>
    <s v="COD"/>
    <x v="1"/>
    <s v="Standard"/>
    <s v="In Transit"/>
    <n v="7090.32"/>
    <n v="6664.9007999999994"/>
    <n v="1975775.7839999988"/>
    <m/>
    <m/>
    <n v="7014.593770491806"/>
    <n v="425.41920000000027"/>
    <n v="1.6924482957045661E-3"/>
    <n v="0"/>
  </r>
  <r>
    <s v="ORD0931"/>
    <d v="2025-02-14T00:00:00"/>
    <s v="Gujarat"/>
    <s v="East"/>
    <x v="0"/>
    <s v="Headphones"/>
    <n v="1"/>
    <n v="391.93"/>
    <n v="0.09"/>
    <n v="356.66"/>
    <s v="Net Banking"/>
    <x v="0"/>
    <s v="Standard"/>
    <s v="Delivered"/>
    <n v="391.93"/>
    <n v="356.65630000000004"/>
    <n v="2058812.7634000003"/>
    <m/>
    <m/>
    <n v="6400.6183730158691"/>
    <n v="35.273699999999963"/>
    <n v="2.2963284259944376E-2"/>
    <n v="1"/>
  </r>
  <r>
    <s v="ORD0932"/>
    <d v="2025-02-24T00:00:00"/>
    <s v="Delhi"/>
    <s v="South"/>
    <x v="1"/>
    <s v="Biscuits"/>
    <n v="1"/>
    <n v="3760.28"/>
    <n v="0.03"/>
    <n v="3647.47"/>
    <s v="Debit Card"/>
    <x v="0"/>
    <s v="Same-Day"/>
    <s v="Delivered"/>
    <n v="3760.28"/>
    <n v="3647.4716000000003"/>
    <n v="1975775.7839999988"/>
    <m/>
    <m/>
    <n v="6400.6183730158691"/>
    <n v="112.80839999999989"/>
    <n v="7.9781292882444917E-4"/>
    <n v="1"/>
  </r>
  <r>
    <s v="ORD0933"/>
    <d v="2025-03-28T00:00:00"/>
    <s v="Karnataka"/>
    <s v="South"/>
    <x v="0"/>
    <s v="Smartwatch"/>
    <n v="1"/>
    <n v="3347.46"/>
    <n v="0.02"/>
    <n v="3280.51"/>
    <s v="Credit Card"/>
    <x v="1"/>
    <s v="Same-Day"/>
    <s v="Delivered"/>
    <n v="3347.46"/>
    <n v="3280.5108"/>
    <n v="2058812.7634000003"/>
    <m/>
    <m/>
    <n v="7014.593770491806"/>
    <n v="66.949200000000019"/>
    <n v="5.9746793090880844E-4"/>
    <n v="1"/>
  </r>
  <r>
    <s v="ORD0934"/>
    <d v="2025-04-07T00:00:00"/>
    <s v="Maharashtra"/>
    <s v="South"/>
    <x v="4"/>
    <s v="Sofa"/>
    <n v="1"/>
    <n v="2889"/>
    <n v="0.2"/>
    <n v="2311.1999999999998"/>
    <s v="Debit Card"/>
    <x v="0"/>
    <s v="Standard"/>
    <s v="Delivered"/>
    <n v="2889"/>
    <n v="2311.2000000000003"/>
    <n v="2189601.9989000014"/>
    <m/>
    <m/>
    <n v="6400.6183730158691"/>
    <n v="577.79999999999973"/>
    <n v="6.9228106611284182E-3"/>
    <n v="1"/>
  </r>
  <r>
    <s v="ORD0935"/>
    <d v="2025-01-08T00:00:00"/>
    <s v="Tamil Nadu"/>
    <s v="East"/>
    <x v="3"/>
    <s v="Dress"/>
    <n v="3"/>
    <n v="2275.4699999999998"/>
    <n v="0.16"/>
    <n v="5734.18"/>
    <s v="Net Banking"/>
    <x v="1"/>
    <s v="Standard"/>
    <s v="Delivered"/>
    <n v="6826.41"/>
    <n v="5734.1844000000001"/>
    <n v="1802015.0199999986"/>
    <m/>
    <m/>
    <n v="7014.593770491806"/>
    <n v="1092.2255999999998"/>
    <n v="7.0315143684601426E-3"/>
    <n v="1"/>
  </r>
  <r>
    <s v="ORD0936"/>
    <d v="2025-03-19T00:00:00"/>
    <s v="Gujarat"/>
    <s v="West"/>
    <x v="0"/>
    <s v="Smartphone"/>
    <n v="2"/>
    <n v="153.25"/>
    <n v="0.21"/>
    <n v="242.14"/>
    <s v="Debit Card"/>
    <x v="1"/>
    <s v="Same-Day"/>
    <s v="Delivered"/>
    <n v="306.5"/>
    <n v="242.13500000000002"/>
    <n v="2058812.7634000003"/>
    <m/>
    <m/>
    <n v="7014.593770491806"/>
    <n v="64.364999999999981"/>
    <n v="0.13703099510603589"/>
    <n v="1"/>
  </r>
  <r>
    <s v="ORD0937"/>
    <d v="2025-03-09T00:00:00"/>
    <s v="Delhi"/>
    <s v="South"/>
    <x v="4"/>
    <s v="Curtain"/>
    <n v="3"/>
    <n v="4868.3"/>
    <n v="0.13"/>
    <n v="12706.26"/>
    <s v="Net Banking"/>
    <x v="0"/>
    <s v="Standard"/>
    <s v="Delivered"/>
    <n v="14604.900000000001"/>
    <n v="12706.263000000001"/>
    <n v="2189601.9989000014"/>
    <m/>
    <m/>
    <n v="6400.6183730158691"/>
    <n v="1898.6370000000006"/>
    <n v="2.6703366678306594E-3"/>
    <n v="1"/>
  </r>
  <r>
    <s v="ORD0938"/>
    <d v="2025-05-12T00:00:00"/>
    <s v="Tamil Nadu"/>
    <s v="West"/>
    <x v="0"/>
    <s v="Laptop"/>
    <n v="5"/>
    <n v="3064.91"/>
    <n v="0.02"/>
    <n v="15018.06"/>
    <s v="Debit Card"/>
    <x v="1"/>
    <s v="Same-Day"/>
    <s v="Delivered"/>
    <n v="15324.55"/>
    <n v="15018.058999999999"/>
    <n v="2058812.7634000003"/>
    <m/>
    <m/>
    <n v="7014.593770491806"/>
    <n v="306.49099999999999"/>
    <n v="6.525477093944031E-4"/>
    <n v="1"/>
  </r>
  <r>
    <s v="ORD0939"/>
    <d v="2025-05-14T00:00:00"/>
    <s v="Delhi"/>
    <s v="East"/>
    <x v="2"/>
    <s v="Biography"/>
    <n v="4"/>
    <n v="1054.18"/>
    <n v="0.03"/>
    <n v="4090.22"/>
    <s v="Credit Card"/>
    <x v="2"/>
    <s v="Standard"/>
    <s v="Delivered"/>
    <n v="4216.72"/>
    <n v="4090.2184000000002"/>
    <n v="1954015.6870999979"/>
    <m/>
    <m/>
    <n v="6557.4564173228364"/>
    <n v="126.50160000000005"/>
    <n v="2.8458138078885954E-3"/>
    <n v="1"/>
  </r>
  <r>
    <s v="ORD0940"/>
    <d v="2025-06-06T00:00:00"/>
    <s v="Delhi"/>
    <s v="East"/>
    <x v="4"/>
    <s v="Lamp"/>
    <n v="5"/>
    <n v="621.67999999999995"/>
    <n v="0.05"/>
    <n v="2952.98"/>
    <s v="UPI"/>
    <x v="0"/>
    <s v="Standard"/>
    <s v="Delivered"/>
    <n v="3108.3999999999996"/>
    <n v="2952.9799999999996"/>
    <n v="2189601.9989000014"/>
    <m/>
    <m/>
    <n v="6400.6183730158691"/>
    <n v="155.42000000000007"/>
    <n v="8.0427229442800157E-3"/>
    <n v="1"/>
  </r>
  <r>
    <s v="ORD0941"/>
    <d v="2025-03-22T00:00:00"/>
    <s v="Delhi"/>
    <s v="North"/>
    <x v="3"/>
    <s v="T-shirt"/>
    <n v="5"/>
    <n v="2867.5"/>
    <n v="0.14000000000000001"/>
    <n v="12330.25"/>
    <s v="UPI"/>
    <x v="0"/>
    <s v="Express"/>
    <s v="Delivered"/>
    <n v="14337.5"/>
    <n v="12330.25"/>
    <n v="1802015.0199999986"/>
    <m/>
    <m/>
    <n v="6400.6183730158691"/>
    <n v="2007.25"/>
    <n v="4.8823016564952049E-3"/>
    <n v="1"/>
  </r>
  <r>
    <s v="ORD0942"/>
    <d v="2025-05-23T00:00:00"/>
    <s v="Maharashtra"/>
    <s v="East"/>
    <x v="0"/>
    <s v="Headphones"/>
    <n v="4"/>
    <n v="2551.06"/>
    <n v="0.08"/>
    <n v="9387.9"/>
    <s v="UPI"/>
    <x v="2"/>
    <s v="Express"/>
    <s v="In Transit"/>
    <n v="10204.24"/>
    <n v="9387.9007999999994"/>
    <n v="2058812.7634000003"/>
    <m/>
    <m/>
    <n v="6557.4564173228364"/>
    <n v="816.33920000000035"/>
    <n v="3.1359513300353581E-3"/>
    <n v="0"/>
  </r>
  <r>
    <s v="ORD0943"/>
    <d v="2025-02-04T00:00:00"/>
    <s v="Tamil Nadu"/>
    <s v="West"/>
    <x v="0"/>
    <s v="Headphones"/>
    <n v="5"/>
    <n v="4056.72"/>
    <n v="0.04"/>
    <n v="19472.259999999998"/>
    <s v="COD"/>
    <x v="0"/>
    <s v="Same-Day"/>
    <s v="Delivered"/>
    <n v="20283.599999999999"/>
    <n v="19472.255999999998"/>
    <n v="2058812.7634000003"/>
    <m/>
    <m/>
    <n v="6400.6183730158691"/>
    <n v="811.34400000000096"/>
    <n v="9.8601826105819477E-4"/>
    <n v="1"/>
  </r>
  <r>
    <s v="ORD0944"/>
    <d v="2025-06-15T00:00:00"/>
    <s v="Delhi"/>
    <s v="South"/>
    <x v="0"/>
    <s v="Headphones"/>
    <n v="4"/>
    <n v="485.89"/>
    <n v="0.16"/>
    <n v="1632.59"/>
    <s v="Debit Card"/>
    <x v="1"/>
    <s v="Same-Day"/>
    <s v="Returned"/>
    <n v="1943.56"/>
    <n v="1632.5903999999998"/>
    <n v="2058812.7634000003"/>
    <m/>
    <m/>
    <n v="7014.593770491806"/>
    <n v="310.96960000000013"/>
    <n v="3.2929263825145612E-2"/>
    <n v="0"/>
  </r>
  <r>
    <s v="ORD0945"/>
    <d v="2025-04-03T00:00:00"/>
    <s v="Gujarat"/>
    <s v="West"/>
    <x v="3"/>
    <s v="Jeans"/>
    <n v="5"/>
    <n v="3291.84"/>
    <n v="0.23"/>
    <n v="12673.58"/>
    <s v="COD"/>
    <x v="1"/>
    <s v="Express"/>
    <s v="Cancelled"/>
    <n v="16459.2"/>
    <n v="12673.584000000001"/>
    <n v="1802015.0199999986"/>
    <m/>
    <m/>
    <n v="7014.593770491806"/>
    <n v="3785.616"/>
    <n v="6.9869738504909117E-3"/>
    <n v="0"/>
  </r>
  <r>
    <s v="ORD0946"/>
    <d v="2025-06-30T00:00:00"/>
    <s v="Karnataka"/>
    <s v="South"/>
    <x v="4"/>
    <s v="Curtain"/>
    <n v="1"/>
    <n v="4464.33"/>
    <n v="0.19"/>
    <n v="3616.11"/>
    <s v="COD"/>
    <x v="2"/>
    <s v="Express"/>
    <s v="Delivered"/>
    <n v="4464.33"/>
    <n v="3616.1073000000001"/>
    <n v="2189601.9989000014"/>
    <m/>
    <m/>
    <n v="6557.4564173228364"/>
    <n v="848.2226999999998"/>
    <n v="4.2559577808988138E-3"/>
    <n v="1"/>
  </r>
  <r>
    <s v="ORD0947"/>
    <d v="2025-01-27T00:00:00"/>
    <s v="Delhi"/>
    <s v="North"/>
    <x v="1"/>
    <s v="Rice"/>
    <n v="4"/>
    <n v="577.29"/>
    <n v="0"/>
    <n v="2309.16"/>
    <s v="COD"/>
    <x v="1"/>
    <s v="Express"/>
    <s v="Delivered"/>
    <n v="2309.16"/>
    <n v="2309.16"/>
    <n v="1975775.7839999988"/>
    <m/>
    <m/>
    <n v="7014.593770491806"/>
    <n v="0"/>
    <n v="0"/>
    <n v="1"/>
  </r>
  <r>
    <s v="ORD0948"/>
    <d v="2025-05-03T00:00:00"/>
    <s v="Delhi"/>
    <s v="North"/>
    <x v="2"/>
    <s v="Comics"/>
    <n v="1"/>
    <n v="1472.57"/>
    <n v="0.09"/>
    <n v="1340.04"/>
    <s v="UPI"/>
    <x v="0"/>
    <s v="Standard"/>
    <s v="Delivered"/>
    <n v="1472.57"/>
    <n v="1340.0387000000001"/>
    <n v="1954015.6870999979"/>
    <m/>
    <m/>
    <n v="6400.6183730158691"/>
    <n v="132.53129999999987"/>
    <n v="6.1117637871204765E-3"/>
    <n v="1"/>
  </r>
  <r>
    <s v="ORD0949"/>
    <d v="2025-04-16T00:00:00"/>
    <s v="Tamil Nadu"/>
    <s v="North"/>
    <x v="2"/>
    <s v="Comics"/>
    <n v="2"/>
    <n v="4705.16"/>
    <n v="0.24"/>
    <n v="7151.84"/>
    <s v="UPI"/>
    <x v="2"/>
    <s v="Express"/>
    <s v="Delivered"/>
    <n v="9410.32"/>
    <n v="7151.8432000000003"/>
    <n v="1954015.6870999979"/>
    <m/>
    <m/>
    <n v="6557.4564173228364"/>
    <n v="2258.4767999999995"/>
    <n v="5.1007829701859237E-3"/>
    <n v="1"/>
  </r>
  <r>
    <s v="ORD0950"/>
    <d v="2025-01-08T00:00:00"/>
    <s v="Tamil Nadu"/>
    <s v="East"/>
    <x v="4"/>
    <s v="Table"/>
    <n v="2"/>
    <n v="2260.06"/>
    <n v="0.13"/>
    <n v="3932.5"/>
    <s v="COD"/>
    <x v="1"/>
    <s v="Same-Day"/>
    <s v="Delivered"/>
    <n v="4520.12"/>
    <n v="3932.5043999999998"/>
    <n v="2189601.9989000014"/>
    <m/>
    <m/>
    <n v="7014.593770491806"/>
    <n v="587.61560000000009"/>
    <n v="5.7520596798315091E-3"/>
    <n v="1"/>
  </r>
  <r>
    <s v="ORD0951"/>
    <d v="2025-06-28T00:00:00"/>
    <s v="Karnataka"/>
    <s v="North"/>
    <x v="2"/>
    <s v="Biography"/>
    <n v="1"/>
    <n v="3731.11"/>
    <n v="0.06"/>
    <n v="3507.24"/>
    <s v="Credit Card"/>
    <x v="1"/>
    <s v="Same-Day"/>
    <s v="Delivered"/>
    <n v="3731.11"/>
    <n v="3507.2433999999998"/>
    <n v="1954015.6870999979"/>
    <m/>
    <m/>
    <n v="7014.593770491806"/>
    <n v="223.86660000000029"/>
    <n v="1.6081005384456634E-3"/>
    <n v="1"/>
  </r>
  <r>
    <s v="ORD0952"/>
    <d v="2025-03-20T00:00:00"/>
    <s v="Tamil Nadu"/>
    <s v="North"/>
    <x v="0"/>
    <s v="Headphones"/>
    <n v="4"/>
    <n v="4283.76"/>
    <n v="0.06"/>
    <n v="16106.94"/>
    <s v="Debit Card"/>
    <x v="1"/>
    <s v="Express"/>
    <s v="Delivered"/>
    <n v="17135.04"/>
    <n v="16106.937599999999"/>
    <n v="2058812.7634000003"/>
    <m/>
    <m/>
    <n v="7014.593770491806"/>
    <n v="1028.1024000000016"/>
    <n v="1.4006386912432068E-3"/>
    <n v="1"/>
  </r>
  <r>
    <s v="ORD0953"/>
    <d v="2025-04-27T00:00:00"/>
    <s v="Maharashtra"/>
    <s v="South"/>
    <x v="2"/>
    <s v="Biography"/>
    <n v="1"/>
    <n v="4595.5600000000004"/>
    <n v="0.23"/>
    <n v="3538.58"/>
    <s v="Credit Card"/>
    <x v="0"/>
    <s v="Express"/>
    <s v="Delivered"/>
    <n v="4595.5600000000004"/>
    <n v="3538.5812000000005"/>
    <n v="1954015.6870999979"/>
    <m/>
    <m/>
    <n v="6400.6183730158691"/>
    <n v="1056.9787999999999"/>
    <n v="5.0048307496801253E-3"/>
    <n v="1"/>
  </r>
  <r>
    <s v="ORD0954"/>
    <d v="2025-04-22T00:00:00"/>
    <s v="Karnataka"/>
    <s v="West"/>
    <x v="0"/>
    <s v="Headphones"/>
    <n v="2"/>
    <n v="3541.23"/>
    <n v="0.12"/>
    <n v="6232.56"/>
    <s v="COD"/>
    <x v="2"/>
    <s v="Express"/>
    <s v="Delivered"/>
    <n v="7082.46"/>
    <n v="6232.5648000000001"/>
    <n v="2058812.7634000003"/>
    <m/>
    <m/>
    <n v="6557.4564173228364"/>
    <n v="849.89519999999993"/>
    <n v="3.3886530951110208E-3"/>
    <n v="1"/>
  </r>
  <r>
    <s v="ORD0955"/>
    <d v="2025-05-11T00:00:00"/>
    <s v="Delhi"/>
    <s v="North"/>
    <x v="3"/>
    <s v="Jacket"/>
    <n v="5"/>
    <n v="253.48"/>
    <n v="0.15"/>
    <n v="1077.29"/>
    <s v="Debit Card"/>
    <x v="2"/>
    <s v="Express"/>
    <s v="Returned"/>
    <n v="1267.3999999999999"/>
    <n v="1077.29"/>
    <n v="1802015.0199999986"/>
    <m/>
    <m/>
    <n v="6557.4564173228364"/>
    <n v="190.1099999999999"/>
    <n v="5.9176266372100363E-2"/>
    <n v="0"/>
  </r>
  <r>
    <s v="ORD0956"/>
    <d v="2025-01-08T00:00:00"/>
    <s v="Tamil Nadu"/>
    <s v="West"/>
    <x v="4"/>
    <s v="Table"/>
    <n v="2"/>
    <n v="4353.3"/>
    <n v="0.24"/>
    <n v="6617.02"/>
    <s v="Debit Card"/>
    <x v="0"/>
    <s v="Same-Day"/>
    <s v="Delivered"/>
    <n v="8706.6"/>
    <n v="6617.0160000000005"/>
    <n v="2189601.9989000014"/>
    <m/>
    <m/>
    <n v="6400.6183730158691"/>
    <n v="2089.5839999999998"/>
    <n v="5.513059058645165E-3"/>
    <n v="1"/>
  </r>
  <r>
    <s v="ORD0957"/>
    <d v="2025-01-19T00:00:00"/>
    <s v="Delhi"/>
    <s v="West"/>
    <x v="3"/>
    <s v="T-shirt"/>
    <n v="4"/>
    <n v="500.37"/>
    <n v="0.22"/>
    <n v="1561.15"/>
    <s v="Credit Card"/>
    <x v="2"/>
    <s v="Express"/>
    <s v="Delivered"/>
    <n v="2001.48"/>
    <n v="1561.1544000000001"/>
    <n v="1802015.0199999986"/>
    <m/>
    <m/>
    <n v="6557.4564173228364"/>
    <n v="440.32559999999989"/>
    <n v="4.3967464076583328E-2"/>
    <n v="1"/>
  </r>
  <r>
    <s v="ORD0958"/>
    <d v="2025-05-07T00:00:00"/>
    <s v="Maharashtra"/>
    <s v="East"/>
    <x v="4"/>
    <s v="Sofa"/>
    <n v="3"/>
    <n v="4820.49"/>
    <n v="7.0000000000000007E-2"/>
    <n v="13449.17"/>
    <s v="Credit Card"/>
    <x v="2"/>
    <s v="Standard"/>
    <s v="Returned"/>
    <n v="14461.47"/>
    <n v="13449.167099999999"/>
    <n v="2189601.9989000014"/>
    <m/>
    <m/>
    <n v="6557.4564173228364"/>
    <n v="1012.3029000000006"/>
    <n v="1.4521345340411454E-3"/>
    <n v="0"/>
  </r>
  <r>
    <s v="ORD0959"/>
    <d v="2025-03-27T00:00:00"/>
    <s v="Gujarat"/>
    <s v="North"/>
    <x v="2"/>
    <s v="Biography"/>
    <n v="4"/>
    <n v="1837.99"/>
    <n v="0.17"/>
    <n v="6102.13"/>
    <s v="Debit Card"/>
    <x v="1"/>
    <s v="Express"/>
    <s v="Delivered"/>
    <n v="7351.96"/>
    <n v="6102.1268"/>
    <n v="1954015.6870999979"/>
    <m/>
    <m/>
    <n v="7014.593770491806"/>
    <n v="1249.8332"/>
    <n v="9.2492342178140258E-3"/>
    <n v="1"/>
  </r>
  <r>
    <s v="ORD0960"/>
    <d v="2025-01-29T00:00:00"/>
    <s v="Maharashtra"/>
    <s v="East"/>
    <x v="1"/>
    <s v="Oil"/>
    <n v="2"/>
    <n v="1686.29"/>
    <n v="0.25"/>
    <n v="2529.4299999999998"/>
    <s v="COD"/>
    <x v="1"/>
    <s v="Same-Day"/>
    <s v="Delivered"/>
    <n v="3372.58"/>
    <n v="2529.4349999999999"/>
    <n v="1975775.7839999988"/>
    <m/>
    <m/>
    <n v="7014.593770491806"/>
    <n v="843.14499999999998"/>
    <n v="1.4825445208119599E-2"/>
    <n v="1"/>
  </r>
  <r>
    <s v="ORD0961"/>
    <d v="2025-06-20T00:00:00"/>
    <s v="Tamil Nadu"/>
    <s v="South"/>
    <x v="2"/>
    <s v="Textbook"/>
    <n v="4"/>
    <n v="1387.73"/>
    <n v="0.18"/>
    <n v="4551.75"/>
    <s v="UPI"/>
    <x v="0"/>
    <s v="Express"/>
    <s v="Delivered"/>
    <n v="5550.92"/>
    <n v="4551.7544000000007"/>
    <n v="1954015.6870999979"/>
    <m/>
    <m/>
    <n v="6400.6183730158691"/>
    <n v="999.16559999999936"/>
    <n v="1.2970822854589871E-2"/>
    <n v="1"/>
  </r>
  <r>
    <s v="ORD0962"/>
    <d v="2025-04-02T00:00:00"/>
    <s v="Maharashtra"/>
    <s v="West"/>
    <x v="1"/>
    <s v="Rice"/>
    <n v="2"/>
    <n v="2158.86"/>
    <n v="0.14000000000000001"/>
    <n v="3713.24"/>
    <s v="Debit Card"/>
    <x v="1"/>
    <s v="Standard"/>
    <s v="Delivered"/>
    <n v="4317.72"/>
    <n v="3713.2392"/>
    <n v="1975775.7839999988"/>
    <m/>
    <m/>
    <n v="7014.593770491806"/>
    <n v="604.48080000000027"/>
    <n v="6.4849040697405108E-3"/>
    <n v="1"/>
  </r>
  <r>
    <s v="ORD0963"/>
    <d v="2025-02-07T00:00:00"/>
    <s v="Gujarat"/>
    <s v="North"/>
    <x v="3"/>
    <s v="Jeans"/>
    <n v="3"/>
    <n v="179.34"/>
    <n v="0.22"/>
    <n v="419.66"/>
    <s v="Credit Card"/>
    <x v="2"/>
    <s v="Same-Day"/>
    <s v="Delivered"/>
    <n v="538.02"/>
    <n v="419.65559999999999"/>
    <n v="1802015.0199999986"/>
    <m/>
    <m/>
    <n v="6557.4564173228364"/>
    <n v="118.36439999999999"/>
    <n v="0.12267201962752315"/>
    <n v="1"/>
  </r>
  <r>
    <s v="ORD0964"/>
    <d v="2025-01-12T00:00:00"/>
    <s v="Tamil Nadu"/>
    <s v="North"/>
    <x v="2"/>
    <s v="Biography"/>
    <n v="5"/>
    <n v="2186.66"/>
    <n v="0.24"/>
    <n v="8309.31"/>
    <s v="UPI"/>
    <x v="2"/>
    <s v="Express"/>
    <s v="Returned"/>
    <n v="10933.3"/>
    <n v="8309.3079999999991"/>
    <n v="1954015.6870999979"/>
    <m/>
    <m/>
    <n v="6557.4564173228364"/>
    <n v="2623.9920000000002"/>
    <n v="1.0975643218424447E-2"/>
    <n v="0"/>
  </r>
  <r>
    <s v="ORD0965"/>
    <d v="2025-02-22T00:00:00"/>
    <s v="Karnataka"/>
    <s v="West"/>
    <x v="2"/>
    <s v="Biography"/>
    <n v="5"/>
    <n v="897.02"/>
    <n v="0.11"/>
    <n v="3991.74"/>
    <s v="Debit Card"/>
    <x v="1"/>
    <s v="Express"/>
    <s v="Delivered"/>
    <n v="4485.1000000000004"/>
    <n v="3991.7390000000005"/>
    <n v="1954015.6870999979"/>
    <m/>
    <m/>
    <n v="7014.593770491806"/>
    <n v="493.36099999999988"/>
    <n v="1.2262825800985486E-2"/>
    <n v="1"/>
  </r>
  <r>
    <s v="ORD0966"/>
    <d v="2025-03-17T00:00:00"/>
    <s v="Maharashtra"/>
    <s v="North"/>
    <x v="1"/>
    <s v="Rice"/>
    <n v="1"/>
    <n v="3119.68"/>
    <n v="0.1"/>
    <n v="2807.71"/>
    <s v="Credit Card"/>
    <x v="0"/>
    <s v="Express"/>
    <s v="Delivered"/>
    <n v="3119.68"/>
    <n v="2807.712"/>
    <n v="1975775.7839999988"/>
    <m/>
    <m/>
    <n v="6400.6183730158691"/>
    <n v="311.96799999999985"/>
    <n v="3.2054569699456362E-3"/>
    <n v="1"/>
  </r>
  <r>
    <s v="ORD0967"/>
    <d v="2025-03-07T00:00:00"/>
    <s v="Karnataka"/>
    <s v="South"/>
    <x v="1"/>
    <s v="Rice"/>
    <n v="2"/>
    <n v="3906.71"/>
    <n v="0.14000000000000001"/>
    <n v="6719.54"/>
    <s v="Net Banking"/>
    <x v="0"/>
    <s v="Standard"/>
    <s v="Returned"/>
    <n v="7813.42"/>
    <n v="6719.5411999999997"/>
    <n v="1975775.7839999988"/>
    <m/>
    <m/>
    <n v="6400.6183730158691"/>
    <n v="1093.8788000000004"/>
    <n v="3.5835779978549728E-3"/>
    <n v="0"/>
  </r>
  <r>
    <s v="ORD0968"/>
    <d v="2025-02-13T00:00:00"/>
    <s v="Tamil Nadu"/>
    <s v="East"/>
    <x v="0"/>
    <s v="Headphones"/>
    <n v="4"/>
    <n v="137.27000000000001"/>
    <n v="0.09"/>
    <n v="499.66"/>
    <s v="Net Banking"/>
    <x v="1"/>
    <s v="Standard"/>
    <s v="Delivered"/>
    <n v="549.08000000000004"/>
    <n v="499.66280000000006"/>
    <n v="2058812.7634000003"/>
    <m/>
    <m/>
    <n v="7014.593770491806"/>
    <n v="49.41719999999998"/>
    <n v="6.5564216507612724E-2"/>
    <n v="1"/>
  </r>
  <r>
    <s v="ORD0969"/>
    <d v="2025-04-01T00:00:00"/>
    <s v="Tamil Nadu"/>
    <s v="East"/>
    <x v="4"/>
    <s v="Curtain"/>
    <n v="4"/>
    <n v="260.11"/>
    <n v="0.01"/>
    <n v="1030.04"/>
    <s v="Debit Card"/>
    <x v="0"/>
    <s v="Express"/>
    <s v="Delivered"/>
    <n v="1040.44"/>
    <n v="1030.0355999999999"/>
    <n v="2189601.9989000014"/>
    <m/>
    <m/>
    <n v="6400.6183730158691"/>
    <n v="10.404400000000123"/>
    <n v="3.8445273153665757E-3"/>
    <n v="1"/>
  </r>
  <r>
    <s v="ORD0970"/>
    <d v="2025-03-07T00:00:00"/>
    <s v="Delhi"/>
    <s v="West"/>
    <x v="1"/>
    <s v="Biscuits"/>
    <n v="2"/>
    <n v="3119.71"/>
    <n v="0.1"/>
    <n v="5615.48"/>
    <s v="COD"/>
    <x v="2"/>
    <s v="Standard"/>
    <s v="Delivered"/>
    <n v="6239.42"/>
    <n v="5615.4780000000001"/>
    <n v="1975775.7839999988"/>
    <m/>
    <m/>
    <n v="6557.4564173228364"/>
    <n v="623.94200000000001"/>
    <n v="3.2054261453788972E-3"/>
    <n v="1"/>
  </r>
  <r>
    <s v="ORD0971"/>
    <d v="2025-03-09T00:00:00"/>
    <s v="Tamil Nadu"/>
    <s v="North"/>
    <x v="2"/>
    <s v="Textbook"/>
    <n v="2"/>
    <n v="2243.27"/>
    <n v="0.02"/>
    <n v="4396.8100000000004"/>
    <s v="UPI"/>
    <x v="1"/>
    <s v="Standard"/>
    <s v="Delivered"/>
    <n v="4486.54"/>
    <n v="4396.8091999999997"/>
    <n v="1954015.6870999979"/>
    <m/>
    <m/>
    <n v="7014.593770491806"/>
    <n v="89.730800000000272"/>
    <n v="8.9155563084247552E-4"/>
    <n v="1"/>
  </r>
  <r>
    <s v="ORD0972"/>
    <d v="2025-05-30T00:00:00"/>
    <s v="Gujarat"/>
    <s v="South"/>
    <x v="2"/>
    <s v="Comics"/>
    <n v="2"/>
    <n v="556.95000000000005"/>
    <n v="0.01"/>
    <n v="1102.76"/>
    <s v="Debit Card"/>
    <x v="2"/>
    <s v="Standard"/>
    <s v="Delivered"/>
    <n v="1113.9000000000001"/>
    <n v="1102.761"/>
    <n v="1954015.6870999979"/>
    <m/>
    <m/>
    <n v="6557.4564173228364"/>
    <n v="11.139000000000124"/>
    <n v="1.7954933117874136E-3"/>
    <n v="1"/>
  </r>
  <r>
    <s v="ORD0973"/>
    <d v="2025-06-22T00:00:00"/>
    <s v="Gujarat"/>
    <s v="South"/>
    <x v="1"/>
    <s v="Rice"/>
    <n v="2"/>
    <n v="4918.7299999999996"/>
    <n v="0.16"/>
    <n v="8263.4699999999993"/>
    <s v="Net Banking"/>
    <x v="0"/>
    <s v="Express"/>
    <s v="Delivered"/>
    <n v="9837.4599999999991"/>
    <n v="8263.4663999999993"/>
    <n v="1975775.7839999988"/>
    <m/>
    <m/>
    <n v="6400.6183730158691"/>
    <n v="1573.9935999999998"/>
    <n v="3.2528721844866464E-3"/>
    <n v="1"/>
  </r>
  <r>
    <s v="ORD0974"/>
    <d v="2025-03-17T00:00:00"/>
    <s v="Delhi"/>
    <s v="North"/>
    <x v="3"/>
    <s v="Dress"/>
    <n v="4"/>
    <n v="3874.92"/>
    <n v="0.16"/>
    <n v="13019.73"/>
    <s v="COD"/>
    <x v="0"/>
    <s v="Express"/>
    <s v="Returned"/>
    <n v="15499.68"/>
    <n v="13019.7312"/>
    <n v="1802015.0199999986"/>
    <m/>
    <m/>
    <n v="6400.6183730158691"/>
    <n v="2479.9488000000001"/>
    <n v="4.1291175043613798E-3"/>
    <n v="0"/>
  </r>
  <r>
    <s v="ORD0975"/>
    <d v="2025-02-26T00:00:00"/>
    <s v="Maharashtra"/>
    <s v="North"/>
    <x v="0"/>
    <s v="Smartphone"/>
    <n v="1"/>
    <n v="624.67999999999995"/>
    <n v="7.0000000000000007E-2"/>
    <n v="580.95000000000005"/>
    <s v="Net Banking"/>
    <x v="1"/>
    <s v="Standard"/>
    <s v="Delivered"/>
    <n v="624.67999999999995"/>
    <n v="580.9523999999999"/>
    <n v="2058812.7634000003"/>
    <m/>
    <m/>
    <n v="7014.593770491806"/>
    <n v="43.727600000000052"/>
    <n v="1.120573733751681E-2"/>
    <n v="1"/>
  </r>
  <r>
    <s v="ORD0976"/>
    <d v="2025-05-29T00:00:00"/>
    <s v="Tamil Nadu"/>
    <s v="North"/>
    <x v="4"/>
    <s v="Sofa"/>
    <n v="1"/>
    <n v="2127.35"/>
    <n v="0.12"/>
    <n v="1872.07"/>
    <s v="Credit Card"/>
    <x v="2"/>
    <s v="Same-Day"/>
    <s v="Delivered"/>
    <n v="2127.35"/>
    <n v="1872.068"/>
    <n v="2189601.9989000014"/>
    <m/>
    <m/>
    <n v="6557.4564173228364"/>
    <n v="255.28199999999993"/>
    <n v="5.6408207394175857E-3"/>
    <n v="1"/>
  </r>
  <r>
    <s v="ORD0977"/>
    <d v="2025-06-13T00:00:00"/>
    <s v="Karnataka"/>
    <s v="North"/>
    <x v="2"/>
    <s v="Biography"/>
    <n v="2"/>
    <n v="1563.9"/>
    <n v="0.23"/>
    <n v="2408.41"/>
    <s v="Net Banking"/>
    <x v="0"/>
    <s v="Same-Day"/>
    <s v="Delivered"/>
    <n v="3127.8"/>
    <n v="2408.4060000000004"/>
    <n v="1954015.6870999979"/>
    <m/>
    <m/>
    <n v="6400.6183730158691"/>
    <n v="719.39399999999978"/>
    <n v="1.470682268687256E-2"/>
    <n v="1"/>
  </r>
  <r>
    <s v="ORD0978"/>
    <d v="2025-03-25T00:00:00"/>
    <s v="Tamil Nadu"/>
    <s v="North"/>
    <x v="4"/>
    <s v="Curtain"/>
    <n v="5"/>
    <n v="124.57"/>
    <n v="0.13"/>
    <n v="541.88"/>
    <s v="COD"/>
    <x v="1"/>
    <s v="Express"/>
    <s v="Delivered"/>
    <n v="622.84999999999991"/>
    <n v="541.87949999999989"/>
    <n v="2189601.9989000014"/>
    <m/>
    <m/>
    <n v="7014.593770491806"/>
    <n v="80.970500000000015"/>
    <n v="0.10435899494260256"/>
    <n v="1"/>
  </r>
  <r>
    <s v="ORD0979"/>
    <d v="2025-02-20T00:00:00"/>
    <s v="Gujarat"/>
    <s v="North"/>
    <x v="0"/>
    <s v="Smartphone"/>
    <n v="2"/>
    <n v="4347.68"/>
    <n v="0.03"/>
    <n v="8434.5"/>
    <s v="COD"/>
    <x v="0"/>
    <s v="Standard"/>
    <s v="Delivered"/>
    <n v="8695.36"/>
    <n v="8434.4992000000002"/>
    <n v="2058812.7634000003"/>
    <m/>
    <m/>
    <n v="6400.6183730158691"/>
    <n v="260.86080000000038"/>
    <n v="6.900231847790085E-4"/>
    <n v="1"/>
  </r>
  <r>
    <s v="ORD0980"/>
    <d v="2025-06-14T00:00:00"/>
    <s v="Delhi"/>
    <s v="East"/>
    <x v="3"/>
    <s v="T-shirt"/>
    <n v="4"/>
    <n v="1076.26"/>
    <n v="0.02"/>
    <n v="4218.9399999999996"/>
    <s v="UPI"/>
    <x v="2"/>
    <s v="Same-Day"/>
    <s v="Delivered"/>
    <n v="4305.04"/>
    <n v="4218.9391999999998"/>
    <n v="1802015.0199999986"/>
    <m/>
    <m/>
    <n v="6557.4564173228364"/>
    <n v="86.100800000000163"/>
    <n v="1.8582870310148106E-3"/>
    <n v="1"/>
  </r>
  <r>
    <s v="ORD0981"/>
    <d v="2025-01-18T00:00:00"/>
    <s v="Gujarat"/>
    <s v="East"/>
    <x v="2"/>
    <s v="Biography"/>
    <n v="3"/>
    <n v="947.5"/>
    <n v="0.17"/>
    <n v="2359.2800000000002"/>
    <s v="Net Banking"/>
    <x v="0"/>
    <s v="Same-Day"/>
    <s v="In Transit"/>
    <n v="2842.5"/>
    <n v="2359.2750000000001"/>
    <n v="1954015.6870999979"/>
    <m/>
    <m/>
    <n v="6400.6183730158691"/>
    <n v="483.22499999999991"/>
    <n v="1.7941952506596307E-2"/>
    <n v="0"/>
  </r>
  <r>
    <s v="ORD0982"/>
    <d v="2025-04-04T00:00:00"/>
    <s v="Delhi"/>
    <s v="East"/>
    <x v="0"/>
    <s v="Headphones"/>
    <n v="4"/>
    <n v="2224.0100000000002"/>
    <n v="0.11"/>
    <n v="7917.48"/>
    <s v="Debit Card"/>
    <x v="1"/>
    <s v="Same-Day"/>
    <s v="Cancelled"/>
    <n v="8896.0400000000009"/>
    <n v="7917.4756000000007"/>
    <n v="2058812.7634000003"/>
    <m/>
    <m/>
    <n v="7014.593770491806"/>
    <n v="978.56440000000021"/>
    <n v="4.9460209261649006E-3"/>
    <n v="0"/>
  </r>
  <r>
    <s v="ORD0983"/>
    <d v="2025-01-06T00:00:00"/>
    <s v="Gujarat"/>
    <s v="North"/>
    <x v="1"/>
    <s v="Rice"/>
    <n v="2"/>
    <n v="2879"/>
    <n v="0.09"/>
    <n v="5239.78"/>
    <s v="Net Banking"/>
    <x v="2"/>
    <s v="Same-Day"/>
    <s v="Delivered"/>
    <n v="5758"/>
    <n v="5239.78"/>
    <n v="1975775.7839999988"/>
    <m/>
    <m/>
    <n v="6557.4564173228364"/>
    <n v="518.22000000000025"/>
    <n v="3.126085446335533E-3"/>
    <n v="1"/>
  </r>
  <r>
    <s v="ORD0984"/>
    <d v="2025-05-28T00:00:00"/>
    <s v="Gujarat"/>
    <s v="East"/>
    <x v="0"/>
    <s v="Headphones"/>
    <n v="5"/>
    <n v="4150.76"/>
    <n v="0.16"/>
    <n v="17433.189999999999"/>
    <s v="Net Banking"/>
    <x v="2"/>
    <s v="Same-Day"/>
    <s v="Delivered"/>
    <n v="20753.800000000003"/>
    <n v="17433.192000000003"/>
    <n v="2058812.7634000003"/>
    <m/>
    <m/>
    <n v="6557.4564173228364"/>
    <n v="3320.6080000000002"/>
    <n v="3.8547157628964334E-3"/>
    <n v="1"/>
  </r>
  <r>
    <s v="ORD0985"/>
    <d v="2025-04-17T00:00:00"/>
    <s v="Karnataka"/>
    <s v="East"/>
    <x v="0"/>
    <s v="Laptop"/>
    <n v="3"/>
    <n v="1302.06"/>
    <n v="0.05"/>
    <n v="3710.87"/>
    <s v="Net Banking"/>
    <x v="0"/>
    <s v="Express"/>
    <s v="Delivered"/>
    <n v="3906.18"/>
    <n v="3710.8709999999996"/>
    <n v="2058812.7634000003"/>
    <m/>
    <m/>
    <n v="6400.6183730158691"/>
    <n v="195.3090000000002"/>
    <n v="3.840068814033148E-3"/>
    <n v="1"/>
  </r>
  <r>
    <s v="ORD0986"/>
    <d v="2025-01-13T00:00:00"/>
    <s v="Maharashtra"/>
    <s v="East"/>
    <x v="4"/>
    <s v="Lamp"/>
    <n v="1"/>
    <n v="3612.33"/>
    <n v="0.05"/>
    <n v="3431.71"/>
    <s v="UPI"/>
    <x v="1"/>
    <s v="Same-Day"/>
    <s v="Returned"/>
    <n v="3612.33"/>
    <n v="3431.7134999999998"/>
    <n v="2189601.9989000014"/>
    <m/>
    <m/>
    <n v="7014.593770491806"/>
    <n v="180.61650000000009"/>
    <n v="1.3841481813677047E-3"/>
    <n v="0"/>
  </r>
  <r>
    <s v="ORD0987"/>
    <d v="2025-03-11T00:00:00"/>
    <s v="Tamil Nadu"/>
    <s v="North"/>
    <x v="1"/>
    <s v="Rice"/>
    <n v="2"/>
    <n v="2683.59"/>
    <n v="0.03"/>
    <n v="5206.16"/>
    <s v="UPI"/>
    <x v="1"/>
    <s v="Express"/>
    <s v="Delivered"/>
    <n v="5367.18"/>
    <n v="5206.1646000000001"/>
    <n v="1975775.7839999988"/>
    <m/>
    <m/>
    <n v="7014.593770491806"/>
    <n v="161.01540000000023"/>
    <n v="1.1179054922696833E-3"/>
    <n v="1"/>
  </r>
  <r>
    <s v="ORD0988"/>
    <d v="2025-02-15T00:00:00"/>
    <s v="Karnataka"/>
    <s v="East"/>
    <x v="2"/>
    <s v="Biography"/>
    <n v="2"/>
    <n v="343.33"/>
    <n v="0.12"/>
    <n v="604.26"/>
    <s v="UPI"/>
    <x v="0"/>
    <s v="Standard"/>
    <s v="Delivered"/>
    <n v="686.66"/>
    <n v="604.26080000000002"/>
    <n v="1954015.6870999979"/>
    <m/>
    <m/>
    <n v="6400.6183730158691"/>
    <n v="82.399199999999951"/>
    <n v="3.4951795648501441E-2"/>
    <n v="1"/>
  </r>
  <r>
    <s v="ORD0989"/>
    <d v="2025-05-09T00:00:00"/>
    <s v="Delhi"/>
    <s v="North"/>
    <x v="0"/>
    <s v="Smartwatch"/>
    <n v="5"/>
    <n v="1976"/>
    <n v="0.14000000000000001"/>
    <n v="8496.7999999999993"/>
    <s v="COD"/>
    <x v="2"/>
    <s v="Express"/>
    <s v="Delivered"/>
    <n v="9880"/>
    <n v="8496.7999999999993"/>
    <n v="2058812.7634000003"/>
    <m/>
    <m/>
    <n v="6557.4564173228364"/>
    <n v="1383.2000000000007"/>
    <n v="7.0850202429149807E-3"/>
    <n v="1"/>
  </r>
  <r>
    <s v="ORD0990"/>
    <d v="2025-01-16T00:00:00"/>
    <s v="Tamil Nadu"/>
    <s v="North"/>
    <x v="1"/>
    <s v="Rice"/>
    <n v="4"/>
    <n v="281.33999999999997"/>
    <n v="0.13"/>
    <n v="979.06"/>
    <s v="UPI"/>
    <x v="0"/>
    <s v="Same-Day"/>
    <s v="Delivered"/>
    <n v="1125.3599999999999"/>
    <n v="979.06319999999994"/>
    <n v="1975775.7839999988"/>
    <m/>
    <m/>
    <n v="6400.6183730158691"/>
    <n v="146.29679999999996"/>
    <n v="4.6207435842752546E-2"/>
    <n v="1"/>
  </r>
  <r>
    <s v="ORD0991"/>
    <d v="2025-06-03T00:00:00"/>
    <s v="Tamil Nadu"/>
    <s v="North"/>
    <x v="0"/>
    <s v="Smartphone"/>
    <n v="3"/>
    <n v="1445.9"/>
    <n v="0.19"/>
    <n v="3513.54"/>
    <s v="Credit Card"/>
    <x v="2"/>
    <s v="Express"/>
    <s v="Delivered"/>
    <n v="4337.7000000000007"/>
    <n v="3513.5370000000007"/>
    <n v="2058812.7634000003"/>
    <m/>
    <m/>
    <n v="6557.4564173228364"/>
    <n v="824.16300000000001"/>
    <n v="1.3140604467805518E-2"/>
    <n v="1"/>
  </r>
  <r>
    <s v="ORD0992"/>
    <d v="2025-05-09T00:00:00"/>
    <s v="Gujarat"/>
    <s v="North"/>
    <x v="4"/>
    <s v="Table"/>
    <n v="3"/>
    <n v="3512.64"/>
    <n v="0.11"/>
    <n v="9378.75"/>
    <s v="Credit Card"/>
    <x v="2"/>
    <s v="Same-Day"/>
    <s v="Cancelled"/>
    <n v="10537.92"/>
    <n v="9378.7487999999994"/>
    <n v="2189601.9989000014"/>
    <m/>
    <m/>
    <n v="6557.4564173228364"/>
    <n v="1159.1712000000007"/>
    <n v="3.1315477817254263E-3"/>
    <n v="0"/>
  </r>
  <r>
    <s v="ORD0993"/>
    <d v="2025-01-10T00:00:00"/>
    <s v="Maharashtra"/>
    <s v="West"/>
    <x v="1"/>
    <s v="Rice"/>
    <n v="1"/>
    <n v="779.8"/>
    <n v="0.25"/>
    <n v="584.85"/>
    <s v="Debit Card"/>
    <x v="0"/>
    <s v="Same-Day"/>
    <s v="Delivered"/>
    <n v="779.8"/>
    <n v="584.84999999999991"/>
    <n v="1975775.7839999988"/>
    <m/>
    <m/>
    <n v="6400.6183730158691"/>
    <n v="194.95000000000005"/>
    <n v="3.205950243652219E-2"/>
    <n v="1"/>
  </r>
  <r>
    <s v="ORD0994"/>
    <d v="2025-05-29T00:00:00"/>
    <s v="Karnataka"/>
    <s v="North"/>
    <x v="0"/>
    <s v="Laptop"/>
    <n v="1"/>
    <n v="1372.47"/>
    <n v="0.2"/>
    <n v="1097.98"/>
    <s v="COD"/>
    <x v="0"/>
    <s v="Standard"/>
    <s v="Returned"/>
    <n v="1372.47"/>
    <n v="1097.9760000000001"/>
    <n v="2058812.7634000003"/>
    <m/>
    <m/>
    <n v="6400.6183730158691"/>
    <n v="274.49399999999991"/>
    <n v="1.4572267517687091E-2"/>
    <n v="0"/>
  </r>
  <r>
    <s v="ORD0995"/>
    <d v="2025-01-09T00:00:00"/>
    <s v="Karnataka"/>
    <s v="West"/>
    <x v="0"/>
    <s v="Headphones"/>
    <n v="3"/>
    <n v="3523.46"/>
    <n v="0.23"/>
    <n v="8139.19"/>
    <s v="COD"/>
    <x v="2"/>
    <s v="Same-Day"/>
    <s v="Delivered"/>
    <n v="10570.380000000001"/>
    <n v="8139.1926000000012"/>
    <n v="2058812.7634000003"/>
    <m/>
    <m/>
    <n v="6557.4564173228364"/>
    <n v="2431.1873999999998"/>
    <n v="6.5276745017681485E-3"/>
    <n v="1"/>
  </r>
  <r>
    <s v="ORD0996"/>
    <d v="2025-02-20T00:00:00"/>
    <s v="Gujarat"/>
    <s v="West"/>
    <x v="4"/>
    <s v="Sofa"/>
    <n v="4"/>
    <n v="3374.35"/>
    <n v="0.13"/>
    <n v="11742.74"/>
    <s v="Net Banking"/>
    <x v="1"/>
    <s v="Standard"/>
    <s v="Delivered"/>
    <n v="13497.4"/>
    <n v="11742.737999999999"/>
    <n v="2189601.9989000014"/>
    <m/>
    <m/>
    <n v="7014.593770491806"/>
    <n v="1754.6620000000003"/>
    <n v="3.8525938328863342E-3"/>
    <n v="1"/>
  </r>
  <r>
    <s v="ORD0997"/>
    <d v="2025-02-10T00:00:00"/>
    <s v="Tamil Nadu"/>
    <s v="South"/>
    <x v="4"/>
    <s v="Curtain"/>
    <n v="3"/>
    <n v="3854.39"/>
    <n v="0.18"/>
    <n v="9481.7999999999993"/>
    <s v="Debit Card"/>
    <x v="0"/>
    <s v="Express"/>
    <s v="Delivered"/>
    <n v="11563.17"/>
    <n v="9481.7993999999999"/>
    <n v="2189601.9989000014"/>
    <m/>
    <m/>
    <n v="6400.6183730158691"/>
    <n v="2081.3706000000002"/>
    <n v="4.6699996627222471E-3"/>
    <n v="1"/>
  </r>
  <r>
    <s v="ORD0998"/>
    <d v="2025-06-14T00:00:00"/>
    <s v="Maharashtra"/>
    <s v="South"/>
    <x v="3"/>
    <s v="T-shirt"/>
    <n v="2"/>
    <n v="164.33"/>
    <n v="0.05"/>
    <n v="312.23"/>
    <s v="Net Banking"/>
    <x v="0"/>
    <s v="Express"/>
    <s v="Delivered"/>
    <n v="328.66"/>
    <n v="312.22700000000003"/>
    <n v="1802015.0199999986"/>
    <m/>
    <m/>
    <n v="6400.6183730158691"/>
    <n v="16.432999999999993"/>
    <n v="3.0426580660865329E-2"/>
    <n v="1"/>
  </r>
  <r>
    <s v="ORD0999"/>
    <d v="2025-01-06T00:00:00"/>
    <s v="Gujarat"/>
    <s v="South"/>
    <x v="4"/>
    <s v="Sofa"/>
    <n v="3"/>
    <n v="3826.39"/>
    <n v="0.08"/>
    <n v="10560.84"/>
    <s v="COD"/>
    <x v="1"/>
    <s v="Express"/>
    <s v="Cancelled"/>
    <n v="11479.17"/>
    <n v="10560.8364"/>
    <n v="2189601.9989000014"/>
    <m/>
    <m/>
    <n v="7014.593770491806"/>
    <n v="918.33359999999993"/>
    <n v="2.0907434945209454E-3"/>
    <n v="0"/>
  </r>
  <r>
    <s v="ORD1000"/>
    <d v="2025-05-03T00:00:00"/>
    <s v="Delhi"/>
    <s v="South"/>
    <x v="0"/>
    <s v="Laptop"/>
    <n v="4"/>
    <n v="4352.51"/>
    <n v="0.13"/>
    <n v="15146.73"/>
    <s v="UPI"/>
    <x v="2"/>
    <s v="Express"/>
    <s v="Delivered"/>
    <n v="17410.04"/>
    <n v="15146.7348"/>
    <n v="2058812.7634000003"/>
    <m/>
    <m/>
    <n v="6557.4564173228364"/>
    <n v="2263.3052000000007"/>
    <n v="2.9867823393857798E-3"/>
    <n v="1"/>
  </r>
  <r>
    <s v="ORD1001"/>
    <d v="2025-02-01T00:00:00"/>
    <s v="Karnataka"/>
    <s v="North"/>
    <x v="2"/>
    <s v="Textbook"/>
    <n v="1"/>
    <n v="821.72"/>
    <n v="0.22"/>
    <n v="640.94000000000005"/>
    <s v="COD"/>
    <x v="1"/>
    <s v="Same-Day"/>
    <s v="Delivered"/>
    <n v="821.72"/>
    <n v="640.94159999999999"/>
    <n v="1954015.6870999979"/>
    <m/>
    <m/>
    <n v="7014.593770491806"/>
    <n v="180.77840000000003"/>
    <n v="2.6773110061821544E-2"/>
    <n v="1"/>
  </r>
  <r>
    <s v="ORD1002"/>
    <d v="2025-02-18T00:00:00"/>
    <s v="Karnataka"/>
    <s v="North"/>
    <x v="2"/>
    <s v="Textbook"/>
    <n v="5"/>
    <n v="2317.94"/>
    <n v="7.0000000000000007E-2"/>
    <n v="10778.42"/>
    <s v="Credit Card"/>
    <x v="2"/>
    <s v="Same-Day"/>
    <s v="Delivered"/>
    <n v="11589.7"/>
    <n v="10778.421"/>
    <n v="1954015.6870999979"/>
    <m/>
    <m/>
    <n v="6557.4564173228364"/>
    <n v="811.27900000000045"/>
    <n v="3.0199228625417398E-3"/>
    <n v="1"/>
  </r>
  <r>
    <s v="ORD1003"/>
    <d v="2025-01-27T00:00:00"/>
    <s v="Tamil Nadu"/>
    <s v="North"/>
    <x v="3"/>
    <s v="Jeans"/>
    <n v="5"/>
    <n v="1735.32"/>
    <n v="0.11"/>
    <n v="7722.17"/>
    <s v="COD"/>
    <x v="2"/>
    <s v="Express"/>
    <s v="Delivered"/>
    <n v="8676.6"/>
    <n v="7722.1740000000009"/>
    <n v="1802015.0199999986"/>
    <m/>
    <m/>
    <n v="6557.4564173228364"/>
    <n v="954.42599999999948"/>
    <n v="6.3388885047138289E-3"/>
    <n v="1"/>
  </r>
  <r>
    <s v="ORD1004"/>
    <d v="2025-04-04T00:00:00"/>
    <s v="Delhi"/>
    <s v="West"/>
    <x v="2"/>
    <s v="Biography"/>
    <n v="4"/>
    <n v="965.56"/>
    <n v="7.0000000000000007E-2"/>
    <n v="3591.88"/>
    <s v="UPI"/>
    <x v="0"/>
    <s v="Same-Day"/>
    <s v="Delivered"/>
    <n v="3862.24"/>
    <n v="3591.8831999999998"/>
    <n v="1954015.6870999979"/>
    <m/>
    <m/>
    <n v="6400.6183730158691"/>
    <n v="270.35680000000002"/>
    <n v="7.2496789427896769E-3"/>
    <n v="1"/>
  </r>
  <r>
    <s v="ORD1005"/>
    <d v="2025-05-12T00:00:00"/>
    <s v="Delhi"/>
    <s v="South"/>
    <x v="0"/>
    <s v="Smartphone"/>
    <n v="1"/>
    <n v="360.38"/>
    <n v="0.01"/>
    <n v="356.78"/>
    <s v="Credit Card"/>
    <x v="0"/>
    <s v="Express"/>
    <s v="Delivered"/>
    <n v="360.38"/>
    <n v="356.77620000000002"/>
    <n v="2058812.7634000003"/>
    <m/>
    <m/>
    <n v="6400.6183730158691"/>
    <n v="3.6037999999999784"/>
    <n v="2.7748487707419949E-3"/>
    <n v="1"/>
  </r>
  <r>
    <s v="ORD1006"/>
    <d v="2025-01-25T00:00:00"/>
    <s v="Delhi"/>
    <s v="East"/>
    <x v="0"/>
    <s v="Headphones"/>
    <n v="4"/>
    <n v="2020.35"/>
    <n v="0.03"/>
    <n v="7838.96"/>
    <s v="COD"/>
    <x v="1"/>
    <s v="Same-Day"/>
    <s v="Delivered"/>
    <n v="8081.4"/>
    <n v="7838.9579999999996"/>
    <n v="2058812.7634000003"/>
    <m/>
    <m/>
    <n v="7014.593770491806"/>
    <n v="242.44200000000001"/>
    <n v="1.4848912317172768E-3"/>
    <n v="1"/>
  </r>
  <r>
    <s v="ORD1007"/>
    <d v="2025-04-22T00:00:00"/>
    <s v="Karnataka"/>
    <s v="West"/>
    <x v="3"/>
    <s v="Jeans"/>
    <n v="5"/>
    <n v="1511.1"/>
    <n v="0"/>
    <n v="7555.5"/>
    <s v="UPI"/>
    <x v="1"/>
    <s v="Standard"/>
    <s v="Delivered"/>
    <n v="7555.5"/>
    <n v="7555.5"/>
    <n v="1802015.0199999986"/>
    <m/>
    <m/>
    <n v="7014.593770491806"/>
    <n v="0"/>
    <n v="0"/>
    <n v="1"/>
  </r>
  <r>
    <s v="ORD1008"/>
    <d v="2025-02-14T00:00:00"/>
    <s v="Karnataka"/>
    <s v="West"/>
    <x v="3"/>
    <s v="Jeans"/>
    <n v="2"/>
    <n v="1727.56"/>
    <n v="0.11"/>
    <n v="3075.06"/>
    <s v="Credit Card"/>
    <x v="0"/>
    <s v="Standard"/>
    <s v="Delivered"/>
    <n v="3455.12"/>
    <n v="3075.0567999999998"/>
    <n v="1802015.0199999986"/>
    <m/>
    <m/>
    <n v="6400.6183730158691"/>
    <n v="380.06320000000005"/>
    <n v="6.367362059783741E-3"/>
    <n v="1"/>
  </r>
  <r>
    <s v="ORD1009"/>
    <d v="2025-04-03T00:00:00"/>
    <s v="Karnataka"/>
    <s v="North"/>
    <x v="0"/>
    <s v="Laptop"/>
    <n v="1"/>
    <n v="3010.63"/>
    <n v="0.24"/>
    <n v="2288.08"/>
    <s v="Credit Card"/>
    <x v="0"/>
    <s v="Same-Day"/>
    <s v="Delivered"/>
    <n v="3010.63"/>
    <n v="2288.0788000000002"/>
    <n v="2058812.7634000003"/>
    <m/>
    <m/>
    <n v="6400.6183730158691"/>
    <n v="722.55119999999988"/>
    <n v="7.9717534203804525E-3"/>
    <n v="1"/>
  </r>
  <r>
    <s v="ORD1010"/>
    <d v="2025-05-18T00:00:00"/>
    <s v="Maharashtra"/>
    <s v="South"/>
    <x v="3"/>
    <s v="Jacket"/>
    <n v="5"/>
    <n v="3432.23"/>
    <n v="7.0000000000000007E-2"/>
    <n v="15959.87"/>
    <s v="Credit Card"/>
    <x v="0"/>
    <s v="Standard"/>
    <s v="Cancelled"/>
    <n v="17161.150000000001"/>
    <n v="15959.869500000001"/>
    <n v="1802015.0199999986"/>
    <m/>
    <m/>
    <n v="6400.6183730158691"/>
    <n v="1201.2805000000008"/>
    <n v="2.039490360494489E-3"/>
    <n v="0"/>
  </r>
  <r>
    <s v="ORD1011"/>
    <d v="2025-02-21T00:00:00"/>
    <s v="Karnataka"/>
    <s v="West"/>
    <x v="0"/>
    <s v="Smartphone"/>
    <n v="4"/>
    <n v="3700.59"/>
    <n v="0.25"/>
    <n v="11101.77"/>
    <s v="UPI"/>
    <x v="2"/>
    <s v="Express"/>
    <s v="Delivered"/>
    <n v="14802.36"/>
    <n v="11101.77"/>
    <n v="2058812.7634000003"/>
    <m/>
    <m/>
    <n v="6557.4564173228364"/>
    <n v="3700.59"/>
    <n v="6.7556794997554442E-3"/>
    <n v="1"/>
  </r>
  <r>
    <s v="ORD1012"/>
    <d v="2025-05-31T00:00:00"/>
    <s v="Karnataka"/>
    <s v="West"/>
    <x v="2"/>
    <s v="Novel"/>
    <n v="3"/>
    <n v="4467.72"/>
    <n v="0.19"/>
    <n v="10856.56"/>
    <s v="UPI"/>
    <x v="1"/>
    <s v="Same-Day"/>
    <s v="Delivered"/>
    <n v="13403.16"/>
    <n v="10856.559600000001"/>
    <n v="1954015.6870999979"/>
    <m/>
    <m/>
    <n v="7014.593770491806"/>
    <n v="2546.6003999999994"/>
    <n v="4.2527284610494832E-3"/>
    <n v="1"/>
  </r>
  <r>
    <s v="ORD1013"/>
    <d v="2025-03-15T00:00:00"/>
    <s v="Delhi"/>
    <s v="West"/>
    <x v="1"/>
    <s v="Rice"/>
    <n v="2"/>
    <n v="1850.25"/>
    <n v="0.01"/>
    <n v="3663.49"/>
    <s v="Net Banking"/>
    <x v="0"/>
    <s v="Same-Day"/>
    <s v="Delivered"/>
    <n v="3700.5"/>
    <n v="3663.4949999999999"/>
    <n v="1975775.7839999988"/>
    <m/>
    <m/>
    <n v="6400.6183730158691"/>
    <n v="37.005000000000109"/>
    <n v="5.4046750439129846E-4"/>
    <n v="1"/>
  </r>
  <r>
    <s v="ORD1014"/>
    <d v="2025-02-04T00:00:00"/>
    <s v="Tamil Nadu"/>
    <s v="South"/>
    <x v="0"/>
    <s v="Laptop"/>
    <n v="5"/>
    <n v="4506.18"/>
    <n v="0.11"/>
    <n v="20052.5"/>
    <s v="Credit Card"/>
    <x v="2"/>
    <s v="Same-Day"/>
    <s v="Delivered"/>
    <n v="22530.9"/>
    <n v="20052.501"/>
    <n v="2058812.7634000003"/>
    <m/>
    <m/>
    <n v="6557.4564173228364"/>
    <n v="2478.3990000000013"/>
    <n v="2.4410920114154339E-3"/>
    <n v="1"/>
  </r>
  <r>
    <s v="ORD1015"/>
    <d v="2025-04-30T00:00:00"/>
    <s v="Tamil Nadu"/>
    <s v="East"/>
    <x v="4"/>
    <s v="Curtain"/>
    <n v="3"/>
    <n v="1615.68"/>
    <n v="0.01"/>
    <n v="4798.57"/>
    <s v="COD"/>
    <x v="2"/>
    <s v="Same-Day"/>
    <s v="Cancelled"/>
    <n v="4847.04"/>
    <n v="4798.5695999999998"/>
    <n v="2189601.9989000014"/>
    <m/>
    <m/>
    <n v="6557.4564173228364"/>
    <n v="48.470400000000154"/>
    <n v="6.189344424638542E-4"/>
    <n v="0"/>
  </r>
  <r>
    <s v="ORD1016"/>
    <d v="2025-04-30T00:00:00"/>
    <s v="Tamil Nadu"/>
    <s v="South"/>
    <x v="0"/>
    <s v="Smartwatch"/>
    <n v="3"/>
    <n v="639.92999999999995"/>
    <n v="0"/>
    <n v="1919.79"/>
    <s v="COD"/>
    <x v="2"/>
    <s v="Same-Day"/>
    <s v="Delivered"/>
    <n v="1919.79"/>
    <n v="1919.79"/>
    <n v="2058812.7634000003"/>
    <m/>
    <m/>
    <n v="6557.4564173228364"/>
    <n v="0"/>
    <n v="0"/>
    <n v="1"/>
  </r>
  <r>
    <s v="ORD1017"/>
    <d v="2025-05-28T00:00:00"/>
    <s v="Gujarat"/>
    <s v="North"/>
    <x v="3"/>
    <s v="Dress"/>
    <n v="2"/>
    <n v="1587.86"/>
    <n v="7.0000000000000007E-2"/>
    <n v="2953.42"/>
    <s v="COD"/>
    <x v="1"/>
    <s v="Express"/>
    <s v="Delivered"/>
    <n v="3175.72"/>
    <n v="2953.4195999999997"/>
    <n v="1802015.0199999986"/>
    <m/>
    <m/>
    <n v="7014.593770491806"/>
    <n v="222.30040000000008"/>
    <n v="4.4084491076039458E-3"/>
    <n v="1"/>
  </r>
  <r>
    <s v="ORD1018"/>
    <d v="2025-05-22T00:00:00"/>
    <s v="Gujarat"/>
    <s v="North"/>
    <x v="3"/>
    <s v="Dress"/>
    <n v="4"/>
    <n v="1598.53"/>
    <n v="0.11"/>
    <n v="5690.77"/>
    <s v="Credit Card"/>
    <x v="0"/>
    <s v="Same-Day"/>
    <s v="Delivered"/>
    <n v="6394.12"/>
    <n v="5690.7668000000003"/>
    <n v="1802015.0199999986"/>
    <m/>
    <m/>
    <n v="6400.6183730158691"/>
    <n v="703.35319999999956"/>
    <n v="6.8813222147848345E-3"/>
    <n v="1"/>
  </r>
  <r>
    <s v="ORD1019"/>
    <d v="2025-01-25T00:00:00"/>
    <s v="Karnataka"/>
    <s v="South"/>
    <x v="3"/>
    <s v="Dress"/>
    <n v="5"/>
    <n v="859.68"/>
    <n v="0.02"/>
    <n v="4212.43"/>
    <s v="COD"/>
    <x v="1"/>
    <s v="Express"/>
    <s v="In Transit"/>
    <n v="4298.3999999999996"/>
    <n v="4212.4319999999998"/>
    <n v="1802015.0199999986"/>
    <m/>
    <m/>
    <n v="7014.593770491806"/>
    <n v="85.967999999999847"/>
    <n v="2.3264470500651406E-3"/>
    <n v="0"/>
  </r>
  <r>
    <s v="ORD1020"/>
    <d v="2025-06-03T00:00:00"/>
    <s v="Gujarat"/>
    <s v="West"/>
    <x v="3"/>
    <s v="Jacket"/>
    <n v="2"/>
    <n v="257.47000000000003"/>
    <n v="0.23"/>
    <n v="396.5"/>
    <s v="Credit Card"/>
    <x v="2"/>
    <s v="Standard"/>
    <s v="Delivered"/>
    <n v="514.94000000000005"/>
    <n v="396.50380000000007"/>
    <n v="1802015.0199999986"/>
    <m/>
    <m/>
    <n v="6557.4564173228364"/>
    <n v="118.43619999999999"/>
    <n v="8.9330795820872333E-2"/>
    <n v="1"/>
  </r>
  <r>
    <s v="ORD1021"/>
    <d v="2025-06-11T00:00:00"/>
    <s v="Karnataka"/>
    <s v="South"/>
    <x v="0"/>
    <s v="Headphones"/>
    <n v="2"/>
    <n v="2863.15"/>
    <n v="0.17"/>
    <n v="4752.83"/>
    <s v="COD"/>
    <x v="2"/>
    <s v="Express"/>
    <s v="Delivered"/>
    <n v="5726.3"/>
    <n v="4752.8289999999997"/>
    <n v="2058812.7634000003"/>
    <m/>
    <m/>
    <n v="6557.4564173228364"/>
    <n v="973.47100000000046"/>
    <n v="5.9375163718282309E-3"/>
    <n v="1"/>
  </r>
  <r>
    <s v="ORD1022"/>
    <d v="2025-02-03T00:00:00"/>
    <s v="Delhi"/>
    <s v="West"/>
    <x v="3"/>
    <s v="Dress"/>
    <n v="2"/>
    <n v="1575.21"/>
    <n v="0.02"/>
    <n v="3087.41"/>
    <s v="Net Banking"/>
    <x v="1"/>
    <s v="Same-Day"/>
    <s v="Delivered"/>
    <n v="3150.42"/>
    <n v="3087.4115999999999"/>
    <n v="1802015.0199999986"/>
    <m/>
    <m/>
    <n v="7014.593770491806"/>
    <n v="63.008400000000165"/>
    <n v="1.2696719802439041E-3"/>
    <n v="1"/>
  </r>
  <r>
    <s v="ORD1023"/>
    <d v="2025-03-04T00:00:00"/>
    <s v="Maharashtra"/>
    <s v="East"/>
    <x v="2"/>
    <s v="Biography"/>
    <n v="4"/>
    <n v="3501.25"/>
    <n v="0.13"/>
    <n v="12184.35"/>
    <s v="Debit Card"/>
    <x v="1"/>
    <s v="Same-Day"/>
    <s v="Delivered"/>
    <n v="14005"/>
    <n v="12184.35"/>
    <n v="1954015.6870999979"/>
    <m/>
    <m/>
    <n v="7014.593770491806"/>
    <n v="1820.6499999999996"/>
    <n v="3.7129596572652622E-3"/>
    <n v="1"/>
  </r>
  <r>
    <s v="ORD1024"/>
    <d v="2025-01-23T00:00:00"/>
    <s v="Tamil Nadu"/>
    <s v="North"/>
    <x v="2"/>
    <s v="Biography"/>
    <n v="1"/>
    <n v="4571.54"/>
    <n v="0.01"/>
    <n v="4525.82"/>
    <s v="Net Banking"/>
    <x v="2"/>
    <s v="Express"/>
    <s v="Cancelled"/>
    <n v="4571.54"/>
    <n v="4525.8245999999999"/>
    <n v="1954015.6870999979"/>
    <m/>
    <m/>
    <n v="6557.4564173228364"/>
    <n v="45.715400000000045"/>
    <n v="2.1874466809871512E-4"/>
    <n v="0"/>
  </r>
  <r>
    <s v="ORD1025"/>
    <d v="2025-04-25T00:00:00"/>
    <s v="Delhi"/>
    <s v="East"/>
    <x v="1"/>
    <s v="Milk"/>
    <n v="3"/>
    <n v="723.65"/>
    <n v="0.14000000000000001"/>
    <n v="1867.02"/>
    <s v="COD"/>
    <x v="1"/>
    <s v="Same-Day"/>
    <s v="Delivered"/>
    <n v="2170.9499999999998"/>
    <n v="1867.0169999999998"/>
    <n v="1975775.7839999988"/>
    <m/>
    <m/>
    <n v="7014.593770491806"/>
    <n v="303.93299999999999"/>
    <n v="1.9346369101084782E-2"/>
    <n v="1"/>
  </r>
  <r>
    <s v="ORD1026"/>
    <d v="2025-01-07T00:00:00"/>
    <s v="Tamil Nadu"/>
    <s v="East"/>
    <x v="2"/>
    <s v="Textbook"/>
    <n v="5"/>
    <n v="2355.08"/>
    <n v="0.01"/>
    <n v="11657.65"/>
    <s v="Credit Card"/>
    <x v="2"/>
    <s v="Standard"/>
    <s v="Cancelled"/>
    <n v="11775.4"/>
    <n v="11657.645999999999"/>
    <n v="1954015.6870999979"/>
    <m/>
    <m/>
    <n v="6557.4564173228364"/>
    <n v="117.75400000000081"/>
    <n v="4.2461402585050189E-4"/>
    <n v="0"/>
  </r>
  <r>
    <s v="ORD1027"/>
    <d v="2025-07-02T00:00:00"/>
    <s v="Gujarat"/>
    <s v="North"/>
    <x v="0"/>
    <s v="Headphones"/>
    <n v="5"/>
    <n v="2459.19"/>
    <n v="0.08"/>
    <n v="11312.27"/>
    <s v="Credit Card"/>
    <x v="2"/>
    <s v="Standard"/>
    <s v="Delivered"/>
    <n v="12295.95"/>
    <n v="11312.274000000001"/>
    <n v="2058812.7634000003"/>
    <m/>
    <m/>
    <n v="6557.4564173228364"/>
    <n v="983.67599999999948"/>
    <n v="3.2531036642146401E-3"/>
    <n v="1"/>
  </r>
  <r>
    <s v="ORD1028"/>
    <d v="2025-03-04T00:00:00"/>
    <s v="Delhi"/>
    <s v="South"/>
    <x v="1"/>
    <s v="Rice"/>
    <n v="5"/>
    <n v="3728.08"/>
    <n v="0.12"/>
    <n v="16403.55"/>
    <s v="COD"/>
    <x v="0"/>
    <s v="Standard"/>
    <s v="Delivered"/>
    <n v="18640.400000000001"/>
    <n v="16403.552"/>
    <n v="1975775.7839999988"/>
    <m/>
    <m/>
    <n v="6400.6183730158691"/>
    <n v="2236.8480000000018"/>
    <n v="3.2188150468874057E-3"/>
    <n v="1"/>
  </r>
  <r>
    <s v="ORD1029"/>
    <d v="2025-04-24T00:00:00"/>
    <s v="Tamil Nadu"/>
    <s v="North"/>
    <x v="4"/>
    <s v="Lamp"/>
    <n v="2"/>
    <n v="662.07"/>
    <n v="0"/>
    <n v="1324.14"/>
    <s v="COD"/>
    <x v="1"/>
    <s v="Same-Day"/>
    <s v="Delivered"/>
    <n v="1324.14"/>
    <n v="1324.14"/>
    <n v="2189601.9989000014"/>
    <m/>
    <m/>
    <n v="7014.593770491806"/>
    <n v="0"/>
    <n v="0"/>
    <n v="1"/>
  </r>
  <r>
    <s v="ORD1030"/>
    <d v="2025-05-14T00:00:00"/>
    <s v="Maharashtra"/>
    <s v="East"/>
    <x v="3"/>
    <s v="Jeans"/>
    <n v="5"/>
    <n v="2274.6999999999998"/>
    <n v="0.01"/>
    <n v="11259.76"/>
    <s v="Net Banking"/>
    <x v="0"/>
    <s v="Standard"/>
    <s v="Delivered"/>
    <n v="11373.5"/>
    <n v="11259.764999999999"/>
    <n v="1802015.0199999986"/>
    <m/>
    <m/>
    <n v="6400.6183730158691"/>
    <n v="113.73500000000058"/>
    <n v="4.3961841121906191E-4"/>
    <n v="1"/>
  </r>
  <r>
    <s v="ORD1031"/>
    <d v="2025-06-28T00:00:00"/>
    <s v="Gujarat"/>
    <s v="South"/>
    <x v="3"/>
    <s v="Jeans"/>
    <n v="4"/>
    <n v="4310.6400000000003"/>
    <n v="0.15"/>
    <n v="14656.18"/>
    <s v="UPI"/>
    <x v="1"/>
    <s v="Express"/>
    <s v="Delivered"/>
    <n v="17242.560000000001"/>
    <n v="14656.176000000001"/>
    <n v="1802015.0199999986"/>
    <m/>
    <m/>
    <n v="7014.593770491806"/>
    <n v="2586.384"/>
    <n v="3.4797617059183785E-3"/>
    <n v="1"/>
  </r>
  <r>
    <s v="ORD1032"/>
    <d v="2025-03-16T00:00:00"/>
    <s v="Delhi"/>
    <s v="North"/>
    <x v="3"/>
    <s v="Jeans"/>
    <n v="5"/>
    <n v="1081.72"/>
    <n v="0.12"/>
    <n v="4759.57"/>
    <s v="Debit Card"/>
    <x v="1"/>
    <s v="Express"/>
    <s v="In Transit"/>
    <n v="5408.6"/>
    <n v="4759.5680000000002"/>
    <n v="1802015.0199999986"/>
    <m/>
    <m/>
    <n v="7014.593770491806"/>
    <n v="649.03200000000015"/>
    <n v="1.1093443774729135E-2"/>
    <n v="0"/>
  </r>
  <r>
    <s v="ORD1033"/>
    <d v="2025-03-21T00:00:00"/>
    <s v="Karnataka"/>
    <s v="North"/>
    <x v="2"/>
    <s v="Comics"/>
    <n v="1"/>
    <n v="2373.42"/>
    <n v="0.2"/>
    <n v="1898.74"/>
    <s v="Net Banking"/>
    <x v="2"/>
    <s v="Standard"/>
    <s v="Delivered"/>
    <n v="2373.42"/>
    <n v="1898.7360000000001"/>
    <n v="1954015.6870999979"/>
    <m/>
    <m/>
    <n v="6557.4564173228364"/>
    <n v="474.68399999999997"/>
    <n v="8.4266585770744317E-3"/>
    <n v="1"/>
  </r>
  <r>
    <s v="ORD1034"/>
    <d v="2025-07-04T00:00:00"/>
    <s v="Maharashtra"/>
    <s v="West"/>
    <x v="0"/>
    <s v="Smartwatch"/>
    <n v="1"/>
    <n v="3261.03"/>
    <n v="0.22"/>
    <n v="2543.6"/>
    <s v="COD"/>
    <x v="2"/>
    <s v="Same-Day"/>
    <s v="Delivered"/>
    <n v="3261.03"/>
    <n v="2543.6034000000004"/>
    <n v="2058812.7634000003"/>
    <m/>
    <m/>
    <n v="6557.4564173228364"/>
    <n v="717.42659999999978"/>
    <n v="6.7463347469971149E-3"/>
    <n v="1"/>
  </r>
  <r>
    <s v="ORD1035"/>
    <d v="2025-05-21T00:00:00"/>
    <s v="Tamil Nadu"/>
    <s v="South"/>
    <x v="4"/>
    <s v="Sofa"/>
    <n v="1"/>
    <n v="4910.59"/>
    <n v="0.09"/>
    <n v="4468.6400000000003"/>
    <s v="Net Banking"/>
    <x v="2"/>
    <s v="Same-Day"/>
    <s v="Delivered"/>
    <n v="4910.59"/>
    <n v="4468.6369000000004"/>
    <n v="2189601.9989000014"/>
    <m/>
    <m/>
    <n v="6557.4564173228364"/>
    <n v="441.95309999999972"/>
    <n v="1.8327736585624129E-3"/>
    <n v="1"/>
  </r>
  <r>
    <s v="ORD1036"/>
    <d v="2025-02-10T00:00:00"/>
    <s v="Gujarat"/>
    <s v="West"/>
    <x v="1"/>
    <s v="Biscuits"/>
    <n v="2"/>
    <n v="1824.15"/>
    <n v="0.18"/>
    <n v="2991.61"/>
    <s v="Credit Card"/>
    <x v="0"/>
    <s v="Express"/>
    <s v="Delivered"/>
    <n v="3648.3"/>
    <n v="2991.6060000000002"/>
    <n v="1975775.7839999988"/>
    <m/>
    <m/>
    <n v="6400.6183730158691"/>
    <n v="656.69399999999996"/>
    <n v="9.8676095715812834E-3"/>
    <n v="1"/>
  </r>
  <r>
    <s v="ORD1037"/>
    <d v="2025-01-17T00:00:00"/>
    <s v="Karnataka"/>
    <s v="South"/>
    <x v="3"/>
    <s v="Dress"/>
    <n v="4"/>
    <n v="1944.96"/>
    <n v="0.12"/>
    <n v="6846.26"/>
    <s v="Net Banking"/>
    <x v="0"/>
    <s v="Same-Day"/>
    <s v="Delivered"/>
    <n v="7779.84"/>
    <n v="6846.2592000000004"/>
    <n v="1802015.0199999986"/>
    <m/>
    <m/>
    <n v="6400.6183730158691"/>
    <n v="933.58079999999973"/>
    <n v="6.1697926949654484E-3"/>
    <n v="1"/>
  </r>
  <r>
    <s v="ORD1038"/>
    <d v="2025-04-27T00:00:00"/>
    <s v="Delhi"/>
    <s v="North"/>
    <x v="1"/>
    <s v="Milk"/>
    <n v="5"/>
    <n v="1805.67"/>
    <n v="0.15"/>
    <n v="7674.1"/>
    <s v="UPI"/>
    <x v="1"/>
    <s v="Express"/>
    <s v="Delivered"/>
    <n v="9028.35"/>
    <n v="7674.0974999999999"/>
    <n v="1975775.7839999988"/>
    <m/>
    <m/>
    <n v="7014.593770491806"/>
    <n v="1354.2525000000005"/>
    <n v="8.3071657611855972E-3"/>
    <n v="1"/>
  </r>
  <r>
    <s v="ORD1039"/>
    <d v="2025-05-17T00:00:00"/>
    <s v="Maharashtra"/>
    <s v="South"/>
    <x v="3"/>
    <s v="Jeans"/>
    <n v="4"/>
    <n v="1685.93"/>
    <n v="0.06"/>
    <n v="6339.1"/>
    <s v="Credit Card"/>
    <x v="2"/>
    <s v="Same-Day"/>
    <s v="Delivered"/>
    <n v="6743.72"/>
    <n v="6339.0968000000003"/>
    <n v="1802015.0199999986"/>
    <m/>
    <m/>
    <n v="6557.4564173228364"/>
    <n v="404.6232"/>
    <n v="3.5588666196105416E-3"/>
    <n v="1"/>
  </r>
  <r>
    <s v="ORD1040"/>
    <d v="2025-06-13T00:00:00"/>
    <s v="Tamil Nadu"/>
    <s v="North"/>
    <x v="3"/>
    <s v="Jacket"/>
    <n v="5"/>
    <n v="1327.37"/>
    <n v="0.01"/>
    <n v="6570.48"/>
    <s v="Credit Card"/>
    <x v="0"/>
    <s v="Same-Day"/>
    <s v="Delivered"/>
    <n v="6636.8499999999995"/>
    <n v="6570.481499999999"/>
    <n v="1802015.0199999986"/>
    <m/>
    <m/>
    <n v="6400.6183730158691"/>
    <n v="66.368500000000495"/>
    <n v="7.5336944484205614E-4"/>
    <n v="1"/>
  </r>
  <r>
    <s v="ORD1041"/>
    <d v="2025-05-04T00:00:00"/>
    <s v="Delhi"/>
    <s v="South"/>
    <x v="4"/>
    <s v="Lamp"/>
    <n v="4"/>
    <n v="1950.38"/>
    <n v="0.25"/>
    <n v="5851.14"/>
    <s v="UPI"/>
    <x v="0"/>
    <s v="Same-Day"/>
    <s v="Delivered"/>
    <n v="7801.52"/>
    <n v="5851.14"/>
    <n v="2189601.9989000014"/>
    <m/>
    <m/>
    <n v="6400.6183730158691"/>
    <n v="1950.38"/>
    <n v="1.2818014950932637E-2"/>
    <n v="1"/>
  </r>
  <r>
    <s v="ORD1042"/>
    <d v="2025-02-19T00:00:00"/>
    <s v="Karnataka"/>
    <s v="North"/>
    <x v="2"/>
    <s v="Biography"/>
    <n v="2"/>
    <n v="2226.91"/>
    <n v="0.13"/>
    <n v="3874.82"/>
    <s v="Debit Card"/>
    <x v="0"/>
    <s v="Standard"/>
    <s v="Delivered"/>
    <n v="4453.82"/>
    <n v="3874.8233999999998"/>
    <n v="1954015.6870999979"/>
    <m/>
    <m/>
    <n v="6400.6183730158691"/>
    <n v="578.99659999999994"/>
    <n v="5.837685402643125E-3"/>
    <n v="1"/>
  </r>
  <r>
    <s v="ORD1043"/>
    <d v="2025-01-22T00:00:00"/>
    <s v="Maharashtra"/>
    <s v="East"/>
    <x v="0"/>
    <s v="Laptop"/>
    <n v="3"/>
    <n v="3894.49"/>
    <n v="0.14000000000000001"/>
    <n v="10047.780000000001"/>
    <s v="Debit Card"/>
    <x v="0"/>
    <s v="Standard"/>
    <s v="Delivered"/>
    <n v="11683.47"/>
    <n v="10047.7842"/>
    <n v="2058812.7634000003"/>
    <m/>
    <m/>
    <n v="6400.6183730158691"/>
    <n v="1635.6857999999993"/>
    <n v="3.5948224286106788E-3"/>
    <n v="1"/>
  </r>
  <r>
    <s v="ORD1044"/>
    <d v="2025-05-18T00:00:00"/>
    <s v="Delhi"/>
    <s v="South"/>
    <x v="1"/>
    <s v="Biscuits"/>
    <n v="4"/>
    <n v="2554.17"/>
    <n v="0.09"/>
    <n v="9297.18"/>
    <s v="Debit Card"/>
    <x v="1"/>
    <s v="Same-Day"/>
    <s v="Cancelled"/>
    <n v="10216.68"/>
    <n v="9297.1787999999997"/>
    <n v="1975775.7839999988"/>
    <m/>
    <m/>
    <n v="7014.593770491806"/>
    <n v="919.50120000000061"/>
    <n v="3.5236495613056289E-3"/>
    <n v="0"/>
  </r>
  <r>
    <s v="ORD1045"/>
    <d v="2025-06-02T00:00:00"/>
    <s v="Tamil Nadu"/>
    <s v="North"/>
    <x v="2"/>
    <s v="Biography"/>
    <n v="1"/>
    <n v="723.24"/>
    <n v="0.13"/>
    <n v="629.22"/>
    <s v="Credit Card"/>
    <x v="1"/>
    <s v="Standard"/>
    <s v="Delivered"/>
    <n v="723.24"/>
    <n v="629.21879999999999"/>
    <n v="1954015.6870999979"/>
    <m/>
    <m/>
    <n v="7014.593770491806"/>
    <n v="94.021200000000022"/>
    <n v="1.7974669542613796E-2"/>
    <n v="1"/>
  </r>
  <r>
    <s v="ORD1046"/>
    <d v="2025-03-02T00:00:00"/>
    <s v="Maharashtra"/>
    <s v="East"/>
    <x v="0"/>
    <s v="Headphones"/>
    <n v="3"/>
    <n v="2013.09"/>
    <n v="0.09"/>
    <n v="5495.74"/>
    <s v="Debit Card"/>
    <x v="2"/>
    <s v="Standard"/>
    <s v="Delivered"/>
    <n v="6039.2699999999995"/>
    <n v="5495.7357000000002"/>
    <n v="2058812.7634000003"/>
    <m/>
    <m/>
    <n v="6557.4564173228364"/>
    <n v="543.53429999999935"/>
    <n v="4.4707390131588755E-3"/>
    <n v="1"/>
  </r>
  <r>
    <s v="ORD1047"/>
    <d v="2025-06-17T00:00:00"/>
    <s v="Gujarat"/>
    <s v="North"/>
    <x v="1"/>
    <s v="Oil"/>
    <n v="3"/>
    <n v="2056.1799999999998"/>
    <n v="0.01"/>
    <n v="6106.85"/>
    <s v="COD"/>
    <x v="1"/>
    <s v="Same-Day"/>
    <s v="Delivered"/>
    <n v="6168.5399999999991"/>
    <n v="6106.8545999999988"/>
    <n v="1975775.7839999988"/>
    <m/>
    <m/>
    <n v="7014.593770491806"/>
    <n v="61.6854000000003"/>
    <n v="4.8633874466243231E-4"/>
    <n v="1"/>
  </r>
  <r>
    <s v="ORD1048"/>
    <d v="2025-05-15T00:00:00"/>
    <s v="Maharashtra"/>
    <s v="South"/>
    <x v="4"/>
    <s v="Lamp"/>
    <n v="3"/>
    <n v="1082.51"/>
    <n v="0.22"/>
    <n v="2533.0700000000002"/>
    <s v="UPI"/>
    <x v="2"/>
    <s v="Standard"/>
    <s v="Delivered"/>
    <n v="3247.5299999999997"/>
    <n v="2533.0733999999998"/>
    <n v="2189601.9989000014"/>
    <m/>
    <m/>
    <n v="6557.4564173228364"/>
    <n v="714.45659999999998"/>
    <n v="2.03231378924906E-2"/>
    <n v="1"/>
  </r>
  <r>
    <s v="ORD1049"/>
    <d v="2025-04-29T00:00:00"/>
    <s v="Delhi"/>
    <s v="East"/>
    <x v="4"/>
    <s v="Lamp"/>
    <n v="5"/>
    <n v="4531.1899999999996"/>
    <n v="0.18"/>
    <n v="18577.88"/>
    <s v="Net Banking"/>
    <x v="0"/>
    <s v="Standard"/>
    <s v="In Transit"/>
    <n v="22655.949999999997"/>
    <n v="18577.879000000001"/>
    <n v="2189601.9989000014"/>
    <m/>
    <m/>
    <n v="6400.6183730158691"/>
    <n v="4078.0709999999963"/>
    <n v="3.9724663940377694E-3"/>
    <n v="0"/>
  </r>
  <r>
    <s v="ORD1050"/>
    <d v="2025-06-08T00:00:00"/>
    <s v="Gujarat"/>
    <s v="South"/>
    <x v="2"/>
    <s v="Novel"/>
    <n v="3"/>
    <n v="3644.32"/>
    <n v="0.03"/>
    <n v="10604.97"/>
    <s v="Net Banking"/>
    <x v="0"/>
    <s v="Express"/>
    <s v="Delivered"/>
    <n v="10932.960000000001"/>
    <n v="10604.9712"/>
    <n v="1954015.6870999979"/>
    <m/>
    <m/>
    <n v="6400.6183730158691"/>
    <n v="327.98880000000099"/>
    <n v="8.2319884093603188E-4"/>
    <n v="1"/>
  </r>
  <r>
    <s v="ORD1051"/>
    <d v="2025-01-26T00:00:00"/>
    <s v="Karnataka"/>
    <s v="West"/>
    <x v="2"/>
    <s v="Biography"/>
    <n v="1"/>
    <n v="229.13"/>
    <n v="0.2"/>
    <n v="183.3"/>
    <s v="Debit Card"/>
    <x v="0"/>
    <s v="Standard"/>
    <s v="Delivered"/>
    <n v="229.13"/>
    <n v="183.304"/>
    <n v="1954015.6870999979"/>
    <m/>
    <m/>
    <n v="6400.6183730158691"/>
    <n v="45.825999999999993"/>
    <n v="8.7286693143630259E-2"/>
    <n v="1"/>
  </r>
  <r>
    <s v="ORD1052"/>
    <d v="2025-06-06T00:00:00"/>
    <s v="Maharashtra"/>
    <s v="North"/>
    <x v="0"/>
    <s v="Smartwatch"/>
    <n v="2"/>
    <n v="2205.62"/>
    <n v="0.11"/>
    <n v="3926"/>
    <s v="Net Banking"/>
    <x v="2"/>
    <s v="Standard"/>
    <s v="Delivered"/>
    <n v="4411.24"/>
    <n v="3926.0036"/>
    <n v="2058812.7634000003"/>
    <m/>
    <m/>
    <n v="6557.4564173228364"/>
    <n v="485.23639999999978"/>
    <n v="4.9872598181010331E-3"/>
    <n v="1"/>
  </r>
  <r>
    <s v="ORD1053"/>
    <d v="2025-04-22T00:00:00"/>
    <s v="Karnataka"/>
    <s v="North"/>
    <x v="1"/>
    <s v="Milk"/>
    <n v="4"/>
    <n v="4598.54"/>
    <n v="0.06"/>
    <n v="17290.509999999998"/>
    <s v="Debit Card"/>
    <x v="2"/>
    <s v="Standard"/>
    <s v="Delivered"/>
    <n v="18394.16"/>
    <n v="17290.510399999999"/>
    <n v="1975775.7839999988"/>
    <m/>
    <m/>
    <n v="6557.4564173228364"/>
    <n v="1103.6496000000006"/>
    <n v="1.3047619461829189E-3"/>
    <n v="1"/>
  </r>
  <r>
    <s v="ORD1054"/>
    <d v="2025-06-03T00:00:00"/>
    <s v="Maharashtra"/>
    <s v="North"/>
    <x v="1"/>
    <s v="Rice"/>
    <n v="1"/>
    <n v="377.61"/>
    <n v="0.11"/>
    <n v="336.07"/>
    <s v="Debit Card"/>
    <x v="0"/>
    <s v="Express"/>
    <s v="Delivered"/>
    <n v="377.61"/>
    <n v="336.0729"/>
    <n v="1975775.7839999988"/>
    <m/>
    <m/>
    <n v="6400.6183730158691"/>
    <n v="41.537100000000009"/>
    <n v="2.9130584465453774E-2"/>
    <n v="1"/>
  </r>
  <r>
    <s v="ORD1055"/>
    <d v="2025-01-10T00:00:00"/>
    <s v="Karnataka"/>
    <s v="North"/>
    <x v="1"/>
    <s v="Oil"/>
    <n v="4"/>
    <n v="2445.64"/>
    <n v="0.03"/>
    <n v="9489.08"/>
    <s v="Debit Card"/>
    <x v="1"/>
    <s v="Standard"/>
    <s v="Delivered"/>
    <n v="9782.56"/>
    <n v="9489.0831999999991"/>
    <n v="1975775.7839999988"/>
    <m/>
    <m/>
    <n v="7014.593770491806"/>
    <n v="293.47680000000037"/>
    <n v="1.2266727727711355E-3"/>
    <n v="1"/>
  </r>
  <r>
    <s v="ORD1056"/>
    <d v="2025-03-11T00:00:00"/>
    <s v="Tamil Nadu"/>
    <s v="East"/>
    <x v="1"/>
    <s v="Oil"/>
    <n v="4"/>
    <n v="3594.36"/>
    <n v="0.24"/>
    <n v="10926.85"/>
    <s v="UPI"/>
    <x v="0"/>
    <s v="Same-Day"/>
    <s v="Returned"/>
    <n v="14377.44"/>
    <n v="10926.8544"/>
    <n v="1975775.7839999988"/>
    <m/>
    <m/>
    <n v="6400.6183730158691"/>
    <n v="3450.5856000000003"/>
    <n v="6.6771274997496077E-3"/>
    <n v="0"/>
  </r>
  <r>
    <s v="ORD1057"/>
    <d v="2025-04-16T00:00:00"/>
    <s v="Karnataka"/>
    <s v="West"/>
    <x v="3"/>
    <s v="Dress"/>
    <n v="1"/>
    <n v="364.59"/>
    <n v="0.23"/>
    <n v="280.73"/>
    <s v="COD"/>
    <x v="1"/>
    <s v="Same-Day"/>
    <s v="Delivered"/>
    <n v="364.59"/>
    <n v="280.73429999999996"/>
    <n v="1802015.0199999986"/>
    <m/>
    <m/>
    <n v="7014.593770491806"/>
    <n v="83.855700000000013"/>
    <n v="6.3084560739460768E-2"/>
    <n v="1"/>
  </r>
  <r>
    <s v="ORD1058"/>
    <d v="2025-03-27T00:00:00"/>
    <s v="Gujarat"/>
    <s v="North"/>
    <x v="3"/>
    <s v="Jeans"/>
    <n v="5"/>
    <n v="1132.77"/>
    <n v="0.09"/>
    <n v="5154.1000000000004"/>
    <s v="Debit Card"/>
    <x v="2"/>
    <s v="Standard"/>
    <s v="In Transit"/>
    <n v="5663.85"/>
    <n v="5154.1035000000002"/>
    <n v="1802015.0199999986"/>
    <m/>
    <m/>
    <n v="6557.4564173228364"/>
    <n v="509.7465000000002"/>
    <n v="7.9451256654042741E-3"/>
    <n v="0"/>
  </r>
  <r>
    <s v="ORD1059"/>
    <d v="2025-05-11T00:00:00"/>
    <s v="Maharashtra"/>
    <s v="North"/>
    <x v="2"/>
    <s v="Biography"/>
    <n v="1"/>
    <n v="1424.46"/>
    <n v="0.15"/>
    <n v="1210.79"/>
    <s v="Credit Card"/>
    <x v="2"/>
    <s v="Express"/>
    <s v="Delivered"/>
    <n v="1424.46"/>
    <n v="1210.7909999999999"/>
    <n v="1954015.6870999979"/>
    <m/>
    <m/>
    <n v="6557.4564173228364"/>
    <n v="213.6690000000001"/>
    <n v="1.0530306221304915E-2"/>
    <n v="1"/>
  </r>
  <r>
    <s v="ORD1060"/>
    <d v="2025-03-15T00:00:00"/>
    <s v="Tamil Nadu"/>
    <s v="South"/>
    <x v="1"/>
    <s v="Biscuits"/>
    <n v="4"/>
    <n v="2275.6999999999998"/>
    <n v="0.06"/>
    <n v="8556.6299999999992"/>
    <s v="Credit Card"/>
    <x v="2"/>
    <s v="Express"/>
    <s v="Delivered"/>
    <n v="9102.7999999999993"/>
    <n v="8556.6319999999996"/>
    <n v="1975775.7839999988"/>
    <m/>
    <m/>
    <n v="6557.4564173228364"/>
    <n v="546.16799999999967"/>
    <n v="2.6365513907808586E-3"/>
    <n v="1"/>
  </r>
  <r>
    <s v="ORD1061"/>
    <d v="2025-01-16T00:00:00"/>
    <s v="Karnataka"/>
    <s v="East"/>
    <x v="1"/>
    <s v="Rice"/>
    <n v="3"/>
    <n v="4692.3999999999996"/>
    <n v="0.23"/>
    <n v="10839.44"/>
    <s v="Credit Card"/>
    <x v="1"/>
    <s v="Express"/>
    <s v="Cancelled"/>
    <n v="14077.199999999999"/>
    <n v="10839.444"/>
    <n v="1975775.7839999988"/>
    <m/>
    <m/>
    <n v="7014.593770491806"/>
    <n v="3237.7559999999994"/>
    <n v="4.9015429204671383E-3"/>
    <n v="0"/>
  </r>
  <r>
    <s v="ORD1062"/>
    <d v="2025-04-11T00:00:00"/>
    <s v="Maharashtra"/>
    <s v="North"/>
    <x v="1"/>
    <s v="Oil"/>
    <n v="5"/>
    <n v="2226.9699999999998"/>
    <n v="0.11"/>
    <n v="9910.02"/>
    <s v="UPI"/>
    <x v="1"/>
    <s v="Same-Day"/>
    <s v="Cancelled"/>
    <n v="11134.849999999999"/>
    <n v="9910.0164999999997"/>
    <n v="1975775.7839999988"/>
    <m/>
    <m/>
    <n v="7014.593770491806"/>
    <n v="1224.8334999999988"/>
    <n v="4.9394468717584884E-3"/>
    <n v="0"/>
  </r>
  <r>
    <s v="ORD1063"/>
    <d v="2025-05-08T00:00:00"/>
    <s v="Karnataka"/>
    <s v="East"/>
    <x v="1"/>
    <s v="Biscuits"/>
    <n v="4"/>
    <n v="2905.75"/>
    <n v="0.14000000000000001"/>
    <n v="9995.7800000000007"/>
    <s v="COD"/>
    <x v="2"/>
    <s v="Same-Day"/>
    <s v="Delivered"/>
    <n v="11623"/>
    <n v="9995.7800000000007"/>
    <n v="1975775.7839999988"/>
    <m/>
    <m/>
    <n v="6557.4564173228364"/>
    <n v="1627.2199999999993"/>
    <n v="4.8180332100146266E-3"/>
    <n v="1"/>
  </r>
  <r>
    <s v="ORD1064"/>
    <d v="2025-03-10T00:00:00"/>
    <s v="Delhi"/>
    <s v="South"/>
    <x v="2"/>
    <s v="Biography"/>
    <n v="3"/>
    <n v="4017.99"/>
    <n v="0.24"/>
    <n v="9161.02"/>
    <s v="Debit Card"/>
    <x v="0"/>
    <s v="Standard"/>
    <s v="Cancelled"/>
    <n v="12053.97"/>
    <n v="9161.0172000000002"/>
    <n v="1954015.6870999979"/>
    <m/>
    <m/>
    <n v="6400.6183730158691"/>
    <n v="2892.9527999999991"/>
    <n v="5.9731358216421641E-3"/>
    <n v="0"/>
  </r>
  <r>
    <s v="ORD1065"/>
    <d v="2025-01-05T00:00:00"/>
    <s v="Gujarat"/>
    <s v="North"/>
    <x v="4"/>
    <s v="Curtain"/>
    <n v="5"/>
    <n v="1443.92"/>
    <n v="7.0000000000000007E-2"/>
    <n v="6714.23"/>
    <s v="Net Banking"/>
    <x v="0"/>
    <s v="Express"/>
    <s v="Delivered"/>
    <n v="7219.6"/>
    <n v="6714.2280000000001"/>
    <n v="2189601.9989000014"/>
    <m/>
    <m/>
    <n v="6400.6183730158691"/>
    <n v="505.3720000000003"/>
    <n v="4.8479140118566121E-3"/>
    <n v="1"/>
  </r>
  <r>
    <s v="ORD1066"/>
    <d v="2025-06-16T00:00:00"/>
    <s v="Karnataka"/>
    <s v="East"/>
    <x v="1"/>
    <s v="Milk"/>
    <n v="4"/>
    <n v="184.61"/>
    <n v="0"/>
    <n v="738.44"/>
    <s v="Debit Card"/>
    <x v="2"/>
    <s v="Standard"/>
    <s v="Delivered"/>
    <n v="738.44"/>
    <n v="738.44"/>
    <n v="1975775.7839999988"/>
    <m/>
    <m/>
    <n v="6557.4564173228364"/>
    <n v="0"/>
    <n v="0"/>
    <n v="1"/>
  </r>
  <r>
    <s v="ORD1067"/>
    <d v="2025-03-25T00:00:00"/>
    <s v="Tamil Nadu"/>
    <s v="North"/>
    <x v="1"/>
    <s v="Oil"/>
    <n v="1"/>
    <n v="1454.58"/>
    <n v="0.15"/>
    <n v="1236.3900000000001"/>
    <s v="Credit Card"/>
    <x v="1"/>
    <s v="Express"/>
    <s v="Delivered"/>
    <n v="1454.58"/>
    <n v="1236.3929999999998"/>
    <n v="1975775.7839999988"/>
    <m/>
    <m/>
    <n v="7014.593770491806"/>
    <n v="218.18700000000013"/>
    <n v="1.0312255083941757E-2"/>
    <n v="1"/>
  </r>
  <r>
    <s v="ORD1068"/>
    <d v="2025-06-11T00:00:00"/>
    <s v="Karnataka"/>
    <s v="North"/>
    <x v="4"/>
    <s v="Curtain"/>
    <n v="2"/>
    <n v="3188.66"/>
    <n v="0.04"/>
    <n v="6122.23"/>
    <s v="Net Banking"/>
    <x v="0"/>
    <s v="Same-Day"/>
    <s v="Delivered"/>
    <n v="6377.32"/>
    <n v="6122.2271999999994"/>
    <n v="2189601.9989000014"/>
    <m/>
    <m/>
    <n v="6400.6183730158691"/>
    <n v="255.09280000000035"/>
    <n v="1.2544454410316559E-3"/>
    <n v="1"/>
  </r>
  <r>
    <s v="ORD1069"/>
    <d v="2025-04-08T00:00:00"/>
    <s v="Gujarat"/>
    <s v="East"/>
    <x v="0"/>
    <s v="Laptop"/>
    <n v="3"/>
    <n v="305.58"/>
    <n v="0.18"/>
    <n v="751.73"/>
    <s v="Net Banking"/>
    <x v="1"/>
    <s v="Standard"/>
    <s v="In Transit"/>
    <n v="916.74"/>
    <n v="751.72680000000003"/>
    <n v="2058812.7634000003"/>
    <m/>
    <m/>
    <n v="7014.593770491806"/>
    <n v="165.01319999999998"/>
    <n v="5.890437855880621E-2"/>
    <n v="0"/>
  </r>
  <r>
    <s v="ORD1070"/>
    <d v="2025-01-23T00:00:00"/>
    <s v="Gujarat"/>
    <s v="North"/>
    <x v="0"/>
    <s v="Headphones"/>
    <n v="2"/>
    <n v="1813.68"/>
    <n v="0.02"/>
    <n v="3554.81"/>
    <s v="Credit Card"/>
    <x v="1"/>
    <s v="Express"/>
    <s v="Delivered"/>
    <n v="3627.36"/>
    <n v="3554.8128000000002"/>
    <n v="2058812.7634000003"/>
    <m/>
    <m/>
    <n v="7014.593770491806"/>
    <n v="72.547199999999975"/>
    <n v="1.1027303603722818E-3"/>
    <n v="1"/>
  </r>
  <r>
    <s v="ORD1071"/>
    <d v="2025-03-28T00:00:00"/>
    <s v="Karnataka"/>
    <s v="South"/>
    <x v="3"/>
    <s v="Jeans"/>
    <n v="4"/>
    <n v="449.83"/>
    <n v="0.11"/>
    <n v="1601.39"/>
    <s v="COD"/>
    <x v="2"/>
    <s v="Express"/>
    <s v="Delivered"/>
    <n v="1799.32"/>
    <n v="1601.3948"/>
    <n v="1802015.0199999986"/>
    <m/>
    <m/>
    <n v="6557.4564173228364"/>
    <n v="197.9251999999999"/>
    <n v="2.4453682502278643E-2"/>
    <n v="1"/>
  </r>
  <r>
    <s v="ORD1072"/>
    <d v="2025-03-14T00:00:00"/>
    <s v="Karnataka"/>
    <s v="North"/>
    <x v="1"/>
    <s v="Milk"/>
    <n v="3"/>
    <n v="2406.36"/>
    <n v="0.24"/>
    <n v="5486.5"/>
    <s v="Net Banking"/>
    <x v="1"/>
    <s v="Same-Day"/>
    <s v="Delivered"/>
    <n v="7219.08"/>
    <n v="5486.5007999999998"/>
    <n v="1975775.7839999988"/>
    <m/>
    <m/>
    <n v="7014.593770491806"/>
    <n v="1732.5792000000001"/>
    <n v="9.9735700393956007E-3"/>
    <n v="1"/>
  </r>
  <r>
    <s v="ORD1073"/>
    <d v="2025-05-06T00:00:00"/>
    <s v="Delhi"/>
    <s v="East"/>
    <x v="0"/>
    <s v="Headphones"/>
    <n v="1"/>
    <n v="3084.29"/>
    <n v="0.2"/>
    <n v="2467.4299999999998"/>
    <s v="COD"/>
    <x v="0"/>
    <s v="Same-Day"/>
    <s v="Returned"/>
    <n v="3084.29"/>
    <n v="2467.4320000000002"/>
    <n v="2058812.7634000003"/>
    <m/>
    <m/>
    <n v="6400.6183730158691"/>
    <n v="616.85799999999972"/>
    <n v="6.4844745468162854E-3"/>
    <n v="0"/>
  </r>
  <r>
    <s v="ORD1074"/>
    <d v="2025-06-25T00:00:00"/>
    <s v="Delhi"/>
    <s v="West"/>
    <x v="2"/>
    <s v="Novel"/>
    <n v="1"/>
    <n v="4780.38"/>
    <n v="0.24"/>
    <n v="3633.09"/>
    <s v="Net Banking"/>
    <x v="1"/>
    <s v="Standard"/>
    <s v="Delivered"/>
    <n v="4780.38"/>
    <n v="3633.0888"/>
    <n v="1954015.6870999979"/>
    <m/>
    <m/>
    <n v="7014.593770491806"/>
    <n v="1147.2912000000001"/>
    <n v="5.0205213811454321E-3"/>
    <n v="1"/>
  </r>
  <r>
    <s v="ORD1075"/>
    <d v="2025-06-12T00:00:00"/>
    <s v="Gujarat"/>
    <s v="East"/>
    <x v="0"/>
    <s v="Smartphone"/>
    <n v="5"/>
    <n v="2649.65"/>
    <n v="0.08"/>
    <n v="12188.39"/>
    <s v="Net Banking"/>
    <x v="1"/>
    <s v="Standard"/>
    <s v="Returned"/>
    <n v="13248.25"/>
    <n v="12188.390000000001"/>
    <n v="2058812.7634000003"/>
    <m/>
    <m/>
    <n v="7014.593770491806"/>
    <n v="1059.8599999999988"/>
    <n v="3.0192666956013058E-3"/>
    <n v="0"/>
  </r>
  <r>
    <s v="ORD1076"/>
    <d v="2025-04-02T00:00:00"/>
    <s v="Karnataka"/>
    <s v="West"/>
    <x v="4"/>
    <s v="Sofa"/>
    <n v="3"/>
    <n v="3766.12"/>
    <n v="0.03"/>
    <n v="10959.41"/>
    <s v="Debit Card"/>
    <x v="2"/>
    <s v="Standard"/>
    <s v="Delivered"/>
    <n v="11298.36"/>
    <n v="10959.4092"/>
    <n v="2189601.9989000014"/>
    <m/>
    <m/>
    <n v="6557.4564173228364"/>
    <n v="338.95080000000053"/>
    <n v="7.9657578622030088E-4"/>
    <n v="1"/>
  </r>
  <r>
    <s v="ORD1077"/>
    <d v="2025-05-20T00:00:00"/>
    <s v="Maharashtra"/>
    <s v="South"/>
    <x v="2"/>
    <s v="Comics"/>
    <n v="5"/>
    <n v="474.57"/>
    <n v="0.09"/>
    <n v="2159.29"/>
    <s v="UPI"/>
    <x v="1"/>
    <s v="Express"/>
    <s v="Delivered"/>
    <n v="2372.85"/>
    <n v="2159.2934999999998"/>
    <n v="1954015.6870999979"/>
    <m/>
    <m/>
    <n v="7014.593770491806"/>
    <n v="213.55650000000014"/>
    <n v="1.8964536317087048E-2"/>
    <n v="1"/>
  </r>
  <r>
    <s v="ORD1078"/>
    <d v="2025-02-01T00:00:00"/>
    <s v="Gujarat"/>
    <s v="South"/>
    <x v="2"/>
    <s v="Textbook"/>
    <n v="2"/>
    <n v="3904.6"/>
    <n v="0.1"/>
    <n v="7028.28"/>
    <s v="Debit Card"/>
    <x v="1"/>
    <s v="Same-Day"/>
    <s v="Delivered"/>
    <n v="7809.2"/>
    <n v="7028.28"/>
    <n v="1954015.6870999979"/>
    <m/>
    <m/>
    <n v="7014.593770491806"/>
    <n v="780.92000000000007"/>
    <n v="2.5610818009527223E-3"/>
    <n v="1"/>
  </r>
  <r>
    <s v="ORD1079"/>
    <d v="2025-03-28T00:00:00"/>
    <s v="Karnataka"/>
    <s v="West"/>
    <x v="4"/>
    <s v="Curtain"/>
    <n v="4"/>
    <n v="2163.0100000000002"/>
    <n v="0.25"/>
    <n v="6489.03"/>
    <s v="Credit Card"/>
    <x v="0"/>
    <s v="Same-Day"/>
    <s v="Delivered"/>
    <n v="8652.0400000000009"/>
    <n v="6489.0300000000007"/>
    <n v="2189601.9989000014"/>
    <m/>
    <m/>
    <n v="6400.6183730158691"/>
    <n v="2163.0100000000002"/>
    <n v="1.1557967831863929E-2"/>
    <n v="1"/>
  </r>
  <r>
    <s v="ORD1080"/>
    <d v="2025-02-06T00:00:00"/>
    <s v="Tamil Nadu"/>
    <s v="West"/>
    <x v="3"/>
    <s v="Jeans"/>
    <n v="1"/>
    <n v="2151.27"/>
    <n v="0.19"/>
    <n v="1742.53"/>
    <s v="Credit Card"/>
    <x v="0"/>
    <s v="Same-Day"/>
    <s v="Delivered"/>
    <n v="2151.27"/>
    <n v="1742.5287000000001"/>
    <n v="1802015.0199999986"/>
    <m/>
    <m/>
    <n v="6400.6183730158691"/>
    <n v="408.74129999999991"/>
    <n v="8.8319922650341425E-3"/>
    <n v="1"/>
  </r>
  <r>
    <s v="ORD1081"/>
    <d v="2025-05-25T00:00:00"/>
    <s v="Tamil Nadu"/>
    <s v="West"/>
    <x v="3"/>
    <s v="T-shirt"/>
    <n v="2"/>
    <n v="4950.67"/>
    <n v="0.03"/>
    <n v="9604.2999999999993"/>
    <s v="Credit Card"/>
    <x v="1"/>
    <s v="Same-Day"/>
    <s v="Returned"/>
    <n v="9901.34"/>
    <n v="9604.2998000000007"/>
    <n v="1802015.0199999986"/>
    <m/>
    <m/>
    <n v="7014.593770491806"/>
    <n v="297.04019999999946"/>
    <n v="6.0597858471681605E-4"/>
    <n v="0"/>
  </r>
  <r>
    <s v="ORD1082"/>
    <d v="2025-04-14T00:00:00"/>
    <s v="Tamil Nadu"/>
    <s v="North"/>
    <x v="4"/>
    <s v="Sofa"/>
    <n v="3"/>
    <n v="683.25"/>
    <n v="0.22"/>
    <n v="1598.81"/>
    <s v="COD"/>
    <x v="0"/>
    <s v="Express"/>
    <s v="In Transit"/>
    <n v="2049.75"/>
    <n v="1598.8050000000001"/>
    <n v="2189601.9989000014"/>
    <m/>
    <m/>
    <n v="6400.6183730158691"/>
    <n v="450.94499999999994"/>
    <n v="3.2199048664471278E-2"/>
    <n v="0"/>
  </r>
  <r>
    <s v="ORD1083"/>
    <d v="2025-05-09T00:00:00"/>
    <s v="Karnataka"/>
    <s v="South"/>
    <x v="0"/>
    <s v="Smartphone"/>
    <n v="4"/>
    <n v="3729.42"/>
    <n v="0.11"/>
    <n v="13276.74"/>
    <s v="Net Banking"/>
    <x v="2"/>
    <s v="Express"/>
    <s v="Delivered"/>
    <n v="14917.68"/>
    <n v="13276.735200000001"/>
    <n v="2058812.7634000003"/>
    <m/>
    <m/>
    <n v="6557.4564173228364"/>
    <n v="1640.9447999999993"/>
    <n v="2.949520300743815E-3"/>
    <n v="1"/>
  </r>
  <r>
    <s v="ORD1084"/>
    <d v="2025-02-24T00:00:00"/>
    <s v="Delhi"/>
    <s v="East"/>
    <x v="1"/>
    <s v="Rice"/>
    <n v="5"/>
    <n v="1912.38"/>
    <n v="0.16"/>
    <n v="8032"/>
    <s v="Credit Card"/>
    <x v="1"/>
    <s v="Express"/>
    <s v="Delivered"/>
    <n v="9561.9000000000015"/>
    <n v="8031.996000000001"/>
    <n v="1975775.7839999988"/>
    <m/>
    <m/>
    <n v="7014.593770491806"/>
    <n v="1529.9040000000005"/>
    <n v="8.3665380311444375E-3"/>
    <n v="1"/>
  </r>
  <r>
    <s v="ORD1085"/>
    <d v="2025-05-02T00:00:00"/>
    <s v="Maharashtra"/>
    <s v="West"/>
    <x v="1"/>
    <s v="Milk"/>
    <n v="4"/>
    <n v="1771.47"/>
    <n v="0.14000000000000001"/>
    <n v="6093.86"/>
    <s v="Debit Card"/>
    <x v="2"/>
    <s v="Same-Day"/>
    <s v="Delivered"/>
    <n v="7085.88"/>
    <n v="6093.8567999999996"/>
    <n v="1975775.7839999988"/>
    <m/>
    <m/>
    <n v="6557.4564173228364"/>
    <n v="992.02320000000054"/>
    <n v="7.9030409772674684E-3"/>
    <n v="1"/>
  </r>
  <r>
    <s v="ORD1086"/>
    <d v="2025-06-08T00:00:00"/>
    <s v="Delhi"/>
    <s v="East"/>
    <x v="2"/>
    <s v="Comics"/>
    <n v="2"/>
    <n v="2209.63"/>
    <n v="7.0000000000000007E-2"/>
    <n v="4109.91"/>
    <s v="Debit Card"/>
    <x v="0"/>
    <s v="Same-Day"/>
    <s v="Delivered"/>
    <n v="4419.26"/>
    <n v="4109.9117999999999"/>
    <n v="1954015.6870999979"/>
    <m/>
    <m/>
    <n v="6400.6183730158691"/>
    <n v="309.34820000000036"/>
    <n v="3.167951195449012E-3"/>
    <n v="1"/>
  </r>
  <r>
    <s v="ORD1087"/>
    <d v="2025-06-30T00:00:00"/>
    <s v="Maharashtra"/>
    <s v="East"/>
    <x v="4"/>
    <s v="Sofa"/>
    <n v="4"/>
    <n v="2250.69"/>
    <n v="0.22"/>
    <n v="7022.15"/>
    <s v="UPI"/>
    <x v="2"/>
    <s v="Express"/>
    <s v="In Transit"/>
    <n v="9002.76"/>
    <n v="7022.1528000000008"/>
    <n v="2189601.9989000014"/>
    <m/>
    <m/>
    <n v="6557.4564173228364"/>
    <n v="1980.6071999999995"/>
    <n v="9.77478017852303E-3"/>
    <n v="0"/>
  </r>
  <r>
    <s v="ORD1088"/>
    <d v="2025-04-17T00:00:00"/>
    <s v="Karnataka"/>
    <s v="North"/>
    <x v="0"/>
    <s v="Laptop"/>
    <n v="2"/>
    <n v="2805.6"/>
    <n v="0.13"/>
    <n v="4881.74"/>
    <s v="Debit Card"/>
    <x v="0"/>
    <s v="Standard"/>
    <s v="Delivered"/>
    <n v="5611.2"/>
    <n v="4881.7439999999997"/>
    <n v="2058812.7634000003"/>
    <m/>
    <m/>
    <n v="6400.6183730158691"/>
    <n v="729.45600000000013"/>
    <n v="4.6335899629312803E-3"/>
    <n v="1"/>
  </r>
  <r>
    <s v="ORD1089"/>
    <d v="2025-06-02T00:00:00"/>
    <s v="Maharashtra"/>
    <s v="West"/>
    <x v="0"/>
    <s v="Laptop"/>
    <n v="3"/>
    <n v="1095.3900000000001"/>
    <n v="0.24"/>
    <n v="2497.4899999999998"/>
    <s v="Net Banking"/>
    <x v="0"/>
    <s v="Same-Day"/>
    <s v="Delivered"/>
    <n v="3286.17"/>
    <n v="2497.4892"/>
    <n v="2058812.7634000003"/>
    <m/>
    <m/>
    <n v="6400.6183730158691"/>
    <n v="788.68080000000009"/>
    <n v="2.1910004655875986E-2"/>
    <n v="1"/>
  </r>
  <r>
    <s v="ORD1090"/>
    <d v="2025-04-06T00:00:00"/>
    <s v="Tamil Nadu"/>
    <s v="North"/>
    <x v="1"/>
    <s v="Oil"/>
    <n v="1"/>
    <n v="2277.58"/>
    <n v="0.11"/>
    <n v="2027.05"/>
    <s v="UPI"/>
    <x v="0"/>
    <s v="Express"/>
    <s v="Returned"/>
    <n v="2277.58"/>
    <n v="2027.0462"/>
    <n v="1975775.7839999988"/>
    <m/>
    <m/>
    <n v="6400.6183730158691"/>
    <n v="250.53379999999993"/>
    <n v="4.8296876509277388E-3"/>
    <n v="0"/>
  </r>
  <r>
    <s v="ORD1091"/>
    <d v="2025-04-03T00:00:00"/>
    <s v="Karnataka"/>
    <s v="East"/>
    <x v="4"/>
    <s v="Lamp"/>
    <n v="2"/>
    <n v="3664.07"/>
    <n v="0.08"/>
    <n v="6741.89"/>
    <s v="Credit Card"/>
    <x v="1"/>
    <s v="Same-Day"/>
    <s v="Delivered"/>
    <n v="7328.14"/>
    <n v="6741.8888000000006"/>
    <n v="2189601.9989000014"/>
    <m/>
    <m/>
    <n v="7014.593770491806"/>
    <n v="586.2511999999997"/>
    <n v="2.183364400789286E-3"/>
    <n v="1"/>
  </r>
  <r>
    <s v="ORD1092"/>
    <d v="2025-03-28T00:00:00"/>
    <s v="Karnataka"/>
    <s v="South"/>
    <x v="1"/>
    <s v="Rice"/>
    <n v="1"/>
    <n v="4668.6000000000004"/>
    <n v="0.2"/>
    <n v="3734.88"/>
    <s v="Credit Card"/>
    <x v="2"/>
    <s v="Express"/>
    <s v="Cancelled"/>
    <n v="4668.6000000000004"/>
    <n v="3734.8800000000006"/>
    <n v="1975775.7839999988"/>
    <m/>
    <m/>
    <n v="6557.4564173228364"/>
    <n v="933.7199999999998"/>
    <n v="4.2839395107741075E-3"/>
    <n v="0"/>
  </r>
  <r>
    <s v="ORD1093"/>
    <d v="2025-06-12T00:00:00"/>
    <s v="Delhi"/>
    <s v="East"/>
    <x v="0"/>
    <s v="Smartphone"/>
    <n v="4"/>
    <n v="4373.3599999999997"/>
    <n v="0.06"/>
    <n v="16443.830000000002"/>
    <s v="Debit Card"/>
    <x v="1"/>
    <s v="Standard"/>
    <s v="Delivered"/>
    <n v="17493.439999999999"/>
    <n v="16443.833599999998"/>
    <n v="2058812.7634000003"/>
    <m/>
    <m/>
    <n v="7014.593770491806"/>
    <n v="1049.6064000000006"/>
    <n v="1.3719428540069879E-3"/>
    <n v="1"/>
  </r>
  <r>
    <s v="ORD1094"/>
    <d v="2025-05-24T00:00:00"/>
    <s v="Tamil Nadu"/>
    <s v="South"/>
    <x v="2"/>
    <s v="Textbook"/>
    <n v="2"/>
    <n v="3210.39"/>
    <n v="0.02"/>
    <n v="6292.36"/>
    <s v="UPI"/>
    <x v="0"/>
    <s v="Same-Day"/>
    <s v="Delivered"/>
    <n v="6420.78"/>
    <n v="6292.3643999999995"/>
    <n v="1954015.6870999979"/>
    <m/>
    <m/>
    <n v="6400.6183730158691"/>
    <n v="128.41560000000027"/>
    <n v="6.2297727067427947E-4"/>
    <n v="1"/>
  </r>
  <r>
    <s v="ORD1095"/>
    <d v="2025-04-28T00:00:00"/>
    <s v="Gujarat"/>
    <s v="West"/>
    <x v="0"/>
    <s v="Smartwatch"/>
    <n v="2"/>
    <n v="290.18"/>
    <n v="0.17"/>
    <n v="481.7"/>
    <s v="COD"/>
    <x v="0"/>
    <s v="Same-Day"/>
    <s v="Delivered"/>
    <n v="580.36"/>
    <n v="481.69880000000001"/>
    <n v="2058812.7634000003"/>
    <m/>
    <m/>
    <n v="6400.6183730158691"/>
    <n v="98.661200000000008"/>
    <n v="5.8584326969467228E-2"/>
    <n v="1"/>
  </r>
  <r>
    <s v="ORD1096"/>
    <d v="2025-02-24T00:00:00"/>
    <s v="Tamil Nadu"/>
    <s v="West"/>
    <x v="3"/>
    <s v="Dress"/>
    <n v="2"/>
    <n v="4401.66"/>
    <n v="0.21"/>
    <n v="6954.62"/>
    <s v="COD"/>
    <x v="1"/>
    <s v="Express"/>
    <s v="Delivered"/>
    <n v="8803.32"/>
    <n v="6954.6228000000001"/>
    <n v="1802015.0199999986"/>
    <m/>
    <m/>
    <n v="7014.593770491806"/>
    <n v="1848.6971999999996"/>
    <n v="4.7709273319611238E-3"/>
    <n v="1"/>
  </r>
  <r>
    <s v="ORD1097"/>
    <d v="2025-03-06T00:00:00"/>
    <s v="Gujarat"/>
    <s v="West"/>
    <x v="2"/>
    <s v="Comics"/>
    <n v="1"/>
    <n v="1172.76"/>
    <n v="0.24"/>
    <n v="891.3"/>
    <s v="Net Banking"/>
    <x v="2"/>
    <s v="Express"/>
    <s v="In Transit"/>
    <n v="1172.76"/>
    <n v="891.29759999999999"/>
    <n v="1954015.6870999979"/>
    <m/>
    <m/>
    <n v="6557.4564173228364"/>
    <n v="281.4624"/>
    <n v="2.0464545175483476E-2"/>
    <n v="0"/>
  </r>
  <r>
    <s v="ORD1098"/>
    <d v="2025-06-17T00:00:00"/>
    <s v="Tamil Nadu"/>
    <s v="West"/>
    <x v="4"/>
    <s v="Sofa"/>
    <n v="4"/>
    <n v="4785.95"/>
    <n v="0.17"/>
    <n v="15889.35"/>
    <s v="Credit Card"/>
    <x v="0"/>
    <s v="Express"/>
    <s v="Delivered"/>
    <n v="19143.8"/>
    <n v="15889.353999999999"/>
    <n v="2189601.9989000014"/>
    <m/>
    <m/>
    <n v="6400.6183730158691"/>
    <n v="3254.4459999999999"/>
    <n v="3.5520638535713918E-3"/>
    <n v="1"/>
  </r>
  <r>
    <s v="ORD1099"/>
    <d v="2025-02-19T00:00:00"/>
    <s v="Gujarat"/>
    <s v="West"/>
    <x v="2"/>
    <s v="Biography"/>
    <n v="2"/>
    <n v="241.92"/>
    <n v="7.0000000000000007E-2"/>
    <n v="449.97"/>
    <s v="Net Banking"/>
    <x v="1"/>
    <s v="Standard"/>
    <s v="Delivered"/>
    <n v="483.84"/>
    <n v="449.97119999999995"/>
    <n v="1954015.6870999979"/>
    <m/>
    <m/>
    <n v="7014.593770491806"/>
    <n v="33.868800000000022"/>
    <n v="2.8935185185185189E-2"/>
    <n v="1"/>
  </r>
  <r>
    <s v="ORD1100"/>
    <d v="2025-06-13T00:00:00"/>
    <s v="Karnataka"/>
    <s v="East"/>
    <x v="4"/>
    <s v="Curtain"/>
    <n v="4"/>
    <n v="2183.48"/>
    <n v="7.0000000000000007E-2"/>
    <n v="8122.55"/>
    <s v="Net Banking"/>
    <x v="2"/>
    <s v="Standard"/>
    <s v="Delivered"/>
    <n v="8733.92"/>
    <n v="8122.5455999999995"/>
    <n v="2189601.9989000014"/>
    <m/>
    <m/>
    <n v="6557.4564173228364"/>
    <n v="611.37440000000061"/>
    <n v="3.2058915126312129E-3"/>
    <n v="1"/>
  </r>
  <r>
    <s v="ORD1101"/>
    <d v="2025-07-03T00:00:00"/>
    <s v="Maharashtra"/>
    <s v="South"/>
    <x v="3"/>
    <s v="Dress"/>
    <n v="4"/>
    <n v="1184.42"/>
    <n v="0.22"/>
    <n v="3695.39"/>
    <s v="UPI"/>
    <x v="2"/>
    <s v="Same-Day"/>
    <s v="Cancelled"/>
    <n v="4737.68"/>
    <n v="3695.3904000000002"/>
    <n v="1802015.0199999986"/>
    <m/>
    <m/>
    <n v="6557.4564173228364"/>
    <n v="1042.2896000000001"/>
    <n v="1.8574492156498538E-2"/>
    <n v="0"/>
  </r>
  <r>
    <s v="ORD1102"/>
    <d v="2025-01-19T00:00:00"/>
    <s v="Delhi"/>
    <s v="North"/>
    <x v="0"/>
    <s v="Headphones"/>
    <n v="1"/>
    <n v="4756.3599999999997"/>
    <n v="0.01"/>
    <n v="4708.8"/>
    <s v="COD"/>
    <x v="1"/>
    <s v="Express"/>
    <s v="Cancelled"/>
    <n v="4756.3599999999997"/>
    <n v="4708.7963999999993"/>
    <n v="2058812.7634000003"/>
    <m/>
    <m/>
    <n v="7014.593770491806"/>
    <n v="47.563600000000406"/>
    <n v="2.1024480905566442E-4"/>
    <n v="0"/>
  </r>
  <r>
    <s v="ORD1103"/>
    <d v="2025-02-26T00:00:00"/>
    <s v="Gujarat"/>
    <s v="South"/>
    <x v="4"/>
    <s v="Curtain"/>
    <n v="1"/>
    <n v="2641.38"/>
    <n v="0.09"/>
    <n v="2403.66"/>
    <s v="Credit Card"/>
    <x v="1"/>
    <s v="Standard"/>
    <s v="Cancelled"/>
    <n v="2641.38"/>
    <n v="2403.6558"/>
    <n v="2189601.9989000014"/>
    <m/>
    <m/>
    <n v="7014.593770491806"/>
    <n v="237.72420000000011"/>
    <n v="3.4073098153238079E-3"/>
    <n v="0"/>
  </r>
  <r>
    <s v="ORD1104"/>
    <d v="2025-06-23T00:00:00"/>
    <s v="Karnataka"/>
    <s v="North"/>
    <x v="2"/>
    <s v="Textbook"/>
    <n v="3"/>
    <n v="2125.64"/>
    <n v="0.14000000000000001"/>
    <n v="5484.15"/>
    <s v="Debit Card"/>
    <x v="2"/>
    <s v="Standard"/>
    <s v="Delivered"/>
    <n v="6376.92"/>
    <n v="5484.1512000000002"/>
    <n v="1954015.6870999979"/>
    <m/>
    <m/>
    <n v="6557.4564173228364"/>
    <n v="892.76879999999983"/>
    <n v="6.5862516700852464E-3"/>
    <n v="1"/>
  </r>
  <r>
    <s v="ORD1105"/>
    <d v="2025-03-31T00:00:00"/>
    <s v="Gujarat"/>
    <s v="South"/>
    <x v="0"/>
    <s v="Smartphone"/>
    <n v="1"/>
    <n v="869.03"/>
    <n v="0.08"/>
    <n v="799.51"/>
    <s v="Net Banking"/>
    <x v="2"/>
    <s v="Standard"/>
    <s v="Delivered"/>
    <n v="869.03"/>
    <n v="799.50760000000002"/>
    <n v="2058812.7634000003"/>
    <m/>
    <m/>
    <n v="6557.4564173228364"/>
    <n v="69.522399999999948"/>
    <n v="9.205666087476843E-3"/>
    <n v="1"/>
  </r>
  <r>
    <s v="ORD1106"/>
    <d v="2025-02-19T00:00:00"/>
    <s v="Tamil Nadu"/>
    <s v="West"/>
    <x v="0"/>
    <s v="Smartwatch"/>
    <n v="3"/>
    <n v="4323.72"/>
    <n v="0.02"/>
    <n v="12711.74"/>
    <s v="Debit Card"/>
    <x v="1"/>
    <s v="Same-Day"/>
    <s v="Delivered"/>
    <n v="12971.16"/>
    <n v="12711.736799999999"/>
    <n v="2058812.7634000003"/>
    <m/>
    <m/>
    <n v="7014.593770491806"/>
    <n v="259.42320000000109"/>
    <n v="4.6256464340891637E-4"/>
    <n v="1"/>
  </r>
  <r>
    <s v="ORD1107"/>
    <d v="2025-05-28T00:00:00"/>
    <s v="Maharashtra"/>
    <s v="West"/>
    <x v="1"/>
    <s v="Oil"/>
    <n v="2"/>
    <n v="4174.21"/>
    <n v="0.21"/>
    <n v="6595.25"/>
    <s v="COD"/>
    <x v="2"/>
    <s v="Express"/>
    <s v="Delivered"/>
    <n v="8348.42"/>
    <n v="6595.2518"/>
    <n v="1975775.7839999988"/>
    <m/>
    <m/>
    <n v="6557.4564173228364"/>
    <n v="1753.1682000000001"/>
    <n v="5.0308920729910571E-3"/>
    <n v="1"/>
  </r>
  <r>
    <s v="ORD1108"/>
    <d v="2025-04-03T00:00:00"/>
    <s v="Karnataka"/>
    <s v="West"/>
    <x v="0"/>
    <s v="Headphones"/>
    <n v="1"/>
    <n v="1394.92"/>
    <n v="0.16"/>
    <n v="1171.73"/>
    <s v="Net Banking"/>
    <x v="0"/>
    <s v="Express"/>
    <s v="Delivered"/>
    <n v="1394.92"/>
    <n v="1171.7328"/>
    <n v="2058812.7634000003"/>
    <m/>
    <m/>
    <n v="6400.6183730158691"/>
    <n v="223.18720000000008"/>
    <n v="1.1470191838958506E-2"/>
    <n v="1"/>
  </r>
  <r>
    <s v="ORD1109"/>
    <d v="2025-04-23T00:00:00"/>
    <s v="Tamil Nadu"/>
    <s v="South"/>
    <x v="0"/>
    <s v="Laptop"/>
    <n v="4"/>
    <n v="1493.67"/>
    <n v="0.18"/>
    <n v="4899.24"/>
    <s v="COD"/>
    <x v="2"/>
    <s v="Same-Day"/>
    <s v="Delivered"/>
    <n v="5974.68"/>
    <n v="4899.2376000000004"/>
    <n v="2058812.7634000003"/>
    <m/>
    <m/>
    <n v="6557.4564173228364"/>
    <n v="1075.4423999999999"/>
    <n v="1.2050854606439173E-2"/>
    <n v="1"/>
  </r>
  <r>
    <s v="ORD1110"/>
    <d v="2025-05-01T00:00:00"/>
    <s v="Karnataka"/>
    <s v="West"/>
    <x v="2"/>
    <s v="Biography"/>
    <n v="1"/>
    <n v="2316.12"/>
    <n v="0.14000000000000001"/>
    <n v="1991.86"/>
    <s v="COD"/>
    <x v="1"/>
    <s v="Standard"/>
    <s v="Cancelled"/>
    <n v="2316.12"/>
    <n v="1991.8631999999998"/>
    <n v="1954015.6870999979"/>
    <m/>
    <m/>
    <n v="7014.593770491806"/>
    <n v="324.25680000000011"/>
    <n v="6.0445918173497063E-3"/>
    <n v="0"/>
  </r>
  <r>
    <s v="ORD1111"/>
    <d v="2025-05-12T00:00:00"/>
    <s v="Tamil Nadu"/>
    <s v="North"/>
    <x v="2"/>
    <s v="Comics"/>
    <n v="3"/>
    <n v="1728.93"/>
    <n v="0.2"/>
    <n v="4149.43"/>
    <s v="COD"/>
    <x v="0"/>
    <s v="Standard"/>
    <s v="Delivered"/>
    <n v="5186.79"/>
    <n v="4149.4319999999998"/>
    <n v="1954015.6870999979"/>
    <m/>
    <m/>
    <n v="6400.6183730158691"/>
    <n v="1037.3580000000002"/>
    <n v="1.1567848322372797E-2"/>
    <n v="1"/>
  </r>
  <r>
    <s v="ORD1112"/>
    <d v="2025-03-17T00:00:00"/>
    <s v="Gujarat"/>
    <s v="South"/>
    <x v="3"/>
    <s v="Jacket"/>
    <n v="2"/>
    <n v="2075.66"/>
    <n v="0.21"/>
    <n v="3279.54"/>
    <s v="Debit Card"/>
    <x v="0"/>
    <s v="Same-Day"/>
    <s v="Delivered"/>
    <n v="4151.32"/>
    <n v="3279.5427999999997"/>
    <n v="1802015.0199999986"/>
    <m/>
    <m/>
    <n v="6400.6183730158691"/>
    <n v="871.77719999999999"/>
    <n v="1.0117263906420128E-2"/>
    <n v="1"/>
  </r>
  <r>
    <s v="ORD1113"/>
    <d v="2025-03-09T00:00:00"/>
    <s v="Tamil Nadu"/>
    <s v="West"/>
    <x v="2"/>
    <s v="Comics"/>
    <n v="3"/>
    <n v="4188.18"/>
    <n v="0.01"/>
    <n v="12438.89"/>
    <s v="UPI"/>
    <x v="1"/>
    <s v="Same-Day"/>
    <s v="Returned"/>
    <n v="12564.54"/>
    <n v="12438.894600000001"/>
    <n v="1954015.6870999979"/>
    <m/>
    <m/>
    <n v="7014.593770491806"/>
    <n v="125.64539999999943"/>
    <n v="2.3876719720737884E-4"/>
    <n v="0"/>
  </r>
  <r>
    <s v="ORD1114"/>
    <d v="2025-01-08T00:00:00"/>
    <s v="Gujarat"/>
    <s v="West"/>
    <x v="4"/>
    <s v="Sofa"/>
    <n v="4"/>
    <n v="1633.78"/>
    <n v="0.16"/>
    <n v="5489.5"/>
    <s v="Net Banking"/>
    <x v="1"/>
    <s v="Express"/>
    <s v="Delivered"/>
    <n v="6535.12"/>
    <n v="5489.5007999999998"/>
    <n v="2189601.9989000014"/>
    <m/>
    <m/>
    <n v="7014.593770491806"/>
    <n v="1045.6192000000001"/>
    <n v="9.7932402159409473E-3"/>
    <n v="1"/>
  </r>
  <r>
    <s v="ORD1115"/>
    <d v="2025-04-08T00:00:00"/>
    <s v="Maharashtra"/>
    <s v="North"/>
    <x v="1"/>
    <s v="Rice"/>
    <n v="1"/>
    <n v="1940.86"/>
    <n v="0.19"/>
    <n v="1572.1"/>
    <s v="Net Banking"/>
    <x v="1"/>
    <s v="Standard"/>
    <s v="Delivered"/>
    <n v="1940.86"/>
    <n v="1572.0966000000001"/>
    <n v="1975775.7839999988"/>
    <m/>
    <m/>
    <n v="7014.593770491806"/>
    <n v="368.76339999999982"/>
    <n v="9.7894747689168723E-3"/>
    <n v="1"/>
  </r>
  <r>
    <s v="ORD1116"/>
    <d v="2025-06-17T00:00:00"/>
    <s v="Maharashtra"/>
    <s v="West"/>
    <x v="2"/>
    <s v="Novel"/>
    <n v="2"/>
    <n v="3168.21"/>
    <n v="0.13"/>
    <n v="5512.69"/>
    <s v="Net Banking"/>
    <x v="2"/>
    <s v="Standard"/>
    <s v="Delivered"/>
    <n v="6336.42"/>
    <n v="5512.6854000000003"/>
    <n v="1954015.6870999979"/>
    <m/>
    <m/>
    <n v="6557.4564173228364"/>
    <n v="823.73459999999977"/>
    <n v="4.1032633569113158E-3"/>
    <n v="1"/>
  </r>
  <r>
    <s v="ORD1117"/>
    <d v="2025-03-07T00:00:00"/>
    <s v="Tamil Nadu"/>
    <s v="South"/>
    <x v="4"/>
    <s v="Lamp"/>
    <n v="3"/>
    <n v="2660.15"/>
    <n v="0.15"/>
    <n v="6783.38"/>
    <s v="UPI"/>
    <x v="1"/>
    <s v="Express"/>
    <s v="Delivered"/>
    <n v="7980.4500000000007"/>
    <n v="6783.3825000000006"/>
    <n v="2189601.9989000014"/>
    <m/>
    <m/>
    <n v="7014.593770491806"/>
    <n v="1197.0675000000001"/>
    <n v="5.6387797680581917E-3"/>
    <n v="1"/>
  </r>
  <r>
    <s v="ORD1118"/>
    <d v="2025-02-07T00:00:00"/>
    <s v="Gujarat"/>
    <s v="South"/>
    <x v="1"/>
    <s v="Oil"/>
    <n v="5"/>
    <n v="1331.07"/>
    <n v="0.12"/>
    <n v="5856.71"/>
    <s v="UPI"/>
    <x v="1"/>
    <s v="Express"/>
    <s v="Delivered"/>
    <n v="6655.3499999999995"/>
    <n v="5856.7079999999996"/>
    <n v="1975775.7839999988"/>
    <m/>
    <m/>
    <n v="7014.593770491806"/>
    <n v="798.64199999999983"/>
    <n v="9.0153034776533168E-3"/>
    <n v="1"/>
  </r>
  <r>
    <s v="ORD1119"/>
    <d v="2025-04-07T00:00:00"/>
    <s v="Karnataka"/>
    <s v="East"/>
    <x v="2"/>
    <s v="Novel"/>
    <n v="2"/>
    <n v="2405.42"/>
    <n v="0.25"/>
    <n v="3608.13"/>
    <s v="Net Banking"/>
    <x v="0"/>
    <s v="Standard"/>
    <s v="Delivered"/>
    <n v="4810.84"/>
    <n v="3608.13"/>
    <n v="1954015.6870999979"/>
    <m/>
    <m/>
    <n v="6400.6183730158691"/>
    <n v="1202.71"/>
    <n v="1.0393195367129232E-2"/>
    <n v="1"/>
  </r>
  <r>
    <s v="ORD1120"/>
    <d v="2025-02-13T00:00:00"/>
    <s v="Gujarat"/>
    <s v="North"/>
    <x v="3"/>
    <s v="T-shirt"/>
    <n v="1"/>
    <n v="399.43"/>
    <n v="0.12"/>
    <n v="351.5"/>
    <s v="Net Banking"/>
    <x v="2"/>
    <s v="Standard"/>
    <s v="Delivered"/>
    <n v="399.43"/>
    <n v="351.4984"/>
    <n v="1802015.0199999986"/>
    <m/>
    <m/>
    <n v="6557.4564173228364"/>
    <n v="47.931600000000003"/>
    <n v="3.0042811005683099E-2"/>
    <n v="1"/>
  </r>
  <r>
    <s v="ORD1121"/>
    <d v="2025-03-12T00:00:00"/>
    <s v="Karnataka"/>
    <s v="East"/>
    <x v="1"/>
    <s v="Oil"/>
    <n v="3"/>
    <n v="1492.52"/>
    <n v="0.23"/>
    <n v="3447.72"/>
    <s v="Credit Card"/>
    <x v="0"/>
    <s v="Express"/>
    <s v="Delivered"/>
    <n v="4477.5599999999995"/>
    <n v="3447.7211999999995"/>
    <n v="1975775.7839999988"/>
    <m/>
    <m/>
    <n v="6400.6183730158691"/>
    <n v="1029.8388"/>
    <n v="1.5410178758073595E-2"/>
    <n v="1"/>
  </r>
  <r>
    <s v="ORD1122"/>
    <d v="2025-06-06T00:00:00"/>
    <s v="Gujarat"/>
    <s v="South"/>
    <x v="2"/>
    <s v="Comics"/>
    <n v="2"/>
    <n v="479.63"/>
    <n v="0.04"/>
    <n v="920.89"/>
    <s v="COD"/>
    <x v="1"/>
    <s v="Same-Day"/>
    <s v="Delivered"/>
    <n v="959.26"/>
    <n v="920.88959999999997"/>
    <n v="1954015.6870999979"/>
    <m/>
    <m/>
    <n v="7014.593770491806"/>
    <n v="38.370400000000018"/>
    <n v="8.33976189979776E-3"/>
    <n v="1"/>
  </r>
  <r>
    <s v="ORD1123"/>
    <d v="2025-02-22T00:00:00"/>
    <s v="Delhi"/>
    <s v="East"/>
    <x v="4"/>
    <s v="Lamp"/>
    <n v="4"/>
    <n v="1717.78"/>
    <n v="0.19"/>
    <n v="5565.61"/>
    <s v="COD"/>
    <x v="1"/>
    <s v="Same-Day"/>
    <s v="In Transit"/>
    <n v="6871.12"/>
    <n v="5565.6072000000004"/>
    <n v="2189601.9989000014"/>
    <m/>
    <m/>
    <n v="7014.593770491806"/>
    <n v="1305.5127999999995"/>
    <n v="1.1060787760947269E-2"/>
    <n v="0"/>
  </r>
  <r>
    <s v="ORD1124"/>
    <d v="2025-03-10T00:00:00"/>
    <s v="Delhi"/>
    <s v="South"/>
    <x v="1"/>
    <s v="Biscuits"/>
    <n v="2"/>
    <n v="4946.53"/>
    <n v="0.02"/>
    <n v="9695.2000000000007"/>
    <s v="Debit Card"/>
    <x v="0"/>
    <s v="Same-Day"/>
    <s v="Delivered"/>
    <n v="9893.06"/>
    <n v="9695.1988000000001"/>
    <n v="1975775.7839999988"/>
    <m/>
    <m/>
    <n v="6400.6183730158691"/>
    <n v="197.86119999999937"/>
    <n v="4.043238391357174E-4"/>
    <n v="1"/>
  </r>
  <r>
    <s v="ORD1125"/>
    <d v="2025-02-26T00:00:00"/>
    <s v="Karnataka"/>
    <s v="West"/>
    <x v="2"/>
    <s v="Novel"/>
    <n v="2"/>
    <n v="2607.36"/>
    <n v="0.11"/>
    <n v="4641.1000000000004"/>
    <s v="Credit Card"/>
    <x v="0"/>
    <s v="Same-Day"/>
    <s v="Delivered"/>
    <n v="5214.72"/>
    <n v="4641.1008000000002"/>
    <n v="1954015.6870999979"/>
    <m/>
    <m/>
    <n v="6400.6183730158691"/>
    <n v="573.61920000000009"/>
    <n v="4.2188267059401078E-3"/>
    <n v="1"/>
  </r>
  <r>
    <s v="ORD1126"/>
    <d v="2025-06-22T00:00:00"/>
    <s v="Delhi"/>
    <s v="East"/>
    <x v="1"/>
    <s v="Rice"/>
    <n v="4"/>
    <n v="3892.21"/>
    <n v="0.18"/>
    <n v="12766.45"/>
    <s v="COD"/>
    <x v="2"/>
    <s v="Express"/>
    <s v="Cancelled"/>
    <n v="15568.84"/>
    <n v="12766.448800000002"/>
    <n v="1975775.7839999988"/>
    <m/>
    <m/>
    <n v="6557.4564173228364"/>
    <n v="2802.3911999999982"/>
    <n v="4.6246220013822477E-3"/>
    <n v="0"/>
  </r>
  <r>
    <s v="ORD1127"/>
    <d v="2025-04-28T00:00:00"/>
    <s v="Gujarat"/>
    <s v="West"/>
    <x v="4"/>
    <s v="Lamp"/>
    <n v="3"/>
    <n v="3585.6"/>
    <n v="0.21"/>
    <n v="8497.8700000000008"/>
    <s v="Debit Card"/>
    <x v="0"/>
    <s v="Same-Day"/>
    <s v="Delivered"/>
    <n v="10756.8"/>
    <n v="8497.8719999999994"/>
    <n v="2189601.9989000014"/>
    <m/>
    <m/>
    <n v="6400.6183730158691"/>
    <n v="2258.9279999999999"/>
    <n v="5.856760374832664E-3"/>
    <n v="1"/>
  </r>
  <r>
    <s v="ORD1128"/>
    <d v="2025-05-19T00:00:00"/>
    <s v="Gujarat"/>
    <s v="East"/>
    <x v="4"/>
    <s v="Lamp"/>
    <n v="3"/>
    <n v="972.26"/>
    <n v="0.22"/>
    <n v="2275.09"/>
    <s v="Net Banking"/>
    <x v="1"/>
    <s v="Express"/>
    <s v="Delivered"/>
    <n v="2916.7799999999997"/>
    <n v="2275.0884000000001"/>
    <n v="2189601.9989000014"/>
    <m/>
    <m/>
    <n v="7014.593770491806"/>
    <n v="641.69159999999965"/>
    <n v="2.2627692181103821E-2"/>
    <n v="1"/>
  </r>
  <r>
    <s v="ORD1129"/>
    <d v="2025-06-22T00:00:00"/>
    <s v="Tamil Nadu"/>
    <s v="North"/>
    <x v="3"/>
    <s v="Jeans"/>
    <n v="1"/>
    <n v="1059.5999999999999"/>
    <n v="0.09"/>
    <n v="964.24"/>
    <s v="UPI"/>
    <x v="0"/>
    <s v="Standard"/>
    <s v="Delivered"/>
    <n v="1059.5999999999999"/>
    <n v="964.23599999999999"/>
    <n v="1802015.0199999986"/>
    <m/>
    <m/>
    <n v="6400.6183730158691"/>
    <n v="95.363999999999919"/>
    <n v="8.493771234428087E-3"/>
    <n v="1"/>
  </r>
  <r>
    <s v="ORD1130"/>
    <d v="2025-02-25T00:00:00"/>
    <s v="Karnataka"/>
    <s v="West"/>
    <x v="4"/>
    <s v="Lamp"/>
    <n v="1"/>
    <n v="3073.19"/>
    <n v="0.01"/>
    <n v="3042.46"/>
    <s v="UPI"/>
    <x v="1"/>
    <s v="Express"/>
    <s v="Delivered"/>
    <n v="3073.19"/>
    <n v="3042.4580999999998"/>
    <n v="2189601.9989000014"/>
    <m/>
    <m/>
    <n v="7014.593770491806"/>
    <n v="30.731900000000223"/>
    <n v="3.2539478522317203E-4"/>
    <n v="1"/>
  </r>
  <r>
    <s v="ORD1131"/>
    <d v="2025-04-20T00:00:00"/>
    <s v="Maharashtra"/>
    <s v="South"/>
    <x v="4"/>
    <s v="Curtain"/>
    <n v="4"/>
    <n v="4986.43"/>
    <n v="0.16"/>
    <n v="16754.400000000001"/>
    <s v="COD"/>
    <x v="0"/>
    <s v="Express"/>
    <s v="Delivered"/>
    <n v="19945.72"/>
    <n v="16754.4048"/>
    <n v="2189601.9989000014"/>
    <m/>
    <m/>
    <n v="6400.6183730158691"/>
    <n v="3191.3152000000009"/>
    <n v="3.2087084346917533E-3"/>
    <n v="1"/>
  </r>
  <r>
    <s v="ORD1132"/>
    <d v="2025-01-04T00:00:00"/>
    <s v="Maharashtra"/>
    <s v="South"/>
    <x v="1"/>
    <s v="Rice"/>
    <n v="5"/>
    <n v="4481.8999999999996"/>
    <n v="0.04"/>
    <n v="21513.119999999999"/>
    <s v="UPI"/>
    <x v="0"/>
    <s v="Same-Day"/>
    <s v="Returned"/>
    <n v="22409.5"/>
    <n v="21513.119999999999"/>
    <n v="1975775.7839999988"/>
    <m/>
    <m/>
    <n v="6400.6183730158691"/>
    <n v="896.38000000000102"/>
    <n v="8.9247863629264383E-4"/>
    <n v="0"/>
  </r>
  <r>
    <s v="ORD1133"/>
    <d v="2025-04-13T00:00:00"/>
    <s v="Tamil Nadu"/>
    <s v="East"/>
    <x v="3"/>
    <s v="T-shirt"/>
    <n v="4"/>
    <n v="3223.64"/>
    <n v="0.02"/>
    <n v="12636.67"/>
    <s v="Credit Card"/>
    <x v="0"/>
    <s v="Standard"/>
    <s v="In Transit"/>
    <n v="12894.56"/>
    <n v="12636.668799999999"/>
    <n v="1802015.0199999986"/>
    <m/>
    <m/>
    <n v="6400.6183730158691"/>
    <n v="257.89120000000003"/>
    <n v="6.2041667183680563E-4"/>
    <n v="0"/>
  </r>
  <r>
    <s v="ORD1134"/>
    <d v="2025-02-09T00:00:00"/>
    <s v="Karnataka"/>
    <s v="North"/>
    <x v="3"/>
    <s v="T-shirt"/>
    <n v="2"/>
    <n v="4538.05"/>
    <n v="0.15"/>
    <n v="7714.69"/>
    <s v="UPI"/>
    <x v="1"/>
    <s v="Express"/>
    <s v="Returned"/>
    <n v="9076.1"/>
    <n v="7714.6850000000004"/>
    <n v="1802015.0199999986"/>
    <m/>
    <m/>
    <n v="7014.593770491806"/>
    <n v="1361.415"/>
    <n v="3.3053844713037536E-3"/>
    <n v="0"/>
  </r>
  <r>
    <s v="ORD1135"/>
    <d v="2025-01-19T00:00:00"/>
    <s v="Maharashtra"/>
    <s v="West"/>
    <x v="2"/>
    <s v="Biography"/>
    <n v="5"/>
    <n v="822.82"/>
    <n v="7.0000000000000007E-2"/>
    <n v="3826.11"/>
    <s v="Credit Card"/>
    <x v="0"/>
    <s v="Standard"/>
    <s v="Delivered"/>
    <n v="4114.1000000000004"/>
    <n v="3826.1130000000003"/>
    <n v="1954015.6870999979"/>
    <m/>
    <m/>
    <n v="6400.6183730158691"/>
    <n v="287.98700000000008"/>
    <n v="8.507328455798352E-3"/>
    <n v="1"/>
  </r>
  <r>
    <s v="ORD1136"/>
    <d v="2025-02-18T00:00:00"/>
    <s v="Gujarat"/>
    <s v="East"/>
    <x v="1"/>
    <s v="Oil"/>
    <n v="1"/>
    <n v="1624.71"/>
    <n v="0.14000000000000001"/>
    <n v="1397.25"/>
    <s v="Net Banking"/>
    <x v="0"/>
    <s v="Standard"/>
    <s v="Delivered"/>
    <n v="1624.71"/>
    <n v="1397.2506000000001"/>
    <n v="1975775.7839999988"/>
    <m/>
    <m/>
    <n v="6400.6183730158691"/>
    <n v="227.45939999999996"/>
    <n v="8.6169224046137478E-3"/>
    <n v="1"/>
  </r>
  <r>
    <s v="ORD1137"/>
    <d v="2025-05-22T00:00:00"/>
    <s v="Maharashtra"/>
    <s v="North"/>
    <x v="0"/>
    <s v="Smartwatch"/>
    <n v="2"/>
    <n v="3674.8"/>
    <n v="0.05"/>
    <n v="6982.12"/>
    <s v="Credit Card"/>
    <x v="0"/>
    <s v="Same-Day"/>
    <s v="Cancelled"/>
    <n v="7349.6"/>
    <n v="6982.12"/>
    <n v="2058812.7634000003"/>
    <m/>
    <m/>
    <n v="6400.6183730158691"/>
    <n v="367.48000000000047"/>
    <n v="1.3606182649395886E-3"/>
    <n v="0"/>
  </r>
  <r>
    <s v="ORD1138"/>
    <d v="2025-03-22T00:00:00"/>
    <s v="Karnataka"/>
    <s v="South"/>
    <x v="0"/>
    <s v="Laptop"/>
    <n v="2"/>
    <n v="1608.13"/>
    <n v="0.17"/>
    <n v="2669.5"/>
    <s v="Net Banking"/>
    <x v="0"/>
    <s v="Standard"/>
    <s v="Delivered"/>
    <n v="3216.26"/>
    <n v="2669.4958000000001"/>
    <n v="2058812.7634000003"/>
    <m/>
    <m/>
    <n v="6400.6183730158691"/>
    <n v="546.76420000000007"/>
    <n v="1.0571284659822279E-2"/>
    <n v="1"/>
  </r>
  <r>
    <s v="ORD1139"/>
    <d v="2025-04-07T00:00:00"/>
    <s v="Delhi"/>
    <s v="East"/>
    <x v="2"/>
    <s v="Comics"/>
    <n v="5"/>
    <n v="1646.15"/>
    <n v="0.06"/>
    <n v="7736.9"/>
    <s v="UPI"/>
    <x v="0"/>
    <s v="Standard"/>
    <s v="Returned"/>
    <n v="8230.75"/>
    <n v="7736.9049999999997"/>
    <n v="1954015.6870999979"/>
    <m/>
    <m/>
    <n v="6400.6183730158691"/>
    <n v="493.84500000000025"/>
    <n v="3.6448683291316099E-3"/>
    <n v="0"/>
  </r>
  <r>
    <s v="ORD1140"/>
    <d v="2025-04-20T00:00:00"/>
    <s v="Karnataka"/>
    <s v="West"/>
    <x v="3"/>
    <s v="Dress"/>
    <n v="1"/>
    <n v="2500.44"/>
    <n v="0.14000000000000001"/>
    <n v="2150.38"/>
    <s v="Net Banking"/>
    <x v="2"/>
    <s v="Express"/>
    <s v="Cancelled"/>
    <n v="2500.44"/>
    <n v="2150.3784000000001"/>
    <n v="1802015.0199999986"/>
    <m/>
    <m/>
    <n v="6557.4564173228364"/>
    <n v="350.0616"/>
    <n v="5.5990145734350757E-3"/>
    <n v="0"/>
  </r>
  <r>
    <s v="ORD1141"/>
    <d v="2025-05-30T00:00:00"/>
    <s v="Gujarat"/>
    <s v="East"/>
    <x v="3"/>
    <s v="T-shirt"/>
    <n v="5"/>
    <n v="2886.69"/>
    <n v="0.25"/>
    <n v="10825.09"/>
    <s v="Net Banking"/>
    <x v="0"/>
    <s v="Express"/>
    <s v="Delivered"/>
    <n v="14433.45"/>
    <n v="10825.087500000001"/>
    <n v="1802015.0199999986"/>
    <m/>
    <m/>
    <n v="6400.6183730158691"/>
    <n v="3608.3624999999993"/>
    <n v="8.6604380795998175E-3"/>
    <n v="1"/>
  </r>
  <r>
    <s v="ORD1142"/>
    <d v="2025-02-18T00:00:00"/>
    <s v="Karnataka"/>
    <s v="South"/>
    <x v="4"/>
    <s v="Sofa"/>
    <n v="3"/>
    <n v="544.71"/>
    <n v="0.19"/>
    <n v="1323.65"/>
    <s v="COD"/>
    <x v="1"/>
    <s v="Express"/>
    <s v="Delivered"/>
    <n v="1634.13"/>
    <n v="1323.6453000000001"/>
    <n v="2189601.9989000014"/>
    <m/>
    <m/>
    <n v="7014.593770491806"/>
    <n v="310.48469999999998"/>
    <n v="3.4880945824383613E-2"/>
    <n v="1"/>
  </r>
  <r>
    <s v="ORD1143"/>
    <d v="2025-05-17T00:00:00"/>
    <s v="Gujarat"/>
    <s v="West"/>
    <x v="0"/>
    <s v="Smartphone"/>
    <n v="2"/>
    <n v="2389.5100000000002"/>
    <n v="0.08"/>
    <n v="4396.7"/>
    <s v="Debit Card"/>
    <x v="2"/>
    <s v="Same-Day"/>
    <s v="Delivered"/>
    <n v="4779.0200000000004"/>
    <n v="4396.6984000000002"/>
    <n v="2058812.7634000003"/>
    <m/>
    <m/>
    <n v="6557.4564173228364"/>
    <n v="382.32160000000022"/>
    <n v="3.3479667379504581E-3"/>
    <n v="1"/>
  </r>
  <r>
    <s v="ORD1144"/>
    <d v="2025-04-05T00:00:00"/>
    <s v="Maharashtra"/>
    <s v="North"/>
    <x v="0"/>
    <s v="Headphones"/>
    <n v="2"/>
    <n v="2164.9"/>
    <n v="0.08"/>
    <n v="3983.42"/>
    <s v="UPI"/>
    <x v="0"/>
    <s v="Same-Day"/>
    <s v="Delivered"/>
    <n v="4329.8"/>
    <n v="3983.4160000000002"/>
    <n v="2058812.7634000003"/>
    <m/>
    <m/>
    <n v="6400.6183730158691"/>
    <n v="346.38400000000001"/>
    <n v="3.6953208000369527E-3"/>
    <n v="1"/>
  </r>
  <r>
    <s v="ORD1145"/>
    <d v="2025-05-08T00:00:00"/>
    <s v="Delhi"/>
    <s v="West"/>
    <x v="4"/>
    <s v="Curtain"/>
    <n v="2"/>
    <n v="3785.02"/>
    <n v="0.11"/>
    <n v="6737.34"/>
    <s v="Net Banking"/>
    <x v="1"/>
    <s v="Same-Day"/>
    <s v="Delivered"/>
    <n v="7570.04"/>
    <n v="6737.3356000000003"/>
    <n v="2189601.9989000014"/>
    <m/>
    <m/>
    <n v="7014.593770491806"/>
    <n v="832.70439999999962"/>
    <n v="2.9061933622543607E-3"/>
    <n v="1"/>
  </r>
  <r>
    <s v="ORD1146"/>
    <d v="2025-05-21T00:00:00"/>
    <s v="Tamil Nadu"/>
    <s v="East"/>
    <x v="2"/>
    <s v="Biography"/>
    <n v="3"/>
    <n v="3044.62"/>
    <n v="0.12"/>
    <n v="8037.8"/>
    <s v="Debit Card"/>
    <x v="2"/>
    <s v="Express"/>
    <s v="Delivered"/>
    <n v="9133.86"/>
    <n v="8037.796800000001"/>
    <n v="1954015.6870999979"/>
    <m/>
    <m/>
    <n v="6557.4564173228364"/>
    <n v="1096.0631999999996"/>
    <n v="3.9413785628419967E-3"/>
    <n v="1"/>
  </r>
  <r>
    <s v="ORD1147"/>
    <d v="2025-04-08T00:00:00"/>
    <s v="Tamil Nadu"/>
    <s v="South"/>
    <x v="3"/>
    <s v="T-shirt"/>
    <n v="5"/>
    <n v="2063.6799999999998"/>
    <n v="0.01"/>
    <n v="10215.219999999999"/>
    <s v="Net Banking"/>
    <x v="2"/>
    <s v="Same-Day"/>
    <s v="Returned"/>
    <n v="10318.4"/>
    <n v="10215.216"/>
    <n v="1802015.0199999986"/>
    <m/>
    <m/>
    <n v="6557.4564173228364"/>
    <n v="103.18399999999929"/>
    <n v="4.8457125135679957E-4"/>
    <n v="0"/>
  </r>
  <r>
    <s v="ORD1148"/>
    <d v="2025-03-31T00:00:00"/>
    <s v="Gujarat"/>
    <s v="East"/>
    <x v="1"/>
    <s v="Oil"/>
    <n v="3"/>
    <n v="3963.99"/>
    <n v="0.01"/>
    <n v="11773.05"/>
    <s v="Debit Card"/>
    <x v="0"/>
    <s v="Standard"/>
    <s v="Cancelled"/>
    <n v="11891.97"/>
    <n v="11773.050299999999"/>
    <n v="1975775.7839999988"/>
    <m/>
    <m/>
    <n v="6400.6183730158691"/>
    <n v="118.91970000000038"/>
    <n v="2.5227107031047005E-4"/>
    <n v="0"/>
  </r>
  <r>
    <s v="ORD1149"/>
    <d v="2025-06-05T00:00:00"/>
    <s v="Tamil Nadu"/>
    <s v="East"/>
    <x v="3"/>
    <s v="Dress"/>
    <n v="4"/>
    <n v="104.13"/>
    <n v="0.04"/>
    <n v="399.86"/>
    <s v="Net Banking"/>
    <x v="0"/>
    <s v="Standard"/>
    <s v="Delivered"/>
    <n v="416.52"/>
    <n v="399.85919999999999"/>
    <n v="1802015.0199999986"/>
    <m/>
    <m/>
    <n v="6400.6183730158691"/>
    <n v="16.660799999999995"/>
    <n v="3.8413521559588978E-2"/>
    <n v="1"/>
  </r>
  <r>
    <s v="ORD1150"/>
    <d v="2025-01-06T00:00:00"/>
    <s v="Delhi"/>
    <s v="North"/>
    <x v="3"/>
    <s v="Jeans"/>
    <n v="2"/>
    <n v="855.28"/>
    <n v="0.14000000000000001"/>
    <n v="1471.08"/>
    <s v="Net Banking"/>
    <x v="0"/>
    <s v="Express"/>
    <s v="Delivered"/>
    <n v="1710.56"/>
    <n v="1471.0816"/>
    <n v="1802015.0199999986"/>
    <m/>
    <m/>
    <n v="6400.6183730158691"/>
    <n v="239.47839999999997"/>
    <n v="1.6368908427649428E-2"/>
    <n v="1"/>
  </r>
  <r>
    <s v="ORD1151"/>
    <d v="2025-01-21T00:00:00"/>
    <s v="Tamil Nadu"/>
    <s v="West"/>
    <x v="4"/>
    <s v="Lamp"/>
    <n v="4"/>
    <n v="3524.02"/>
    <n v="0.23"/>
    <n v="10853.98"/>
    <s v="COD"/>
    <x v="1"/>
    <s v="Same-Day"/>
    <s v="Cancelled"/>
    <n v="14096.08"/>
    <n v="10853.981600000001"/>
    <n v="2189601.9989000014"/>
    <m/>
    <m/>
    <n v="7014.593770491806"/>
    <n v="3242.0983999999989"/>
    <n v="6.5266371927514607E-3"/>
    <n v="0"/>
  </r>
  <r>
    <s v="ORD1152"/>
    <d v="2025-03-01T00:00:00"/>
    <s v="Tamil Nadu"/>
    <s v="West"/>
    <x v="3"/>
    <s v="T-shirt"/>
    <n v="2"/>
    <n v="2059.4299999999998"/>
    <n v="0.08"/>
    <n v="3789.35"/>
    <s v="Debit Card"/>
    <x v="2"/>
    <s v="Express"/>
    <s v="Delivered"/>
    <n v="4118.8599999999997"/>
    <n v="3789.3512000000001"/>
    <n v="1802015.0199999986"/>
    <m/>
    <m/>
    <n v="6557.4564173228364"/>
    <n v="329.50879999999961"/>
    <n v="3.8845700023792994E-3"/>
    <n v="1"/>
  </r>
  <r>
    <s v="ORD1153"/>
    <d v="2025-02-15T00:00:00"/>
    <s v="Karnataka"/>
    <s v="South"/>
    <x v="1"/>
    <s v="Rice"/>
    <n v="5"/>
    <n v="231.79"/>
    <n v="0.22"/>
    <n v="903.98"/>
    <s v="Net Banking"/>
    <x v="1"/>
    <s v="Standard"/>
    <s v="Delivered"/>
    <n v="1158.95"/>
    <n v="903.98100000000011"/>
    <n v="1975775.7839999988"/>
    <m/>
    <m/>
    <n v="7014.593770491806"/>
    <n v="254.96899999999994"/>
    <n v="9.4913499288148753E-2"/>
    <n v="1"/>
  </r>
  <r>
    <s v="ORD1154"/>
    <d v="2025-03-22T00:00:00"/>
    <s v="Gujarat"/>
    <s v="North"/>
    <x v="4"/>
    <s v="Lamp"/>
    <n v="1"/>
    <n v="3263.33"/>
    <n v="0.03"/>
    <n v="3165.43"/>
    <s v="COD"/>
    <x v="2"/>
    <s v="Standard"/>
    <s v="Delivered"/>
    <n v="3263.33"/>
    <n v="3165.4301"/>
    <n v="2189601.9989000014"/>
    <m/>
    <m/>
    <n v="6557.4564173228364"/>
    <n v="97.899899999999889"/>
    <n v="9.1930635271333266E-4"/>
    <n v="1"/>
  </r>
  <r>
    <s v="ORD1155"/>
    <d v="2025-05-17T00:00:00"/>
    <s v="Karnataka"/>
    <s v="West"/>
    <x v="2"/>
    <s v="Novel"/>
    <n v="2"/>
    <n v="2185.9899999999998"/>
    <n v="7.0000000000000007E-2"/>
    <n v="4065.94"/>
    <s v="Net Banking"/>
    <x v="1"/>
    <s v="Express"/>
    <s v="Delivered"/>
    <n v="4371.9799999999996"/>
    <n v="4065.9413999999992"/>
    <n v="1954015.6870999979"/>
    <m/>
    <m/>
    <n v="7014.593770491806"/>
    <n v="306.03860000000032"/>
    <n v="3.2022104401209527E-3"/>
    <n v="1"/>
  </r>
  <r>
    <s v="ORD1156"/>
    <d v="2025-02-19T00:00:00"/>
    <s v="Delhi"/>
    <s v="East"/>
    <x v="2"/>
    <s v="Textbook"/>
    <n v="5"/>
    <n v="4187.74"/>
    <n v="0.12"/>
    <n v="18426.060000000001"/>
    <s v="Net Banking"/>
    <x v="1"/>
    <s v="Standard"/>
    <s v="Delivered"/>
    <n v="20938.699999999997"/>
    <n v="18426.055999999997"/>
    <n v="1954015.6870999979"/>
    <m/>
    <m/>
    <n v="7014.593770491806"/>
    <n v="2512.6440000000002"/>
    <n v="2.865507409724577E-3"/>
    <n v="1"/>
  </r>
  <r>
    <s v="ORD1157"/>
    <d v="2025-03-03T00:00:00"/>
    <s v="Maharashtra"/>
    <s v="North"/>
    <x v="0"/>
    <s v="Smartwatch"/>
    <n v="2"/>
    <n v="2915.94"/>
    <n v="0.1"/>
    <n v="5248.69"/>
    <s v="Debit Card"/>
    <x v="2"/>
    <s v="Express"/>
    <s v="Delivered"/>
    <n v="5831.88"/>
    <n v="5248.692"/>
    <n v="2058812.7634000003"/>
    <m/>
    <m/>
    <n v="6557.4564173228364"/>
    <n v="583.1880000000001"/>
    <n v="3.4294258455249424E-3"/>
    <n v="1"/>
  </r>
  <r>
    <s v="ORD1158"/>
    <d v="2025-05-11T00:00:00"/>
    <s v="Maharashtra"/>
    <s v="East"/>
    <x v="2"/>
    <s v="Biography"/>
    <n v="3"/>
    <n v="3736.12"/>
    <n v="0.03"/>
    <n v="10872.11"/>
    <s v="UPI"/>
    <x v="2"/>
    <s v="Express"/>
    <s v="Cancelled"/>
    <n v="11208.36"/>
    <n v="10872.109200000001"/>
    <n v="1954015.6870999979"/>
    <m/>
    <m/>
    <n v="6557.4564173228364"/>
    <n v="336.2507999999998"/>
    <n v="8.0297206727835302E-4"/>
    <n v="0"/>
  </r>
  <r>
    <s v="ORD1159"/>
    <d v="2025-04-25T00:00:00"/>
    <s v="Maharashtra"/>
    <s v="South"/>
    <x v="4"/>
    <s v="Curtain"/>
    <n v="5"/>
    <n v="3822.09"/>
    <n v="0.22"/>
    <n v="14906.15"/>
    <s v="Debit Card"/>
    <x v="2"/>
    <s v="Standard"/>
    <s v="Delivered"/>
    <n v="19110.45"/>
    <n v="14906.151000000002"/>
    <n v="2189601.9989000014"/>
    <m/>
    <m/>
    <n v="6557.4564173228364"/>
    <n v="4204.2989999999991"/>
    <n v="5.7560130713824112E-3"/>
    <n v="1"/>
  </r>
  <r>
    <s v="ORD1160"/>
    <d v="2025-03-15T00:00:00"/>
    <s v="Delhi"/>
    <s v="North"/>
    <x v="1"/>
    <s v="Milk"/>
    <n v="4"/>
    <n v="2230.9499999999998"/>
    <n v="0.12"/>
    <n v="7852.94"/>
    <s v="COD"/>
    <x v="1"/>
    <s v="Standard"/>
    <s v="Returned"/>
    <n v="8923.7999999999993"/>
    <n v="7852.9439999999995"/>
    <n v="1975775.7839999988"/>
    <m/>
    <m/>
    <n v="7014.593770491806"/>
    <n v="1070.8559999999998"/>
    <n v="5.3788744705170451E-3"/>
    <n v="0"/>
  </r>
  <r>
    <s v="ORD1161"/>
    <d v="2025-04-04T00:00:00"/>
    <s v="Maharashtra"/>
    <s v="North"/>
    <x v="2"/>
    <s v="Comics"/>
    <n v="3"/>
    <n v="1336.4"/>
    <n v="0.08"/>
    <n v="3688.46"/>
    <s v="COD"/>
    <x v="1"/>
    <s v="Express"/>
    <s v="Delivered"/>
    <n v="4009.2000000000003"/>
    <n v="3688.4640000000004"/>
    <n v="1954015.6870999979"/>
    <m/>
    <m/>
    <n v="7014.593770491806"/>
    <n v="320.73599999999988"/>
    <n v="5.9862316671655189E-3"/>
    <n v="1"/>
  </r>
  <r>
    <s v="ORD1162"/>
    <d v="2025-04-20T00:00:00"/>
    <s v="Karnataka"/>
    <s v="North"/>
    <x v="3"/>
    <s v="Dress"/>
    <n v="4"/>
    <n v="1690.7"/>
    <n v="0.16"/>
    <n v="5680.75"/>
    <s v="Net Banking"/>
    <x v="0"/>
    <s v="Same-Day"/>
    <s v="Delivered"/>
    <n v="6762.8"/>
    <n v="5680.7519999999995"/>
    <n v="1802015.0199999986"/>
    <m/>
    <m/>
    <n v="6400.6183730158691"/>
    <n v="1082.0480000000007"/>
    <n v="9.4635358135683433E-3"/>
    <n v="1"/>
  </r>
  <r>
    <s v="ORD1163"/>
    <d v="2025-04-16T00:00:00"/>
    <s v="Delhi"/>
    <s v="West"/>
    <x v="0"/>
    <s v="Smartwatch"/>
    <n v="5"/>
    <n v="563.41"/>
    <n v="0.18"/>
    <n v="2309.98"/>
    <s v="Debit Card"/>
    <x v="0"/>
    <s v="Same-Day"/>
    <s v="Delivered"/>
    <n v="2817.0499999999997"/>
    <n v="2309.9809999999998"/>
    <n v="2058812.7634000003"/>
    <m/>
    <m/>
    <n v="6400.6183730158691"/>
    <n v="507.06899999999996"/>
    <n v="3.1948314726398183E-2"/>
    <n v="1"/>
  </r>
  <r>
    <s v="ORD1164"/>
    <d v="2025-03-10T00:00:00"/>
    <s v="Tamil Nadu"/>
    <s v="East"/>
    <x v="4"/>
    <s v="Curtain"/>
    <n v="5"/>
    <n v="2888.43"/>
    <n v="0.01"/>
    <n v="14297.73"/>
    <s v="COD"/>
    <x v="0"/>
    <s v="Express"/>
    <s v="Delivered"/>
    <n v="14442.15"/>
    <n v="14297.728499999999"/>
    <n v="2189601.9989000014"/>
    <m/>
    <m/>
    <n v="6400.6183730158691"/>
    <n v="144.42150000000038"/>
    <n v="3.4620884009652308E-4"/>
    <n v="1"/>
  </r>
  <r>
    <s v="ORD1165"/>
    <d v="2025-03-26T00:00:00"/>
    <s v="Tamil Nadu"/>
    <s v="West"/>
    <x v="1"/>
    <s v="Rice"/>
    <n v="1"/>
    <n v="1755.09"/>
    <n v="0.16"/>
    <n v="1474.28"/>
    <s v="COD"/>
    <x v="1"/>
    <s v="Express"/>
    <s v="Delivered"/>
    <n v="1755.09"/>
    <n v="1474.2755999999999"/>
    <n v="1975775.7839999988"/>
    <m/>
    <m/>
    <n v="7014.593770491806"/>
    <n v="280.81439999999998"/>
    <n v="9.1163416121110598E-3"/>
    <n v="1"/>
  </r>
  <r>
    <s v="ORD1166"/>
    <d v="2025-05-27T00:00:00"/>
    <s v="Maharashtra"/>
    <s v="South"/>
    <x v="3"/>
    <s v="Dress"/>
    <n v="2"/>
    <n v="2897.39"/>
    <n v="0.25"/>
    <n v="4346.09"/>
    <s v="Net Banking"/>
    <x v="0"/>
    <s v="Same-Day"/>
    <s v="Delivered"/>
    <n v="5794.78"/>
    <n v="4346.085"/>
    <n v="1802015.0199999986"/>
    <m/>
    <m/>
    <n v="6400.6183730158691"/>
    <n v="1448.6949999999997"/>
    <n v="8.628455264910833E-3"/>
    <n v="1"/>
  </r>
  <r>
    <s v="ORD1167"/>
    <d v="2025-04-19T00:00:00"/>
    <s v="Gujarat"/>
    <s v="East"/>
    <x v="0"/>
    <s v="Headphones"/>
    <n v="4"/>
    <n v="1446.46"/>
    <n v="0.17"/>
    <n v="4802.25"/>
    <s v="Net Banking"/>
    <x v="0"/>
    <s v="Standard"/>
    <s v="Delivered"/>
    <n v="5785.84"/>
    <n v="4802.2471999999998"/>
    <n v="2058812.7634000003"/>
    <m/>
    <m/>
    <n v="6400.6183730158691"/>
    <n v="983.59280000000035"/>
    <n v="1.1752831049596948E-2"/>
    <n v="1"/>
  </r>
  <r>
    <s v="ORD1168"/>
    <d v="2025-03-08T00:00:00"/>
    <s v="Delhi"/>
    <s v="South"/>
    <x v="0"/>
    <s v="Smartwatch"/>
    <n v="1"/>
    <n v="2095.1999999999998"/>
    <n v="0"/>
    <n v="2095.1999999999998"/>
    <s v="UPI"/>
    <x v="2"/>
    <s v="Express"/>
    <s v="Delivered"/>
    <n v="2095.1999999999998"/>
    <n v="2095.1999999999998"/>
    <n v="2058812.7634000003"/>
    <m/>
    <m/>
    <n v="6557.4564173228364"/>
    <n v="0"/>
    <n v="0"/>
    <n v="1"/>
  </r>
  <r>
    <s v="ORD1169"/>
    <d v="2025-03-12T00:00:00"/>
    <s v="Maharashtra"/>
    <s v="East"/>
    <x v="2"/>
    <s v="Comics"/>
    <n v="1"/>
    <n v="3574.14"/>
    <n v="0.06"/>
    <n v="3359.69"/>
    <s v="Debit Card"/>
    <x v="0"/>
    <s v="Same-Day"/>
    <s v="Delivered"/>
    <n v="3574.14"/>
    <n v="3359.6915999999997"/>
    <n v="1954015.6870999979"/>
    <m/>
    <m/>
    <n v="6400.6183730158691"/>
    <n v="214.44840000000022"/>
    <n v="1.6787255115915996E-3"/>
    <n v="1"/>
  </r>
  <r>
    <s v="ORD1170"/>
    <d v="2025-05-19T00:00:00"/>
    <s v="Gujarat"/>
    <s v="North"/>
    <x v="1"/>
    <s v="Biscuits"/>
    <n v="5"/>
    <n v="1710.88"/>
    <n v="0.1"/>
    <n v="7698.96"/>
    <s v="Net Banking"/>
    <x v="1"/>
    <s v="Same-Day"/>
    <s v="Delivered"/>
    <n v="8554.4000000000015"/>
    <n v="7698.9600000000019"/>
    <n v="1975775.7839999988"/>
    <m/>
    <m/>
    <n v="7014.593770491806"/>
    <n v="855.4399999999996"/>
    <n v="5.8449452913120733E-3"/>
    <n v="1"/>
  </r>
  <r>
    <s v="ORD1171"/>
    <d v="2025-04-01T00:00:00"/>
    <s v="Tamil Nadu"/>
    <s v="West"/>
    <x v="4"/>
    <s v="Curtain"/>
    <n v="4"/>
    <n v="1132.1199999999999"/>
    <n v="0.17"/>
    <n v="3758.64"/>
    <s v="Debit Card"/>
    <x v="2"/>
    <s v="Same-Day"/>
    <s v="Delivered"/>
    <n v="4528.4799999999996"/>
    <n v="3758.6383999999994"/>
    <n v="2189601.9989000014"/>
    <m/>
    <m/>
    <n v="6557.4564173228364"/>
    <n v="769.8416000000002"/>
    <n v="1.5016076034342652E-2"/>
    <n v="1"/>
  </r>
  <r>
    <s v="ORD1172"/>
    <d v="2025-02-24T00:00:00"/>
    <s v="Tamil Nadu"/>
    <s v="East"/>
    <x v="0"/>
    <s v="Smartphone"/>
    <n v="1"/>
    <n v="1117"/>
    <n v="0.25"/>
    <n v="837.75"/>
    <s v="COD"/>
    <x v="2"/>
    <s v="Express"/>
    <s v="Delivered"/>
    <n v="1117"/>
    <n v="837.75"/>
    <n v="2058812.7634000003"/>
    <m/>
    <m/>
    <n v="6557.4564173228364"/>
    <n v="279.25"/>
    <n v="2.2381378692927483E-2"/>
    <n v="1"/>
  </r>
  <r>
    <s v="ORD1173"/>
    <d v="2025-03-03T00:00:00"/>
    <s v="Tamil Nadu"/>
    <s v="West"/>
    <x v="4"/>
    <s v="Table"/>
    <n v="5"/>
    <n v="2966.19"/>
    <n v="0.16"/>
    <n v="12458"/>
    <s v="Credit Card"/>
    <x v="0"/>
    <s v="Same-Day"/>
    <s v="Delivered"/>
    <n v="14830.95"/>
    <n v="12457.998"/>
    <n v="2189601.9989000014"/>
    <m/>
    <m/>
    <n v="6400.6183730158691"/>
    <n v="2372.9520000000011"/>
    <n v="5.3941251234748949E-3"/>
    <n v="1"/>
  </r>
  <r>
    <s v="ORD1174"/>
    <d v="2025-02-20T00:00:00"/>
    <s v="Gujarat"/>
    <s v="North"/>
    <x v="0"/>
    <s v="Headphones"/>
    <n v="4"/>
    <n v="4613.76"/>
    <n v="0.03"/>
    <n v="17901.39"/>
    <s v="Net Banking"/>
    <x v="0"/>
    <s v="Same-Day"/>
    <s v="Delivered"/>
    <n v="18455.04"/>
    <n v="17901.388800000001"/>
    <n v="2058812.7634000003"/>
    <m/>
    <m/>
    <n v="6400.6183730158691"/>
    <n v="553.65120000000024"/>
    <n v="6.5022888056595922E-4"/>
    <n v="1"/>
  </r>
  <r>
    <s v="ORD1175"/>
    <d v="2025-02-16T00:00:00"/>
    <s v="Maharashtra"/>
    <s v="West"/>
    <x v="3"/>
    <s v="Jeans"/>
    <n v="2"/>
    <n v="4337.9799999999996"/>
    <n v="0.19"/>
    <n v="7027.53"/>
    <s v="COD"/>
    <x v="2"/>
    <s v="Same-Day"/>
    <s v="Delivered"/>
    <n v="8675.9599999999991"/>
    <n v="7027.5275999999994"/>
    <n v="1802015.0199999986"/>
    <m/>
    <m/>
    <n v="6557.4564173228364"/>
    <n v="1648.4323999999997"/>
    <n v="4.3799187640330296E-3"/>
    <n v="1"/>
  </r>
  <r>
    <s v="ORD1176"/>
    <d v="2025-01-26T00:00:00"/>
    <s v="Tamil Nadu"/>
    <s v="East"/>
    <x v="4"/>
    <s v="Sofa"/>
    <n v="3"/>
    <n v="3875.45"/>
    <n v="0.16"/>
    <n v="9766.1299999999992"/>
    <s v="COD"/>
    <x v="2"/>
    <s v="Same-Day"/>
    <s v="Delivered"/>
    <n v="11626.349999999999"/>
    <n v="9766.1339999999982"/>
    <n v="2189601.9989000014"/>
    <m/>
    <m/>
    <n v="6557.4564173228364"/>
    <n v="1860.2160000000003"/>
    <n v="4.1285528132216911E-3"/>
    <n v="1"/>
  </r>
  <r>
    <s v="ORD1177"/>
    <d v="2025-05-23T00:00:00"/>
    <s v="Delhi"/>
    <s v="South"/>
    <x v="1"/>
    <s v="Biscuits"/>
    <n v="4"/>
    <n v="1502.79"/>
    <n v="0.23"/>
    <n v="4628.59"/>
    <s v="Net Banking"/>
    <x v="2"/>
    <s v="Standard"/>
    <s v="Delivered"/>
    <n v="6011.16"/>
    <n v="4628.5932000000003"/>
    <n v="1975775.7839999988"/>
    <m/>
    <m/>
    <n v="6557.4564173228364"/>
    <n v="1382.5667999999996"/>
    <n v="1.5304866282048725E-2"/>
    <n v="1"/>
  </r>
  <r>
    <s v="ORD1178"/>
    <d v="2025-02-09T00:00:00"/>
    <s v="Tamil Nadu"/>
    <s v="West"/>
    <x v="0"/>
    <s v="Headphones"/>
    <n v="1"/>
    <n v="1978.43"/>
    <n v="0.16"/>
    <n v="1661.88"/>
    <s v="Debit Card"/>
    <x v="1"/>
    <s v="Express"/>
    <s v="Delivered"/>
    <n v="1978.43"/>
    <n v="1661.8812"/>
    <n v="2058812.7634000003"/>
    <m/>
    <m/>
    <n v="7014.593770491806"/>
    <n v="316.54880000000003"/>
    <n v="8.0872206749796564E-3"/>
    <n v="1"/>
  </r>
  <r>
    <s v="ORD1179"/>
    <d v="2025-03-05T00:00:00"/>
    <s v="Delhi"/>
    <s v="West"/>
    <x v="0"/>
    <s v="Laptop"/>
    <n v="5"/>
    <n v="4994.66"/>
    <n v="0.15"/>
    <n v="21227.31"/>
    <s v="COD"/>
    <x v="1"/>
    <s v="Same-Day"/>
    <s v="Returned"/>
    <n v="24973.3"/>
    <n v="21227.305"/>
    <n v="2058812.7634000003"/>
    <m/>
    <m/>
    <n v="7014.593770491806"/>
    <n v="3745.994999999999"/>
    <n v="3.0032074255304663E-3"/>
    <n v="0"/>
  </r>
  <r>
    <s v="ORD1180"/>
    <d v="2025-01-26T00:00:00"/>
    <s v="Delhi"/>
    <s v="West"/>
    <x v="4"/>
    <s v="Sofa"/>
    <n v="4"/>
    <n v="3453.38"/>
    <n v="0.24"/>
    <n v="10498.28"/>
    <s v="COD"/>
    <x v="1"/>
    <s v="Standard"/>
    <s v="Delivered"/>
    <n v="13813.52"/>
    <n v="10498.2752"/>
    <n v="2189601.9989000014"/>
    <m/>
    <m/>
    <n v="7014.593770491806"/>
    <n v="3315.2448000000004"/>
    <n v="6.9497130347659381E-3"/>
    <n v="1"/>
  </r>
  <r>
    <s v="ORD1181"/>
    <d v="2025-05-27T00:00:00"/>
    <s v="Tamil Nadu"/>
    <s v="East"/>
    <x v="3"/>
    <s v="Jeans"/>
    <n v="2"/>
    <n v="958.53"/>
    <n v="0.23"/>
    <n v="1476.14"/>
    <s v="UPI"/>
    <x v="1"/>
    <s v="Standard"/>
    <s v="Delivered"/>
    <n v="1917.06"/>
    <n v="1476.1361999999999"/>
    <n v="1802015.0199999986"/>
    <m/>
    <m/>
    <n v="7014.593770491806"/>
    <n v="440.92380000000003"/>
    <n v="2.3995075793141581E-2"/>
    <n v="1"/>
  </r>
  <r>
    <s v="ORD1182"/>
    <d v="2025-04-17T00:00:00"/>
    <s v="Delhi"/>
    <s v="South"/>
    <x v="0"/>
    <s v="Smartphone"/>
    <n v="4"/>
    <n v="1300.73"/>
    <n v="0.15"/>
    <n v="4422.4799999999996"/>
    <s v="COD"/>
    <x v="2"/>
    <s v="Standard"/>
    <s v="In Transit"/>
    <n v="5202.92"/>
    <n v="4422.482"/>
    <n v="2058812.7634000003"/>
    <m/>
    <m/>
    <n v="6557.4564173228364"/>
    <n v="780.4380000000001"/>
    <n v="1.1531985884849277E-2"/>
    <n v="0"/>
  </r>
  <r>
    <s v="ORD1183"/>
    <d v="2025-05-31T00:00:00"/>
    <s v="Gujarat"/>
    <s v="North"/>
    <x v="1"/>
    <s v="Rice"/>
    <n v="2"/>
    <n v="2364.84"/>
    <n v="0.24"/>
    <n v="3594.56"/>
    <s v="UPI"/>
    <x v="0"/>
    <s v="Standard"/>
    <s v="Delivered"/>
    <n v="4729.68"/>
    <n v="3594.5568000000003"/>
    <n v="1975775.7839999988"/>
    <m/>
    <m/>
    <n v="6400.6183730158691"/>
    <n v="1135.1232"/>
    <n v="1.0148678134672958E-2"/>
    <n v="1"/>
  </r>
  <r>
    <s v="ORD1184"/>
    <d v="2025-05-17T00:00:00"/>
    <s v="Tamil Nadu"/>
    <s v="North"/>
    <x v="2"/>
    <s v="Biography"/>
    <n v="3"/>
    <n v="4428.45"/>
    <n v="0.13"/>
    <n v="11558.25"/>
    <s v="Credit Card"/>
    <x v="2"/>
    <s v="Same-Day"/>
    <s v="Delivered"/>
    <n v="13285.349999999999"/>
    <n v="11558.254499999999"/>
    <n v="1954015.6870999979"/>
    <m/>
    <m/>
    <n v="6557.4564173228364"/>
    <n v="1727.0954999999994"/>
    <n v="2.9355643622486424E-3"/>
    <n v="1"/>
  </r>
  <r>
    <s v="ORD1185"/>
    <d v="2025-02-07T00:00:00"/>
    <s v="Tamil Nadu"/>
    <s v="West"/>
    <x v="0"/>
    <s v="Headphones"/>
    <n v="4"/>
    <n v="3611.46"/>
    <n v="0.13"/>
    <n v="12567.88"/>
    <s v="Credit Card"/>
    <x v="2"/>
    <s v="Same-Day"/>
    <s v="Delivered"/>
    <n v="14445.84"/>
    <n v="12567.880800000001"/>
    <n v="2058812.7634000003"/>
    <m/>
    <m/>
    <n v="6557.4564173228364"/>
    <n v="1877.9591999999993"/>
    <n v="3.5996522182164554E-3"/>
    <n v="1"/>
  </r>
  <r>
    <s v="ORD1186"/>
    <d v="2025-02-09T00:00:00"/>
    <s v="Delhi"/>
    <s v="East"/>
    <x v="0"/>
    <s v="Smartphone"/>
    <n v="1"/>
    <n v="3637.77"/>
    <n v="0.09"/>
    <n v="3310.37"/>
    <s v="UPI"/>
    <x v="1"/>
    <s v="Same-Day"/>
    <s v="Delivered"/>
    <n v="3637.77"/>
    <n v="3310.3706999999999"/>
    <n v="2058812.7634000003"/>
    <m/>
    <m/>
    <n v="7014.593770491806"/>
    <n v="327.39930000000004"/>
    <n v="2.4740431638063977E-3"/>
    <n v="1"/>
  </r>
  <r>
    <s v="ORD1187"/>
    <d v="2025-02-14T00:00:00"/>
    <s v="Delhi"/>
    <s v="West"/>
    <x v="3"/>
    <s v="Jacket"/>
    <n v="3"/>
    <n v="3245.97"/>
    <n v="0.02"/>
    <n v="9543.15"/>
    <s v="UPI"/>
    <x v="0"/>
    <s v="Same-Day"/>
    <s v="Cancelled"/>
    <n v="9737.91"/>
    <n v="9543.1517999999996"/>
    <n v="1802015.0199999986"/>
    <m/>
    <m/>
    <n v="6400.6183730158691"/>
    <n v="194.75820000000022"/>
    <n v="6.1614863969784077E-4"/>
    <n v="0"/>
  </r>
  <r>
    <s v="ORD1188"/>
    <d v="2025-05-26T00:00:00"/>
    <s v="Karnataka"/>
    <s v="North"/>
    <x v="4"/>
    <s v="Curtain"/>
    <n v="4"/>
    <n v="3527.85"/>
    <n v="0.14000000000000001"/>
    <n v="12135.8"/>
    <s v="Net Banking"/>
    <x v="2"/>
    <s v="Same-Day"/>
    <s v="Cancelled"/>
    <n v="14111.4"/>
    <n v="12135.804"/>
    <n v="2189601.9989000014"/>
    <m/>
    <m/>
    <n v="6557.4564173228364"/>
    <n v="1975.5959999999995"/>
    <n v="3.9684226937086332E-3"/>
    <n v="0"/>
  </r>
  <r>
    <s v="ORD1189"/>
    <d v="2025-04-07T00:00:00"/>
    <s v="Maharashtra"/>
    <s v="South"/>
    <x v="3"/>
    <s v="Dress"/>
    <n v="5"/>
    <n v="1877.35"/>
    <n v="7.0000000000000007E-2"/>
    <n v="8729.68"/>
    <s v="Debit Card"/>
    <x v="2"/>
    <s v="Same-Day"/>
    <s v="Delivered"/>
    <n v="9386.75"/>
    <n v="8729.6774999999998"/>
    <n v="1802015.0199999986"/>
    <m/>
    <m/>
    <n v="6557.4564173228364"/>
    <n v="657.07250000000022"/>
    <n v="3.7286600793671933E-3"/>
    <n v="1"/>
  </r>
  <r>
    <s v="ORD1190"/>
    <d v="2025-02-25T00:00:00"/>
    <s v="Tamil Nadu"/>
    <s v="East"/>
    <x v="4"/>
    <s v="Table"/>
    <n v="2"/>
    <n v="817.98"/>
    <n v="7.0000000000000007E-2"/>
    <n v="1521.44"/>
    <s v="UPI"/>
    <x v="0"/>
    <s v="Express"/>
    <s v="Delivered"/>
    <n v="1635.96"/>
    <n v="1521.4428"/>
    <n v="2189601.9989000014"/>
    <m/>
    <m/>
    <n v="6400.6183730158691"/>
    <n v="114.5172"/>
    <n v="8.5576664466123862E-3"/>
    <n v="1"/>
  </r>
  <r>
    <s v="ORD1191"/>
    <d v="2025-05-23T00:00:00"/>
    <s v="Gujarat"/>
    <s v="West"/>
    <x v="0"/>
    <s v="Laptop"/>
    <n v="5"/>
    <n v="159.13"/>
    <n v="0.09"/>
    <n v="724.04"/>
    <s v="UPI"/>
    <x v="0"/>
    <s v="Same-Day"/>
    <s v="Delivered"/>
    <n v="795.65"/>
    <n v="724.04150000000004"/>
    <n v="2058812.7634000003"/>
    <m/>
    <m/>
    <n v="6400.6183730158691"/>
    <n v="71.608499999999935"/>
    <n v="5.6557531577955129E-2"/>
    <n v="1"/>
  </r>
  <r>
    <s v="ORD1192"/>
    <d v="2025-04-27T00:00:00"/>
    <s v="Delhi"/>
    <s v="South"/>
    <x v="3"/>
    <s v="Dress"/>
    <n v="3"/>
    <n v="2664.35"/>
    <n v="0.09"/>
    <n v="7273.68"/>
    <s v="COD"/>
    <x v="1"/>
    <s v="Express"/>
    <s v="Returned"/>
    <n v="7993.0499999999993"/>
    <n v="7273.6754999999994"/>
    <n v="1802015.0199999986"/>
    <m/>
    <m/>
    <n v="7014.593770491806"/>
    <n v="719.3744999999999"/>
    <n v="3.3779345806669546E-3"/>
    <n v="0"/>
  </r>
  <r>
    <s v="ORD1193"/>
    <d v="2025-05-30T00:00:00"/>
    <s v="Tamil Nadu"/>
    <s v="South"/>
    <x v="2"/>
    <s v="Textbook"/>
    <n v="1"/>
    <n v="1777.6"/>
    <n v="0.08"/>
    <n v="1635.39"/>
    <s v="Net Banking"/>
    <x v="0"/>
    <s v="Standard"/>
    <s v="Delivered"/>
    <n v="1777.6"/>
    <n v="1635.3920000000001"/>
    <n v="1954015.6870999979"/>
    <m/>
    <m/>
    <n v="6400.6183730158691"/>
    <n v="142.20799999999986"/>
    <n v="4.5004500450045006E-3"/>
    <n v="1"/>
  </r>
  <r>
    <s v="ORD1194"/>
    <d v="2025-04-14T00:00:00"/>
    <s v="Karnataka"/>
    <s v="South"/>
    <x v="0"/>
    <s v="Laptop"/>
    <n v="5"/>
    <n v="4572.24"/>
    <n v="0.23"/>
    <n v="17603.12"/>
    <s v="Net Banking"/>
    <x v="2"/>
    <s v="Same-Day"/>
    <s v="Delivered"/>
    <n v="22861.199999999997"/>
    <n v="17603.124"/>
    <n v="2058812.7634000003"/>
    <m/>
    <m/>
    <n v="6557.4564173228364"/>
    <n v="5258.0759999999973"/>
    <n v="5.0303571116126896E-3"/>
    <n v="1"/>
  </r>
  <r>
    <s v="ORD1195"/>
    <d v="2025-04-28T00:00:00"/>
    <s v="Tamil Nadu"/>
    <s v="North"/>
    <x v="4"/>
    <s v="Lamp"/>
    <n v="5"/>
    <n v="429.27"/>
    <n v="0.14000000000000001"/>
    <n v="1845.86"/>
    <s v="Credit Card"/>
    <x v="2"/>
    <s v="Same-Day"/>
    <s v="In Transit"/>
    <n v="2146.35"/>
    <n v="1845.8609999999999"/>
    <n v="2189601.9989000014"/>
    <m/>
    <m/>
    <n v="6557.4564173228364"/>
    <n v="300.48900000000003"/>
    <n v="3.2613506650825824E-2"/>
    <n v="0"/>
  </r>
  <r>
    <s v="ORD1196"/>
    <d v="2025-02-26T00:00:00"/>
    <s v="Gujarat"/>
    <s v="South"/>
    <x v="0"/>
    <s v="Smartwatch"/>
    <n v="2"/>
    <n v="1354.75"/>
    <n v="0.18"/>
    <n v="2221.79"/>
    <s v="COD"/>
    <x v="0"/>
    <s v="Same-Day"/>
    <s v="Delivered"/>
    <n v="2709.5"/>
    <n v="2221.79"/>
    <n v="2058812.7634000003"/>
    <m/>
    <m/>
    <n v="6400.6183730158691"/>
    <n v="487.71000000000004"/>
    <n v="1.3286584240634801E-2"/>
    <n v="1"/>
  </r>
  <r>
    <s v="ORD1197"/>
    <d v="2025-01-22T00:00:00"/>
    <s v="Maharashtra"/>
    <s v="North"/>
    <x v="2"/>
    <s v="Textbook"/>
    <n v="5"/>
    <n v="1459.64"/>
    <n v="0.19"/>
    <n v="5911.54"/>
    <s v="COD"/>
    <x v="2"/>
    <s v="Same-Day"/>
    <s v="Returned"/>
    <n v="7298.2000000000007"/>
    <n v="5911.5420000000013"/>
    <n v="1954015.6870999979"/>
    <m/>
    <m/>
    <n v="6557.4564173228364"/>
    <n v="1386.6579999999994"/>
    <n v="1.3016908278753663E-2"/>
    <n v="0"/>
  </r>
  <r>
    <s v="ORD1198"/>
    <d v="2025-06-13T00:00:00"/>
    <s v="Maharashtra"/>
    <s v="North"/>
    <x v="3"/>
    <s v="Dress"/>
    <n v="2"/>
    <n v="2969.82"/>
    <n v="0.15"/>
    <n v="5048.6899999999996"/>
    <s v="Debit Card"/>
    <x v="0"/>
    <s v="Express"/>
    <s v="Delivered"/>
    <n v="5939.64"/>
    <n v="5048.6940000000004"/>
    <n v="1802015.0199999986"/>
    <m/>
    <m/>
    <n v="6400.6183730158691"/>
    <n v="890.94599999999991"/>
    <n v="5.0508111602723393E-3"/>
    <n v="1"/>
  </r>
  <r>
    <s v="ORD1199"/>
    <d v="2025-02-09T00:00:00"/>
    <s v="Maharashtra"/>
    <s v="South"/>
    <x v="0"/>
    <s v="Headphones"/>
    <n v="1"/>
    <n v="2265.3000000000002"/>
    <n v="0.12"/>
    <n v="1993.46"/>
    <s v="Debit Card"/>
    <x v="2"/>
    <s v="Standard"/>
    <s v="Delivered"/>
    <n v="2265.3000000000002"/>
    <n v="1993.4640000000002"/>
    <n v="2058812.7634000003"/>
    <m/>
    <m/>
    <n v="6557.4564173228364"/>
    <n v="271.83600000000001"/>
    <n v="5.2973116143557137E-3"/>
    <n v="1"/>
  </r>
  <r>
    <s v="ORD1200"/>
    <d v="2025-03-01T00:00:00"/>
    <s v="Gujarat"/>
    <s v="West"/>
    <x v="4"/>
    <s v="Lamp"/>
    <n v="4"/>
    <n v="3909.24"/>
    <n v="0.05"/>
    <n v="14855.11"/>
    <s v="Net Banking"/>
    <x v="0"/>
    <s v="Same-Day"/>
    <s v="In Transit"/>
    <n v="15636.96"/>
    <n v="14855.111999999999"/>
    <n v="2189601.9989000014"/>
    <m/>
    <m/>
    <n v="6400.6183730158691"/>
    <n v="781.84799999999996"/>
    <n v="1.2790209861763414E-3"/>
    <n v="0"/>
  </r>
  <r>
    <s v="ORD1201"/>
    <d v="2025-02-16T00:00:00"/>
    <s v="Gujarat"/>
    <s v="East"/>
    <x v="4"/>
    <s v="Table"/>
    <n v="2"/>
    <n v="1710.33"/>
    <n v="0.12"/>
    <n v="3010.18"/>
    <s v="UPI"/>
    <x v="2"/>
    <s v="Express"/>
    <s v="Delivered"/>
    <n v="3420.66"/>
    <n v="3010.1808000000001"/>
    <n v="2189601.9989000014"/>
    <m/>
    <m/>
    <n v="6557.4564173228364"/>
    <n v="410.47919999999976"/>
    <n v="7.01618985809756E-3"/>
    <n v="1"/>
  </r>
  <r>
    <s v="ORD1202"/>
    <d v="2025-03-14T00:00:00"/>
    <s v="Karnataka"/>
    <s v="South"/>
    <x v="1"/>
    <s v="Oil"/>
    <n v="5"/>
    <n v="2565.0100000000002"/>
    <n v="0.16"/>
    <n v="10773.04"/>
    <s v="UPI"/>
    <x v="1"/>
    <s v="Standard"/>
    <s v="Delivered"/>
    <n v="12825.050000000001"/>
    <n v="10773.042000000001"/>
    <n v="1975775.7839999988"/>
    <m/>
    <m/>
    <n v="7014.593770491806"/>
    <n v="2052.0079999999998"/>
    <n v="6.2377924452536237E-3"/>
    <n v="1"/>
  </r>
  <r>
    <s v="ORD1203"/>
    <d v="2025-02-06T00:00:00"/>
    <s v="Tamil Nadu"/>
    <s v="West"/>
    <x v="4"/>
    <s v="Table"/>
    <n v="1"/>
    <n v="3826.15"/>
    <n v="0.17"/>
    <n v="3175.7"/>
    <s v="Debit Card"/>
    <x v="0"/>
    <s v="Standard"/>
    <s v="Delivered"/>
    <n v="3826.15"/>
    <n v="3175.7044999999998"/>
    <n v="2189601.9989000014"/>
    <m/>
    <m/>
    <n v="6400.6183730158691"/>
    <n v="650.44550000000027"/>
    <n v="4.4431086078695293E-3"/>
    <n v="1"/>
  </r>
  <r>
    <s v="ORD1204"/>
    <d v="2025-03-02T00:00:00"/>
    <s v="Delhi"/>
    <s v="West"/>
    <x v="1"/>
    <s v="Oil"/>
    <n v="2"/>
    <n v="1605.28"/>
    <n v="0.08"/>
    <n v="2953.72"/>
    <s v="Credit Card"/>
    <x v="0"/>
    <s v="Same-Day"/>
    <s v="Delivered"/>
    <n v="3210.56"/>
    <n v="2953.7152000000001"/>
    <n v="1975775.7839999988"/>
    <m/>
    <m/>
    <n v="6400.6183730158691"/>
    <n v="256.84479999999985"/>
    <n v="4.9835542709060106E-3"/>
    <n v="1"/>
  </r>
  <r>
    <s v="ORD1205"/>
    <d v="2025-01-05T00:00:00"/>
    <s v="Gujarat"/>
    <s v="South"/>
    <x v="4"/>
    <s v="Sofa"/>
    <n v="2"/>
    <n v="1040.33"/>
    <n v="0.1"/>
    <n v="1872.59"/>
    <s v="Debit Card"/>
    <x v="2"/>
    <s v="Standard"/>
    <s v="Delivered"/>
    <n v="2080.66"/>
    <n v="1872.5939999999998"/>
    <n v="2189601.9989000014"/>
    <m/>
    <m/>
    <n v="6557.4564173228364"/>
    <n v="208.06600000000003"/>
    <n v="9.6123345476916006E-3"/>
    <n v="1"/>
  </r>
  <r>
    <s v="ORD1206"/>
    <d v="2025-05-20T00:00:00"/>
    <s v="Gujarat"/>
    <s v="South"/>
    <x v="3"/>
    <s v="Dress"/>
    <n v="5"/>
    <n v="3964.87"/>
    <n v="0.19"/>
    <n v="16057.72"/>
    <s v="Net Banking"/>
    <x v="1"/>
    <s v="Express"/>
    <s v="Returned"/>
    <n v="19824.349999999999"/>
    <n v="16057.7235"/>
    <n v="1802015.0199999986"/>
    <m/>
    <m/>
    <n v="7014.593770491806"/>
    <n v="3766.6264999999985"/>
    <n v="4.79208649968347E-3"/>
    <n v="0"/>
  </r>
  <r>
    <s v="ORD1207"/>
    <d v="2025-04-16T00:00:00"/>
    <s v="Karnataka"/>
    <s v="West"/>
    <x v="2"/>
    <s v="Comics"/>
    <n v="3"/>
    <n v="3660.88"/>
    <n v="0.21"/>
    <n v="8676.2900000000009"/>
    <s v="Debit Card"/>
    <x v="2"/>
    <s v="Express"/>
    <s v="Delivered"/>
    <n v="10982.64"/>
    <n v="8676.2855999999992"/>
    <n v="1954015.6870999979"/>
    <m/>
    <m/>
    <n v="6557.4564173228364"/>
    <n v="2306.3544000000002"/>
    <n v="5.7363256921832998E-3"/>
    <n v="1"/>
  </r>
  <r>
    <s v="ORD1208"/>
    <d v="2025-01-27T00:00:00"/>
    <s v="Tamil Nadu"/>
    <s v="West"/>
    <x v="1"/>
    <s v="Biscuits"/>
    <n v="1"/>
    <n v="4846.53"/>
    <n v="0.09"/>
    <n v="4410.34"/>
    <s v="Credit Card"/>
    <x v="2"/>
    <s v="Standard"/>
    <s v="Cancelled"/>
    <n v="4846.53"/>
    <n v="4410.3423000000003"/>
    <n v="1975775.7839999988"/>
    <m/>
    <m/>
    <n v="6557.4564173228364"/>
    <n v="436.1876999999995"/>
    <n v="1.8569987186708842E-3"/>
    <n v="0"/>
  </r>
  <r>
    <s v="ORD1209"/>
    <d v="2025-02-25T00:00:00"/>
    <s v="Delhi"/>
    <s v="East"/>
    <x v="0"/>
    <s v="Laptop"/>
    <n v="3"/>
    <n v="216.03"/>
    <n v="0.11"/>
    <n v="576.79999999999995"/>
    <s v="UPI"/>
    <x v="2"/>
    <s v="Express"/>
    <s v="Delivered"/>
    <n v="648.09"/>
    <n v="576.80010000000004"/>
    <n v="2058812.7634000003"/>
    <m/>
    <m/>
    <n v="6557.4564173228364"/>
    <n v="71.289899999999989"/>
    <n v="5.0918853862889413E-2"/>
    <n v="1"/>
  </r>
  <r>
    <s v="ORD1210"/>
    <d v="2025-01-11T00:00:00"/>
    <s v="Gujarat"/>
    <s v="West"/>
    <x v="3"/>
    <s v="Jeans"/>
    <n v="3"/>
    <n v="623.49"/>
    <n v="0.06"/>
    <n v="1758.24"/>
    <s v="COD"/>
    <x v="2"/>
    <s v="Express"/>
    <s v="Returned"/>
    <n v="1870.47"/>
    <n v="1758.2418"/>
    <n v="1802015.0199999986"/>
    <m/>
    <m/>
    <n v="6557.4564173228364"/>
    <n v="112.22820000000002"/>
    <n v="9.6232497714478175E-3"/>
    <n v="0"/>
  </r>
  <r>
    <s v="ORD1211"/>
    <d v="2025-01-13T00:00:00"/>
    <s v="Maharashtra"/>
    <s v="West"/>
    <x v="1"/>
    <s v="Biscuits"/>
    <n v="4"/>
    <n v="1324.25"/>
    <n v="0.25"/>
    <n v="3972.75"/>
    <s v="Net Banking"/>
    <x v="1"/>
    <s v="Same-Day"/>
    <s v="Delivered"/>
    <n v="5297"/>
    <n v="3972.75"/>
    <n v="1975775.7839999988"/>
    <m/>
    <m/>
    <n v="7014.593770491806"/>
    <n v="1324.25"/>
    <n v="1.8878610534264678E-2"/>
    <n v="1"/>
  </r>
  <r>
    <s v="ORD1212"/>
    <d v="2025-04-20T00:00:00"/>
    <s v="Karnataka"/>
    <s v="North"/>
    <x v="0"/>
    <s v="Headphones"/>
    <n v="4"/>
    <n v="4625.67"/>
    <n v="0.03"/>
    <n v="17947.599999999999"/>
    <s v="COD"/>
    <x v="2"/>
    <s v="Standard"/>
    <s v="Delivered"/>
    <n v="18502.68"/>
    <n v="17947.599600000001"/>
    <n v="2058812.7634000003"/>
    <m/>
    <m/>
    <n v="6557.4564173228364"/>
    <n v="555.08039999999892"/>
    <n v="6.485546958602753E-4"/>
    <n v="1"/>
  </r>
  <r>
    <s v="ORD1213"/>
    <d v="2025-02-28T00:00:00"/>
    <s v="Delhi"/>
    <s v="East"/>
    <x v="2"/>
    <s v="Textbook"/>
    <n v="5"/>
    <n v="1079.97"/>
    <n v="0.02"/>
    <n v="5291.85"/>
    <s v="COD"/>
    <x v="2"/>
    <s v="Standard"/>
    <s v="Delivered"/>
    <n v="5399.85"/>
    <n v="5291.8530000000001"/>
    <n v="1954015.6870999979"/>
    <m/>
    <m/>
    <n v="6557.4564173228364"/>
    <n v="107.9970000000003"/>
    <n v="1.8519032936100076E-3"/>
    <n v="1"/>
  </r>
  <r>
    <s v="ORD1214"/>
    <d v="2025-05-18T00:00:00"/>
    <s v="Maharashtra"/>
    <s v="South"/>
    <x v="4"/>
    <s v="Curtain"/>
    <n v="3"/>
    <n v="4790.28"/>
    <n v="0.09"/>
    <n v="13077.46"/>
    <s v="Debit Card"/>
    <x v="0"/>
    <s v="Express"/>
    <s v="Delivered"/>
    <n v="14370.84"/>
    <n v="13077.464400000001"/>
    <n v="2189601.9989000014"/>
    <m/>
    <m/>
    <n v="6400.6183730158691"/>
    <n v="1293.3755999999994"/>
    <n v="1.8788045792730277E-3"/>
    <n v="1"/>
  </r>
  <r>
    <s v="ORD1215"/>
    <d v="2025-01-27T00:00:00"/>
    <s v="Tamil Nadu"/>
    <s v="North"/>
    <x v="2"/>
    <s v="Textbook"/>
    <n v="2"/>
    <n v="3420.58"/>
    <n v="0.18"/>
    <n v="5609.75"/>
    <s v="UPI"/>
    <x v="2"/>
    <s v="Express"/>
    <s v="Delivered"/>
    <n v="6841.16"/>
    <n v="5609.7512000000006"/>
    <n v="1954015.6870999979"/>
    <m/>
    <m/>
    <n v="6557.4564173228364"/>
    <n v="1231.4087999999992"/>
    <n v="5.2622654637517613E-3"/>
    <n v="1"/>
  </r>
  <r>
    <s v="ORD1216"/>
    <d v="2025-05-06T00:00:00"/>
    <s v="Tamil Nadu"/>
    <s v="North"/>
    <x v="2"/>
    <s v="Biography"/>
    <n v="5"/>
    <n v="395.4"/>
    <n v="0.25"/>
    <n v="1482.75"/>
    <s v="Net Banking"/>
    <x v="0"/>
    <s v="Express"/>
    <s v="Delivered"/>
    <n v="1977"/>
    <n v="1482.75"/>
    <n v="1954015.6870999979"/>
    <m/>
    <m/>
    <n v="6400.6183730158691"/>
    <n v="494.25"/>
    <n v="6.3227111785533641E-2"/>
    <n v="1"/>
  </r>
  <r>
    <s v="ORD1217"/>
    <d v="2025-06-20T00:00:00"/>
    <s v="Gujarat"/>
    <s v="North"/>
    <x v="0"/>
    <s v="Headphones"/>
    <n v="5"/>
    <n v="1735.39"/>
    <n v="0.02"/>
    <n v="8503.41"/>
    <s v="Net Banking"/>
    <x v="2"/>
    <s v="Standard"/>
    <s v="In Transit"/>
    <n v="8676.9500000000007"/>
    <n v="8503.4110000000001"/>
    <n v="2058812.7634000003"/>
    <m/>
    <m/>
    <n v="6557.4564173228364"/>
    <n v="173.53900000000067"/>
    <n v="1.1524786935501528E-3"/>
    <n v="0"/>
  </r>
  <r>
    <s v="ORD1218"/>
    <d v="2025-05-29T00:00:00"/>
    <s v="Gujarat"/>
    <s v="West"/>
    <x v="0"/>
    <s v="Laptop"/>
    <n v="4"/>
    <n v="3089.15"/>
    <n v="0.25"/>
    <n v="9267.4500000000007"/>
    <s v="Credit Card"/>
    <x v="1"/>
    <s v="Standard"/>
    <s v="Cancelled"/>
    <n v="12356.6"/>
    <n v="9267.4500000000007"/>
    <n v="2058812.7634000003"/>
    <m/>
    <m/>
    <n v="7014.593770491806"/>
    <n v="3089.1499999999996"/>
    <n v="8.0928410727870125E-3"/>
    <n v="0"/>
  </r>
  <r>
    <s v="ORD1219"/>
    <d v="2025-04-08T00:00:00"/>
    <s v="Delhi"/>
    <s v="West"/>
    <x v="2"/>
    <s v="Biography"/>
    <n v="2"/>
    <n v="3274.42"/>
    <n v="0.08"/>
    <n v="6024.93"/>
    <s v="UPI"/>
    <x v="0"/>
    <s v="Same-Day"/>
    <s v="Returned"/>
    <n v="6548.84"/>
    <n v="6024.9328000000005"/>
    <n v="1954015.6870999979"/>
    <m/>
    <m/>
    <n v="6400.6183730158691"/>
    <n v="523.90719999999965"/>
    <n v="2.4431807770536459E-3"/>
    <n v="0"/>
  </r>
  <r>
    <s v="ORD1220"/>
    <d v="2025-01-22T00:00:00"/>
    <s v="Maharashtra"/>
    <s v="East"/>
    <x v="2"/>
    <s v="Comics"/>
    <n v="1"/>
    <n v="141.84"/>
    <n v="0.08"/>
    <n v="130.49"/>
    <s v="COD"/>
    <x v="2"/>
    <s v="Standard"/>
    <s v="Returned"/>
    <n v="141.84"/>
    <n v="130.49280000000002"/>
    <n v="1954015.6870999979"/>
    <m/>
    <m/>
    <n v="6557.4564173228364"/>
    <n v="11.347199999999987"/>
    <n v="5.6401579244218847E-2"/>
    <n v="0"/>
  </r>
  <r>
    <s v="ORD1221"/>
    <d v="2025-06-21T00:00:00"/>
    <s v="Gujarat"/>
    <s v="South"/>
    <x v="1"/>
    <s v="Milk"/>
    <n v="2"/>
    <n v="3872.65"/>
    <n v="0.14000000000000001"/>
    <n v="6660.96"/>
    <s v="Net Banking"/>
    <x v="1"/>
    <s v="Express"/>
    <s v="Delivered"/>
    <n v="7745.3"/>
    <n v="6660.9579999999996"/>
    <n v="1975775.7839999988"/>
    <m/>
    <m/>
    <n v="7014.593770491806"/>
    <n v="1084.3420000000006"/>
    <n v="3.615095606367733E-3"/>
    <n v="1"/>
  </r>
  <r>
    <s v="ORD1222"/>
    <d v="2025-01-05T00:00:00"/>
    <s v="Karnataka"/>
    <s v="South"/>
    <x v="3"/>
    <s v="Jeans"/>
    <n v="1"/>
    <n v="2713.77"/>
    <n v="0.24"/>
    <n v="2062.4699999999998"/>
    <s v="Debit Card"/>
    <x v="0"/>
    <s v="Standard"/>
    <s v="Delivered"/>
    <n v="2713.77"/>
    <n v="2062.4652000000001"/>
    <n v="1802015.0199999986"/>
    <m/>
    <m/>
    <n v="6400.6183730158691"/>
    <n v="651.30479999999989"/>
    <n v="8.8437855824185542E-3"/>
    <n v="1"/>
  </r>
  <r>
    <s v="ORD1223"/>
    <d v="2025-04-24T00:00:00"/>
    <s v="Karnataka"/>
    <s v="South"/>
    <x v="0"/>
    <s v="Headphones"/>
    <n v="2"/>
    <n v="1088.3399999999999"/>
    <n v="0.04"/>
    <n v="2089.61"/>
    <s v="Debit Card"/>
    <x v="1"/>
    <s v="Express"/>
    <s v="Returned"/>
    <n v="2176.6799999999998"/>
    <n v="2089.6127999999999"/>
    <n v="2058812.7634000003"/>
    <m/>
    <m/>
    <n v="7014.593770491806"/>
    <n v="87.067199999999957"/>
    <n v="3.6753220500946398E-3"/>
    <n v="0"/>
  </r>
  <r>
    <s v="ORD1224"/>
    <d v="2025-02-27T00:00:00"/>
    <s v="Maharashtra"/>
    <s v="South"/>
    <x v="3"/>
    <s v="Dress"/>
    <n v="1"/>
    <n v="4187.37"/>
    <n v="0.09"/>
    <n v="3810.51"/>
    <s v="Debit Card"/>
    <x v="2"/>
    <s v="Express"/>
    <s v="Delivered"/>
    <n v="4187.37"/>
    <n v="3810.5066999999999"/>
    <n v="1802015.0199999986"/>
    <m/>
    <m/>
    <n v="6557.4564173228364"/>
    <n v="376.86329999999998"/>
    <n v="2.1493204565156648E-3"/>
    <n v="1"/>
  </r>
  <r>
    <s v="ORD1225"/>
    <d v="2025-04-04T00:00:00"/>
    <s v="Tamil Nadu"/>
    <s v="North"/>
    <x v="2"/>
    <s v="Biography"/>
    <n v="4"/>
    <n v="2992.06"/>
    <n v="0.03"/>
    <n v="11609.19"/>
    <s v="Debit Card"/>
    <x v="0"/>
    <s v="Standard"/>
    <s v="Delivered"/>
    <n v="11968.24"/>
    <n v="11609.192799999999"/>
    <n v="1954015.6870999979"/>
    <m/>
    <m/>
    <n v="6400.6183730158691"/>
    <n v="359.04720000000088"/>
    <n v="1.0026536900997975E-3"/>
    <n v="1"/>
  </r>
  <r>
    <s v="ORD1226"/>
    <d v="2025-04-05T00:00:00"/>
    <s v="Tamil Nadu"/>
    <s v="East"/>
    <x v="3"/>
    <s v="T-shirt"/>
    <n v="3"/>
    <n v="2134.13"/>
    <n v="0.05"/>
    <n v="6082.27"/>
    <s v="COD"/>
    <x v="2"/>
    <s v="Standard"/>
    <s v="Delivered"/>
    <n v="6402.39"/>
    <n v="6082.2704999999996"/>
    <n v="1802015.0199999986"/>
    <m/>
    <m/>
    <n v="6557.4564173228364"/>
    <n v="320.1195000000007"/>
    <n v="2.342875082586347E-3"/>
    <n v="1"/>
  </r>
  <r>
    <s v="ORD1227"/>
    <d v="2025-03-29T00:00:00"/>
    <s v="Tamil Nadu"/>
    <s v="East"/>
    <x v="1"/>
    <s v="Rice"/>
    <n v="4"/>
    <n v="4036.72"/>
    <n v="0.1"/>
    <n v="14532.19"/>
    <s v="Credit Card"/>
    <x v="0"/>
    <s v="Standard"/>
    <s v="Delivered"/>
    <n v="16146.88"/>
    <n v="14532.191999999999"/>
    <n v="1975775.7839999988"/>
    <m/>
    <m/>
    <n v="6400.6183730158691"/>
    <n v="1614.6880000000001"/>
    <n v="2.4772587645415091E-3"/>
    <n v="1"/>
  </r>
  <r>
    <s v="ORD1228"/>
    <d v="2025-03-10T00:00:00"/>
    <s v="Tamil Nadu"/>
    <s v="North"/>
    <x v="4"/>
    <s v="Lamp"/>
    <n v="1"/>
    <n v="3287.12"/>
    <n v="0.2"/>
    <n v="2629.7"/>
    <s v="UPI"/>
    <x v="0"/>
    <s v="Express"/>
    <s v="In Transit"/>
    <n v="3287.12"/>
    <n v="2629.6959999999999"/>
    <n v="2189601.9989000014"/>
    <m/>
    <m/>
    <n v="6400.6183730158691"/>
    <n v="657.42399999999998"/>
    <n v="6.0843534765995765E-3"/>
    <n v="0"/>
  </r>
  <r>
    <s v="ORD1229"/>
    <d v="2025-02-07T00:00:00"/>
    <s v="Maharashtra"/>
    <s v="South"/>
    <x v="4"/>
    <s v="Curtain"/>
    <n v="2"/>
    <n v="2866.44"/>
    <n v="0.03"/>
    <n v="5560.89"/>
    <s v="Debit Card"/>
    <x v="0"/>
    <s v="Standard"/>
    <s v="Delivered"/>
    <n v="5732.88"/>
    <n v="5560.8936000000003"/>
    <n v="2189601.9989000014"/>
    <m/>
    <m/>
    <n v="6400.6183730158691"/>
    <n v="171.98639999999978"/>
    <n v="1.046594381881358E-3"/>
    <n v="1"/>
  </r>
  <r>
    <s v="ORD1230"/>
    <d v="2025-01-12T00:00:00"/>
    <s v="Gujarat"/>
    <s v="West"/>
    <x v="0"/>
    <s v="Smartphone"/>
    <n v="3"/>
    <n v="1921.35"/>
    <n v="0.1"/>
    <n v="5187.6400000000003"/>
    <s v="Debit Card"/>
    <x v="1"/>
    <s v="Standard"/>
    <s v="Delivered"/>
    <n v="5764.0499999999993"/>
    <n v="5187.6449999999995"/>
    <n v="2058812.7634000003"/>
    <m/>
    <m/>
    <n v="7014.593770491806"/>
    <n v="576.40499999999975"/>
    <n v="5.2046737970697686E-3"/>
    <n v="1"/>
  </r>
  <r>
    <s v="ORD1231"/>
    <d v="2025-02-21T00:00:00"/>
    <s v="Delhi"/>
    <s v="East"/>
    <x v="1"/>
    <s v="Oil"/>
    <n v="2"/>
    <n v="246.9"/>
    <n v="0.05"/>
    <n v="469.11"/>
    <s v="UPI"/>
    <x v="0"/>
    <s v="Express"/>
    <s v="Returned"/>
    <n v="493.8"/>
    <n v="469.11"/>
    <n v="1975775.7839999988"/>
    <m/>
    <m/>
    <n v="6400.6183730158691"/>
    <n v="24.689999999999998"/>
    <n v="2.025111381125962E-2"/>
    <n v="0"/>
  </r>
  <r>
    <s v="ORD1232"/>
    <d v="2025-07-04T00:00:00"/>
    <s v="Maharashtra"/>
    <s v="West"/>
    <x v="4"/>
    <s v="Curtain"/>
    <n v="1"/>
    <n v="4455.22"/>
    <n v="0.01"/>
    <n v="4410.67"/>
    <s v="Credit Card"/>
    <x v="2"/>
    <s v="Standard"/>
    <s v="Delivered"/>
    <n v="4455.22"/>
    <n v="4410.6678000000002"/>
    <n v="2189601.9989000014"/>
    <m/>
    <m/>
    <n v="6557.4564173228364"/>
    <n v="44.552200000000084"/>
    <n v="2.2445580689618022E-4"/>
    <n v="1"/>
  </r>
  <r>
    <s v="ORD1233"/>
    <d v="2025-06-19T00:00:00"/>
    <s v="Delhi"/>
    <s v="North"/>
    <x v="2"/>
    <s v="Textbook"/>
    <n v="3"/>
    <n v="4496.22"/>
    <n v="0.02"/>
    <n v="13218.89"/>
    <s v="Credit Card"/>
    <x v="0"/>
    <s v="Standard"/>
    <s v="In Transit"/>
    <n v="13488.66"/>
    <n v="13218.8868"/>
    <n v="1954015.6870999979"/>
    <m/>
    <m/>
    <n v="6400.6183730158691"/>
    <n v="269.77319999999963"/>
    <n v="4.4481809164142322E-4"/>
    <n v="0"/>
  </r>
  <r>
    <s v="ORD1234"/>
    <d v="2025-04-05T00:00:00"/>
    <s v="Gujarat"/>
    <s v="West"/>
    <x v="2"/>
    <s v="Biography"/>
    <n v="5"/>
    <n v="4066.18"/>
    <n v="0"/>
    <n v="20330.900000000001"/>
    <s v="Net Banking"/>
    <x v="0"/>
    <s v="Express"/>
    <s v="Returned"/>
    <n v="20330.899999999998"/>
    <n v="20330.899999999998"/>
    <n v="1954015.6870999979"/>
    <m/>
    <m/>
    <n v="6400.6183730158691"/>
    <n v="0"/>
    <n v="0"/>
    <n v="0"/>
  </r>
  <r>
    <s v="ORD1235"/>
    <d v="2025-01-25T00:00:00"/>
    <s v="Karnataka"/>
    <s v="South"/>
    <x v="4"/>
    <s v="Sofa"/>
    <n v="5"/>
    <n v="3375.32"/>
    <n v="0.02"/>
    <n v="16539.07"/>
    <s v="COD"/>
    <x v="2"/>
    <s v="Express"/>
    <s v="Delivered"/>
    <n v="16876.600000000002"/>
    <n v="16539.068000000003"/>
    <n v="2189601.9989000014"/>
    <m/>
    <m/>
    <n v="6557.4564173228364"/>
    <n v="337.53199999999924"/>
    <n v="5.9253641136247821E-4"/>
    <n v="1"/>
  </r>
  <r>
    <s v="ORD1236"/>
    <d v="2025-06-11T00:00:00"/>
    <s v="Delhi"/>
    <s v="North"/>
    <x v="1"/>
    <s v="Oil"/>
    <n v="1"/>
    <n v="3741.61"/>
    <n v="0.18"/>
    <n v="3068.12"/>
    <s v="Debit Card"/>
    <x v="1"/>
    <s v="Express"/>
    <s v="Delivered"/>
    <n v="3741.61"/>
    <n v="3068.1202000000003"/>
    <n v="1975775.7839999988"/>
    <m/>
    <m/>
    <n v="7014.593770491806"/>
    <n v="673.48979999999983"/>
    <n v="4.8107632810474631E-3"/>
    <n v="1"/>
  </r>
  <r>
    <s v="ORD1237"/>
    <d v="2025-01-15T00:00:00"/>
    <s v="Karnataka"/>
    <s v="East"/>
    <x v="4"/>
    <s v="Sofa"/>
    <n v="4"/>
    <n v="3374.95"/>
    <n v="0.13"/>
    <n v="11744.83"/>
    <s v="UPI"/>
    <x v="1"/>
    <s v="Same-Day"/>
    <s v="Cancelled"/>
    <n v="13499.8"/>
    <n v="11744.825999999999"/>
    <n v="2189601.9989000014"/>
    <m/>
    <m/>
    <n v="7014.593770491806"/>
    <n v="1754.9740000000002"/>
    <n v="3.8519089171691434E-3"/>
    <n v="0"/>
  </r>
  <r>
    <s v="ORD1238"/>
    <d v="2025-03-21T00:00:00"/>
    <s v="Tamil Nadu"/>
    <s v="West"/>
    <x v="3"/>
    <s v="Dress"/>
    <n v="2"/>
    <n v="2938.91"/>
    <n v="0.23"/>
    <n v="4525.92"/>
    <s v="UPI"/>
    <x v="1"/>
    <s v="Standard"/>
    <s v="Delivered"/>
    <n v="5877.82"/>
    <n v="4525.9214000000002"/>
    <n v="1802015.0199999986"/>
    <m/>
    <m/>
    <n v="7014.593770491806"/>
    <n v="1351.8985999999995"/>
    <n v="7.8260307392876947E-3"/>
    <n v="1"/>
  </r>
  <r>
    <s v="ORD1239"/>
    <d v="2025-04-08T00:00:00"/>
    <s v="Maharashtra"/>
    <s v="East"/>
    <x v="3"/>
    <s v="Jeans"/>
    <n v="1"/>
    <n v="4193.3599999999997"/>
    <n v="0.06"/>
    <n v="3941.76"/>
    <s v="Debit Card"/>
    <x v="1"/>
    <s v="Express"/>
    <s v="Delivered"/>
    <n v="4193.3599999999997"/>
    <n v="3941.7583999999993"/>
    <n v="1802015.0199999986"/>
    <m/>
    <m/>
    <n v="7014.593770491806"/>
    <n v="251.60160000000042"/>
    <n v="1.4308335082129843E-3"/>
    <n v="1"/>
  </r>
  <r>
    <s v="ORD1240"/>
    <d v="2025-01-17T00:00:00"/>
    <s v="Karnataka"/>
    <s v="East"/>
    <x v="2"/>
    <s v="Biography"/>
    <n v="5"/>
    <n v="2087.7199999999998"/>
    <n v="0.25"/>
    <n v="7828.95"/>
    <s v="Debit Card"/>
    <x v="1"/>
    <s v="Express"/>
    <s v="Delivered"/>
    <n v="10438.599999999999"/>
    <n v="7828.9499999999989"/>
    <n v="1954015.6870999979"/>
    <m/>
    <m/>
    <n v="7014.593770491806"/>
    <n v="2609.6499999999996"/>
    <n v="1.1974785890828274E-2"/>
    <n v="1"/>
  </r>
  <r>
    <s v="ORD1241"/>
    <d v="2025-04-25T00:00:00"/>
    <s v="Gujarat"/>
    <s v="West"/>
    <x v="0"/>
    <s v="Headphones"/>
    <n v="2"/>
    <n v="1350.89"/>
    <n v="0.2"/>
    <n v="2161.42"/>
    <s v="UPI"/>
    <x v="2"/>
    <s v="Express"/>
    <s v="Delivered"/>
    <n v="2701.78"/>
    <n v="2161.4240000000004"/>
    <n v="2058812.7634000003"/>
    <m/>
    <m/>
    <n v="6557.4564173228364"/>
    <n v="540.35599999999977"/>
    <n v="1.4805054445587724E-2"/>
    <n v="1"/>
  </r>
  <r>
    <s v="ORD1242"/>
    <d v="2025-05-05T00:00:00"/>
    <s v="Maharashtra"/>
    <s v="West"/>
    <x v="4"/>
    <s v="Curtain"/>
    <n v="1"/>
    <n v="4827.29"/>
    <n v="0.03"/>
    <n v="4682.47"/>
    <s v="UPI"/>
    <x v="2"/>
    <s v="Standard"/>
    <s v="Cancelled"/>
    <n v="4827.29"/>
    <n v="4682.4713000000002"/>
    <n v="2189601.9989000014"/>
    <m/>
    <m/>
    <n v="6557.4564173228364"/>
    <n v="144.81869999999981"/>
    <n v="6.2146670284983908E-4"/>
    <n v="0"/>
  </r>
  <r>
    <s v="ORD1243"/>
    <d v="2025-05-16T00:00:00"/>
    <s v="Delhi"/>
    <s v="South"/>
    <x v="0"/>
    <s v="Headphones"/>
    <n v="4"/>
    <n v="2237.1999999999998"/>
    <n v="0.25"/>
    <n v="6711.6"/>
    <s v="UPI"/>
    <x v="2"/>
    <s v="Standard"/>
    <s v="Delivered"/>
    <n v="8948.7999999999993"/>
    <n v="6711.5999999999995"/>
    <n v="2058812.7634000003"/>
    <m/>
    <m/>
    <n v="6557.4564173228364"/>
    <n v="2237.1999999999998"/>
    <n v="1.1174682639013053E-2"/>
    <n v="1"/>
  </r>
  <r>
    <s v="ORD1244"/>
    <d v="2025-01-13T00:00:00"/>
    <s v="Delhi"/>
    <s v="South"/>
    <x v="1"/>
    <s v="Oil"/>
    <n v="2"/>
    <n v="3693.72"/>
    <n v="0.09"/>
    <n v="6722.57"/>
    <s v="Debit Card"/>
    <x v="0"/>
    <s v="Same-Day"/>
    <s v="Delivered"/>
    <n v="7387.44"/>
    <n v="6722.5703999999996"/>
    <n v="1975775.7839999988"/>
    <m/>
    <m/>
    <n v="6400.6183730158691"/>
    <n v="664.86959999999999"/>
    <n v="2.436568012735129E-3"/>
    <n v="1"/>
  </r>
  <r>
    <s v="ORD1245"/>
    <d v="2025-02-01T00:00:00"/>
    <s v="Gujarat"/>
    <s v="East"/>
    <x v="1"/>
    <s v="Rice"/>
    <n v="2"/>
    <n v="3499.1"/>
    <n v="0.25"/>
    <n v="5248.65"/>
    <s v="UPI"/>
    <x v="1"/>
    <s v="Standard"/>
    <s v="Delivered"/>
    <n v="6998.2"/>
    <n v="5248.65"/>
    <n v="1975775.7839999988"/>
    <m/>
    <m/>
    <n v="7014.593770491806"/>
    <n v="1749.5500000000002"/>
    <n v="7.144694349975709E-3"/>
    <n v="1"/>
  </r>
  <r>
    <s v="ORD1246"/>
    <d v="2025-01-31T00:00:00"/>
    <s v="Delhi"/>
    <s v="East"/>
    <x v="3"/>
    <s v="Jeans"/>
    <n v="4"/>
    <n v="4305.6499999999996"/>
    <n v="7.0000000000000007E-2"/>
    <n v="16017.02"/>
    <s v="COD"/>
    <x v="1"/>
    <s v="Express"/>
    <s v="Delivered"/>
    <n v="17222.599999999999"/>
    <n v="16017.017999999998"/>
    <n v="1802015.0199999986"/>
    <m/>
    <m/>
    <n v="7014.593770491806"/>
    <n v="1205.5820000000003"/>
    <n v="1.6257707895439716E-3"/>
    <n v="1"/>
  </r>
  <r>
    <s v="ORD1247"/>
    <d v="2025-06-09T00:00:00"/>
    <s v="Tamil Nadu"/>
    <s v="East"/>
    <x v="1"/>
    <s v="Biscuits"/>
    <n v="2"/>
    <n v="3635.58"/>
    <n v="7.0000000000000007E-2"/>
    <n v="6762.18"/>
    <s v="Net Banking"/>
    <x v="2"/>
    <s v="Standard"/>
    <s v="Delivered"/>
    <n v="7271.16"/>
    <n v="6762.1787999999997"/>
    <n v="1975775.7839999988"/>
    <m/>
    <m/>
    <n v="6557.4564173228364"/>
    <n v="508.98120000000017"/>
    <n v="1.9254149269167507E-3"/>
    <n v="1"/>
  </r>
  <r>
    <s v="ORD1248"/>
    <d v="2025-04-22T00:00:00"/>
    <s v="Gujarat"/>
    <s v="South"/>
    <x v="4"/>
    <s v="Sofa"/>
    <n v="1"/>
    <n v="3800.33"/>
    <n v="0.04"/>
    <n v="3648.32"/>
    <s v="COD"/>
    <x v="0"/>
    <s v="Express"/>
    <s v="Cancelled"/>
    <n v="3800.33"/>
    <n v="3648.3167999999996"/>
    <n v="2189601.9989000014"/>
    <m/>
    <m/>
    <n v="6400.6183730158691"/>
    <n v="152.01320000000032"/>
    <n v="1.0525401741427718E-3"/>
    <n v="0"/>
  </r>
  <r>
    <s v="ORD1249"/>
    <d v="2025-03-02T00:00:00"/>
    <s v="Delhi"/>
    <s v="South"/>
    <x v="3"/>
    <s v="Jacket"/>
    <n v="5"/>
    <n v="1047.52"/>
    <n v="0.21"/>
    <n v="4137.7"/>
    <s v="Net Banking"/>
    <x v="2"/>
    <s v="Standard"/>
    <s v="In Transit"/>
    <n v="5237.6000000000004"/>
    <n v="4137.7040000000006"/>
    <n v="1802015.0199999986"/>
    <m/>
    <m/>
    <n v="6557.4564173228364"/>
    <n v="1099.8959999999997"/>
    <n v="2.004734993126623E-2"/>
    <n v="0"/>
  </r>
  <r>
    <s v="ORD1250"/>
    <d v="2025-01-19T00:00:00"/>
    <s v="Tamil Nadu"/>
    <s v="South"/>
    <x v="4"/>
    <s v="Sofa"/>
    <n v="5"/>
    <n v="4727.2700000000004"/>
    <n v="0.04"/>
    <n v="22690.9"/>
    <s v="Credit Card"/>
    <x v="1"/>
    <s v="Express"/>
    <s v="Delivered"/>
    <n v="23636.350000000002"/>
    <n v="22690.896000000001"/>
    <n v="2189601.9989000014"/>
    <m/>
    <m/>
    <n v="7014.593770491806"/>
    <n v="945.45400000000154"/>
    <n v="8.4615433431980817E-4"/>
    <n v="1"/>
  </r>
  <r>
    <s v="ORD1251"/>
    <d v="2025-02-20T00:00:00"/>
    <s v="Maharashtra"/>
    <s v="South"/>
    <x v="4"/>
    <s v="Lamp"/>
    <n v="5"/>
    <n v="602.79999999999995"/>
    <n v="0.16"/>
    <n v="2531.7600000000002"/>
    <s v="COD"/>
    <x v="2"/>
    <s v="Express"/>
    <s v="Delivered"/>
    <n v="3014"/>
    <n v="2531.7599999999998"/>
    <n v="2189601.9989000014"/>
    <m/>
    <m/>
    <n v="6557.4564173228364"/>
    <n v="482.24000000000024"/>
    <n v="2.6542800265428008E-2"/>
    <n v="1"/>
  </r>
  <r>
    <s v="ORD1252"/>
    <d v="2025-01-26T00:00:00"/>
    <s v="Gujarat"/>
    <s v="East"/>
    <x v="4"/>
    <s v="Lamp"/>
    <n v="2"/>
    <n v="444.97"/>
    <n v="0.24"/>
    <n v="676.35"/>
    <s v="COD"/>
    <x v="2"/>
    <s v="Same-Day"/>
    <s v="Returned"/>
    <n v="889.94"/>
    <n v="676.35440000000006"/>
    <n v="2189601.9989000014"/>
    <m/>
    <m/>
    <n v="6557.4564173228364"/>
    <n v="213.5856"/>
    <n v="5.3936220419354114E-2"/>
    <n v="0"/>
  </r>
  <r>
    <s v="ORD1253"/>
    <d v="2025-04-21T00:00:00"/>
    <s v="Karnataka"/>
    <s v="West"/>
    <x v="0"/>
    <s v="Smartwatch"/>
    <n v="4"/>
    <n v="2186.96"/>
    <n v="0.04"/>
    <n v="8397.93"/>
    <s v="Credit Card"/>
    <x v="1"/>
    <s v="Same-Day"/>
    <s v="Cancelled"/>
    <n v="8747.84"/>
    <n v="8397.9264000000003"/>
    <n v="2058812.7634000003"/>
    <m/>
    <m/>
    <n v="7014.593770491806"/>
    <n v="349.91359999999986"/>
    <n v="1.8290229359476167E-3"/>
    <n v="0"/>
  </r>
  <r>
    <s v="ORD1254"/>
    <d v="2025-05-31T00:00:00"/>
    <s v="Maharashtra"/>
    <s v="West"/>
    <x v="3"/>
    <s v="T-shirt"/>
    <n v="3"/>
    <n v="1282.33"/>
    <n v="0.21"/>
    <n v="3039.12"/>
    <s v="COD"/>
    <x v="1"/>
    <s v="Express"/>
    <s v="Delivered"/>
    <n v="3846.99"/>
    <n v="3039.1221"/>
    <n v="1802015.0199999986"/>
    <m/>
    <m/>
    <n v="7014.593770491806"/>
    <n v="807.86789999999974"/>
    <n v="1.637643976199574E-2"/>
    <n v="1"/>
  </r>
  <r>
    <s v="ORD1255"/>
    <d v="2025-03-24T00:00:00"/>
    <s v="Karnataka"/>
    <s v="East"/>
    <x v="0"/>
    <s v="Headphones"/>
    <n v="5"/>
    <n v="1711.27"/>
    <n v="0.17"/>
    <n v="7101.77"/>
    <s v="UPI"/>
    <x v="1"/>
    <s v="Express"/>
    <s v="Delivered"/>
    <n v="8556.35"/>
    <n v="7101.7704999999996"/>
    <n v="2058812.7634000003"/>
    <m/>
    <m/>
    <n v="7014.593770491806"/>
    <n v="1454.5795000000007"/>
    <n v="9.9341424789776023E-3"/>
    <n v="1"/>
  </r>
  <r>
    <s v="ORD1256"/>
    <d v="2025-04-30T00:00:00"/>
    <s v="Delhi"/>
    <s v="West"/>
    <x v="0"/>
    <s v="Smartwatch"/>
    <n v="2"/>
    <n v="2996.31"/>
    <n v="0.17"/>
    <n v="4973.87"/>
    <s v="COD"/>
    <x v="2"/>
    <s v="Standard"/>
    <s v="Delivered"/>
    <n v="5992.62"/>
    <n v="4973.8746000000001"/>
    <n v="2058812.7634000003"/>
    <m/>
    <m/>
    <n v="6557.4564173228364"/>
    <n v="1018.7453999999998"/>
    <n v="5.6736452503245664E-3"/>
    <n v="1"/>
  </r>
  <r>
    <s v="ORD1257"/>
    <d v="2025-04-28T00:00:00"/>
    <s v="Gujarat"/>
    <s v="North"/>
    <x v="1"/>
    <s v="Biscuits"/>
    <n v="4"/>
    <n v="306.3"/>
    <n v="0.03"/>
    <n v="1188.44"/>
    <s v="COD"/>
    <x v="1"/>
    <s v="Same-Day"/>
    <s v="Delivered"/>
    <n v="1225.2"/>
    <n v="1188.444"/>
    <n v="1975775.7839999988"/>
    <m/>
    <m/>
    <n v="7014.593770491806"/>
    <n v="36.756000000000085"/>
    <n v="9.7943192948090098E-3"/>
    <n v="1"/>
  </r>
  <r>
    <s v="ORD1258"/>
    <d v="2025-06-05T00:00:00"/>
    <s v="Karnataka"/>
    <s v="North"/>
    <x v="0"/>
    <s v="Laptop"/>
    <n v="5"/>
    <n v="2166.96"/>
    <n v="0.1"/>
    <n v="9751.32"/>
    <s v="COD"/>
    <x v="1"/>
    <s v="Same-Day"/>
    <s v="Delivered"/>
    <n v="10834.8"/>
    <n v="9751.32"/>
    <n v="2058812.7634000003"/>
    <m/>
    <m/>
    <n v="7014.593770491806"/>
    <n v="1083.4799999999996"/>
    <n v="4.6147598478975156E-3"/>
    <n v="1"/>
  </r>
  <r>
    <s v="ORD1259"/>
    <d v="2025-05-03T00:00:00"/>
    <s v="Gujarat"/>
    <s v="North"/>
    <x v="2"/>
    <s v="Biography"/>
    <n v="4"/>
    <n v="4084.49"/>
    <n v="0.16"/>
    <n v="13723.89"/>
    <s v="COD"/>
    <x v="0"/>
    <s v="Express"/>
    <s v="Delivered"/>
    <n v="16337.96"/>
    <n v="13723.886399999999"/>
    <n v="1954015.6870999979"/>
    <m/>
    <m/>
    <n v="6400.6183730158691"/>
    <n v="2614.0735999999997"/>
    <n v="3.917257723730503E-3"/>
    <n v="1"/>
  </r>
  <r>
    <s v="ORD1260"/>
    <d v="2025-02-15T00:00:00"/>
    <s v="Karnataka"/>
    <s v="East"/>
    <x v="3"/>
    <s v="T-shirt"/>
    <n v="4"/>
    <n v="4029.29"/>
    <n v="0.18"/>
    <n v="13216.07"/>
    <s v="Credit Card"/>
    <x v="2"/>
    <s v="Express"/>
    <s v="Cancelled"/>
    <n v="16117.16"/>
    <n v="13216.0712"/>
    <n v="1802015.0199999986"/>
    <m/>
    <m/>
    <n v="6557.4564173228364"/>
    <n v="2901.0887999999995"/>
    <n v="4.4672882815582895E-3"/>
    <n v="0"/>
  </r>
  <r>
    <s v="ORD1261"/>
    <d v="2025-06-02T00:00:00"/>
    <s v="Delhi"/>
    <s v="East"/>
    <x v="4"/>
    <s v="Curtain"/>
    <n v="1"/>
    <n v="1690.11"/>
    <n v="0.17"/>
    <n v="1402.79"/>
    <s v="UPI"/>
    <x v="2"/>
    <s v="Same-Day"/>
    <s v="Cancelled"/>
    <n v="1690.11"/>
    <n v="1402.7912999999999"/>
    <n v="2189601.9989000014"/>
    <m/>
    <m/>
    <n v="6557.4564173228364"/>
    <n v="287.31870000000004"/>
    <n v="1.0058516901266783E-2"/>
    <n v="0"/>
  </r>
  <r>
    <s v="ORD1262"/>
    <d v="2025-04-14T00:00:00"/>
    <s v="Gujarat"/>
    <s v="West"/>
    <x v="3"/>
    <s v="Jeans"/>
    <n v="3"/>
    <n v="3729.45"/>
    <n v="0.19"/>
    <n v="9062.56"/>
    <s v="COD"/>
    <x v="1"/>
    <s v="Standard"/>
    <s v="Returned"/>
    <n v="11188.349999999999"/>
    <n v="9062.5635000000002"/>
    <n v="1802015.0199999986"/>
    <m/>
    <m/>
    <n v="7014.593770491806"/>
    <n v="2125.7864999999983"/>
    <n v="5.0945849924251569E-3"/>
    <n v="0"/>
  </r>
  <r>
    <s v="ORD1263"/>
    <d v="2025-03-17T00:00:00"/>
    <s v="Gujarat"/>
    <s v="North"/>
    <x v="4"/>
    <s v="Curtain"/>
    <n v="2"/>
    <n v="1651.02"/>
    <n v="0.08"/>
    <n v="3037.88"/>
    <s v="COD"/>
    <x v="1"/>
    <s v="Same-Day"/>
    <s v="Delivered"/>
    <n v="3302.04"/>
    <n v="3037.8768"/>
    <n v="2189601.9989000014"/>
    <m/>
    <m/>
    <n v="7014.593770491806"/>
    <n v="264.16319999999996"/>
    <n v="4.8454894550035736E-3"/>
    <n v="1"/>
  </r>
  <r>
    <s v="ORD1264"/>
    <d v="2025-03-31T00:00:00"/>
    <s v="Delhi"/>
    <s v="West"/>
    <x v="4"/>
    <s v="Table"/>
    <n v="3"/>
    <n v="4294.28"/>
    <n v="0.12"/>
    <n v="11336.9"/>
    <s v="Net Banking"/>
    <x v="0"/>
    <s v="Express"/>
    <s v="Returned"/>
    <n v="12882.84"/>
    <n v="11336.8992"/>
    <n v="2189601.9989000014"/>
    <m/>
    <m/>
    <n v="6400.6183730158691"/>
    <n v="1545.9408000000003"/>
    <n v="2.7944148960943396E-3"/>
    <n v="0"/>
  </r>
  <r>
    <s v="ORD1265"/>
    <d v="2025-06-28T00:00:00"/>
    <s v="Karnataka"/>
    <s v="East"/>
    <x v="3"/>
    <s v="Jeans"/>
    <n v="2"/>
    <n v="2951.05"/>
    <n v="0.23"/>
    <n v="4544.62"/>
    <s v="Credit Card"/>
    <x v="0"/>
    <s v="Same-Day"/>
    <s v="Cancelled"/>
    <n v="5902.1"/>
    <n v="4544.6170000000002"/>
    <n v="1802015.0199999986"/>
    <m/>
    <m/>
    <n v="6400.6183730158691"/>
    <n v="1357.4830000000002"/>
    <n v="7.793836092238356E-3"/>
    <n v="0"/>
  </r>
  <r>
    <s v="ORD1266"/>
    <d v="2025-03-29T00:00:00"/>
    <s v="Tamil Nadu"/>
    <s v="West"/>
    <x v="1"/>
    <s v="Oil"/>
    <n v="1"/>
    <n v="1073.24"/>
    <n v="0.02"/>
    <n v="1051.78"/>
    <s v="COD"/>
    <x v="1"/>
    <s v="Same-Day"/>
    <s v="Returned"/>
    <n v="1073.24"/>
    <n v="1051.7752"/>
    <n v="1975775.7839999988"/>
    <m/>
    <m/>
    <n v="7014.593770491806"/>
    <n v="21.464799999999968"/>
    <n v="1.8635160821437889E-3"/>
    <n v="0"/>
  </r>
  <r>
    <s v="ORD1267"/>
    <d v="2025-03-01T00:00:00"/>
    <s v="Gujarat"/>
    <s v="East"/>
    <x v="3"/>
    <s v="Dress"/>
    <n v="2"/>
    <n v="4614.17"/>
    <n v="0.03"/>
    <n v="8951.49"/>
    <s v="UPI"/>
    <x v="2"/>
    <s v="Same-Day"/>
    <s v="Delivered"/>
    <n v="9228.34"/>
    <n v="8951.4897999999994"/>
    <n v="1802015.0199999986"/>
    <m/>
    <m/>
    <n v="6557.4564173228364"/>
    <n v="276.85020000000077"/>
    <n v="6.501711033620347E-4"/>
    <n v="1"/>
  </r>
  <r>
    <s v="ORD1268"/>
    <d v="2025-06-19T00:00:00"/>
    <s v="Delhi"/>
    <s v="North"/>
    <x v="0"/>
    <s v="Headphones"/>
    <n v="2"/>
    <n v="2785.14"/>
    <n v="0.17"/>
    <n v="4623.33"/>
    <s v="Net Banking"/>
    <x v="0"/>
    <s v="Express"/>
    <s v="Delivered"/>
    <n v="5570.28"/>
    <n v="4623.3323999999993"/>
    <n v="2058812.7634000003"/>
    <m/>
    <m/>
    <n v="6400.6183730158691"/>
    <n v="946.94760000000042"/>
    <n v="6.1038224290340896E-3"/>
    <n v="1"/>
  </r>
  <r>
    <s v="ORD1269"/>
    <d v="2025-04-27T00:00:00"/>
    <s v="Delhi"/>
    <s v="West"/>
    <x v="3"/>
    <s v="Jeans"/>
    <n v="2"/>
    <n v="812.35"/>
    <n v="7.0000000000000007E-2"/>
    <n v="1510.97"/>
    <s v="Net Banking"/>
    <x v="1"/>
    <s v="Standard"/>
    <s v="Cancelled"/>
    <n v="1624.7"/>
    <n v="1510.971"/>
    <n v="1802015.0199999986"/>
    <m/>
    <m/>
    <n v="7014.593770491806"/>
    <n v="113.72900000000004"/>
    <n v="8.6169754416199913E-3"/>
    <n v="0"/>
  </r>
  <r>
    <s v="ORD1270"/>
    <d v="2025-03-27T00:00:00"/>
    <s v="Tamil Nadu"/>
    <s v="East"/>
    <x v="2"/>
    <s v="Textbook"/>
    <n v="5"/>
    <n v="2058.12"/>
    <n v="0.14000000000000001"/>
    <n v="8849.92"/>
    <s v="Debit Card"/>
    <x v="1"/>
    <s v="Express"/>
    <s v="Delivered"/>
    <n v="10290.599999999999"/>
    <n v="8849.9159999999993"/>
    <n v="1954015.6870999979"/>
    <m/>
    <m/>
    <n v="7014.593770491806"/>
    <n v="1440.6839999999993"/>
    <n v="6.8023244514411225E-3"/>
    <n v="1"/>
  </r>
  <r>
    <s v="ORD1271"/>
    <d v="2025-03-03T00:00:00"/>
    <s v="Tamil Nadu"/>
    <s v="South"/>
    <x v="4"/>
    <s v="Curtain"/>
    <n v="2"/>
    <n v="1668.76"/>
    <n v="0.09"/>
    <n v="3037.14"/>
    <s v="UPI"/>
    <x v="2"/>
    <s v="Same-Day"/>
    <s v="Delivered"/>
    <n v="3337.52"/>
    <n v="3037.1432"/>
    <n v="2189601.9989000014"/>
    <m/>
    <m/>
    <n v="6557.4564173228364"/>
    <n v="300.3768"/>
    <n v="5.3932261080083411E-3"/>
    <n v="1"/>
  </r>
  <r>
    <s v="ORD1272"/>
    <d v="2025-04-23T00:00:00"/>
    <s v="Maharashtra"/>
    <s v="South"/>
    <x v="3"/>
    <s v="Jeans"/>
    <n v="4"/>
    <n v="2723.26"/>
    <n v="0.03"/>
    <n v="10566.25"/>
    <s v="COD"/>
    <x v="1"/>
    <s v="Same-Day"/>
    <s v="Delivered"/>
    <n v="10893.04"/>
    <n v="10566.248800000001"/>
    <n v="1802015.0199999986"/>
    <m/>
    <m/>
    <n v="7014.593770491806"/>
    <n v="326.79119999999966"/>
    <n v="1.1016208514794768E-3"/>
    <n v="1"/>
  </r>
  <r>
    <s v="ORD1273"/>
    <d v="2025-05-03T00:00:00"/>
    <s v="Tamil Nadu"/>
    <s v="West"/>
    <x v="1"/>
    <s v="Oil"/>
    <n v="1"/>
    <n v="2355.17"/>
    <n v="0.11"/>
    <n v="2096.1"/>
    <s v="UPI"/>
    <x v="1"/>
    <s v="Same-Day"/>
    <s v="Delivered"/>
    <n v="2355.17"/>
    <n v="2096.1013000000003"/>
    <n v="1975775.7839999988"/>
    <m/>
    <m/>
    <n v="7014.593770491806"/>
    <n v="259.06869999999981"/>
    <n v="4.670575797076219E-3"/>
    <n v="1"/>
  </r>
  <r>
    <s v="ORD1274"/>
    <d v="2025-01-14T00:00:00"/>
    <s v="Gujarat"/>
    <s v="South"/>
    <x v="3"/>
    <s v="T-shirt"/>
    <n v="1"/>
    <n v="4489.62"/>
    <n v="0.12"/>
    <n v="3950.87"/>
    <s v="Net Banking"/>
    <x v="1"/>
    <s v="Same-Day"/>
    <s v="Delivered"/>
    <n v="4489.62"/>
    <n v="3950.8656000000001"/>
    <n v="1802015.0199999986"/>
    <m/>
    <m/>
    <n v="7014.593770491806"/>
    <n v="538.75439999999981"/>
    <n v="2.6728319991446937E-3"/>
    <n v="1"/>
  </r>
  <r>
    <s v="ORD1275"/>
    <d v="2025-05-01T00:00:00"/>
    <s v="Karnataka"/>
    <s v="South"/>
    <x v="4"/>
    <s v="Lamp"/>
    <n v="1"/>
    <n v="3596.7"/>
    <n v="0.12"/>
    <n v="3165.1"/>
    <s v="COD"/>
    <x v="2"/>
    <s v="Same-Day"/>
    <s v="In Transit"/>
    <n v="3596.7"/>
    <n v="3165.096"/>
    <n v="2189601.9989000014"/>
    <m/>
    <m/>
    <n v="6557.4564173228364"/>
    <n v="431.60399999999981"/>
    <n v="3.3363916923846858E-3"/>
    <n v="0"/>
  </r>
  <r>
    <s v="ORD1276"/>
    <d v="2025-05-26T00:00:00"/>
    <s v="Karnataka"/>
    <s v="West"/>
    <x v="3"/>
    <s v="Jacket"/>
    <n v="3"/>
    <n v="1719.61"/>
    <n v="0.14000000000000001"/>
    <n v="4436.59"/>
    <s v="COD"/>
    <x v="1"/>
    <s v="Same-Day"/>
    <s v="Delivered"/>
    <n v="5158.83"/>
    <n v="4436.5937999999996"/>
    <n v="1802015.0199999986"/>
    <m/>
    <m/>
    <n v="7014.593770491806"/>
    <n v="722.23620000000028"/>
    <n v="8.1413808945051507E-3"/>
    <n v="1"/>
  </r>
  <r>
    <s v="ORD1277"/>
    <d v="2025-01-22T00:00:00"/>
    <s v="Maharashtra"/>
    <s v="North"/>
    <x v="1"/>
    <s v="Milk"/>
    <n v="3"/>
    <n v="2978.49"/>
    <n v="0.19"/>
    <n v="7237.73"/>
    <s v="COD"/>
    <x v="0"/>
    <s v="Standard"/>
    <s v="Delivered"/>
    <n v="8935.4699999999993"/>
    <n v="7237.7307000000001"/>
    <n v="1975775.7839999988"/>
    <m/>
    <m/>
    <n v="6400.6183730158691"/>
    <n v="1697.7392999999993"/>
    <n v="6.3790712743705714E-3"/>
    <n v="1"/>
  </r>
  <r>
    <s v="ORD1278"/>
    <d v="2025-05-31T00:00:00"/>
    <s v="Delhi"/>
    <s v="North"/>
    <x v="3"/>
    <s v="Jeans"/>
    <n v="2"/>
    <n v="244.49"/>
    <n v="0.23"/>
    <n v="376.51"/>
    <s v="COD"/>
    <x v="0"/>
    <s v="Same-Day"/>
    <s v="Delivered"/>
    <n v="488.98"/>
    <n v="376.51460000000003"/>
    <n v="1802015.0199999986"/>
    <m/>
    <m/>
    <n v="6400.6183730158691"/>
    <n v="112.46539999999999"/>
    <n v="9.4073377234242708E-2"/>
    <n v="1"/>
  </r>
  <r>
    <s v="ORD1279"/>
    <d v="2025-02-12T00:00:00"/>
    <s v="Gujarat"/>
    <s v="South"/>
    <x v="0"/>
    <s v="Smartwatch"/>
    <n v="4"/>
    <n v="3512.43"/>
    <n v="0.03"/>
    <n v="13628.23"/>
    <s v="Net Banking"/>
    <x v="2"/>
    <s v="Express"/>
    <s v="Delivered"/>
    <n v="14049.72"/>
    <n v="13628.228399999998"/>
    <n v="2058812.7634000003"/>
    <m/>
    <m/>
    <n v="6557.4564173228364"/>
    <n v="421.4916000000012"/>
    <n v="8.5410954809063812E-4"/>
    <n v="1"/>
  </r>
  <r>
    <s v="ORD1280"/>
    <d v="2025-05-04T00:00:00"/>
    <s v="Tamil Nadu"/>
    <s v="East"/>
    <x v="4"/>
    <s v="Sofa"/>
    <n v="1"/>
    <n v="1004.38"/>
    <n v="0.1"/>
    <n v="903.94"/>
    <s v="UPI"/>
    <x v="2"/>
    <s v="Standard"/>
    <s v="In Transit"/>
    <n v="1004.38"/>
    <n v="903.94200000000001"/>
    <n v="2189601.9989000014"/>
    <m/>
    <m/>
    <n v="6557.4564173228364"/>
    <n v="100.43799999999999"/>
    <n v="9.9563910073876428E-3"/>
    <n v="0"/>
  </r>
  <r>
    <s v="ORD1281"/>
    <d v="2025-02-12T00:00:00"/>
    <s v="Tamil Nadu"/>
    <s v="North"/>
    <x v="0"/>
    <s v="Headphones"/>
    <n v="3"/>
    <n v="199.96"/>
    <n v="0.15"/>
    <n v="509.9"/>
    <s v="Credit Card"/>
    <x v="1"/>
    <s v="Same-Day"/>
    <s v="Delivered"/>
    <n v="599.88"/>
    <n v="509.89799999999997"/>
    <n v="2058812.7634000003"/>
    <m/>
    <m/>
    <n v="7014.593770491806"/>
    <n v="89.982000000000028"/>
    <n v="7.5015003000600114E-2"/>
    <n v="1"/>
  </r>
  <r>
    <s v="ORD1282"/>
    <d v="2025-02-23T00:00:00"/>
    <s v="Maharashtra"/>
    <s v="East"/>
    <x v="0"/>
    <s v="Laptop"/>
    <n v="1"/>
    <n v="1701.61"/>
    <n v="0.08"/>
    <n v="1565.48"/>
    <s v="COD"/>
    <x v="0"/>
    <s v="Same-Day"/>
    <s v="Returned"/>
    <n v="1701.61"/>
    <n v="1565.4811999999999"/>
    <n v="2058812.7634000003"/>
    <m/>
    <m/>
    <n v="6400.6183730158691"/>
    <n v="136.12879999999996"/>
    <n v="4.701429822344721E-3"/>
    <n v="0"/>
  </r>
  <r>
    <s v="ORD1283"/>
    <d v="2025-05-11T00:00:00"/>
    <s v="Gujarat"/>
    <s v="South"/>
    <x v="3"/>
    <s v="Jeans"/>
    <n v="5"/>
    <n v="1170.03"/>
    <n v="0.09"/>
    <n v="5323.64"/>
    <s v="Net Banking"/>
    <x v="0"/>
    <s v="Same-Day"/>
    <s v="Delivered"/>
    <n v="5850.15"/>
    <n v="5323.6364999999996"/>
    <n v="1802015.0199999986"/>
    <m/>
    <m/>
    <n v="6400.6183730158691"/>
    <n v="526.51350000000002"/>
    <n v="7.6921104587061879E-3"/>
    <n v="1"/>
  </r>
  <r>
    <s v="ORD1284"/>
    <d v="2025-01-18T00:00:00"/>
    <s v="Tamil Nadu"/>
    <s v="North"/>
    <x v="1"/>
    <s v="Oil"/>
    <n v="2"/>
    <n v="4090.37"/>
    <n v="0.11"/>
    <n v="7280.86"/>
    <s v="Debit Card"/>
    <x v="1"/>
    <s v="Same-Day"/>
    <s v="Returned"/>
    <n v="8180.74"/>
    <n v="7280.8585999999996"/>
    <n v="1975775.7839999988"/>
    <m/>
    <m/>
    <n v="7014.593770491806"/>
    <n v="899.88140000000021"/>
    <n v="2.6892432713910967E-3"/>
    <n v="0"/>
  </r>
  <r>
    <s v="ORD1285"/>
    <d v="2025-02-02T00:00:00"/>
    <s v="Karnataka"/>
    <s v="West"/>
    <x v="0"/>
    <s v="Headphones"/>
    <n v="2"/>
    <n v="2991.52"/>
    <n v="0.04"/>
    <n v="5743.72"/>
    <s v="Credit Card"/>
    <x v="2"/>
    <s v="Standard"/>
    <s v="Delivered"/>
    <n v="5983.04"/>
    <n v="5743.7183999999997"/>
    <n v="2058812.7634000003"/>
    <m/>
    <m/>
    <n v="6557.4564173228364"/>
    <n v="239.32160000000022"/>
    <n v="1.337112905813767E-3"/>
    <n v="1"/>
  </r>
  <r>
    <s v="ORD1286"/>
    <d v="2025-02-18T00:00:00"/>
    <s v="Tamil Nadu"/>
    <s v="East"/>
    <x v="3"/>
    <s v="Dress"/>
    <n v="4"/>
    <n v="4725.6499999999996"/>
    <n v="0.17"/>
    <n v="15689.16"/>
    <s v="COD"/>
    <x v="2"/>
    <s v="Standard"/>
    <s v="Delivered"/>
    <n v="18902.599999999999"/>
    <n v="15689.157999999998"/>
    <n v="1802015.0199999986"/>
    <m/>
    <m/>
    <n v="6557.4564173228364"/>
    <n v="3213.4420000000009"/>
    <n v="3.5973887190122004E-3"/>
    <n v="1"/>
  </r>
  <r>
    <s v="ORD1287"/>
    <d v="2025-02-05T00:00:00"/>
    <s v="Tamil Nadu"/>
    <s v="North"/>
    <x v="3"/>
    <s v="Jeans"/>
    <n v="1"/>
    <n v="1855.77"/>
    <n v="0.23"/>
    <n v="1428.94"/>
    <s v="Debit Card"/>
    <x v="2"/>
    <s v="Express"/>
    <s v="Cancelled"/>
    <n v="1855.77"/>
    <n v="1428.9429"/>
    <n v="1802015.0199999986"/>
    <m/>
    <m/>
    <n v="6557.4564173228364"/>
    <n v="426.82709999999997"/>
    <n v="1.2393777246102695E-2"/>
    <n v="0"/>
  </r>
  <r>
    <s v="ORD1288"/>
    <d v="2025-04-20T00:00:00"/>
    <s v="Gujarat"/>
    <s v="South"/>
    <x v="0"/>
    <s v="Headphones"/>
    <n v="5"/>
    <n v="2656.2"/>
    <n v="0.19"/>
    <n v="10757.61"/>
    <s v="COD"/>
    <x v="1"/>
    <s v="Same-Day"/>
    <s v="Delivered"/>
    <n v="13281"/>
    <n v="10757.61"/>
    <n v="2058812.7634000003"/>
    <m/>
    <m/>
    <n v="7014.593770491806"/>
    <n v="2523.3899999999994"/>
    <n v="7.1530758226037204E-3"/>
    <n v="1"/>
  </r>
  <r>
    <s v="ORD1289"/>
    <d v="2025-01-17T00:00:00"/>
    <s v="Delhi"/>
    <s v="North"/>
    <x v="3"/>
    <s v="Jacket"/>
    <n v="4"/>
    <n v="2080.77"/>
    <n v="0.09"/>
    <n v="7574"/>
    <s v="UPI"/>
    <x v="1"/>
    <s v="Express"/>
    <s v="Delivered"/>
    <n v="8323.08"/>
    <n v="7574.0028000000002"/>
    <n v="1802015.0199999986"/>
    <m/>
    <m/>
    <n v="7014.593770491806"/>
    <n v="749.07719999999972"/>
    <n v="4.3253218760362748E-3"/>
    <n v="1"/>
  </r>
  <r>
    <s v="ORD1290"/>
    <d v="2025-02-02T00:00:00"/>
    <s v="Gujarat"/>
    <s v="North"/>
    <x v="4"/>
    <s v="Table"/>
    <n v="4"/>
    <n v="4962.21"/>
    <n v="0.19"/>
    <n v="16077.56"/>
    <s v="Net Banking"/>
    <x v="2"/>
    <s v="Same-Day"/>
    <s v="Delivered"/>
    <n v="19848.84"/>
    <n v="16077.5604"/>
    <n v="2189601.9989000014"/>
    <m/>
    <m/>
    <n v="6557.4564173228364"/>
    <n v="3771.2795999999998"/>
    <n v="3.8289391218831932E-3"/>
    <n v="1"/>
  </r>
  <r>
    <s v="ORD1291"/>
    <d v="2025-01-03T00:00:00"/>
    <s v="Maharashtra"/>
    <s v="North"/>
    <x v="0"/>
    <s v="Laptop"/>
    <n v="5"/>
    <n v="2759.66"/>
    <n v="0.16"/>
    <n v="11590.57"/>
    <s v="UPI"/>
    <x v="1"/>
    <s v="Same-Day"/>
    <s v="Delivered"/>
    <n v="13798.3"/>
    <n v="11590.571999999998"/>
    <n v="2058812.7634000003"/>
    <m/>
    <m/>
    <n v="7014.593770491806"/>
    <n v="2207.728000000001"/>
    <n v="5.7978156729452182E-3"/>
    <n v="1"/>
  </r>
  <r>
    <s v="ORD1292"/>
    <d v="2025-03-23T00:00:00"/>
    <s v="Tamil Nadu"/>
    <s v="South"/>
    <x v="0"/>
    <s v="Headphones"/>
    <n v="5"/>
    <n v="356.93"/>
    <n v="0.21"/>
    <n v="1409.87"/>
    <s v="Debit Card"/>
    <x v="2"/>
    <s v="Express"/>
    <s v="Delivered"/>
    <n v="1784.65"/>
    <n v="1409.8735000000001"/>
    <n v="2058812.7634000003"/>
    <m/>
    <m/>
    <n v="6557.4564173228364"/>
    <n v="374.77649999999994"/>
    <n v="5.883506569915669E-2"/>
    <n v="1"/>
  </r>
  <r>
    <s v="ORD1293"/>
    <d v="2025-03-31T00:00:00"/>
    <s v="Maharashtra"/>
    <s v="West"/>
    <x v="0"/>
    <s v="Laptop"/>
    <n v="2"/>
    <n v="3590.81"/>
    <n v="0.02"/>
    <n v="7037.99"/>
    <s v="Net Banking"/>
    <x v="0"/>
    <s v="Standard"/>
    <s v="Delivered"/>
    <n v="7181.62"/>
    <n v="7037.9875999999995"/>
    <n v="2058812.7634000003"/>
    <m/>
    <m/>
    <n v="6400.6183730158691"/>
    <n v="143.63240000000042"/>
    <n v="5.5697739507242102E-4"/>
    <n v="1"/>
  </r>
  <r>
    <s v="ORD1294"/>
    <d v="2025-05-16T00:00:00"/>
    <s v="Maharashtra"/>
    <s v="East"/>
    <x v="1"/>
    <s v="Rice"/>
    <n v="1"/>
    <n v="4629.13"/>
    <n v="0"/>
    <n v="4629.13"/>
    <s v="Net Banking"/>
    <x v="0"/>
    <s v="Standard"/>
    <s v="In Transit"/>
    <n v="4629.13"/>
    <n v="4629.13"/>
    <n v="1975775.7839999988"/>
    <m/>
    <m/>
    <n v="6400.6183730158691"/>
    <n v="0"/>
    <n v="0"/>
    <n v="0"/>
  </r>
  <r>
    <s v="ORD1295"/>
    <d v="2025-04-28T00:00:00"/>
    <s v="Karnataka"/>
    <s v="East"/>
    <x v="2"/>
    <s v="Textbook"/>
    <n v="2"/>
    <n v="794.18"/>
    <n v="0.06"/>
    <n v="1493.06"/>
    <s v="Net Banking"/>
    <x v="0"/>
    <s v="Same-Day"/>
    <s v="Returned"/>
    <n v="1588.36"/>
    <n v="1493.0583999999999"/>
    <n v="1954015.6870999979"/>
    <m/>
    <m/>
    <n v="6400.6183730158691"/>
    <n v="95.301600000000008"/>
    <n v="7.5549623511042838E-3"/>
    <n v="0"/>
  </r>
  <r>
    <s v="ORD1296"/>
    <d v="2025-04-04T00:00:00"/>
    <s v="Delhi"/>
    <s v="South"/>
    <x v="2"/>
    <s v="Comics"/>
    <n v="1"/>
    <n v="2137.85"/>
    <n v="0.1"/>
    <n v="1924.07"/>
    <s v="UPI"/>
    <x v="2"/>
    <s v="Express"/>
    <s v="Cancelled"/>
    <n v="2137.85"/>
    <n v="1924.0650000000001"/>
    <n v="1954015.6870999979"/>
    <m/>
    <m/>
    <n v="6557.4564173228364"/>
    <n v="213.78499999999985"/>
    <n v="4.6775966508407988E-3"/>
    <n v="0"/>
  </r>
  <r>
    <s v="ORD1297"/>
    <d v="2025-02-28T00:00:00"/>
    <s v="Gujarat"/>
    <s v="South"/>
    <x v="2"/>
    <s v="Comics"/>
    <n v="4"/>
    <n v="304.82"/>
    <n v="0.19"/>
    <n v="987.62"/>
    <s v="Credit Card"/>
    <x v="1"/>
    <s v="Standard"/>
    <s v="Delivered"/>
    <n v="1219.28"/>
    <n v="987.61680000000001"/>
    <n v="1954015.6870999979"/>
    <m/>
    <m/>
    <n v="7014.593770491806"/>
    <n v="231.66319999999996"/>
    <n v="6.2331867987664859E-2"/>
    <n v="1"/>
  </r>
  <r>
    <s v="ORD1298"/>
    <d v="2025-01-09T00:00:00"/>
    <s v="Delhi"/>
    <s v="East"/>
    <x v="0"/>
    <s v="Smartphone"/>
    <n v="2"/>
    <n v="2731"/>
    <n v="0.04"/>
    <n v="5243.52"/>
    <s v="Net Banking"/>
    <x v="0"/>
    <s v="Same-Day"/>
    <s v="In Transit"/>
    <n v="5462"/>
    <n v="5243.5199999999995"/>
    <n v="2058812.7634000003"/>
    <m/>
    <m/>
    <n v="6400.6183730158691"/>
    <n v="218.48000000000047"/>
    <n v="1.4646649578908826E-3"/>
    <n v="0"/>
  </r>
  <r>
    <s v="ORD1299"/>
    <d v="2025-02-16T00:00:00"/>
    <s v="Gujarat"/>
    <s v="South"/>
    <x v="2"/>
    <s v="Comics"/>
    <n v="5"/>
    <n v="1381.35"/>
    <n v="0.19"/>
    <n v="5594.47"/>
    <s v="UPI"/>
    <x v="2"/>
    <s v="Express"/>
    <s v="In Transit"/>
    <n v="6906.75"/>
    <n v="5594.4675000000007"/>
    <n v="1954015.6870999979"/>
    <m/>
    <m/>
    <n v="6557.4564173228364"/>
    <n v="1312.2824999999993"/>
    <n v="1.3754660296087164E-2"/>
    <n v="0"/>
  </r>
  <r>
    <s v="ORD1300"/>
    <d v="2025-02-27T00:00:00"/>
    <s v="Delhi"/>
    <s v="North"/>
    <x v="1"/>
    <s v="Biscuits"/>
    <n v="1"/>
    <n v="2397.89"/>
    <n v="0.03"/>
    <n v="2325.9499999999998"/>
    <s v="Debit Card"/>
    <x v="1"/>
    <s v="Standard"/>
    <s v="Cancelled"/>
    <n v="2397.89"/>
    <n v="2325.9532999999997"/>
    <n v="1975775.7839999988"/>
    <m/>
    <m/>
    <n v="7014.593770491806"/>
    <n v="71.936700000000201"/>
    <n v="1.2510999253510379E-3"/>
    <n v="0"/>
  </r>
  <r>
    <s v="ORD1301"/>
    <d v="2025-05-20T00:00:00"/>
    <s v="Maharashtra"/>
    <s v="North"/>
    <x v="3"/>
    <s v="T-shirt"/>
    <n v="5"/>
    <n v="1917.42"/>
    <n v="0.18"/>
    <n v="7861.42"/>
    <s v="Debit Card"/>
    <x v="2"/>
    <s v="Express"/>
    <s v="Delivered"/>
    <n v="9587.1"/>
    <n v="7861.4220000000005"/>
    <n v="1802015.0199999986"/>
    <m/>
    <m/>
    <n v="6557.4564173228364"/>
    <n v="1725.6779999999999"/>
    <n v="9.3876146071283275E-3"/>
    <n v="1"/>
  </r>
  <r>
    <s v="ORD1302"/>
    <d v="2025-02-26T00:00:00"/>
    <s v="Delhi"/>
    <s v="South"/>
    <x v="1"/>
    <s v="Oil"/>
    <n v="5"/>
    <n v="169.63"/>
    <n v="0.04"/>
    <n v="814.22"/>
    <s v="UPI"/>
    <x v="0"/>
    <s v="Express"/>
    <s v="Delivered"/>
    <n v="848.15"/>
    <n v="814.22399999999993"/>
    <n v="1975775.7839999988"/>
    <m/>
    <m/>
    <n v="6400.6183730158691"/>
    <n v="33.926000000000045"/>
    <n v="2.3580734539880917E-2"/>
    <n v="1"/>
  </r>
  <r>
    <s v="ORD1303"/>
    <d v="2025-05-19T00:00:00"/>
    <s v="Tamil Nadu"/>
    <s v="South"/>
    <x v="3"/>
    <s v="T-shirt"/>
    <n v="3"/>
    <n v="2577.41"/>
    <n v="0.06"/>
    <n v="7268.3"/>
    <s v="Net Banking"/>
    <x v="0"/>
    <s v="Same-Day"/>
    <s v="Delivered"/>
    <n v="7732.23"/>
    <n v="7268.2961999999989"/>
    <n v="1802015.0199999986"/>
    <m/>
    <m/>
    <n v="6400.6183730158691"/>
    <n v="463.9338000000007"/>
    <n v="2.3279183366247511E-3"/>
    <n v="1"/>
  </r>
  <r>
    <s v="ORD1304"/>
    <d v="2025-06-18T00:00:00"/>
    <s v="Tamil Nadu"/>
    <s v="East"/>
    <x v="2"/>
    <s v="Novel"/>
    <n v="5"/>
    <n v="2689.93"/>
    <n v="0.14000000000000001"/>
    <n v="11566.7"/>
    <s v="Credit Card"/>
    <x v="0"/>
    <s v="Standard"/>
    <s v="Delivered"/>
    <n v="13449.65"/>
    <n v="11566.698999999999"/>
    <n v="1954015.6870999979"/>
    <m/>
    <m/>
    <n v="6400.6183730158691"/>
    <n v="1882.9510000000009"/>
    <n v="5.2045964021368591E-3"/>
    <n v="1"/>
  </r>
  <r>
    <s v="ORD1305"/>
    <d v="2025-04-01T00:00:00"/>
    <s v="Gujarat"/>
    <s v="East"/>
    <x v="0"/>
    <s v="Smartwatch"/>
    <n v="5"/>
    <n v="3630.36"/>
    <n v="0.18"/>
    <n v="14884.48"/>
    <s v="COD"/>
    <x v="0"/>
    <s v="Express"/>
    <s v="Delivered"/>
    <n v="18151.8"/>
    <n v="14884.476000000001"/>
    <n v="2058812.7634000003"/>
    <m/>
    <m/>
    <n v="6400.6183730158691"/>
    <n v="3267.3239999999987"/>
    <n v="4.9581859650282608E-3"/>
    <n v="1"/>
  </r>
  <r>
    <s v="ORD1306"/>
    <d v="2025-01-16T00:00:00"/>
    <s v="Maharashtra"/>
    <s v="North"/>
    <x v="0"/>
    <s v="Laptop"/>
    <n v="5"/>
    <n v="386.25"/>
    <n v="0.1"/>
    <n v="1738.12"/>
    <s v="Net Banking"/>
    <x v="0"/>
    <s v="Same-Day"/>
    <s v="Returned"/>
    <n v="1931.25"/>
    <n v="1738.125"/>
    <n v="2058812.7634000003"/>
    <m/>
    <m/>
    <n v="6400.6183730158691"/>
    <n v="193.125"/>
    <n v="2.5889967637540458E-2"/>
    <n v="0"/>
  </r>
  <r>
    <s v="ORD1307"/>
    <d v="2025-05-16T00:00:00"/>
    <s v="Maharashtra"/>
    <s v="South"/>
    <x v="0"/>
    <s v="Smartphone"/>
    <n v="4"/>
    <n v="1484.1"/>
    <n v="0.15"/>
    <n v="5045.9399999999996"/>
    <s v="Net Banking"/>
    <x v="1"/>
    <s v="Express"/>
    <s v="Delivered"/>
    <n v="5936.4"/>
    <n v="5045.9399999999996"/>
    <n v="2058812.7634000003"/>
    <m/>
    <m/>
    <n v="7014.593770491806"/>
    <n v="890.46"/>
    <n v="1.0107135637760259E-2"/>
    <n v="1"/>
  </r>
  <r>
    <s v="ORD1308"/>
    <d v="2025-02-17T00:00:00"/>
    <s v="Karnataka"/>
    <s v="South"/>
    <x v="1"/>
    <s v="Milk"/>
    <n v="2"/>
    <n v="2325.69"/>
    <n v="0.22"/>
    <n v="3628.08"/>
    <s v="Net Banking"/>
    <x v="2"/>
    <s v="Standard"/>
    <s v="Delivered"/>
    <n v="4651.38"/>
    <n v="3628.0764000000004"/>
    <n v="1975775.7839999988"/>
    <m/>
    <m/>
    <n v="6557.4564173228364"/>
    <n v="1023.3035999999997"/>
    <n v="9.459558238630256E-3"/>
    <n v="1"/>
  </r>
  <r>
    <s v="ORD1309"/>
    <d v="2025-07-01T00:00:00"/>
    <s v="Karnataka"/>
    <s v="West"/>
    <x v="3"/>
    <s v="Jacket"/>
    <n v="1"/>
    <n v="2215.5100000000002"/>
    <n v="7.0000000000000007E-2"/>
    <n v="2060.42"/>
    <s v="Debit Card"/>
    <x v="2"/>
    <s v="Standard"/>
    <s v="Delivered"/>
    <n v="2215.5100000000002"/>
    <n v="2060.4243000000001"/>
    <n v="1802015.0199999986"/>
    <m/>
    <m/>
    <n v="6557.4564173228364"/>
    <n v="155.08570000000009"/>
    <n v="3.1595434008422438E-3"/>
    <n v="1"/>
  </r>
  <r>
    <s v="ORD1310"/>
    <d v="2025-02-23T00:00:00"/>
    <s v="Tamil Nadu"/>
    <s v="West"/>
    <x v="1"/>
    <s v="Oil"/>
    <n v="3"/>
    <n v="1119.69"/>
    <n v="0.1"/>
    <n v="3023.16"/>
    <s v="Debit Card"/>
    <x v="1"/>
    <s v="Express"/>
    <s v="Delivered"/>
    <n v="3359.07"/>
    <n v="3023.163"/>
    <n v="1975775.7839999988"/>
    <m/>
    <m/>
    <n v="7014.593770491806"/>
    <n v="335.90700000000015"/>
    <n v="8.9310434138020339E-3"/>
    <n v="1"/>
  </r>
  <r>
    <s v="ORD1311"/>
    <d v="2025-06-04T00:00:00"/>
    <s v="Tamil Nadu"/>
    <s v="South"/>
    <x v="2"/>
    <s v="Biography"/>
    <n v="3"/>
    <n v="3360.33"/>
    <n v="0.03"/>
    <n v="9778.56"/>
    <s v="UPI"/>
    <x v="2"/>
    <s v="Same-Day"/>
    <s v="Delivered"/>
    <n v="10080.99"/>
    <n v="9778.5602999999992"/>
    <n v="1954015.6870999979"/>
    <m/>
    <m/>
    <n v="6557.4564173228364"/>
    <n v="302.42970000000059"/>
    <n v="8.9276946014230736E-4"/>
    <n v="1"/>
  </r>
  <r>
    <s v="ORD1312"/>
    <d v="2025-06-05T00:00:00"/>
    <s v="Gujarat"/>
    <s v="East"/>
    <x v="3"/>
    <s v="Jeans"/>
    <n v="5"/>
    <n v="4325.95"/>
    <n v="0.2"/>
    <n v="17303.8"/>
    <s v="UPI"/>
    <x v="2"/>
    <s v="Express"/>
    <s v="Delivered"/>
    <n v="21629.75"/>
    <n v="17303.8"/>
    <n v="1802015.0199999986"/>
    <m/>
    <m/>
    <n v="6557.4564173228364"/>
    <n v="4325.9500000000007"/>
    <n v="4.6232619424635057E-3"/>
    <n v="1"/>
  </r>
  <r>
    <s v="ORD1313"/>
    <d v="2025-05-04T00:00:00"/>
    <s v="Maharashtra"/>
    <s v="West"/>
    <x v="3"/>
    <s v="Jacket"/>
    <n v="4"/>
    <n v="1571.57"/>
    <n v="0.21"/>
    <n v="4966.16"/>
    <s v="COD"/>
    <x v="1"/>
    <s v="Same-Day"/>
    <s v="Delivered"/>
    <n v="6286.28"/>
    <n v="4966.1612000000005"/>
    <n v="1802015.0199999986"/>
    <m/>
    <m/>
    <n v="7014.593770491806"/>
    <n v="1320.1187999999993"/>
    <n v="1.3362433744599351E-2"/>
    <n v="1"/>
  </r>
  <r>
    <s v="ORD1314"/>
    <d v="2025-04-27T00:00:00"/>
    <s v="Gujarat"/>
    <s v="North"/>
    <x v="3"/>
    <s v="Dress"/>
    <n v="4"/>
    <n v="4691.8999999999996"/>
    <n v="0.11"/>
    <n v="16703.16"/>
    <s v="Debit Card"/>
    <x v="1"/>
    <s v="Express"/>
    <s v="Delivered"/>
    <n v="18767.599999999999"/>
    <n v="16703.164000000001"/>
    <n v="1802015.0199999986"/>
    <m/>
    <m/>
    <n v="7014.593770491806"/>
    <n v="2064.4359999999979"/>
    <n v="2.3444659945864154E-3"/>
    <n v="1"/>
  </r>
  <r>
    <s v="ORD1315"/>
    <d v="2025-05-11T00:00:00"/>
    <s v="Karnataka"/>
    <s v="West"/>
    <x v="2"/>
    <s v="Textbook"/>
    <n v="4"/>
    <n v="2917.84"/>
    <n v="0.2"/>
    <n v="9337.09"/>
    <s v="COD"/>
    <x v="0"/>
    <s v="Standard"/>
    <s v="Delivered"/>
    <n v="11671.36"/>
    <n v="9337.0880000000016"/>
    <n v="1954015.6870999979"/>
    <m/>
    <m/>
    <n v="6400.6183730158691"/>
    <n v="2334.271999999999"/>
    <n v="6.8543854358018262E-3"/>
    <n v="1"/>
  </r>
  <r>
    <s v="ORD1316"/>
    <d v="2025-06-08T00:00:00"/>
    <s v="Tamil Nadu"/>
    <s v="North"/>
    <x v="3"/>
    <s v="Jeans"/>
    <n v="5"/>
    <n v="2699.88"/>
    <n v="0.16"/>
    <n v="11339.5"/>
    <s v="UPI"/>
    <x v="1"/>
    <s v="Standard"/>
    <s v="Cancelled"/>
    <n v="13499.400000000001"/>
    <n v="11339.496000000001"/>
    <n v="1802015.0199999986"/>
    <m/>
    <m/>
    <n v="7014.593770491806"/>
    <n v="2159.9040000000005"/>
    <n v="5.9261893121175758E-3"/>
    <n v="0"/>
  </r>
  <r>
    <s v="ORD1317"/>
    <d v="2025-07-03T00:00:00"/>
    <s v="Maharashtra"/>
    <s v="South"/>
    <x v="0"/>
    <s v="Smartphone"/>
    <n v="1"/>
    <n v="1635.14"/>
    <n v="0.23"/>
    <n v="1259.06"/>
    <s v="Credit Card"/>
    <x v="2"/>
    <s v="Standard"/>
    <s v="In Transit"/>
    <n v="1635.14"/>
    <n v="1259.0578"/>
    <n v="2058812.7634000003"/>
    <m/>
    <m/>
    <n v="6557.4564173228364"/>
    <n v="376.08220000000006"/>
    <n v="1.4066073853003411E-2"/>
    <n v="0"/>
  </r>
  <r>
    <s v="ORD1318"/>
    <d v="2025-02-10T00:00:00"/>
    <s v="Karnataka"/>
    <s v="South"/>
    <x v="4"/>
    <s v="Lamp"/>
    <n v="5"/>
    <n v="4532.12"/>
    <n v="0.11"/>
    <n v="20167.93"/>
    <s v="COD"/>
    <x v="2"/>
    <s v="Express"/>
    <s v="Delivered"/>
    <n v="22660.6"/>
    <n v="20167.933999999997"/>
    <n v="2189601.9989000014"/>
    <m/>
    <m/>
    <n v="6557.4564173228364"/>
    <n v="2492.6660000000011"/>
    <n v="2.4271201998181868E-3"/>
    <n v="1"/>
  </r>
  <r>
    <s v="ORD1319"/>
    <d v="2025-03-26T00:00:00"/>
    <s v="Delhi"/>
    <s v="West"/>
    <x v="0"/>
    <s v="Laptop"/>
    <n v="1"/>
    <n v="2708.3"/>
    <n v="0.15"/>
    <n v="2302.06"/>
    <s v="Debit Card"/>
    <x v="2"/>
    <s v="Standard"/>
    <s v="Delivered"/>
    <n v="2708.3"/>
    <n v="2302.0550000000003"/>
    <n v="2058812.7634000003"/>
    <m/>
    <m/>
    <n v="6557.4564173228364"/>
    <n v="406.24499999999989"/>
    <n v="5.5385297049809837E-3"/>
    <n v="1"/>
  </r>
  <r>
    <s v="ORD1320"/>
    <d v="2025-01-25T00:00:00"/>
    <s v="Maharashtra"/>
    <s v="West"/>
    <x v="4"/>
    <s v="Sofa"/>
    <n v="1"/>
    <n v="3802.8"/>
    <n v="0.03"/>
    <n v="3688.72"/>
    <s v="Debit Card"/>
    <x v="2"/>
    <s v="Express"/>
    <s v="Delivered"/>
    <n v="3802.8"/>
    <n v="3688.7159999999999"/>
    <n v="2189601.9989000014"/>
    <m/>
    <m/>
    <n v="6557.4564173228364"/>
    <n v="114.08400000000029"/>
    <n v="7.8889239507731138E-4"/>
    <n v="1"/>
  </r>
  <r>
    <s v="ORD1321"/>
    <d v="2025-04-18T00:00:00"/>
    <s v="Gujarat"/>
    <s v="West"/>
    <x v="3"/>
    <s v="T-shirt"/>
    <n v="5"/>
    <n v="2902.36"/>
    <n v="0.11"/>
    <n v="12915.5"/>
    <s v="UPI"/>
    <x v="2"/>
    <s v="Standard"/>
    <s v="Returned"/>
    <n v="14511.800000000001"/>
    <n v="12915.502"/>
    <n v="1802015.0199999986"/>
    <m/>
    <m/>
    <n v="6557.4564173228364"/>
    <n v="1596.2980000000007"/>
    <n v="3.7900191568241014E-3"/>
    <n v="0"/>
  </r>
  <r>
    <s v="ORD1322"/>
    <d v="2025-02-15T00:00:00"/>
    <s v="Karnataka"/>
    <s v="West"/>
    <x v="1"/>
    <s v="Milk"/>
    <n v="1"/>
    <n v="968.45"/>
    <n v="0.16"/>
    <n v="813.5"/>
    <s v="Credit Card"/>
    <x v="2"/>
    <s v="Same-Day"/>
    <s v="Returned"/>
    <n v="968.45"/>
    <n v="813.49800000000005"/>
    <n v="1975775.7839999988"/>
    <m/>
    <m/>
    <n v="6557.4564173228364"/>
    <n v="154.952"/>
    <n v="1.6521245288863649E-2"/>
    <n v="0"/>
  </r>
  <r>
    <s v="ORD1323"/>
    <d v="2025-05-08T00:00:00"/>
    <s v="Karnataka"/>
    <s v="North"/>
    <x v="0"/>
    <s v="Laptop"/>
    <n v="1"/>
    <n v="1838.09"/>
    <n v="0.25"/>
    <n v="1378.57"/>
    <s v="UPI"/>
    <x v="1"/>
    <s v="Express"/>
    <s v="Delivered"/>
    <n v="1838.09"/>
    <n v="1378.5674999999999"/>
    <n v="2058812.7634000003"/>
    <m/>
    <m/>
    <n v="7014.593770491806"/>
    <n v="459.52250000000004"/>
    <n v="1.3601075028970289E-2"/>
    <n v="1"/>
  </r>
  <r>
    <s v="ORD1324"/>
    <d v="2025-01-31T00:00:00"/>
    <s v="Delhi"/>
    <s v="West"/>
    <x v="1"/>
    <s v="Biscuits"/>
    <n v="2"/>
    <n v="2615.77"/>
    <n v="0.25"/>
    <n v="3923.65"/>
    <s v="UPI"/>
    <x v="2"/>
    <s v="Standard"/>
    <s v="Delivered"/>
    <n v="5231.54"/>
    <n v="3923.6549999999997"/>
    <n v="1975775.7839999988"/>
    <m/>
    <m/>
    <n v="6557.4564173228364"/>
    <n v="1307.8850000000002"/>
    <n v="9.5574152161696166E-3"/>
    <n v="1"/>
  </r>
  <r>
    <s v="ORD1325"/>
    <d v="2025-06-28T00:00:00"/>
    <s v="Delhi"/>
    <s v="West"/>
    <x v="3"/>
    <s v="T-shirt"/>
    <n v="4"/>
    <n v="4981.1499999999996"/>
    <n v="0.08"/>
    <n v="18330.63"/>
    <s v="UPI"/>
    <x v="2"/>
    <s v="Express"/>
    <s v="Delivered"/>
    <n v="19924.599999999999"/>
    <n v="18330.631999999998"/>
    <n v="1802015.0199999986"/>
    <m/>
    <m/>
    <n v="6557.4564173228364"/>
    <n v="1593.9680000000008"/>
    <n v="1.6060548266966467E-3"/>
    <n v="1"/>
  </r>
  <r>
    <s v="ORD1326"/>
    <d v="2025-02-23T00:00:00"/>
    <s v="Delhi"/>
    <s v="West"/>
    <x v="4"/>
    <s v="Lamp"/>
    <n v="5"/>
    <n v="194.14"/>
    <n v="0.1"/>
    <n v="873.63"/>
    <s v="COD"/>
    <x v="0"/>
    <s v="Express"/>
    <s v="Delivered"/>
    <n v="970.69999999999993"/>
    <n v="873.63"/>
    <n v="2189601.9989000014"/>
    <m/>
    <m/>
    <n v="6400.6183730158691"/>
    <n v="97.069999999999936"/>
    <n v="5.1509220150406924E-2"/>
    <n v="1"/>
  </r>
  <r>
    <s v="ORD1327"/>
    <d v="2025-06-12T00:00:00"/>
    <s v="Karnataka"/>
    <s v="East"/>
    <x v="4"/>
    <s v="Table"/>
    <n v="4"/>
    <n v="2095.2600000000002"/>
    <n v="0.09"/>
    <n v="7626.75"/>
    <s v="UPI"/>
    <x v="1"/>
    <s v="Express"/>
    <s v="Delivered"/>
    <n v="8381.0400000000009"/>
    <n v="7626.7464000000009"/>
    <n v="2189601.9989000014"/>
    <m/>
    <m/>
    <n v="7014.593770491806"/>
    <n v="754.29359999999997"/>
    <n v="4.2954096388992287E-3"/>
    <n v="1"/>
  </r>
  <r>
    <s v="ORD1328"/>
    <d v="2025-01-30T00:00:00"/>
    <s v="Karnataka"/>
    <s v="North"/>
    <x v="2"/>
    <s v="Comics"/>
    <n v="1"/>
    <n v="4046.83"/>
    <n v="0.23"/>
    <n v="3116.06"/>
    <s v="Credit Card"/>
    <x v="2"/>
    <s v="Same-Day"/>
    <s v="Delivered"/>
    <n v="4046.83"/>
    <n v="3116.0590999999999"/>
    <n v="1954015.6870999979"/>
    <m/>
    <m/>
    <n v="6557.4564173228364"/>
    <n v="930.77089999999998"/>
    <n v="5.6834608817271795E-3"/>
    <n v="1"/>
  </r>
  <r>
    <s v="ORD1329"/>
    <d v="2025-01-16T00:00:00"/>
    <s v="Delhi"/>
    <s v="North"/>
    <x v="3"/>
    <s v="T-shirt"/>
    <n v="3"/>
    <n v="418.3"/>
    <n v="0.14000000000000001"/>
    <n v="1079.21"/>
    <s v="Credit Card"/>
    <x v="0"/>
    <s v="Standard"/>
    <s v="Returned"/>
    <n v="1254.9000000000001"/>
    <n v="1079.2140000000002"/>
    <n v="1802015.0199999986"/>
    <m/>
    <m/>
    <n v="6400.6183730158691"/>
    <n v="175.68599999999992"/>
    <n v="3.346880229500359E-2"/>
    <n v="0"/>
  </r>
  <r>
    <s v="ORD1330"/>
    <d v="2025-01-14T00:00:00"/>
    <s v="Karnataka"/>
    <s v="East"/>
    <x v="0"/>
    <s v="Smartphone"/>
    <n v="2"/>
    <n v="2955.5"/>
    <n v="0.24"/>
    <n v="4492.3599999999997"/>
    <s v="COD"/>
    <x v="0"/>
    <s v="Express"/>
    <s v="Cancelled"/>
    <n v="5911"/>
    <n v="4492.3599999999997"/>
    <n v="2058812.7634000003"/>
    <m/>
    <m/>
    <n v="6400.6183730158691"/>
    <n v="1418.6400000000003"/>
    <n v="8.1204533919810515E-3"/>
    <n v="0"/>
  </r>
  <r>
    <s v="ORD1331"/>
    <d v="2025-02-04T00:00:00"/>
    <s v="Maharashtra"/>
    <s v="North"/>
    <x v="0"/>
    <s v="Smartphone"/>
    <n v="1"/>
    <n v="1009.32"/>
    <n v="0.18"/>
    <n v="827.64"/>
    <s v="Debit Card"/>
    <x v="0"/>
    <s v="Standard"/>
    <s v="Delivered"/>
    <n v="1009.32"/>
    <n v="827.64240000000007"/>
    <n v="2058812.7634000003"/>
    <m/>
    <m/>
    <n v="6400.6183730158691"/>
    <n v="181.67759999999998"/>
    <n v="1.7833789085721079E-2"/>
    <n v="1"/>
  </r>
  <r>
    <s v="ORD1332"/>
    <d v="2025-06-05T00:00:00"/>
    <s v="Maharashtra"/>
    <s v="West"/>
    <x v="3"/>
    <s v="Jeans"/>
    <n v="3"/>
    <n v="3164.71"/>
    <n v="0.05"/>
    <n v="9019.42"/>
    <s v="Credit Card"/>
    <x v="2"/>
    <s v="Standard"/>
    <s v="Delivered"/>
    <n v="9494.130000000001"/>
    <n v="9019.4235000000008"/>
    <n v="1802015.0199999986"/>
    <m/>
    <m/>
    <n v="6557.4564173228364"/>
    <n v="474.70650000000023"/>
    <n v="1.5799235948949508E-3"/>
    <n v="1"/>
  </r>
  <r>
    <s v="ORD1333"/>
    <d v="2025-03-03T00:00:00"/>
    <s v="Karnataka"/>
    <s v="South"/>
    <x v="3"/>
    <s v="Jacket"/>
    <n v="4"/>
    <n v="1006.15"/>
    <n v="0"/>
    <n v="4024.6"/>
    <s v="COD"/>
    <x v="0"/>
    <s v="Standard"/>
    <s v="Delivered"/>
    <n v="4024.6"/>
    <n v="4024.6"/>
    <n v="1802015.0199999986"/>
    <m/>
    <m/>
    <n v="6400.6183730158691"/>
    <n v="0"/>
    <n v="0"/>
    <n v="1"/>
  </r>
  <r>
    <s v="ORD1334"/>
    <d v="2025-04-28T00:00:00"/>
    <s v="Maharashtra"/>
    <s v="South"/>
    <x v="1"/>
    <s v="Oil"/>
    <n v="2"/>
    <n v="4258.22"/>
    <n v="0.19"/>
    <n v="6898.32"/>
    <s v="Credit Card"/>
    <x v="0"/>
    <s v="Standard"/>
    <s v="Delivered"/>
    <n v="8516.44"/>
    <n v="6898.3164000000006"/>
    <n v="1975775.7839999988"/>
    <m/>
    <m/>
    <n v="6400.6183730158691"/>
    <n v="1618.1235999999999"/>
    <n v="4.4619582830384532E-3"/>
    <n v="1"/>
  </r>
  <r>
    <s v="ORD1335"/>
    <d v="2025-05-28T00:00:00"/>
    <s v="Gujarat"/>
    <s v="South"/>
    <x v="1"/>
    <s v="Milk"/>
    <n v="3"/>
    <n v="1169.47"/>
    <n v="0.06"/>
    <n v="3297.91"/>
    <s v="Net Banking"/>
    <x v="1"/>
    <s v="Express"/>
    <s v="Delivered"/>
    <n v="3508.41"/>
    <n v="3297.9053999999996"/>
    <n v="1975775.7839999988"/>
    <m/>
    <m/>
    <n v="7014.593770491806"/>
    <n v="210.50460000000021"/>
    <n v="5.1305292140884327E-3"/>
    <n v="1"/>
  </r>
  <r>
    <s v="ORD1336"/>
    <d v="2025-06-12T00:00:00"/>
    <s v="Delhi"/>
    <s v="West"/>
    <x v="4"/>
    <s v="Curtain"/>
    <n v="1"/>
    <n v="2520.2199999999998"/>
    <n v="0.23"/>
    <n v="1940.57"/>
    <s v="Credit Card"/>
    <x v="0"/>
    <s v="Standard"/>
    <s v="Delivered"/>
    <n v="2520.2199999999998"/>
    <n v="1940.5693999999999"/>
    <n v="2189601.9989000014"/>
    <m/>
    <m/>
    <n v="6400.6183730158691"/>
    <n v="579.65059999999994"/>
    <n v="9.1261873963384161E-3"/>
    <n v="1"/>
  </r>
  <r>
    <s v="ORD1337"/>
    <d v="2025-04-23T00:00:00"/>
    <s v="Maharashtra"/>
    <s v="East"/>
    <x v="2"/>
    <s v="Novel"/>
    <n v="3"/>
    <n v="3520.57"/>
    <n v="0.15"/>
    <n v="8977.4500000000007"/>
    <s v="UPI"/>
    <x v="1"/>
    <s v="Standard"/>
    <s v="Delivered"/>
    <n v="10561.710000000001"/>
    <n v="8977.4535000000014"/>
    <n v="1954015.6870999979"/>
    <m/>
    <m/>
    <n v="7014.593770491806"/>
    <n v="1584.2564999999995"/>
    <n v="4.2606736977250838E-3"/>
    <n v="1"/>
  </r>
  <r>
    <s v="ORD1338"/>
    <d v="2025-06-30T00:00:00"/>
    <s v="Karnataka"/>
    <s v="South"/>
    <x v="4"/>
    <s v="Table"/>
    <n v="4"/>
    <n v="1571.21"/>
    <n v="0.12"/>
    <n v="5530.66"/>
    <s v="Net Banking"/>
    <x v="2"/>
    <s v="Same-Day"/>
    <s v="Delivered"/>
    <n v="6284.84"/>
    <n v="5530.6592000000001"/>
    <n v="2189601.9989000014"/>
    <m/>
    <m/>
    <n v="6557.4564173228364"/>
    <n v="754.18080000000009"/>
    <n v="7.6374259328797541E-3"/>
    <n v="1"/>
  </r>
  <r>
    <s v="ORD1339"/>
    <d v="2025-02-28T00:00:00"/>
    <s v="Karnataka"/>
    <s v="West"/>
    <x v="3"/>
    <s v="T-shirt"/>
    <n v="4"/>
    <n v="1689.4"/>
    <n v="0.2"/>
    <n v="5406.08"/>
    <s v="Net Banking"/>
    <x v="2"/>
    <s v="Express"/>
    <s v="Returned"/>
    <n v="6757.6"/>
    <n v="5406.0800000000008"/>
    <n v="1802015.0199999986"/>
    <m/>
    <m/>
    <n v="6557.4564173228364"/>
    <n v="1351.5199999999995"/>
    <n v="1.1838522552385463E-2"/>
    <n v="0"/>
  </r>
  <r>
    <s v="ORD1340"/>
    <d v="2025-03-29T00:00:00"/>
    <s v="Delhi"/>
    <s v="East"/>
    <x v="2"/>
    <s v="Biography"/>
    <n v="4"/>
    <n v="2156.0300000000002"/>
    <n v="0.01"/>
    <n v="8537.8799999999992"/>
    <s v="Debit Card"/>
    <x v="1"/>
    <s v="Standard"/>
    <s v="Delivered"/>
    <n v="8624.1200000000008"/>
    <n v="8537.8788000000004"/>
    <n v="1954015.6870999979"/>
    <m/>
    <m/>
    <n v="7014.593770491806"/>
    <n v="86.24120000000039"/>
    <n v="4.6381543856068789E-4"/>
    <n v="1"/>
  </r>
  <r>
    <s v="ORD1341"/>
    <d v="2025-01-27T00:00:00"/>
    <s v="Karnataka"/>
    <s v="North"/>
    <x v="3"/>
    <s v="Jacket"/>
    <n v="2"/>
    <n v="840.09"/>
    <n v="0.24"/>
    <n v="1276.94"/>
    <s v="Credit Card"/>
    <x v="2"/>
    <s v="Standard"/>
    <s v="Delivered"/>
    <n v="1680.18"/>
    <n v="1276.9368000000002"/>
    <n v="1802015.0199999986"/>
    <m/>
    <m/>
    <n v="6557.4564173228364"/>
    <n v="403.24319999999989"/>
    <n v="2.8568367674891973E-2"/>
    <n v="1"/>
  </r>
  <r>
    <s v="ORD1342"/>
    <d v="2025-04-04T00:00:00"/>
    <s v="Karnataka"/>
    <s v="East"/>
    <x v="2"/>
    <s v="Textbook"/>
    <n v="1"/>
    <n v="2536.88"/>
    <n v="0.04"/>
    <n v="2435.4"/>
    <s v="UPI"/>
    <x v="0"/>
    <s v="Same-Day"/>
    <s v="Delivered"/>
    <n v="2536.88"/>
    <n v="2435.4047999999998"/>
    <n v="1954015.6870999979"/>
    <m/>
    <m/>
    <n v="6400.6183730158691"/>
    <n v="101.47520000000031"/>
    <n v="1.5767399325155309E-3"/>
    <n v="1"/>
  </r>
  <r>
    <s v="ORD1343"/>
    <d v="2025-05-16T00:00:00"/>
    <s v="Tamil Nadu"/>
    <s v="North"/>
    <x v="2"/>
    <s v="Biography"/>
    <n v="4"/>
    <n v="4848.59"/>
    <n v="0.01"/>
    <n v="19200.419999999998"/>
    <s v="Net Banking"/>
    <x v="0"/>
    <s v="Standard"/>
    <s v="In Transit"/>
    <n v="19394.36"/>
    <n v="19200.416400000002"/>
    <n v="1954015.6870999979"/>
    <m/>
    <m/>
    <n v="6400.6183730158691"/>
    <n v="193.9435999999987"/>
    <n v="2.0624552705013211E-4"/>
    <n v="0"/>
  </r>
  <r>
    <s v="ORD1344"/>
    <d v="2025-03-03T00:00:00"/>
    <s v="Delhi"/>
    <s v="East"/>
    <x v="2"/>
    <s v="Comics"/>
    <n v="4"/>
    <n v="4037.75"/>
    <n v="0.1"/>
    <n v="14535.9"/>
    <s v="Debit Card"/>
    <x v="1"/>
    <s v="Standard"/>
    <s v="Delivered"/>
    <n v="16151"/>
    <n v="14535.9"/>
    <n v="1954015.6870999979"/>
    <m/>
    <m/>
    <n v="7014.593770491806"/>
    <n v="1615.1000000000004"/>
    <n v="2.4766268342517493E-3"/>
    <n v="1"/>
  </r>
  <r>
    <s v="ORD1345"/>
    <d v="2025-05-18T00:00:00"/>
    <s v="Gujarat"/>
    <s v="East"/>
    <x v="4"/>
    <s v="Curtain"/>
    <n v="1"/>
    <n v="3035.67"/>
    <n v="0.13"/>
    <n v="2641.03"/>
    <s v="Net Banking"/>
    <x v="1"/>
    <s v="Express"/>
    <s v="Cancelled"/>
    <n v="3035.67"/>
    <n v="2641.0329000000002"/>
    <n v="2189601.9989000014"/>
    <m/>
    <m/>
    <n v="7014.593770491806"/>
    <n v="394.63709999999992"/>
    <n v="4.282415414060158E-3"/>
    <n v="0"/>
  </r>
  <r>
    <s v="ORD1346"/>
    <d v="2025-03-22T00:00:00"/>
    <s v="Gujarat"/>
    <s v="East"/>
    <x v="3"/>
    <s v="Dress"/>
    <n v="1"/>
    <n v="2290.6799999999998"/>
    <n v="0.1"/>
    <n v="2061.61"/>
    <s v="Net Banking"/>
    <x v="0"/>
    <s v="Standard"/>
    <s v="Delivered"/>
    <n v="2290.6799999999998"/>
    <n v="2061.6120000000001"/>
    <n v="1802015.0199999986"/>
    <m/>
    <m/>
    <n v="6400.6183730158691"/>
    <n v="229.06799999999976"/>
    <n v="4.3655159166710329E-3"/>
    <n v="1"/>
  </r>
  <r>
    <s v="ORD1347"/>
    <d v="2025-02-24T00:00:00"/>
    <s v="Karnataka"/>
    <s v="East"/>
    <x v="4"/>
    <s v="Table"/>
    <n v="5"/>
    <n v="3989.71"/>
    <n v="0.17"/>
    <n v="16557.3"/>
    <s v="COD"/>
    <x v="2"/>
    <s v="Standard"/>
    <s v="Cancelled"/>
    <n v="19948.55"/>
    <n v="16557.2965"/>
    <n v="2189601.9989000014"/>
    <m/>
    <m/>
    <n v="6557.4564173228364"/>
    <n v="3391.2534999999989"/>
    <n v="4.2609613230034267E-3"/>
    <n v="0"/>
  </r>
  <r>
    <s v="ORD1348"/>
    <d v="2025-04-10T00:00:00"/>
    <s v="Gujarat"/>
    <s v="East"/>
    <x v="1"/>
    <s v="Oil"/>
    <n v="2"/>
    <n v="2494.08"/>
    <n v="0.12"/>
    <n v="4389.58"/>
    <s v="COD"/>
    <x v="0"/>
    <s v="Standard"/>
    <s v="Delivered"/>
    <n v="4988.16"/>
    <n v="4389.5807999999997"/>
    <n v="1975775.7839999988"/>
    <m/>
    <m/>
    <n v="6400.6183730158691"/>
    <n v="598.57920000000013"/>
    <n v="4.8113933795227099E-3"/>
    <n v="1"/>
  </r>
  <r>
    <s v="ORD1349"/>
    <d v="2025-04-17T00:00:00"/>
    <s v="Delhi"/>
    <s v="East"/>
    <x v="0"/>
    <s v="Smartwatch"/>
    <n v="1"/>
    <n v="2693.25"/>
    <n v="0.12"/>
    <n v="2370.06"/>
    <s v="COD"/>
    <x v="2"/>
    <s v="Same-Day"/>
    <s v="Delivered"/>
    <n v="2693.25"/>
    <n v="2370.06"/>
    <n v="2058812.7634000003"/>
    <m/>
    <m/>
    <n v="6557.4564173228364"/>
    <n v="323.19000000000005"/>
    <n v="4.4555834029518238E-3"/>
    <n v="1"/>
  </r>
  <r>
    <s v="ORD1350"/>
    <d v="2025-04-08T00:00:00"/>
    <s v="Karnataka"/>
    <s v="East"/>
    <x v="2"/>
    <s v="Textbook"/>
    <n v="1"/>
    <n v="2421.36"/>
    <n v="0.06"/>
    <n v="2276.08"/>
    <s v="Debit Card"/>
    <x v="2"/>
    <s v="Standard"/>
    <s v="Delivered"/>
    <n v="2421.36"/>
    <n v="2276.0783999999999"/>
    <n v="1954015.6870999979"/>
    <m/>
    <m/>
    <n v="6557.4564173228364"/>
    <n v="145.28160000000025"/>
    <n v="2.4779462781246903E-3"/>
    <n v="1"/>
  </r>
  <r>
    <s v="ORD1351"/>
    <d v="2025-03-29T00:00:00"/>
    <s v="Gujarat"/>
    <s v="South"/>
    <x v="1"/>
    <s v="Biscuits"/>
    <n v="3"/>
    <n v="2475.02"/>
    <n v="0.08"/>
    <n v="6831.06"/>
    <s v="Debit Card"/>
    <x v="2"/>
    <s v="Same-Day"/>
    <s v="Cancelled"/>
    <n v="7425.0599999999995"/>
    <n v="6831.0551999999998"/>
    <n v="1975775.7839999988"/>
    <m/>
    <m/>
    <n v="6557.4564173228364"/>
    <n v="594.0047999999997"/>
    <n v="3.2322971127506043E-3"/>
    <n v="0"/>
  </r>
  <r>
    <s v="ORD1352"/>
    <d v="2025-01-18T00:00:00"/>
    <s v="Karnataka"/>
    <s v="West"/>
    <x v="3"/>
    <s v="T-shirt"/>
    <n v="2"/>
    <n v="2665.16"/>
    <n v="0.13"/>
    <n v="4637.38"/>
    <s v="Credit Card"/>
    <x v="1"/>
    <s v="Standard"/>
    <s v="Delivered"/>
    <n v="5330.32"/>
    <n v="4637.3783999999996"/>
    <n v="1802015.0199999986"/>
    <m/>
    <m/>
    <n v="7014.593770491806"/>
    <n v="692.94160000000011"/>
    <n v="4.8777559321016382E-3"/>
    <n v="1"/>
  </r>
  <r>
    <s v="ORD1353"/>
    <d v="2025-04-29T00:00:00"/>
    <s v="Karnataka"/>
    <s v="North"/>
    <x v="0"/>
    <s v="Headphones"/>
    <n v="3"/>
    <n v="223.89"/>
    <n v="0.16"/>
    <n v="564.20000000000005"/>
    <s v="Debit Card"/>
    <x v="0"/>
    <s v="Express"/>
    <s v="Delivered"/>
    <n v="671.67"/>
    <n v="564.20279999999991"/>
    <n v="2058812.7634000003"/>
    <m/>
    <m/>
    <n v="6400.6183730158691"/>
    <n v="107.46720000000005"/>
    <n v="7.1463665192728579E-2"/>
    <n v="1"/>
  </r>
  <r>
    <s v="ORD1354"/>
    <d v="2025-01-10T00:00:00"/>
    <s v="Tamil Nadu"/>
    <s v="West"/>
    <x v="3"/>
    <s v="Jacket"/>
    <n v="5"/>
    <n v="2276.2800000000002"/>
    <n v="0.08"/>
    <n v="10470.89"/>
    <s v="COD"/>
    <x v="0"/>
    <s v="Express"/>
    <s v="Delivered"/>
    <n v="11381.400000000001"/>
    <n v="10470.888000000003"/>
    <n v="1802015.0199999986"/>
    <m/>
    <m/>
    <n v="6400.6183730158691"/>
    <n v="910.51199999999881"/>
    <n v="3.5145061240269208E-3"/>
    <n v="1"/>
  </r>
  <r>
    <s v="ORD1355"/>
    <d v="2025-06-24T00:00:00"/>
    <s v="Karnataka"/>
    <s v="East"/>
    <x v="1"/>
    <s v="Biscuits"/>
    <n v="2"/>
    <n v="1681.74"/>
    <n v="0"/>
    <n v="3363.48"/>
    <s v="Debit Card"/>
    <x v="1"/>
    <s v="Standard"/>
    <s v="Delivered"/>
    <n v="3363.48"/>
    <n v="3363.48"/>
    <n v="1975775.7839999988"/>
    <m/>
    <m/>
    <n v="7014.593770491806"/>
    <n v="0"/>
    <n v="0"/>
    <n v="1"/>
  </r>
  <r>
    <s v="ORD1356"/>
    <d v="2025-03-27T00:00:00"/>
    <s v="Karnataka"/>
    <s v="South"/>
    <x v="4"/>
    <s v="Sofa"/>
    <n v="1"/>
    <n v="3181.56"/>
    <n v="0.16"/>
    <n v="2672.51"/>
    <s v="Net Banking"/>
    <x v="1"/>
    <s v="Express"/>
    <s v="Delivered"/>
    <n v="3181.56"/>
    <n v="2672.5103999999997"/>
    <n v="2189601.9989000014"/>
    <m/>
    <m/>
    <n v="7014.593770491806"/>
    <n v="509.04960000000028"/>
    <n v="5.0289794943361122E-3"/>
    <n v="1"/>
  </r>
  <r>
    <s v="ORD1357"/>
    <d v="2025-05-25T00:00:00"/>
    <s v="Karnataka"/>
    <s v="South"/>
    <x v="0"/>
    <s v="Headphones"/>
    <n v="1"/>
    <n v="4427.97"/>
    <n v="0.01"/>
    <n v="4383.6899999999996"/>
    <s v="COD"/>
    <x v="1"/>
    <s v="Same-Day"/>
    <s v="Delivered"/>
    <n v="4427.97"/>
    <n v="4383.6903000000002"/>
    <n v="2058812.7634000003"/>
    <m/>
    <m/>
    <n v="7014.593770491806"/>
    <n v="44.279700000000048"/>
    <n v="2.258371217510507E-4"/>
    <n v="1"/>
  </r>
  <r>
    <s v="ORD1358"/>
    <d v="2025-03-06T00:00:00"/>
    <s v="Delhi"/>
    <s v="East"/>
    <x v="0"/>
    <s v="Laptop"/>
    <n v="2"/>
    <n v="4706.6000000000004"/>
    <n v="0.06"/>
    <n v="8848.41"/>
    <s v="Credit Card"/>
    <x v="1"/>
    <s v="Express"/>
    <s v="Delivered"/>
    <n v="9413.2000000000007"/>
    <n v="8848.4079999999994"/>
    <n v="2058812.7634000003"/>
    <m/>
    <m/>
    <n v="7014.593770491806"/>
    <n v="564.79200000000128"/>
    <n v="1.2748055921471973E-3"/>
    <n v="1"/>
  </r>
  <r>
    <s v="ORD1359"/>
    <d v="2025-04-30T00:00:00"/>
    <s v="Maharashtra"/>
    <s v="South"/>
    <x v="2"/>
    <s v="Comics"/>
    <n v="5"/>
    <n v="404.54"/>
    <n v="0.1"/>
    <n v="1820.43"/>
    <s v="Net Banking"/>
    <x v="2"/>
    <s v="Express"/>
    <s v="Delivered"/>
    <n v="2022.7"/>
    <n v="1820.43"/>
    <n v="1954015.6870999979"/>
    <m/>
    <m/>
    <n v="6557.4564173228364"/>
    <n v="202.26999999999998"/>
    <n v="2.4719434419340484E-2"/>
    <n v="1"/>
  </r>
  <r>
    <s v="ORD1360"/>
    <d v="2025-02-20T00:00:00"/>
    <s v="Tamil Nadu"/>
    <s v="North"/>
    <x v="0"/>
    <s v="Laptop"/>
    <n v="3"/>
    <n v="1214.24"/>
    <n v="0.01"/>
    <n v="3606.29"/>
    <s v="Debit Card"/>
    <x v="0"/>
    <s v="Same-Day"/>
    <s v="Delivered"/>
    <n v="3642.7200000000003"/>
    <n v="3606.2928000000002"/>
    <n v="2058812.7634000003"/>
    <m/>
    <m/>
    <n v="6400.6183730158691"/>
    <n v="36.427200000000084"/>
    <n v="8.2356041639214655E-4"/>
    <n v="1"/>
  </r>
  <r>
    <s v="ORD1361"/>
    <d v="2025-01-08T00:00:00"/>
    <s v="Maharashtra"/>
    <s v="East"/>
    <x v="3"/>
    <s v="Jacket"/>
    <n v="2"/>
    <n v="4754.83"/>
    <n v="0.24"/>
    <n v="7227.34"/>
    <s v="Credit Card"/>
    <x v="0"/>
    <s v="Standard"/>
    <s v="Delivered"/>
    <n v="9509.66"/>
    <n v="7227.3415999999997"/>
    <n v="1802015.0199999986"/>
    <m/>
    <m/>
    <n v="6400.6183730158691"/>
    <n v="2282.3184000000001"/>
    <n v="5.0474990693673586E-3"/>
    <n v="1"/>
  </r>
  <r>
    <s v="ORD1362"/>
    <d v="2025-01-20T00:00:00"/>
    <s v="Gujarat"/>
    <s v="North"/>
    <x v="2"/>
    <s v="Novel"/>
    <n v="1"/>
    <n v="3381.25"/>
    <n v="0.17"/>
    <n v="2806.44"/>
    <s v="UPI"/>
    <x v="2"/>
    <s v="Same-Day"/>
    <s v="Delivered"/>
    <n v="3381.25"/>
    <n v="2806.4375"/>
    <n v="1954015.6870999979"/>
    <m/>
    <m/>
    <n v="6557.4564173228364"/>
    <n v="574.8125"/>
    <n v="5.0277264325323473E-3"/>
    <n v="1"/>
  </r>
  <r>
    <s v="ORD1363"/>
    <d v="2025-02-16T00:00:00"/>
    <s v="Delhi"/>
    <s v="East"/>
    <x v="1"/>
    <s v="Rice"/>
    <n v="4"/>
    <n v="135.05000000000001"/>
    <n v="0.18"/>
    <n v="442.96"/>
    <s v="Debit Card"/>
    <x v="1"/>
    <s v="Same-Day"/>
    <s v="Delivered"/>
    <n v="540.20000000000005"/>
    <n v="442.96400000000006"/>
    <n v="1975775.7839999988"/>
    <m/>
    <m/>
    <n v="7014.593770491806"/>
    <n v="97.23599999999999"/>
    <n v="0.13328396890040725"/>
    <n v="1"/>
  </r>
  <r>
    <s v="ORD1364"/>
    <d v="2025-05-13T00:00:00"/>
    <s v="Delhi"/>
    <s v="East"/>
    <x v="3"/>
    <s v="Jacket"/>
    <n v="1"/>
    <n v="4584.4799999999996"/>
    <n v="0.19"/>
    <n v="3713.43"/>
    <s v="Debit Card"/>
    <x v="1"/>
    <s v="Express"/>
    <s v="Delivered"/>
    <n v="4584.4799999999996"/>
    <n v="3713.4287999999997"/>
    <n v="1802015.0199999986"/>
    <m/>
    <m/>
    <n v="7014.593770491806"/>
    <n v="871.05119999999988"/>
    <n v="4.144417687502182E-3"/>
    <n v="1"/>
  </r>
  <r>
    <s v="ORD1365"/>
    <d v="2025-06-14T00:00:00"/>
    <s v="Delhi"/>
    <s v="West"/>
    <x v="1"/>
    <s v="Biscuits"/>
    <n v="3"/>
    <n v="1738.98"/>
    <n v="0.08"/>
    <n v="4799.58"/>
    <s v="Debit Card"/>
    <x v="1"/>
    <s v="Express"/>
    <s v="Delivered"/>
    <n v="5216.9400000000005"/>
    <n v="4799.5848000000005"/>
    <n v="1975775.7839999988"/>
    <m/>
    <m/>
    <n v="7014.593770491806"/>
    <n v="417.35519999999997"/>
    <n v="4.6003979344213276E-3"/>
    <n v="1"/>
  </r>
  <r>
    <s v="ORD1366"/>
    <d v="2025-06-19T00:00:00"/>
    <s v="Maharashtra"/>
    <s v="North"/>
    <x v="4"/>
    <s v="Table"/>
    <n v="5"/>
    <n v="3873.08"/>
    <n v="0.05"/>
    <n v="18397.13"/>
    <s v="Net Banking"/>
    <x v="1"/>
    <s v="Standard"/>
    <s v="Delivered"/>
    <n v="19365.400000000001"/>
    <n v="18397.13"/>
    <n v="2189601.9989000014"/>
    <m/>
    <m/>
    <n v="7014.593770491806"/>
    <n v="968.27000000000044"/>
    <n v="1.2909622316089522E-3"/>
    <n v="1"/>
  </r>
  <r>
    <s v="ORD1367"/>
    <d v="2025-04-24T00:00:00"/>
    <s v="Delhi"/>
    <s v="East"/>
    <x v="0"/>
    <s v="Laptop"/>
    <n v="3"/>
    <n v="4181.3599999999997"/>
    <n v="0.17"/>
    <n v="10411.59"/>
    <s v="COD"/>
    <x v="1"/>
    <s v="Same-Day"/>
    <s v="Delivered"/>
    <n v="12544.079999999998"/>
    <n v="10411.586399999998"/>
    <n v="2058812.7634000003"/>
    <m/>
    <m/>
    <n v="7014.593770491806"/>
    <n v="2132.4935999999998"/>
    <n v="4.0656628465379693E-3"/>
    <n v="1"/>
  </r>
  <r>
    <s v="ORD1368"/>
    <d v="2025-04-27T00:00:00"/>
    <s v="Gujarat"/>
    <s v="East"/>
    <x v="0"/>
    <s v="Laptop"/>
    <n v="5"/>
    <n v="216.68"/>
    <n v="0"/>
    <n v="1083.4000000000001"/>
    <s v="UPI"/>
    <x v="0"/>
    <s v="Standard"/>
    <s v="Delivered"/>
    <n v="1083.4000000000001"/>
    <n v="1083.4000000000001"/>
    <n v="2058812.7634000003"/>
    <m/>
    <m/>
    <n v="6400.6183730158691"/>
    <n v="0"/>
    <n v="0"/>
    <n v="1"/>
  </r>
  <r>
    <s v="ORD1369"/>
    <d v="2025-01-07T00:00:00"/>
    <s v="Tamil Nadu"/>
    <s v="East"/>
    <x v="2"/>
    <s v="Comics"/>
    <n v="2"/>
    <n v="4612.01"/>
    <n v="0.12"/>
    <n v="8117.14"/>
    <s v="Net Banking"/>
    <x v="1"/>
    <s v="Same-Day"/>
    <s v="Cancelled"/>
    <n v="9224.02"/>
    <n v="8117.1376"/>
    <n v="1954015.6870999979"/>
    <m/>
    <m/>
    <n v="7014.593770491806"/>
    <n v="1106.8824000000004"/>
    <n v="2.6019024243225837E-3"/>
    <n v="0"/>
  </r>
  <r>
    <s v="ORD1370"/>
    <d v="2025-05-31T00:00:00"/>
    <s v="Gujarat"/>
    <s v="North"/>
    <x v="3"/>
    <s v="T-shirt"/>
    <n v="1"/>
    <n v="3134.46"/>
    <n v="0.21"/>
    <n v="2476.2199999999998"/>
    <s v="Credit Card"/>
    <x v="0"/>
    <s v="Express"/>
    <s v="Delivered"/>
    <n v="3134.46"/>
    <n v="2476.2234000000003"/>
    <n v="1802015.0199999986"/>
    <m/>
    <m/>
    <n v="6400.6183730158691"/>
    <n v="658.23659999999973"/>
    <n v="6.6997186118183038E-3"/>
    <n v="1"/>
  </r>
  <r>
    <s v="ORD1371"/>
    <d v="2025-05-13T00:00:00"/>
    <s v="Maharashtra"/>
    <s v="East"/>
    <x v="2"/>
    <s v="Textbook"/>
    <n v="2"/>
    <n v="3264.28"/>
    <n v="0.24"/>
    <n v="4961.71"/>
    <s v="Credit Card"/>
    <x v="2"/>
    <s v="Same-Day"/>
    <s v="Delivered"/>
    <n v="6528.56"/>
    <n v="4961.7056000000002"/>
    <n v="1954015.6870999979"/>
    <m/>
    <m/>
    <n v="6557.4564173228364"/>
    <n v="1566.8544000000002"/>
    <n v="7.3523104635631739E-3"/>
    <n v="1"/>
  </r>
  <r>
    <s v="ORD1372"/>
    <d v="2025-06-11T00:00:00"/>
    <s v="Karnataka"/>
    <s v="North"/>
    <x v="2"/>
    <s v="Novel"/>
    <n v="3"/>
    <n v="795.01"/>
    <n v="0.11"/>
    <n v="2122.6799999999998"/>
    <s v="Credit Card"/>
    <x v="0"/>
    <s v="Standard"/>
    <s v="Returned"/>
    <n v="2385.0299999999997"/>
    <n v="2122.6767"/>
    <n v="1954015.6870999979"/>
    <m/>
    <m/>
    <n v="6400.6183730158691"/>
    <n v="262.35329999999976"/>
    <n v="1.3836303945862315E-2"/>
    <n v="0"/>
  </r>
  <r>
    <s v="ORD1373"/>
    <d v="2025-02-24T00:00:00"/>
    <s v="Delhi"/>
    <s v="East"/>
    <x v="0"/>
    <s v="Smartwatch"/>
    <n v="1"/>
    <n v="3651.56"/>
    <n v="0.11"/>
    <n v="3249.89"/>
    <s v="Credit Card"/>
    <x v="0"/>
    <s v="Same-Day"/>
    <s v="Delivered"/>
    <n v="3651.56"/>
    <n v="3249.8883999999998"/>
    <n v="2058812.7634000003"/>
    <m/>
    <m/>
    <n v="6400.6183730158691"/>
    <n v="401.67160000000013"/>
    <n v="3.0124111338715506E-3"/>
    <n v="1"/>
  </r>
  <r>
    <s v="ORD1374"/>
    <d v="2025-04-24T00:00:00"/>
    <s v="Maharashtra"/>
    <s v="West"/>
    <x v="1"/>
    <s v="Biscuits"/>
    <n v="1"/>
    <n v="2047.94"/>
    <n v="0.09"/>
    <n v="1863.63"/>
    <s v="Debit Card"/>
    <x v="0"/>
    <s v="Standard"/>
    <s v="Delivered"/>
    <n v="2047.94"/>
    <n v="1863.6254000000001"/>
    <n v="1975775.7839999988"/>
    <m/>
    <m/>
    <n v="6400.6183730158691"/>
    <n v="184.31459999999993"/>
    <n v="4.3946599998046813E-3"/>
    <n v="1"/>
  </r>
  <r>
    <s v="ORD1375"/>
    <d v="2025-01-10T00:00:00"/>
    <s v="Delhi"/>
    <s v="East"/>
    <x v="2"/>
    <s v="Biography"/>
    <n v="1"/>
    <n v="3317.39"/>
    <n v="0.24"/>
    <n v="2521.2199999999998"/>
    <s v="Credit Card"/>
    <x v="1"/>
    <s v="Express"/>
    <s v="Delivered"/>
    <n v="3317.39"/>
    <n v="2521.2163999999998"/>
    <n v="1954015.6870999979"/>
    <m/>
    <m/>
    <n v="7014.593770491806"/>
    <n v="796.17360000000008"/>
    <n v="7.2346031066591512E-3"/>
    <n v="1"/>
  </r>
  <r>
    <s v="ORD1376"/>
    <d v="2025-05-31T00:00:00"/>
    <s v="Maharashtra"/>
    <s v="North"/>
    <x v="3"/>
    <s v="Dress"/>
    <n v="2"/>
    <n v="3479.41"/>
    <n v="0.2"/>
    <n v="5567.06"/>
    <s v="UPI"/>
    <x v="0"/>
    <s v="Same-Day"/>
    <s v="Returned"/>
    <n v="6958.82"/>
    <n v="5567.0560000000005"/>
    <n v="1802015.0199999986"/>
    <m/>
    <m/>
    <n v="6400.6183730158691"/>
    <n v="1391.7639999999992"/>
    <n v="5.7481009711416592E-3"/>
    <n v="0"/>
  </r>
  <r>
    <s v="ORD1377"/>
    <d v="2025-05-29T00:00:00"/>
    <s v="Delhi"/>
    <s v="South"/>
    <x v="2"/>
    <s v="Biography"/>
    <n v="3"/>
    <n v="533.24"/>
    <n v="0.09"/>
    <n v="1455.75"/>
    <s v="Credit Card"/>
    <x v="2"/>
    <s v="Express"/>
    <s v="Delivered"/>
    <n v="1599.72"/>
    <n v="1455.7452000000001"/>
    <n v="1954015.6870999979"/>
    <m/>
    <m/>
    <n v="6557.4564173228364"/>
    <n v="143.97479999999996"/>
    <n v="1.6877953641887329E-2"/>
    <n v="1"/>
  </r>
  <r>
    <s v="ORD1378"/>
    <d v="2025-02-06T00:00:00"/>
    <s v="Karnataka"/>
    <s v="East"/>
    <x v="4"/>
    <s v="Sofa"/>
    <n v="2"/>
    <n v="2943.04"/>
    <n v="0.09"/>
    <n v="5356.33"/>
    <s v="UPI"/>
    <x v="2"/>
    <s v="Express"/>
    <s v="Delivered"/>
    <n v="5886.08"/>
    <n v="5356.3328000000001"/>
    <n v="2189601.9989000014"/>
    <m/>
    <m/>
    <n v="6557.4564173228364"/>
    <n v="529.74719999999979"/>
    <n v="3.0580624116559743E-3"/>
    <n v="1"/>
  </r>
  <r>
    <s v="ORD1379"/>
    <d v="2025-04-04T00:00:00"/>
    <s v="Karnataka"/>
    <s v="West"/>
    <x v="2"/>
    <s v="Biography"/>
    <n v="5"/>
    <n v="1340.68"/>
    <n v="0.03"/>
    <n v="6502.3"/>
    <s v="Net Banking"/>
    <x v="0"/>
    <s v="Express"/>
    <s v="Delivered"/>
    <n v="6703.4000000000005"/>
    <n v="6502.2980000000007"/>
    <n v="1954015.6870999979"/>
    <m/>
    <m/>
    <n v="6400.6183730158691"/>
    <n v="201.10199999999986"/>
    <n v="2.237670435898201E-3"/>
    <n v="1"/>
  </r>
  <r>
    <s v="ORD1380"/>
    <d v="2025-04-13T00:00:00"/>
    <s v="Maharashtra"/>
    <s v="South"/>
    <x v="1"/>
    <s v="Oil"/>
    <n v="2"/>
    <n v="3034.08"/>
    <n v="0.14000000000000001"/>
    <n v="5218.62"/>
    <s v="UPI"/>
    <x v="1"/>
    <s v="Same-Day"/>
    <s v="Returned"/>
    <n v="6068.16"/>
    <n v="5218.6175999999996"/>
    <n v="1975775.7839999988"/>
    <m/>
    <m/>
    <n v="7014.593770491806"/>
    <n v="849.54240000000027"/>
    <n v="4.6142488002953123E-3"/>
    <n v="0"/>
  </r>
  <r>
    <s v="ORD1381"/>
    <d v="2025-05-09T00:00:00"/>
    <s v="Delhi"/>
    <s v="North"/>
    <x v="1"/>
    <s v="Oil"/>
    <n v="4"/>
    <n v="4415.54"/>
    <n v="0.25"/>
    <n v="13246.62"/>
    <s v="Net Banking"/>
    <x v="0"/>
    <s v="Same-Day"/>
    <s v="Delivered"/>
    <n v="17662.16"/>
    <n v="13246.619999999999"/>
    <n v="1975775.7839999988"/>
    <m/>
    <m/>
    <n v="6400.6183730158691"/>
    <n v="4415.5400000000009"/>
    <n v="5.6618216571472577E-3"/>
    <n v="1"/>
  </r>
  <r>
    <s v="ORD1382"/>
    <d v="2025-03-29T00:00:00"/>
    <s v="Karnataka"/>
    <s v="West"/>
    <x v="1"/>
    <s v="Rice"/>
    <n v="2"/>
    <n v="3724.59"/>
    <n v="0.17"/>
    <n v="6182.82"/>
    <s v="COD"/>
    <x v="1"/>
    <s v="Express"/>
    <s v="Delivered"/>
    <n v="7449.18"/>
    <n v="6182.8194000000003"/>
    <n v="1975775.7839999988"/>
    <m/>
    <m/>
    <n v="7014.593770491806"/>
    <n v="1266.3606"/>
    <n v="4.5642607642720412E-3"/>
    <n v="1"/>
  </r>
  <r>
    <s v="ORD1383"/>
    <d v="2025-06-29T00:00:00"/>
    <s v="Gujarat"/>
    <s v="South"/>
    <x v="4"/>
    <s v="Table"/>
    <n v="5"/>
    <n v="1820.56"/>
    <n v="0.1"/>
    <n v="8192.52"/>
    <s v="Net Banking"/>
    <x v="0"/>
    <s v="Standard"/>
    <s v="Delivered"/>
    <n v="9102.7999999999993"/>
    <n v="8192.52"/>
    <n v="2189601.9989000014"/>
    <m/>
    <m/>
    <n v="6400.6183730158691"/>
    <n v="910.27999999999884"/>
    <n v="5.492815397460122E-3"/>
    <n v="1"/>
  </r>
  <r>
    <s v="ORD1384"/>
    <d v="2025-02-26T00:00:00"/>
    <s v="Delhi"/>
    <s v="East"/>
    <x v="2"/>
    <s v="Textbook"/>
    <n v="1"/>
    <n v="2526.4899999999998"/>
    <n v="0.23"/>
    <n v="1945.4"/>
    <s v="Credit Card"/>
    <x v="1"/>
    <s v="Same-Day"/>
    <s v="Delivered"/>
    <n v="2526.4899999999998"/>
    <n v="1945.3972999999999"/>
    <n v="1954015.6870999979"/>
    <m/>
    <m/>
    <n v="7014.593770491806"/>
    <n v="581.09269999999992"/>
    <n v="9.1035389017965658E-3"/>
    <n v="1"/>
  </r>
  <r>
    <s v="ORD1385"/>
    <d v="2025-02-07T00:00:00"/>
    <s v="Delhi"/>
    <s v="North"/>
    <x v="2"/>
    <s v="Comics"/>
    <n v="1"/>
    <n v="4762.6000000000004"/>
    <n v="0.05"/>
    <n v="4524.47"/>
    <s v="COD"/>
    <x v="1"/>
    <s v="Standard"/>
    <s v="Delivered"/>
    <n v="4762.6000000000004"/>
    <n v="4524.47"/>
    <n v="1954015.6870999979"/>
    <m/>
    <m/>
    <n v="7014.593770491806"/>
    <n v="238.13000000000011"/>
    <n v="1.0498467223785325E-3"/>
    <n v="1"/>
  </r>
  <r>
    <s v="ORD1386"/>
    <d v="2025-04-26T00:00:00"/>
    <s v="Maharashtra"/>
    <s v="West"/>
    <x v="3"/>
    <s v="Jeans"/>
    <n v="4"/>
    <n v="4759.96"/>
    <n v="0.11"/>
    <n v="16945.46"/>
    <s v="Credit Card"/>
    <x v="2"/>
    <s v="Express"/>
    <s v="Delivered"/>
    <n v="19039.84"/>
    <n v="16945.457600000002"/>
    <n v="1802015.0199999986"/>
    <m/>
    <m/>
    <n v="6557.4564173228364"/>
    <n v="2094.3823999999986"/>
    <n v="2.3109437894436088E-3"/>
    <n v="1"/>
  </r>
  <r>
    <s v="ORD1387"/>
    <d v="2025-03-28T00:00:00"/>
    <s v="Karnataka"/>
    <s v="North"/>
    <x v="1"/>
    <s v="Milk"/>
    <n v="2"/>
    <n v="1588.55"/>
    <n v="0.15"/>
    <n v="2700.53"/>
    <s v="Net Banking"/>
    <x v="2"/>
    <s v="Express"/>
    <s v="Delivered"/>
    <n v="3177.1"/>
    <n v="2700.5349999999999"/>
    <n v="1975775.7839999988"/>
    <m/>
    <m/>
    <n v="6557.4564173228364"/>
    <n v="476.56500000000005"/>
    <n v="9.4425734160083104E-3"/>
    <n v="1"/>
  </r>
  <r>
    <s v="ORD1388"/>
    <d v="2025-05-06T00:00:00"/>
    <s v="Karnataka"/>
    <s v="North"/>
    <x v="0"/>
    <s v="Smartwatch"/>
    <n v="3"/>
    <n v="3533.09"/>
    <n v="0.22"/>
    <n v="8267.43"/>
    <s v="UPI"/>
    <x v="0"/>
    <s v="Express"/>
    <s v="Delivered"/>
    <n v="10599.27"/>
    <n v="8267.4306000000015"/>
    <n v="2058812.7634000003"/>
    <m/>
    <m/>
    <n v="6400.6183730158691"/>
    <n v="2331.8393999999989"/>
    <n v="6.226843924157041E-3"/>
    <n v="1"/>
  </r>
  <r>
    <s v="ORD1389"/>
    <d v="2025-06-10T00:00:00"/>
    <s v="Tamil Nadu"/>
    <s v="West"/>
    <x v="1"/>
    <s v="Milk"/>
    <n v="1"/>
    <n v="4817.5600000000004"/>
    <n v="0.19"/>
    <n v="3902.22"/>
    <s v="Credit Card"/>
    <x v="2"/>
    <s v="Standard"/>
    <s v="Delivered"/>
    <n v="4817.5600000000004"/>
    <n v="3902.2236000000007"/>
    <n v="1975775.7839999988"/>
    <m/>
    <m/>
    <n v="6557.4564173228364"/>
    <n v="915.33639999999968"/>
    <n v="3.943905213427544E-3"/>
    <n v="1"/>
  </r>
  <r>
    <s v="ORD1390"/>
    <d v="2025-04-08T00:00:00"/>
    <s v="Delhi"/>
    <s v="North"/>
    <x v="0"/>
    <s v="Smartphone"/>
    <n v="4"/>
    <n v="3770.36"/>
    <n v="0.06"/>
    <n v="14176.55"/>
    <s v="Credit Card"/>
    <x v="2"/>
    <s v="Express"/>
    <s v="Delivered"/>
    <n v="15081.44"/>
    <n v="14176.553599999999"/>
    <n v="2058812.7634000003"/>
    <m/>
    <m/>
    <n v="6557.4564173228364"/>
    <n v="904.88640000000123"/>
    <n v="1.5913599762356911E-3"/>
    <n v="1"/>
  </r>
  <r>
    <s v="ORD1391"/>
    <d v="2025-01-20T00:00:00"/>
    <s v="Delhi"/>
    <s v="North"/>
    <x v="1"/>
    <s v="Biscuits"/>
    <n v="1"/>
    <n v="150.44"/>
    <n v="0.03"/>
    <n v="145.93"/>
    <s v="COD"/>
    <x v="2"/>
    <s v="Same-Day"/>
    <s v="Returned"/>
    <n v="150.44"/>
    <n v="145.92679999999999"/>
    <n v="1975775.7839999988"/>
    <m/>
    <m/>
    <n v="6557.4564173228364"/>
    <n v="4.5132000000000119"/>
    <n v="1.9941504918904545E-2"/>
    <n v="0"/>
  </r>
  <r>
    <s v="ORD1392"/>
    <d v="2025-04-04T00:00:00"/>
    <s v="Gujarat"/>
    <s v="North"/>
    <x v="2"/>
    <s v="Novel"/>
    <n v="3"/>
    <n v="3515.94"/>
    <n v="0.1"/>
    <n v="9493.0400000000009"/>
    <s v="Debit Card"/>
    <x v="2"/>
    <s v="Same-Day"/>
    <s v="Delivered"/>
    <n v="10547.82"/>
    <n v="9493.0380000000005"/>
    <n v="1954015.6870999979"/>
    <m/>
    <m/>
    <n v="6557.4564173228364"/>
    <n v="1054.7819999999992"/>
    <n v="2.8441896050558314E-3"/>
    <n v="1"/>
  </r>
  <r>
    <s v="ORD1393"/>
    <d v="2025-03-11T00:00:00"/>
    <s v="Delhi"/>
    <s v="North"/>
    <x v="0"/>
    <s v="Smartwatch"/>
    <n v="2"/>
    <n v="295.10000000000002"/>
    <n v="0.15"/>
    <n v="501.67"/>
    <s v="Net Banking"/>
    <x v="2"/>
    <s v="Express"/>
    <s v="Delivered"/>
    <n v="590.20000000000005"/>
    <n v="501.67"/>
    <n v="2058812.7634000003"/>
    <m/>
    <m/>
    <n v="6557.4564173228364"/>
    <n v="88.53000000000003"/>
    <n v="5.0830227041680782E-2"/>
    <n v="1"/>
  </r>
  <r>
    <s v="ORD1394"/>
    <d v="2025-03-23T00:00:00"/>
    <s v="Tamil Nadu"/>
    <s v="South"/>
    <x v="0"/>
    <s v="Laptop"/>
    <n v="1"/>
    <n v="1997.79"/>
    <n v="0.19"/>
    <n v="1618.21"/>
    <s v="Net Banking"/>
    <x v="0"/>
    <s v="Same-Day"/>
    <s v="Cancelled"/>
    <n v="1997.79"/>
    <n v="1618.2099000000001"/>
    <n v="2058812.7634000003"/>
    <m/>
    <m/>
    <n v="6400.6183730158691"/>
    <n v="379.5800999999999"/>
    <n v="9.5105091125693899E-3"/>
    <n v="0"/>
  </r>
  <r>
    <s v="ORD1395"/>
    <d v="2025-03-08T00:00:00"/>
    <s v="Delhi"/>
    <s v="North"/>
    <x v="0"/>
    <s v="Headphones"/>
    <n v="5"/>
    <n v="4243.1400000000003"/>
    <n v="0.06"/>
    <n v="19942.759999999998"/>
    <s v="Debit Card"/>
    <x v="2"/>
    <s v="Express"/>
    <s v="Delivered"/>
    <n v="21215.7"/>
    <n v="19942.757999999998"/>
    <n v="2058812.7634000003"/>
    <m/>
    <m/>
    <n v="6557.4564173228364"/>
    <n v="1272.9420000000027"/>
    <n v="1.4140471443317918E-3"/>
    <n v="1"/>
  </r>
  <r>
    <s v="ORD1396"/>
    <d v="2025-03-06T00:00:00"/>
    <s v="Gujarat"/>
    <s v="North"/>
    <x v="3"/>
    <s v="Jeans"/>
    <n v="4"/>
    <n v="2531.11"/>
    <n v="0.2"/>
    <n v="8099.55"/>
    <s v="COD"/>
    <x v="0"/>
    <s v="Express"/>
    <s v="Delivered"/>
    <n v="10124.44"/>
    <n v="8099.5520000000006"/>
    <n v="1802015.0199999986"/>
    <m/>
    <m/>
    <n v="6400.6183730158691"/>
    <n v="2024.8879999999999"/>
    <n v="7.9016715986266906E-3"/>
    <n v="1"/>
  </r>
  <r>
    <s v="ORD1397"/>
    <d v="2025-05-13T00:00:00"/>
    <s v="Tamil Nadu"/>
    <s v="North"/>
    <x v="4"/>
    <s v="Lamp"/>
    <n v="3"/>
    <n v="2237.83"/>
    <n v="0.18"/>
    <n v="5505.06"/>
    <s v="Net Banking"/>
    <x v="0"/>
    <s v="Standard"/>
    <s v="Delivered"/>
    <n v="6713.49"/>
    <n v="5505.0618000000004"/>
    <n v="2189601.9989000014"/>
    <m/>
    <m/>
    <n v="6400.6183730158691"/>
    <n v="1208.4281999999994"/>
    <n v="8.0435064325708391E-3"/>
    <n v="1"/>
  </r>
  <r>
    <s v="ORD1398"/>
    <d v="2025-01-23T00:00:00"/>
    <s v="Tamil Nadu"/>
    <s v="South"/>
    <x v="4"/>
    <s v="Table"/>
    <n v="2"/>
    <n v="692.95"/>
    <n v="0.04"/>
    <n v="1330.46"/>
    <s v="COD"/>
    <x v="0"/>
    <s v="Same-Day"/>
    <s v="Delivered"/>
    <n v="1385.9"/>
    <n v="1330.4639999999999"/>
    <n v="2189601.9989000014"/>
    <m/>
    <m/>
    <n v="6400.6183730158691"/>
    <n v="55.436000000000149"/>
    <n v="5.772422252687784E-3"/>
    <n v="1"/>
  </r>
  <r>
    <s v="ORD1399"/>
    <d v="2025-06-18T00:00:00"/>
    <s v="Gujarat"/>
    <s v="West"/>
    <x v="2"/>
    <s v="Comics"/>
    <n v="1"/>
    <n v="4857.24"/>
    <n v="0.16"/>
    <n v="4080.08"/>
    <s v="UPI"/>
    <x v="2"/>
    <s v="Same-Day"/>
    <s v="Delivered"/>
    <n v="4857.24"/>
    <n v="4080.0815999999995"/>
    <n v="1954015.6870999979"/>
    <m/>
    <m/>
    <n v="6557.4564173228364"/>
    <n v="777.15840000000026"/>
    <n v="3.294051766023503E-3"/>
    <n v="1"/>
  </r>
  <r>
    <s v="ORD1400"/>
    <d v="2025-02-03T00:00:00"/>
    <s v="Delhi"/>
    <s v="North"/>
    <x v="0"/>
    <s v="Laptop"/>
    <n v="2"/>
    <n v="3758.55"/>
    <n v="0.1"/>
    <n v="6765.39"/>
    <s v="Debit Card"/>
    <x v="2"/>
    <s v="Express"/>
    <s v="Delivered"/>
    <n v="7517.1"/>
    <n v="6765.39"/>
    <n v="2058812.7634000003"/>
    <m/>
    <m/>
    <n v="6557.4564173228364"/>
    <n v="751.71"/>
    <n v="2.6606004975322931E-3"/>
    <n v="1"/>
  </r>
  <r>
    <s v="ORD1401"/>
    <d v="2025-03-08T00:00:00"/>
    <s v="Gujarat"/>
    <s v="East"/>
    <x v="0"/>
    <s v="Smartphone"/>
    <n v="5"/>
    <n v="143.4"/>
    <n v="0.22"/>
    <n v="559.26"/>
    <s v="UPI"/>
    <x v="1"/>
    <s v="Standard"/>
    <s v="Returned"/>
    <n v="717"/>
    <n v="559.26"/>
    <n v="2058812.7634000003"/>
    <m/>
    <m/>
    <n v="7014.593770491806"/>
    <n v="157.74"/>
    <n v="0.15341701534170152"/>
    <n v="0"/>
  </r>
  <r>
    <s v="ORD1402"/>
    <d v="2025-03-23T00:00:00"/>
    <s v="Delhi"/>
    <s v="North"/>
    <x v="2"/>
    <s v="Textbook"/>
    <n v="4"/>
    <n v="1149.2"/>
    <n v="0.04"/>
    <n v="4412.93"/>
    <s v="Net Banking"/>
    <x v="2"/>
    <s v="Same-Day"/>
    <s v="Delivered"/>
    <n v="4596.8"/>
    <n v="4412.9279999999999"/>
    <n v="1954015.6870999979"/>
    <m/>
    <m/>
    <n v="6557.4564173228364"/>
    <n v="183.8720000000003"/>
    <n v="3.4806822137138874E-3"/>
    <n v="1"/>
  </r>
  <r>
    <s v="ORD1403"/>
    <d v="2025-05-17T00:00:00"/>
    <s v="Maharashtra"/>
    <s v="East"/>
    <x v="3"/>
    <s v="Jeans"/>
    <n v="1"/>
    <n v="2874.17"/>
    <n v="0.06"/>
    <n v="2701.72"/>
    <s v="Net Banking"/>
    <x v="1"/>
    <s v="Express"/>
    <s v="Returned"/>
    <n v="2874.17"/>
    <n v="2701.7197999999999"/>
    <n v="1802015.0199999986"/>
    <m/>
    <m/>
    <n v="7014.593770491806"/>
    <n v="172.45020000000022"/>
    <n v="2.0875591910012284E-3"/>
    <n v="0"/>
  </r>
  <r>
    <s v="ORD1404"/>
    <d v="2025-04-09T00:00:00"/>
    <s v="Maharashtra"/>
    <s v="East"/>
    <x v="4"/>
    <s v="Table"/>
    <n v="3"/>
    <n v="3925.1"/>
    <n v="0.01"/>
    <n v="11657.55"/>
    <s v="Net Banking"/>
    <x v="0"/>
    <s v="Same-Day"/>
    <s v="Delivered"/>
    <n v="11775.3"/>
    <n v="11657.546999999999"/>
    <n v="2189601.9989000014"/>
    <m/>
    <m/>
    <n v="6400.6183730158691"/>
    <n v="117.75300000000061"/>
    <n v="2.5477057909352631E-4"/>
    <n v="1"/>
  </r>
  <r>
    <s v="ORD1405"/>
    <d v="2025-02-27T00:00:00"/>
    <s v="Delhi"/>
    <s v="South"/>
    <x v="1"/>
    <s v="Oil"/>
    <n v="5"/>
    <n v="4454.8500000000004"/>
    <n v="0.16"/>
    <n v="18710.37"/>
    <s v="Net Banking"/>
    <x v="1"/>
    <s v="Same-Day"/>
    <s v="Delivered"/>
    <n v="22274.25"/>
    <n v="18710.37"/>
    <n v="1975775.7839999988"/>
    <m/>
    <m/>
    <n v="7014.593770491806"/>
    <n v="3563.880000000001"/>
    <n v="3.5915911871331244E-3"/>
    <n v="1"/>
  </r>
  <r>
    <s v="ORD1406"/>
    <d v="2025-05-11T00:00:00"/>
    <s v="Tamil Nadu"/>
    <s v="South"/>
    <x v="1"/>
    <s v="Milk"/>
    <n v="5"/>
    <n v="251.48"/>
    <n v="0.02"/>
    <n v="1232.25"/>
    <s v="Credit Card"/>
    <x v="2"/>
    <s v="Standard"/>
    <s v="Cancelled"/>
    <n v="1257.3999999999999"/>
    <n v="1232.252"/>
    <n v="1975775.7839999988"/>
    <m/>
    <m/>
    <n v="6557.4564173228364"/>
    <n v="25.147999999999911"/>
    <n v="7.9529187211706698E-3"/>
    <n v="0"/>
  </r>
  <r>
    <s v="ORD1407"/>
    <d v="2025-03-21T00:00:00"/>
    <s v="Karnataka"/>
    <s v="East"/>
    <x v="0"/>
    <s v="Headphones"/>
    <n v="4"/>
    <n v="3285.82"/>
    <n v="0.25"/>
    <n v="9857.4599999999991"/>
    <s v="Net Banking"/>
    <x v="2"/>
    <s v="Express"/>
    <s v="Cancelled"/>
    <n v="13143.28"/>
    <n v="9857.4600000000009"/>
    <n v="2058812.7634000003"/>
    <m/>
    <m/>
    <n v="6557.4564173228364"/>
    <n v="3285.8199999999997"/>
    <n v="7.6084508585375944E-3"/>
    <n v="0"/>
  </r>
  <r>
    <s v="ORD1408"/>
    <d v="2025-06-09T00:00:00"/>
    <s v="Karnataka"/>
    <s v="South"/>
    <x v="1"/>
    <s v="Milk"/>
    <n v="4"/>
    <n v="1991.86"/>
    <n v="0.22"/>
    <n v="6214.6"/>
    <s v="Net Banking"/>
    <x v="1"/>
    <s v="Same-Day"/>
    <s v="Delivered"/>
    <n v="7967.44"/>
    <n v="6214.6031999999996"/>
    <n v="1975775.7839999988"/>
    <m/>
    <m/>
    <n v="7014.593770491806"/>
    <n v="1752.8368"/>
    <n v="1.1044952958541264E-2"/>
    <n v="1"/>
  </r>
  <r>
    <s v="ORD1409"/>
    <d v="2025-05-30T00:00:00"/>
    <s v="Karnataka"/>
    <s v="East"/>
    <x v="0"/>
    <s v="Smartwatch"/>
    <n v="5"/>
    <n v="3193.69"/>
    <n v="0.06"/>
    <n v="15010.34"/>
    <s v="COD"/>
    <x v="1"/>
    <s v="Express"/>
    <s v="Returned"/>
    <n v="15968.45"/>
    <n v="15010.342999999999"/>
    <n v="2058812.7634000003"/>
    <m/>
    <m/>
    <n v="7014.593770491806"/>
    <n v="958.10700000000179"/>
    <n v="1.8787045705751027E-3"/>
    <n v="0"/>
  </r>
  <r>
    <s v="ORD1410"/>
    <d v="2025-04-19T00:00:00"/>
    <s v="Karnataka"/>
    <s v="East"/>
    <x v="1"/>
    <s v="Oil"/>
    <n v="5"/>
    <n v="1037.21"/>
    <n v="0.24"/>
    <n v="3941.4"/>
    <s v="UPI"/>
    <x v="0"/>
    <s v="Standard"/>
    <s v="Delivered"/>
    <n v="5186.05"/>
    <n v="3941.3980000000001"/>
    <n v="1975775.7839999988"/>
    <m/>
    <m/>
    <n v="6400.6183730158691"/>
    <n v="1244.652"/>
    <n v="2.3138997888566441E-2"/>
    <n v="1"/>
  </r>
  <r>
    <s v="ORD1411"/>
    <d v="2025-01-10T00:00:00"/>
    <s v="Karnataka"/>
    <s v="East"/>
    <x v="2"/>
    <s v="Comics"/>
    <n v="2"/>
    <n v="3864.74"/>
    <n v="0.22"/>
    <n v="6028.99"/>
    <s v="COD"/>
    <x v="2"/>
    <s v="Standard"/>
    <s v="Delivered"/>
    <n v="7729.48"/>
    <n v="6028.9943999999996"/>
    <n v="1954015.6870999979"/>
    <m/>
    <m/>
    <n v="6557.4564173228364"/>
    <n v="1700.4856"/>
    <n v="5.6924916035748846E-3"/>
    <n v="1"/>
  </r>
  <r>
    <s v="ORD1412"/>
    <d v="2025-04-01T00:00:00"/>
    <s v="Delhi"/>
    <s v="South"/>
    <x v="4"/>
    <s v="Curtain"/>
    <n v="5"/>
    <n v="949.74"/>
    <n v="0.18"/>
    <n v="3893.93"/>
    <s v="Net Banking"/>
    <x v="1"/>
    <s v="Express"/>
    <s v="Delivered"/>
    <n v="4748.7"/>
    <n v="3893.9340000000002"/>
    <n v="2189601.9989000014"/>
    <m/>
    <m/>
    <n v="7014.593770491806"/>
    <n v="854.76599999999962"/>
    <n v="1.895255543622465E-2"/>
    <n v="1"/>
  </r>
  <r>
    <s v="ORD1413"/>
    <d v="2025-01-20T00:00:00"/>
    <s v="Tamil Nadu"/>
    <s v="West"/>
    <x v="4"/>
    <s v="Sofa"/>
    <n v="4"/>
    <n v="2473.2800000000002"/>
    <n v="7.0000000000000007E-2"/>
    <n v="9200.6"/>
    <s v="UPI"/>
    <x v="0"/>
    <s v="Same-Day"/>
    <s v="Delivered"/>
    <n v="9893.1200000000008"/>
    <n v="9200.6016"/>
    <n v="2189601.9989000014"/>
    <m/>
    <m/>
    <n v="6400.6183730158691"/>
    <n v="692.51840000000084"/>
    <n v="2.8302497088886014E-3"/>
    <n v="1"/>
  </r>
  <r>
    <s v="ORD1414"/>
    <d v="2025-03-05T00:00:00"/>
    <s v="Gujarat"/>
    <s v="North"/>
    <x v="3"/>
    <s v="Dress"/>
    <n v="1"/>
    <n v="4835.92"/>
    <n v="0.2"/>
    <n v="3868.74"/>
    <s v="Credit Card"/>
    <x v="2"/>
    <s v="Express"/>
    <s v="Delivered"/>
    <n v="4835.92"/>
    <n v="3868.7360000000003"/>
    <n v="1802015.0199999986"/>
    <m/>
    <m/>
    <n v="6557.4564173228364"/>
    <n v="967.18399999999974"/>
    <n v="4.1357177124518186E-3"/>
    <n v="1"/>
  </r>
  <r>
    <s v="ORD1415"/>
    <d v="2025-02-21T00:00:00"/>
    <s v="Tamil Nadu"/>
    <s v="North"/>
    <x v="4"/>
    <s v="Table"/>
    <n v="3"/>
    <n v="2604.48"/>
    <n v="0.11"/>
    <n v="6953.96"/>
    <s v="COD"/>
    <x v="1"/>
    <s v="Express"/>
    <s v="In Transit"/>
    <n v="7813.4400000000005"/>
    <n v="6953.9616000000005"/>
    <n v="2189601.9989000014"/>
    <m/>
    <m/>
    <n v="7014.593770491806"/>
    <n v="859.47839999999997"/>
    <n v="4.2234918294630792E-3"/>
    <n v="0"/>
  </r>
  <r>
    <s v="ORD1416"/>
    <d v="2025-03-06T00:00:00"/>
    <s v="Tamil Nadu"/>
    <s v="North"/>
    <x v="2"/>
    <s v="Novel"/>
    <n v="3"/>
    <n v="685.28"/>
    <n v="0.05"/>
    <n v="1953.05"/>
    <s v="Net Banking"/>
    <x v="2"/>
    <s v="Express"/>
    <s v="Delivered"/>
    <n v="2055.84"/>
    <n v="1953.048"/>
    <n v="1954015.6870999979"/>
    <m/>
    <m/>
    <n v="6557.4564173228364"/>
    <n v="102.79200000000014"/>
    <n v="7.2962876488442685E-3"/>
    <n v="1"/>
  </r>
  <r>
    <s v="ORD1417"/>
    <d v="2025-01-25T00:00:00"/>
    <s v="Maharashtra"/>
    <s v="West"/>
    <x v="0"/>
    <s v="Headphones"/>
    <n v="3"/>
    <n v="724.37"/>
    <n v="0.02"/>
    <n v="2129.65"/>
    <s v="COD"/>
    <x v="1"/>
    <s v="Same-Day"/>
    <s v="Delivered"/>
    <n v="2173.11"/>
    <n v="2129.6478000000002"/>
    <n v="2058812.7634000003"/>
    <m/>
    <m/>
    <n v="7014.593770491806"/>
    <n v="43.462199999999939"/>
    <n v="2.7610199207587284E-3"/>
    <n v="1"/>
  </r>
  <r>
    <s v="ORD1418"/>
    <d v="2025-06-02T00:00:00"/>
    <s v="Maharashtra"/>
    <s v="South"/>
    <x v="1"/>
    <s v="Rice"/>
    <n v="5"/>
    <n v="3625.9"/>
    <n v="7.0000000000000007E-2"/>
    <n v="16860.43"/>
    <s v="Credit Card"/>
    <x v="2"/>
    <s v="Standard"/>
    <s v="Delivered"/>
    <n v="18129.5"/>
    <n v="16860.434999999998"/>
    <n v="1975775.7839999988"/>
    <m/>
    <m/>
    <n v="6557.4564173228364"/>
    <n v="1269.0650000000023"/>
    <n v="1.9305551725088944E-3"/>
    <n v="1"/>
  </r>
  <r>
    <s v="ORD1419"/>
    <d v="2025-03-22T00:00:00"/>
    <s v="Gujarat"/>
    <s v="South"/>
    <x v="1"/>
    <s v="Milk"/>
    <n v="2"/>
    <n v="212.47"/>
    <n v="0.15"/>
    <n v="361.2"/>
    <s v="UPI"/>
    <x v="0"/>
    <s v="Standard"/>
    <s v="Cancelled"/>
    <n v="424.94"/>
    <n v="361.19900000000001"/>
    <n v="1975775.7839999988"/>
    <m/>
    <m/>
    <n v="6400.6183730158691"/>
    <n v="63.740999999999985"/>
    <n v="7.0598202099119878E-2"/>
    <n v="0"/>
  </r>
  <r>
    <s v="ORD1420"/>
    <d v="2025-06-19T00:00:00"/>
    <s v="Gujarat"/>
    <s v="West"/>
    <x v="2"/>
    <s v="Textbook"/>
    <n v="2"/>
    <n v="546.77"/>
    <n v="0.19"/>
    <n v="885.77"/>
    <s v="COD"/>
    <x v="0"/>
    <s v="Express"/>
    <s v="Delivered"/>
    <n v="1093.54"/>
    <n v="885.76740000000007"/>
    <n v="1954015.6870999979"/>
    <m/>
    <m/>
    <n v="6400.6183730158691"/>
    <n v="207.7725999999999"/>
    <n v="3.474952905243521E-2"/>
    <n v="1"/>
  </r>
  <r>
    <s v="ORD1421"/>
    <d v="2025-04-12T00:00:00"/>
    <s v="Delhi"/>
    <s v="East"/>
    <x v="3"/>
    <s v="Jacket"/>
    <n v="5"/>
    <n v="911.65"/>
    <n v="0.04"/>
    <n v="4375.92"/>
    <s v="Debit Card"/>
    <x v="2"/>
    <s v="Standard"/>
    <s v="Delivered"/>
    <n v="4558.25"/>
    <n v="4375.92"/>
    <n v="1802015.0199999986"/>
    <m/>
    <m/>
    <n v="6557.4564173228364"/>
    <n v="182.32999999999993"/>
    <n v="4.3876487687160648E-3"/>
    <n v="1"/>
  </r>
  <r>
    <s v="ORD1422"/>
    <d v="2025-06-12T00:00:00"/>
    <s v="Tamil Nadu"/>
    <s v="West"/>
    <x v="3"/>
    <s v="Dress"/>
    <n v="4"/>
    <n v="2286.21"/>
    <n v="0.06"/>
    <n v="8596.15"/>
    <s v="COD"/>
    <x v="1"/>
    <s v="Standard"/>
    <s v="Delivered"/>
    <n v="9144.84"/>
    <n v="8596.1495999999988"/>
    <n v="1802015.0199999986"/>
    <m/>
    <m/>
    <n v="7014.593770491806"/>
    <n v="548.69040000000132"/>
    <n v="2.6244308265644888E-3"/>
    <n v="1"/>
  </r>
  <r>
    <s v="ORD1423"/>
    <d v="2025-01-03T00:00:00"/>
    <s v="Tamil Nadu"/>
    <s v="West"/>
    <x v="2"/>
    <s v="Textbook"/>
    <n v="1"/>
    <n v="2752.2"/>
    <n v="7.0000000000000007E-2"/>
    <n v="2559.5500000000002"/>
    <s v="COD"/>
    <x v="2"/>
    <s v="Same-Day"/>
    <s v="Delivered"/>
    <n v="2752.2"/>
    <n v="2559.5459999999998"/>
    <n v="1954015.6870999979"/>
    <m/>
    <m/>
    <n v="6557.4564173228364"/>
    <n v="192.654"/>
    <n v="2.5434198096068602E-3"/>
    <n v="1"/>
  </r>
  <r>
    <s v="ORD1424"/>
    <d v="2025-05-10T00:00:00"/>
    <s v="Karnataka"/>
    <s v="South"/>
    <x v="1"/>
    <s v="Milk"/>
    <n v="5"/>
    <n v="3116.63"/>
    <n v="0.21"/>
    <n v="12310.69"/>
    <s v="Credit Card"/>
    <x v="2"/>
    <s v="Same-Day"/>
    <s v="Delivered"/>
    <n v="15583.150000000001"/>
    <n v="12310.688500000002"/>
    <n v="1975775.7839999988"/>
    <m/>
    <m/>
    <n v="6557.4564173228364"/>
    <n v="3272.4614999999994"/>
    <n v="6.7380471855818611E-3"/>
    <n v="1"/>
  </r>
  <r>
    <s v="ORD1425"/>
    <d v="2025-06-20T00:00:00"/>
    <s v="Delhi"/>
    <s v="East"/>
    <x v="0"/>
    <s v="Smartwatch"/>
    <n v="2"/>
    <n v="1639.64"/>
    <n v="0.1"/>
    <n v="2951.35"/>
    <s v="Net Banking"/>
    <x v="0"/>
    <s v="Standard"/>
    <s v="Returned"/>
    <n v="3279.28"/>
    <n v="2951.3520000000003"/>
    <n v="2058812.7634000003"/>
    <m/>
    <m/>
    <n v="6400.6183730158691"/>
    <n v="327.92799999999988"/>
    <n v="6.098899758483569E-3"/>
    <n v="0"/>
  </r>
  <r>
    <s v="ORD1426"/>
    <d v="2025-04-18T00:00:00"/>
    <s v="Maharashtra"/>
    <s v="East"/>
    <x v="2"/>
    <s v="Biography"/>
    <n v="1"/>
    <n v="2316"/>
    <n v="0.2"/>
    <n v="1852.8"/>
    <s v="COD"/>
    <x v="0"/>
    <s v="Express"/>
    <s v="Delivered"/>
    <n v="2316"/>
    <n v="1852.8000000000002"/>
    <n v="1954015.6870999979"/>
    <m/>
    <m/>
    <n v="6400.6183730158691"/>
    <n v="463.19999999999982"/>
    <n v="8.635578583765114E-3"/>
    <n v="1"/>
  </r>
  <r>
    <s v="ORD1427"/>
    <d v="2025-04-02T00:00:00"/>
    <s v="Tamil Nadu"/>
    <s v="East"/>
    <x v="0"/>
    <s v="Smartwatch"/>
    <n v="1"/>
    <n v="2243.08"/>
    <n v="0.09"/>
    <n v="2041.2"/>
    <s v="Net Banking"/>
    <x v="2"/>
    <s v="Express"/>
    <s v="Returned"/>
    <n v="2243.08"/>
    <n v="2041.2028"/>
    <n v="2058812.7634000003"/>
    <m/>
    <m/>
    <n v="6557.4564173228364"/>
    <n v="201.8771999999999"/>
    <n v="4.0123401751163577E-3"/>
    <n v="0"/>
  </r>
  <r>
    <s v="ORD1428"/>
    <d v="2025-03-24T00:00:00"/>
    <s v="Delhi"/>
    <s v="North"/>
    <x v="4"/>
    <s v="Table"/>
    <n v="5"/>
    <n v="3260.54"/>
    <n v="0.15"/>
    <n v="13857.3"/>
    <s v="Debit Card"/>
    <x v="0"/>
    <s v="Standard"/>
    <s v="In Transit"/>
    <n v="16302.7"/>
    <n v="13857.295"/>
    <n v="2189601.9989000014"/>
    <m/>
    <m/>
    <n v="6400.6183730158691"/>
    <n v="2445.4050000000007"/>
    <n v="4.6004649536579827E-3"/>
    <n v="0"/>
  </r>
  <r>
    <s v="ORD1429"/>
    <d v="2025-01-13T00:00:00"/>
    <s v="Delhi"/>
    <s v="East"/>
    <x v="4"/>
    <s v="Lamp"/>
    <n v="2"/>
    <n v="552.65"/>
    <n v="0.17"/>
    <n v="917.4"/>
    <s v="Credit Card"/>
    <x v="1"/>
    <s v="Standard"/>
    <s v="Delivered"/>
    <n v="1105.3"/>
    <n v="917.39899999999989"/>
    <n v="2189601.9989000014"/>
    <m/>
    <m/>
    <n v="7014.593770491806"/>
    <n v="187.90100000000007"/>
    <n v="3.0760879399258121E-2"/>
    <n v="1"/>
  </r>
  <r>
    <s v="ORD1430"/>
    <d v="2025-02-08T00:00:00"/>
    <s v="Delhi"/>
    <s v="West"/>
    <x v="4"/>
    <s v="Table"/>
    <n v="4"/>
    <n v="1464.72"/>
    <n v="0.23"/>
    <n v="4511.34"/>
    <s v="UPI"/>
    <x v="0"/>
    <s v="Standard"/>
    <s v="Delivered"/>
    <n v="5858.88"/>
    <n v="4511.3375999999998"/>
    <n v="2189601.9989000014"/>
    <m/>
    <m/>
    <n v="6400.6183730158691"/>
    <n v="1347.5424000000003"/>
    <n v="1.5702659894041182E-2"/>
    <n v="1"/>
  </r>
  <r>
    <s v="ORD1431"/>
    <d v="2025-04-13T00:00:00"/>
    <s v="Delhi"/>
    <s v="South"/>
    <x v="1"/>
    <s v="Rice"/>
    <n v="1"/>
    <n v="2905.78"/>
    <n v="0.2"/>
    <n v="2324.62"/>
    <s v="Credit Card"/>
    <x v="1"/>
    <s v="Same-Day"/>
    <s v="Delivered"/>
    <n v="2905.78"/>
    <n v="2324.6240000000003"/>
    <n v="1975775.7839999988"/>
    <m/>
    <m/>
    <n v="7014.593770491806"/>
    <n v="581.15599999999995"/>
    <n v="6.8828335249055336E-3"/>
    <n v="1"/>
  </r>
  <r>
    <s v="ORD1432"/>
    <d v="2025-03-14T00:00:00"/>
    <s v="Delhi"/>
    <s v="East"/>
    <x v="2"/>
    <s v="Biography"/>
    <n v="2"/>
    <n v="3052.91"/>
    <n v="0.02"/>
    <n v="5983.7"/>
    <s v="Debit Card"/>
    <x v="0"/>
    <s v="Standard"/>
    <s v="Cancelled"/>
    <n v="6105.82"/>
    <n v="5983.7035999999998"/>
    <n v="1954015.6870999979"/>
    <m/>
    <m/>
    <n v="6400.6183730158691"/>
    <n v="122.11639999999989"/>
    <n v="6.5511266300021952E-4"/>
    <n v="0"/>
  </r>
  <r>
    <s v="ORD1433"/>
    <d v="2025-05-03T00:00:00"/>
    <s v="Tamil Nadu"/>
    <s v="North"/>
    <x v="3"/>
    <s v="T-shirt"/>
    <n v="2"/>
    <n v="848.32"/>
    <n v="0.23"/>
    <n v="1306.4100000000001"/>
    <s v="COD"/>
    <x v="2"/>
    <s v="Standard"/>
    <s v="Delivered"/>
    <n v="1696.64"/>
    <n v="1306.4128000000001"/>
    <n v="1802015.0199999986"/>
    <m/>
    <m/>
    <n v="6557.4564173228364"/>
    <n v="390.22720000000004"/>
    <n v="2.7112410411165595E-2"/>
    <n v="1"/>
  </r>
  <r>
    <s v="ORD1434"/>
    <d v="2025-05-29T00:00:00"/>
    <s v="Gujarat"/>
    <s v="North"/>
    <x v="3"/>
    <s v="Dress"/>
    <n v="5"/>
    <n v="4484.71"/>
    <n v="0.1"/>
    <n v="20181.189999999999"/>
    <s v="Credit Card"/>
    <x v="1"/>
    <s v="Standard"/>
    <s v="Delivered"/>
    <n v="22423.55"/>
    <n v="20181.195"/>
    <n v="1802015.0199999986"/>
    <m/>
    <m/>
    <n v="7014.593770491806"/>
    <n v="2242.3549999999996"/>
    <n v="2.2297985822940613E-3"/>
    <n v="1"/>
  </r>
  <r>
    <s v="ORD1435"/>
    <d v="2025-04-09T00:00:00"/>
    <s v="Gujarat"/>
    <s v="North"/>
    <x v="3"/>
    <s v="Jeans"/>
    <n v="3"/>
    <n v="2365.79"/>
    <n v="0.11"/>
    <n v="6316.66"/>
    <s v="UPI"/>
    <x v="1"/>
    <s v="Same-Day"/>
    <s v="Delivered"/>
    <n v="7097.37"/>
    <n v="6316.6593000000003"/>
    <n v="1802015.0199999986"/>
    <m/>
    <m/>
    <n v="7014.593770491806"/>
    <n v="780.71069999999963"/>
    <n v="4.6496096441357854E-3"/>
    <n v="1"/>
  </r>
  <r>
    <s v="ORD1436"/>
    <d v="2025-05-04T00:00:00"/>
    <s v="Maharashtra"/>
    <s v="West"/>
    <x v="3"/>
    <s v="T-shirt"/>
    <n v="1"/>
    <n v="1507.29"/>
    <n v="0.13"/>
    <n v="1311.34"/>
    <s v="Net Banking"/>
    <x v="0"/>
    <s v="Express"/>
    <s v="Delivered"/>
    <n v="1507.29"/>
    <n v="1311.3423"/>
    <n v="1802015.0199999986"/>
    <m/>
    <m/>
    <n v="6400.6183730158691"/>
    <n v="195.94769999999994"/>
    <n v="8.6247503798207378E-3"/>
    <n v="1"/>
  </r>
  <r>
    <s v="ORD1437"/>
    <d v="2025-03-29T00:00:00"/>
    <s v="Gujarat"/>
    <s v="West"/>
    <x v="2"/>
    <s v="Biography"/>
    <n v="5"/>
    <n v="3619.94"/>
    <n v="0.19"/>
    <n v="14660.76"/>
    <s v="UPI"/>
    <x v="1"/>
    <s v="Express"/>
    <s v="Delivered"/>
    <n v="18099.7"/>
    <n v="14660.757000000001"/>
    <n v="1954015.6870999979"/>
    <m/>
    <m/>
    <n v="7014.593770491806"/>
    <n v="3438.9429999999993"/>
    <n v="5.2487057796538061E-3"/>
    <n v="1"/>
  </r>
  <r>
    <s v="ORD1438"/>
    <d v="2025-05-30T00:00:00"/>
    <s v="Maharashtra"/>
    <s v="West"/>
    <x v="2"/>
    <s v="Textbook"/>
    <n v="5"/>
    <n v="4974.1000000000004"/>
    <n v="0.21"/>
    <n v="19647.689999999999"/>
    <s v="Debit Card"/>
    <x v="0"/>
    <s v="Standard"/>
    <s v="Delivered"/>
    <n v="24870.5"/>
    <n v="19647.695"/>
    <n v="1954015.6870999979"/>
    <m/>
    <m/>
    <n v="6400.6183730158691"/>
    <n v="5222.8050000000003"/>
    <n v="4.2218692828853458E-3"/>
    <n v="1"/>
  </r>
  <r>
    <s v="ORD1439"/>
    <d v="2025-01-13T00:00:00"/>
    <s v="Maharashtra"/>
    <s v="South"/>
    <x v="4"/>
    <s v="Curtain"/>
    <n v="2"/>
    <n v="3776.53"/>
    <n v="0.05"/>
    <n v="7175.41"/>
    <s v="UPI"/>
    <x v="2"/>
    <s v="Same-Day"/>
    <s v="Delivered"/>
    <n v="7553.06"/>
    <n v="7175.4070000000002"/>
    <n v="2189601.9989000014"/>
    <m/>
    <m/>
    <n v="6557.4564173228364"/>
    <n v="377.65300000000025"/>
    <n v="1.3239667101810392E-3"/>
    <n v="1"/>
  </r>
  <r>
    <s v="ORD1440"/>
    <d v="2025-02-11T00:00:00"/>
    <s v="Karnataka"/>
    <s v="East"/>
    <x v="1"/>
    <s v="Oil"/>
    <n v="2"/>
    <n v="180.25"/>
    <n v="0.06"/>
    <n v="338.87"/>
    <s v="Net Banking"/>
    <x v="0"/>
    <s v="Express"/>
    <s v="Delivered"/>
    <n v="360.5"/>
    <n v="338.87"/>
    <n v="1975775.7839999988"/>
    <m/>
    <m/>
    <n v="6400.6183730158691"/>
    <n v="21.629999999999995"/>
    <n v="3.3287101248266296E-2"/>
    <n v="1"/>
  </r>
  <r>
    <s v="ORD1441"/>
    <d v="2025-02-23T00:00:00"/>
    <s v="Karnataka"/>
    <s v="North"/>
    <x v="2"/>
    <s v="Biography"/>
    <n v="2"/>
    <n v="2137.42"/>
    <n v="0.01"/>
    <n v="4232.09"/>
    <s v="Debit Card"/>
    <x v="2"/>
    <s v="Standard"/>
    <s v="Delivered"/>
    <n v="4274.84"/>
    <n v="4232.0915999999997"/>
    <n v="1954015.6870999979"/>
    <m/>
    <m/>
    <n v="6557.4564173228364"/>
    <n v="42.748400000000402"/>
    <n v="4.6785376762639068E-4"/>
    <n v="1"/>
  </r>
  <r>
    <s v="ORD1442"/>
    <d v="2025-04-19T00:00:00"/>
    <s v="Tamil Nadu"/>
    <s v="West"/>
    <x v="0"/>
    <s v="Headphones"/>
    <n v="4"/>
    <n v="482.81"/>
    <n v="7.0000000000000007E-2"/>
    <n v="1796.05"/>
    <s v="Net Banking"/>
    <x v="1"/>
    <s v="Same-Day"/>
    <s v="Delivered"/>
    <n v="1931.24"/>
    <n v="1796.0531999999998"/>
    <n v="2058812.7634000003"/>
    <m/>
    <m/>
    <n v="7014.593770491806"/>
    <n v="135.18680000000018"/>
    <n v="1.4498456949938902E-2"/>
    <n v="1"/>
  </r>
  <r>
    <s v="ORD1443"/>
    <d v="2025-01-28T00:00:00"/>
    <s v="Karnataka"/>
    <s v="South"/>
    <x v="2"/>
    <s v="Novel"/>
    <n v="3"/>
    <n v="4617.7299999999996"/>
    <n v="0.04"/>
    <n v="13299.06"/>
    <s v="UPI"/>
    <x v="0"/>
    <s v="Standard"/>
    <s v="Delivered"/>
    <n v="13853.189999999999"/>
    <n v="13299.062399999999"/>
    <n v="1954015.6870999979"/>
    <m/>
    <m/>
    <n v="6400.6183730158691"/>
    <n v="554.1275999999998"/>
    <n v="8.6622647924413092E-4"/>
    <n v="1"/>
  </r>
  <r>
    <s v="ORD1444"/>
    <d v="2025-07-02T00:00:00"/>
    <s v="Maharashtra"/>
    <s v="West"/>
    <x v="1"/>
    <s v="Milk"/>
    <n v="2"/>
    <n v="3190.31"/>
    <n v="0.09"/>
    <n v="5806.36"/>
    <s v="Credit Card"/>
    <x v="1"/>
    <s v="Express"/>
    <s v="Delivered"/>
    <n v="6380.62"/>
    <n v="5806.3642"/>
    <n v="1975775.7839999988"/>
    <m/>
    <m/>
    <n v="7014.593770491806"/>
    <n v="574.25579999999991"/>
    <n v="2.8210424692271282E-3"/>
    <n v="1"/>
  </r>
  <r>
    <s v="ORD1445"/>
    <d v="2025-02-27T00:00:00"/>
    <s v="Karnataka"/>
    <s v="North"/>
    <x v="1"/>
    <s v="Biscuits"/>
    <n v="3"/>
    <n v="1903.04"/>
    <n v="0.2"/>
    <n v="4567.3"/>
    <s v="COD"/>
    <x v="2"/>
    <s v="Same-Day"/>
    <s v="Returned"/>
    <n v="5709.12"/>
    <n v="4567.2960000000003"/>
    <n v="1975775.7839999988"/>
    <m/>
    <m/>
    <n v="6557.4564173228364"/>
    <n v="1141.8239999999996"/>
    <n v="1.0509500588532034E-2"/>
    <n v="0"/>
  </r>
  <r>
    <s v="ORD1446"/>
    <d v="2025-03-29T00:00:00"/>
    <s v="Gujarat"/>
    <s v="South"/>
    <x v="2"/>
    <s v="Biography"/>
    <n v="5"/>
    <n v="3670.46"/>
    <n v="0.14000000000000001"/>
    <n v="15782.98"/>
    <s v="Credit Card"/>
    <x v="1"/>
    <s v="Standard"/>
    <s v="Returned"/>
    <n v="18352.3"/>
    <n v="15782.977999999999"/>
    <n v="1954015.6870999979"/>
    <m/>
    <m/>
    <n v="7014.593770491806"/>
    <n v="2569.3220000000001"/>
    <n v="3.8142358178538936E-3"/>
    <n v="0"/>
  </r>
  <r>
    <s v="ORD1447"/>
    <d v="2025-06-23T00:00:00"/>
    <s v="Tamil Nadu"/>
    <s v="West"/>
    <x v="2"/>
    <s v="Comics"/>
    <n v="2"/>
    <n v="3834.33"/>
    <n v="0.05"/>
    <n v="7285.23"/>
    <s v="UPI"/>
    <x v="0"/>
    <s v="Same-Day"/>
    <s v="Delivered"/>
    <n v="7668.66"/>
    <n v="7285.2269999999999"/>
    <n v="1954015.6870999979"/>
    <m/>
    <m/>
    <n v="6400.6183730158691"/>
    <n v="383.43299999999999"/>
    <n v="1.3040087838031677E-3"/>
    <n v="1"/>
  </r>
  <r>
    <s v="ORD1448"/>
    <d v="2025-05-18T00:00:00"/>
    <s v="Maharashtra"/>
    <s v="South"/>
    <x v="3"/>
    <s v="T-shirt"/>
    <n v="2"/>
    <n v="1053.02"/>
    <n v="0.14000000000000001"/>
    <n v="1811.19"/>
    <s v="UPI"/>
    <x v="0"/>
    <s v="Express"/>
    <s v="Delivered"/>
    <n v="2106.04"/>
    <n v="1811.1943999999999"/>
    <n v="1802015.0199999986"/>
    <m/>
    <m/>
    <n v="6400.6183730158691"/>
    <n v="294.8456000000001"/>
    <n v="1.329509411027331E-2"/>
    <n v="1"/>
  </r>
  <r>
    <s v="ORD1449"/>
    <d v="2025-04-07T00:00:00"/>
    <s v="Delhi"/>
    <s v="North"/>
    <x v="1"/>
    <s v="Milk"/>
    <n v="2"/>
    <n v="4308.32"/>
    <n v="7.0000000000000007E-2"/>
    <n v="8013.48"/>
    <s v="Credit Card"/>
    <x v="0"/>
    <s v="Express"/>
    <s v="Delivered"/>
    <n v="8616.64"/>
    <n v="8013.4751999999989"/>
    <n v="1975775.7839999988"/>
    <m/>
    <m/>
    <n v="6400.6183730158691"/>
    <n v="603.16480000000047"/>
    <n v="1.624763248783749E-3"/>
    <n v="1"/>
  </r>
  <r>
    <s v="ORD1450"/>
    <d v="2025-01-26T00:00:00"/>
    <s v="Maharashtra"/>
    <s v="East"/>
    <x v="3"/>
    <s v="Jacket"/>
    <n v="4"/>
    <n v="4077.28"/>
    <n v="0.09"/>
    <n v="14841.3"/>
    <s v="Credit Card"/>
    <x v="1"/>
    <s v="Same-Day"/>
    <s v="Returned"/>
    <n v="16309.12"/>
    <n v="14841.299200000001"/>
    <n v="1802015.0199999986"/>
    <m/>
    <m/>
    <n v="7014.593770491806"/>
    <n v="1467.8207999999995"/>
    <n v="2.2073539222226581E-3"/>
    <n v="0"/>
  </r>
  <r>
    <s v="ORD1451"/>
    <d v="2025-01-08T00:00:00"/>
    <s v="Karnataka"/>
    <s v="South"/>
    <x v="4"/>
    <s v="Curtain"/>
    <n v="5"/>
    <n v="2648.24"/>
    <n v="7.0000000000000007E-2"/>
    <n v="12314.32"/>
    <s v="COD"/>
    <x v="0"/>
    <s v="Same-Day"/>
    <s v="Delivered"/>
    <n v="13241.199999999999"/>
    <n v="12314.315999999999"/>
    <n v="2189601.9989000014"/>
    <m/>
    <m/>
    <n v="6400.6183730158691"/>
    <n v="926.88400000000001"/>
    <n v="2.643264960879679E-3"/>
    <n v="1"/>
  </r>
  <r>
    <s v="ORD1452"/>
    <d v="2025-05-05T00:00:00"/>
    <s v="Tamil Nadu"/>
    <s v="North"/>
    <x v="0"/>
    <s v="Smartwatch"/>
    <n v="5"/>
    <n v="1572.79"/>
    <n v="0.24"/>
    <n v="5976.6"/>
    <s v="UPI"/>
    <x v="2"/>
    <s v="Express"/>
    <s v="In Transit"/>
    <n v="7863.95"/>
    <n v="5976.6019999999999"/>
    <n v="2058812.7634000003"/>
    <m/>
    <m/>
    <n v="6557.4564173228364"/>
    <n v="1887.348"/>
    <n v="1.525950699076164E-2"/>
    <n v="0"/>
  </r>
  <r>
    <s v="ORD1453"/>
    <d v="2025-05-01T00:00:00"/>
    <s v="Maharashtra"/>
    <s v="West"/>
    <x v="4"/>
    <s v="Curtain"/>
    <n v="2"/>
    <n v="4237.99"/>
    <n v="0.05"/>
    <n v="8052.18"/>
    <s v="Debit Card"/>
    <x v="1"/>
    <s v="Standard"/>
    <s v="Returned"/>
    <n v="8475.98"/>
    <n v="8052.1809999999996"/>
    <n v="2189601.9989000014"/>
    <m/>
    <m/>
    <n v="7014.593770491806"/>
    <n v="423.79899999999998"/>
    <n v="1.1798045771698378E-3"/>
    <n v="0"/>
  </r>
  <r>
    <s v="ORD1454"/>
    <d v="2025-06-07T00:00:00"/>
    <s v="Tamil Nadu"/>
    <s v="West"/>
    <x v="0"/>
    <s v="Headphones"/>
    <n v="5"/>
    <n v="1722.94"/>
    <n v="0.02"/>
    <n v="8442.41"/>
    <s v="Net Banking"/>
    <x v="2"/>
    <s v="Standard"/>
    <s v="Returned"/>
    <n v="8614.7000000000007"/>
    <n v="8442.4060000000009"/>
    <n v="2058812.7634000003"/>
    <m/>
    <m/>
    <n v="6557.4564173228364"/>
    <n v="172.29399999999987"/>
    <n v="1.1608065283759156E-3"/>
    <n v="0"/>
  </r>
  <r>
    <s v="ORD1455"/>
    <d v="2025-02-18T00:00:00"/>
    <s v="Maharashtra"/>
    <s v="East"/>
    <x v="0"/>
    <s v="Headphones"/>
    <n v="4"/>
    <n v="854.83"/>
    <n v="0.12"/>
    <n v="3009"/>
    <s v="Net Banking"/>
    <x v="2"/>
    <s v="Standard"/>
    <s v="Returned"/>
    <n v="3419.32"/>
    <n v="3009.0016000000001"/>
    <n v="2058812.7634000003"/>
    <m/>
    <m/>
    <n v="6557.4564173228364"/>
    <n v="410.31840000000011"/>
    <n v="1.403787887650176E-2"/>
    <n v="0"/>
  </r>
  <r>
    <s v="ORD1456"/>
    <d v="2025-05-20T00:00:00"/>
    <s v="Delhi"/>
    <s v="East"/>
    <x v="0"/>
    <s v="Headphones"/>
    <n v="4"/>
    <n v="2983.27"/>
    <n v="0.1"/>
    <n v="10739.77"/>
    <s v="Net Banking"/>
    <x v="2"/>
    <s v="Standard"/>
    <s v="Delivered"/>
    <n v="11933.08"/>
    <n v="10739.772000000001"/>
    <n v="2058812.7634000003"/>
    <m/>
    <m/>
    <n v="6557.4564173228364"/>
    <n v="1193.3079999999991"/>
    <n v="3.3520264676009884E-3"/>
    <n v="1"/>
  </r>
  <r>
    <s v="ORD1457"/>
    <d v="2025-02-02T00:00:00"/>
    <s v="Delhi"/>
    <s v="North"/>
    <x v="3"/>
    <s v="Dress"/>
    <n v="5"/>
    <n v="1946.55"/>
    <n v="0.02"/>
    <n v="9538.09"/>
    <s v="COD"/>
    <x v="2"/>
    <s v="Standard"/>
    <s v="Cancelled"/>
    <n v="9732.75"/>
    <n v="9538.0949999999993"/>
    <n v="1802015.0199999986"/>
    <m/>
    <m/>
    <n v="6557.4564173228364"/>
    <n v="194.65500000000065"/>
    <n v="1.0274588374303256E-3"/>
    <n v="0"/>
  </r>
  <r>
    <s v="ORD1458"/>
    <d v="2025-03-04T00:00:00"/>
    <s v="Gujarat"/>
    <s v="South"/>
    <x v="0"/>
    <s v="Laptop"/>
    <n v="1"/>
    <n v="4678.43"/>
    <n v="0.2"/>
    <n v="3742.74"/>
    <s v="Net Banking"/>
    <x v="2"/>
    <s v="Same-Day"/>
    <s v="In Transit"/>
    <n v="4678.43"/>
    <n v="3742.7440000000006"/>
    <n v="2058812.7634000003"/>
    <m/>
    <m/>
    <n v="6557.4564173228364"/>
    <n v="935.68599999999969"/>
    <n v="4.2749383874504908E-3"/>
    <n v="0"/>
  </r>
  <r>
    <s v="ORD1459"/>
    <d v="2025-04-19T00:00:00"/>
    <s v="Delhi"/>
    <s v="East"/>
    <x v="0"/>
    <s v="Smartwatch"/>
    <n v="3"/>
    <n v="4920.1400000000003"/>
    <n v="0.09"/>
    <n v="13431.98"/>
    <s v="Credit Card"/>
    <x v="0"/>
    <s v="Same-Day"/>
    <s v="Delivered"/>
    <n v="14760.420000000002"/>
    <n v="13431.982200000002"/>
    <n v="2058812.7634000003"/>
    <m/>
    <m/>
    <n v="6400.6183730158691"/>
    <n v="1328.4377999999997"/>
    <n v="1.8292162418142572E-3"/>
    <n v="1"/>
  </r>
  <r>
    <s v="ORD1460"/>
    <d v="2025-01-05T00:00:00"/>
    <s v="Delhi"/>
    <s v="North"/>
    <x v="0"/>
    <s v="Smartphone"/>
    <n v="1"/>
    <n v="290.82"/>
    <n v="0.15"/>
    <n v="247.2"/>
    <s v="UPI"/>
    <x v="2"/>
    <s v="Standard"/>
    <s v="Cancelled"/>
    <n v="290.82"/>
    <n v="247.19699999999997"/>
    <n v="2058812.7634000003"/>
    <m/>
    <m/>
    <n v="6557.4564173228364"/>
    <n v="43.623000000000019"/>
    <n v="5.1578295853105013E-2"/>
    <n v="0"/>
  </r>
  <r>
    <s v="ORD1461"/>
    <d v="2025-04-20T00:00:00"/>
    <s v="Tamil Nadu"/>
    <s v="North"/>
    <x v="3"/>
    <s v="Jeans"/>
    <n v="3"/>
    <n v="3007.51"/>
    <n v="0.15"/>
    <n v="7669.15"/>
    <s v="Net Banking"/>
    <x v="0"/>
    <s v="Same-Day"/>
    <s v="Cancelled"/>
    <n v="9022.5300000000007"/>
    <n v="7669.1505000000006"/>
    <n v="1802015.0199999986"/>
    <m/>
    <m/>
    <n v="6400.6183730158691"/>
    <n v="1353.3795"/>
    <n v="4.987514588480171E-3"/>
    <n v="0"/>
  </r>
  <r>
    <s v="ORD1462"/>
    <d v="2025-03-23T00:00:00"/>
    <s v="Maharashtra"/>
    <s v="North"/>
    <x v="4"/>
    <s v="Sofa"/>
    <n v="3"/>
    <n v="871.23"/>
    <n v="0.19"/>
    <n v="2117.09"/>
    <s v="Net Banking"/>
    <x v="1"/>
    <s v="Same-Day"/>
    <s v="Delivered"/>
    <n v="2613.69"/>
    <n v="2117.0889000000002"/>
    <n v="2189601.9989000014"/>
    <m/>
    <m/>
    <n v="7014.593770491806"/>
    <n v="496.60109999999986"/>
    <n v="2.1808248108995329E-2"/>
    <n v="1"/>
  </r>
  <r>
    <s v="ORD1463"/>
    <d v="2025-01-21T00:00:00"/>
    <s v="Maharashtra"/>
    <s v="East"/>
    <x v="3"/>
    <s v="Dress"/>
    <n v="2"/>
    <n v="3505.05"/>
    <n v="0.2"/>
    <n v="5608.08"/>
    <s v="Net Banking"/>
    <x v="2"/>
    <s v="Express"/>
    <s v="Delivered"/>
    <n v="7010.1"/>
    <n v="5608.0800000000008"/>
    <n v="1802015.0199999986"/>
    <m/>
    <m/>
    <n v="6557.4564173228364"/>
    <n v="1402.0199999999995"/>
    <n v="5.7060526953966427E-3"/>
    <n v="1"/>
  </r>
  <r>
    <s v="ORD1464"/>
    <d v="2025-02-15T00:00:00"/>
    <s v="Delhi"/>
    <s v="South"/>
    <x v="2"/>
    <s v="Biography"/>
    <n v="3"/>
    <n v="1131.68"/>
    <n v="0.12"/>
    <n v="2987.64"/>
    <s v="UPI"/>
    <x v="1"/>
    <s v="Same-Day"/>
    <s v="Delivered"/>
    <n v="3395.04"/>
    <n v="2987.6352000000002"/>
    <n v="1954015.6870999979"/>
    <m/>
    <m/>
    <n v="7014.593770491806"/>
    <n v="407.4047999999998"/>
    <n v="1.0603704227343417E-2"/>
    <n v="1"/>
  </r>
  <r>
    <s v="ORD1465"/>
    <d v="2025-06-15T00:00:00"/>
    <s v="Delhi"/>
    <s v="East"/>
    <x v="0"/>
    <s v="Smartphone"/>
    <n v="2"/>
    <n v="831.7"/>
    <n v="0.02"/>
    <n v="1630.13"/>
    <s v="Credit Card"/>
    <x v="2"/>
    <s v="Express"/>
    <s v="Delivered"/>
    <n v="1663.4"/>
    <n v="1630.1320000000001"/>
    <n v="2058812.7634000003"/>
    <m/>
    <m/>
    <n v="6557.4564173228364"/>
    <n v="33.268000000000029"/>
    <n v="2.4047132379463746E-3"/>
    <n v="1"/>
  </r>
  <r>
    <s v="ORD1466"/>
    <d v="2025-06-29T00:00:00"/>
    <s v="Tamil Nadu"/>
    <s v="South"/>
    <x v="2"/>
    <s v="Biography"/>
    <n v="5"/>
    <n v="3673.96"/>
    <n v="0.08"/>
    <n v="16900.22"/>
    <s v="Credit Card"/>
    <x v="1"/>
    <s v="Same-Day"/>
    <s v="Returned"/>
    <n v="18369.8"/>
    <n v="16900.216"/>
    <n v="1954015.6870999979"/>
    <m/>
    <m/>
    <n v="7014.593770491806"/>
    <n v="1469.5839999999989"/>
    <n v="2.1774869622968136E-3"/>
    <n v="0"/>
  </r>
  <r>
    <s v="ORD1467"/>
    <d v="2025-01-25T00:00:00"/>
    <s v="Delhi"/>
    <s v="West"/>
    <x v="0"/>
    <s v="Headphones"/>
    <n v="3"/>
    <n v="423.67"/>
    <n v="0.01"/>
    <n v="1258.3"/>
    <s v="Net Banking"/>
    <x v="0"/>
    <s v="Express"/>
    <s v="Delivered"/>
    <n v="1271.01"/>
    <n v="1258.2999"/>
    <n v="2058812.7634000003"/>
    <m/>
    <m/>
    <n v="6400.6183730158691"/>
    <n v="12.710100000000011"/>
    <n v="2.3603276134727502E-3"/>
    <n v="1"/>
  </r>
  <r>
    <s v="ORD1468"/>
    <d v="2025-04-02T00:00:00"/>
    <s v="Tamil Nadu"/>
    <s v="West"/>
    <x v="2"/>
    <s v="Biography"/>
    <n v="2"/>
    <n v="4097.33"/>
    <n v="0.19"/>
    <n v="6637.67"/>
    <s v="UPI"/>
    <x v="2"/>
    <s v="Same-Day"/>
    <s v="Delivered"/>
    <n v="8194.66"/>
    <n v="6637.6746000000003"/>
    <n v="1954015.6870999979"/>
    <m/>
    <m/>
    <n v="6557.4564173228364"/>
    <n v="1556.9853999999996"/>
    <n v="4.6371661545445454E-3"/>
    <n v="1"/>
  </r>
  <r>
    <s v="ORD1469"/>
    <d v="2025-01-25T00:00:00"/>
    <s v="Maharashtra"/>
    <s v="South"/>
    <x v="1"/>
    <s v="Oil"/>
    <n v="4"/>
    <n v="556.76"/>
    <n v="0.22"/>
    <n v="1737.09"/>
    <s v="Debit Card"/>
    <x v="2"/>
    <s v="Express"/>
    <s v="Delivered"/>
    <n v="2227.04"/>
    <n v="1737.0912000000001"/>
    <n v="1975775.7839999988"/>
    <m/>
    <m/>
    <n v="6557.4564173228364"/>
    <n v="489.94879999999989"/>
    <n v="3.9514332926215964E-2"/>
    <n v="1"/>
  </r>
  <r>
    <s v="ORD1470"/>
    <d v="2025-05-08T00:00:00"/>
    <s v="Gujarat"/>
    <s v="North"/>
    <x v="3"/>
    <s v="Jeans"/>
    <n v="3"/>
    <n v="4545.8"/>
    <n v="0.18"/>
    <n v="11182.67"/>
    <s v="COD"/>
    <x v="2"/>
    <s v="Express"/>
    <s v="Cancelled"/>
    <n v="13637.400000000001"/>
    <n v="11182.668000000001"/>
    <n v="1802015.0199999986"/>
    <m/>
    <m/>
    <n v="6557.4564173228364"/>
    <n v="2454.732"/>
    <n v="3.9596990628712218E-3"/>
    <n v="0"/>
  </r>
  <r>
    <s v="ORD1471"/>
    <d v="2025-06-13T00:00:00"/>
    <s v="Gujarat"/>
    <s v="South"/>
    <x v="4"/>
    <s v="Curtain"/>
    <n v="1"/>
    <n v="612.53"/>
    <n v="0.19"/>
    <n v="496.15"/>
    <s v="UPI"/>
    <x v="2"/>
    <s v="Same-Day"/>
    <s v="Delivered"/>
    <n v="612.53"/>
    <n v="496.14929999999998"/>
    <n v="2189601.9989000014"/>
    <m/>
    <m/>
    <n v="6557.4564173228364"/>
    <n v="116.38069999999999"/>
    <n v="3.1018888870749189E-2"/>
    <n v="1"/>
  </r>
  <r>
    <s v="ORD1472"/>
    <d v="2025-02-01T00:00:00"/>
    <s v="Gujarat"/>
    <s v="North"/>
    <x v="4"/>
    <s v="Curtain"/>
    <n v="5"/>
    <n v="3101.07"/>
    <n v="0.15"/>
    <n v="13179.55"/>
    <s v="Net Banking"/>
    <x v="1"/>
    <s v="Express"/>
    <s v="Delivered"/>
    <n v="15505.35"/>
    <n v="13179.547500000001"/>
    <n v="2189601.9989000014"/>
    <m/>
    <m/>
    <n v="7014.593770491806"/>
    <n v="2325.8024999999998"/>
    <n v="4.8370401184107421E-3"/>
    <n v="1"/>
  </r>
  <r>
    <s v="ORD1473"/>
    <d v="2025-04-09T00:00:00"/>
    <s v="Gujarat"/>
    <s v="North"/>
    <x v="1"/>
    <s v="Milk"/>
    <n v="3"/>
    <n v="1729.77"/>
    <n v="0.1"/>
    <n v="4670.38"/>
    <s v="Net Banking"/>
    <x v="0"/>
    <s v="Same-Day"/>
    <s v="Delivered"/>
    <n v="5189.3099999999995"/>
    <n v="4670.3789999999999"/>
    <n v="1975775.7839999988"/>
    <m/>
    <m/>
    <n v="6400.6183730158691"/>
    <n v="518.93099999999959"/>
    <n v="5.7811154084068984E-3"/>
    <n v="1"/>
  </r>
  <r>
    <s v="ORD1474"/>
    <d v="2025-07-03T00:00:00"/>
    <s v="Gujarat"/>
    <s v="East"/>
    <x v="2"/>
    <s v="Biography"/>
    <n v="3"/>
    <n v="4190.53"/>
    <n v="0.06"/>
    <n v="11817.29"/>
    <s v="COD"/>
    <x v="0"/>
    <s v="Express"/>
    <s v="Returned"/>
    <n v="12571.59"/>
    <n v="11817.294599999999"/>
    <n v="1954015.6870999979"/>
    <m/>
    <m/>
    <n v="6400.6183730158691"/>
    <n v="754.29540000000088"/>
    <n v="1.4317997962071624E-3"/>
    <n v="0"/>
  </r>
  <r>
    <s v="ORD1475"/>
    <d v="2025-05-22T00:00:00"/>
    <s v="Gujarat"/>
    <s v="West"/>
    <x v="0"/>
    <s v="Laptop"/>
    <n v="3"/>
    <n v="121"/>
    <n v="0.06"/>
    <n v="341.22"/>
    <s v="UPI"/>
    <x v="2"/>
    <s v="Standard"/>
    <s v="Delivered"/>
    <n v="363"/>
    <n v="341.21999999999997"/>
    <n v="2058812.7634000003"/>
    <m/>
    <m/>
    <n v="6557.4564173228364"/>
    <n v="21.78000000000003"/>
    <n v="4.9586776859504134E-2"/>
    <n v="1"/>
  </r>
  <r>
    <s v="ORD1476"/>
    <d v="2025-02-28T00:00:00"/>
    <s v="Maharashtra"/>
    <s v="North"/>
    <x v="0"/>
    <s v="Smartwatch"/>
    <n v="5"/>
    <n v="4090.68"/>
    <n v="0.14000000000000001"/>
    <n v="17589.919999999998"/>
    <s v="Credit Card"/>
    <x v="2"/>
    <s v="Express"/>
    <s v="Delivered"/>
    <n v="20453.399999999998"/>
    <n v="17589.923999999999"/>
    <n v="2058812.7634000003"/>
    <m/>
    <m/>
    <n v="6557.4564173228364"/>
    <n v="2863.4759999999987"/>
    <n v="3.4224138773993567E-3"/>
    <n v="1"/>
  </r>
  <r>
    <s v="ORD1477"/>
    <d v="2025-04-11T00:00:00"/>
    <s v="Tamil Nadu"/>
    <s v="South"/>
    <x v="4"/>
    <s v="Lamp"/>
    <n v="5"/>
    <n v="3340.31"/>
    <n v="7.0000000000000007E-2"/>
    <n v="15532.44"/>
    <s v="COD"/>
    <x v="0"/>
    <s v="Standard"/>
    <s v="Returned"/>
    <n v="16701.55"/>
    <n v="15532.441499999999"/>
    <n v="2189601.9989000014"/>
    <m/>
    <m/>
    <n v="6400.6183730158691"/>
    <n v="1169.1085000000003"/>
    <n v="2.0956138801488488E-3"/>
    <n v="0"/>
  </r>
  <r>
    <s v="ORD1478"/>
    <d v="2025-05-19T00:00:00"/>
    <s v="Delhi"/>
    <s v="South"/>
    <x v="2"/>
    <s v="Comics"/>
    <n v="2"/>
    <n v="169.64"/>
    <n v="0.11"/>
    <n v="301.95999999999998"/>
    <s v="COD"/>
    <x v="1"/>
    <s v="Express"/>
    <s v="Returned"/>
    <n v="339.28"/>
    <n v="301.95919999999995"/>
    <n v="1954015.6870999979"/>
    <m/>
    <m/>
    <n v="7014.593770491806"/>
    <n v="37.32080000000002"/>
    <n v="6.4843197359113425E-2"/>
    <n v="0"/>
  </r>
  <r>
    <s v="ORD1479"/>
    <d v="2025-02-25T00:00:00"/>
    <s v="Delhi"/>
    <s v="South"/>
    <x v="0"/>
    <s v="Smartphone"/>
    <n v="3"/>
    <n v="3391.87"/>
    <n v="0.1"/>
    <n v="9158.0499999999993"/>
    <s v="UPI"/>
    <x v="0"/>
    <s v="Express"/>
    <s v="Delivered"/>
    <n v="10175.61"/>
    <n v="9158.0490000000009"/>
    <n v="2058812.7634000003"/>
    <m/>
    <m/>
    <n v="6400.6183730158691"/>
    <n v="1017.5609999999997"/>
    <n v="2.9482261997069467E-3"/>
    <n v="1"/>
  </r>
  <r>
    <s v="ORD1480"/>
    <d v="2025-03-24T00:00:00"/>
    <s v="Karnataka"/>
    <s v="North"/>
    <x v="4"/>
    <s v="Lamp"/>
    <n v="5"/>
    <n v="3231.21"/>
    <n v="0.02"/>
    <n v="15832.93"/>
    <s v="UPI"/>
    <x v="1"/>
    <s v="Standard"/>
    <s v="Returned"/>
    <n v="16156.05"/>
    <n v="15832.928999999998"/>
    <n v="2189601.9989000014"/>
    <m/>
    <m/>
    <n v="7014.593770491806"/>
    <n v="323.121000000001"/>
    <n v="6.1896317478591604E-4"/>
    <n v="0"/>
  </r>
  <r>
    <s v="ORD1481"/>
    <d v="2025-06-14T00:00:00"/>
    <s v="Maharashtra"/>
    <s v="West"/>
    <x v="0"/>
    <s v="Laptop"/>
    <n v="1"/>
    <n v="3848.01"/>
    <n v="0.08"/>
    <n v="3540.17"/>
    <s v="UPI"/>
    <x v="0"/>
    <s v="Same-Day"/>
    <s v="Delivered"/>
    <n v="3848.01"/>
    <n v="3540.1692000000003"/>
    <n v="2058812.7634000003"/>
    <m/>
    <m/>
    <n v="6400.6183730158691"/>
    <n v="307.84079999999994"/>
    <n v="2.0789966762040637E-3"/>
    <n v="1"/>
  </r>
  <r>
    <s v="ORD1482"/>
    <d v="2025-04-06T00:00:00"/>
    <s v="Maharashtra"/>
    <s v="East"/>
    <x v="2"/>
    <s v="Comics"/>
    <n v="3"/>
    <n v="964.35"/>
    <n v="0.2"/>
    <n v="2314.44"/>
    <s v="UPI"/>
    <x v="0"/>
    <s v="Same-Day"/>
    <s v="Delivered"/>
    <n v="2893.05"/>
    <n v="2314.44"/>
    <n v="1954015.6870999979"/>
    <m/>
    <m/>
    <n v="6400.6183730158691"/>
    <n v="578.61000000000013"/>
    <n v="2.0739358116866283E-2"/>
    <n v="1"/>
  </r>
  <r>
    <s v="ORD1483"/>
    <d v="2025-04-04T00:00:00"/>
    <s v="Maharashtra"/>
    <s v="South"/>
    <x v="1"/>
    <s v="Rice"/>
    <n v="3"/>
    <n v="885.67"/>
    <n v="0.2"/>
    <n v="2125.61"/>
    <s v="Debit Card"/>
    <x v="0"/>
    <s v="Same-Day"/>
    <s v="Delivered"/>
    <n v="2657.0099999999998"/>
    <n v="2125.6079999999997"/>
    <n v="1975775.7839999988"/>
    <m/>
    <m/>
    <n v="6400.6183730158691"/>
    <n v="531.40200000000004"/>
    <n v="2.2581774250002823E-2"/>
    <n v="1"/>
  </r>
  <r>
    <s v="ORD1484"/>
    <d v="2025-02-19T00:00:00"/>
    <s v="Karnataka"/>
    <s v="South"/>
    <x v="4"/>
    <s v="Lamp"/>
    <n v="1"/>
    <n v="4055.65"/>
    <n v="0.19"/>
    <n v="3285.08"/>
    <s v="Net Banking"/>
    <x v="2"/>
    <s v="Express"/>
    <s v="Delivered"/>
    <n v="4055.65"/>
    <n v="3285.0765000000001"/>
    <n v="2189601.9989000014"/>
    <m/>
    <m/>
    <n v="6557.4564173228364"/>
    <n v="770.57349999999997"/>
    <n v="4.6848224082452873E-3"/>
    <n v="1"/>
  </r>
  <r>
    <s v="ORD1485"/>
    <d v="2025-04-01T00:00:00"/>
    <s v="Gujarat"/>
    <s v="West"/>
    <x v="1"/>
    <s v="Biscuits"/>
    <n v="2"/>
    <n v="4189.1000000000004"/>
    <n v="0.23"/>
    <n v="6451.21"/>
    <s v="Credit Card"/>
    <x v="1"/>
    <s v="Express"/>
    <s v="Delivered"/>
    <n v="8378.2000000000007"/>
    <n v="6451.2140000000009"/>
    <n v="1975775.7839999988"/>
    <m/>
    <m/>
    <n v="7014.593770491806"/>
    <n v="1926.9859999999999"/>
    <n v="5.4904394738726691E-3"/>
    <n v="1"/>
  </r>
  <r>
    <s v="ORD1486"/>
    <d v="2025-04-20T00:00:00"/>
    <s v="Maharashtra"/>
    <s v="East"/>
    <x v="4"/>
    <s v="Sofa"/>
    <n v="2"/>
    <n v="118.24"/>
    <n v="0.09"/>
    <n v="215.2"/>
    <s v="Credit Card"/>
    <x v="2"/>
    <s v="Same-Day"/>
    <s v="Delivered"/>
    <n v="236.48"/>
    <n v="215.1968"/>
    <n v="2189601.9989000014"/>
    <m/>
    <m/>
    <n v="6557.4564173228364"/>
    <n v="21.283199999999994"/>
    <n v="7.6116373477672528E-2"/>
    <n v="1"/>
  </r>
  <r>
    <s v="ORD1487"/>
    <d v="2025-01-31T00:00:00"/>
    <s v="Karnataka"/>
    <s v="North"/>
    <x v="2"/>
    <s v="Novel"/>
    <n v="2"/>
    <n v="4230.8100000000004"/>
    <n v="0.15"/>
    <n v="7192.38"/>
    <s v="Net Banking"/>
    <x v="0"/>
    <s v="Same-Day"/>
    <s v="Delivered"/>
    <n v="8461.6200000000008"/>
    <n v="7192.3770000000004"/>
    <n v="1954015.6870999979"/>
    <m/>
    <m/>
    <n v="6400.6183730158691"/>
    <n v="1269.2430000000004"/>
    <n v="3.5454203804945145E-3"/>
    <n v="1"/>
  </r>
  <r>
    <s v="ORD1488"/>
    <d v="2025-03-18T00:00:00"/>
    <s v="Gujarat"/>
    <s v="East"/>
    <x v="2"/>
    <s v="Biography"/>
    <n v="3"/>
    <n v="686.79"/>
    <n v="0.2"/>
    <n v="1648.3"/>
    <s v="COD"/>
    <x v="1"/>
    <s v="Same-Day"/>
    <s v="Delivered"/>
    <n v="2060.37"/>
    <n v="1648.296"/>
    <n v="1954015.6870999979"/>
    <m/>
    <m/>
    <n v="7014.593770491806"/>
    <n v="412.07399999999984"/>
    <n v="2.9120983124390282E-2"/>
    <n v="1"/>
  </r>
  <r>
    <s v="ORD1489"/>
    <d v="2025-02-09T00:00:00"/>
    <s v="Karnataka"/>
    <s v="East"/>
    <x v="1"/>
    <s v="Biscuits"/>
    <n v="1"/>
    <n v="4701.34"/>
    <n v="0.17"/>
    <n v="3902.11"/>
    <s v="Credit Card"/>
    <x v="0"/>
    <s v="Standard"/>
    <s v="Cancelled"/>
    <n v="4701.34"/>
    <n v="3902.1122"/>
    <n v="1975775.7839999988"/>
    <m/>
    <m/>
    <n v="6400.6183730158691"/>
    <n v="799.22780000000012"/>
    <n v="3.6159903346705408E-3"/>
    <n v="0"/>
  </r>
  <r>
    <s v="ORD1490"/>
    <d v="2025-07-01T00:00:00"/>
    <s v="Karnataka"/>
    <s v="East"/>
    <x v="3"/>
    <s v="Dress"/>
    <n v="5"/>
    <n v="1882.55"/>
    <n v="0.12"/>
    <n v="8283.2199999999993"/>
    <s v="Net Banking"/>
    <x v="0"/>
    <s v="Same-Day"/>
    <s v="Delivered"/>
    <n v="9412.75"/>
    <n v="8283.2199999999993"/>
    <n v="1802015.0199999986"/>
    <m/>
    <m/>
    <n v="6400.6183730158691"/>
    <n v="1129.5300000000007"/>
    <n v="6.3743326870468247E-3"/>
    <n v="1"/>
  </r>
  <r>
    <s v="ORD1491"/>
    <d v="2025-04-29T00:00:00"/>
    <s v="Karnataka"/>
    <s v="North"/>
    <x v="0"/>
    <s v="Headphones"/>
    <n v="1"/>
    <n v="4360.57"/>
    <n v="0.23"/>
    <n v="3357.64"/>
    <s v="Debit Card"/>
    <x v="1"/>
    <s v="Same-Day"/>
    <s v="Delivered"/>
    <n v="4360.57"/>
    <n v="3357.6388999999999"/>
    <n v="2058812.7634000003"/>
    <m/>
    <m/>
    <n v="7014.593770491806"/>
    <n v="1002.9310999999998"/>
    <n v="5.274539796402764E-3"/>
    <n v="1"/>
  </r>
  <r>
    <s v="ORD1492"/>
    <d v="2025-04-11T00:00:00"/>
    <s v="Karnataka"/>
    <s v="South"/>
    <x v="0"/>
    <s v="Headphones"/>
    <n v="2"/>
    <n v="2924.42"/>
    <n v="0.15"/>
    <n v="4971.51"/>
    <s v="UPI"/>
    <x v="0"/>
    <s v="Standard"/>
    <s v="Delivered"/>
    <n v="5848.84"/>
    <n v="4971.5140000000001"/>
    <n v="2058812.7634000003"/>
    <m/>
    <m/>
    <n v="6400.6183730158691"/>
    <n v="877.32600000000002"/>
    <n v="5.1292222047448722E-3"/>
    <n v="1"/>
  </r>
  <r>
    <s v="ORD1493"/>
    <d v="2025-05-27T00:00:00"/>
    <s v="Gujarat"/>
    <s v="North"/>
    <x v="4"/>
    <s v="Lamp"/>
    <n v="5"/>
    <n v="1556.31"/>
    <n v="0.14000000000000001"/>
    <n v="6692.13"/>
    <s v="COD"/>
    <x v="1"/>
    <s v="Express"/>
    <s v="Returned"/>
    <n v="7781.5499999999993"/>
    <n v="6692.1329999999989"/>
    <n v="2189601.9989000014"/>
    <m/>
    <m/>
    <n v="7014.593770491806"/>
    <n v="1089.4170000000004"/>
    <n v="8.9956371159987426E-3"/>
    <n v="0"/>
  </r>
  <r>
    <s v="ORD1494"/>
    <d v="2025-06-22T00:00:00"/>
    <s v="Tamil Nadu"/>
    <s v="North"/>
    <x v="0"/>
    <s v="Headphones"/>
    <n v="3"/>
    <n v="1418.34"/>
    <n v="0.01"/>
    <n v="4212.47"/>
    <s v="Credit Card"/>
    <x v="1"/>
    <s v="Standard"/>
    <s v="Returned"/>
    <n v="4255.0199999999995"/>
    <n v="4212.4697999999999"/>
    <n v="2058812.7634000003"/>
    <m/>
    <m/>
    <n v="7014.593770491806"/>
    <n v="42.550199999999677"/>
    <n v="7.0504956498441843E-4"/>
    <n v="0"/>
  </r>
  <r>
    <s v="ORD1495"/>
    <d v="2025-01-29T00:00:00"/>
    <s v="Maharashtra"/>
    <s v="East"/>
    <x v="1"/>
    <s v="Rice"/>
    <n v="4"/>
    <n v="4066.55"/>
    <n v="0.1"/>
    <n v="14639.58"/>
    <s v="Net Banking"/>
    <x v="0"/>
    <s v="Standard"/>
    <s v="Delivered"/>
    <n v="16266.2"/>
    <n v="14639.580000000002"/>
    <n v="1975775.7839999988"/>
    <m/>
    <m/>
    <n v="6400.6183730158691"/>
    <n v="1626.619999999999"/>
    <n v="2.4590869410187999E-3"/>
    <n v="1"/>
  </r>
  <r>
    <s v="ORD1496"/>
    <d v="2025-06-19T00:00:00"/>
    <s v="Maharashtra"/>
    <s v="North"/>
    <x v="1"/>
    <s v="Oil"/>
    <n v="2"/>
    <n v="3277.58"/>
    <n v="0.14000000000000001"/>
    <n v="5637.44"/>
    <s v="UPI"/>
    <x v="0"/>
    <s v="Standard"/>
    <s v="Delivered"/>
    <n v="6555.16"/>
    <n v="5637.4376000000002"/>
    <n v="1975775.7839999988"/>
    <m/>
    <m/>
    <n v="6400.6183730158691"/>
    <n v="917.72239999999965"/>
    <n v="4.2714441752756613E-3"/>
    <n v="1"/>
  </r>
  <r>
    <s v="ORD1497"/>
    <d v="2025-01-16T00:00:00"/>
    <s v="Gujarat"/>
    <s v="South"/>
    <x v="3"/>
    <s v="Jeans"/>
    <n v="1"/>
    <n v="3438.91"/>
    <n v="0.22"/>
    <n v="2682.35"/>
    <s v="Debit Card"/>
    <x v="2"/>
    <s v="Same-Day"/>
    <s v="Delivered"/>
    <n v="3438.91"/>
    <n v="2682.3498"/>
    <n v="1802015.0199999986"/>
    <m/>
    <m/>
    <n v="6557.4564173228364"/>
    <n v="756.5601999999999"/>
    <n v="6.3973759127165294E-3"/>
    <n v="1"/>
  </r>
  <r>
    <s v="ORD1498"/>
    <d v="2025-02-25T00:00:00"/>
    <s v="Tamil Nadu"/>
    <s v="South"/>
    <x v="3"/>
    <s v="T-shirt"/>
    <n v="4"/>
    <n v="1043.1099999999999"/>
    <n v="0.13"/>
    <n v="3630.02"/>
    <s v="Debit Card"/>
    <x v="1"/>
    <s v="Express"/>
    <s v="Delivered"/>
    <n v="4172.4399999999996"/>
    <n v="3630.0227999999997"/>
    <n v="1802015.0199999986"/>
    <m/>
    <m/>
    <n v="7014.593770491806"/>
    <n v="542.41719999999987"/>
    <n v="1.2462731639040946E-2"/>
    <n v="1"/>
  </r>
  <r>
    <s v="ORD1499"/>
    <d v="2025-06-02T00:00:00"/>
    <s v="Gujarat"/>
    <s v="West"/>
    <x v="1"/>
    <s v="Biscuits"/>
    <n v="2"/>
    <n v="3120.29"/>
    <n v="0.22"/>
    <n v="4867.6499999999996"/>
    <s v="UPI"/>
    <x v="2"/>
    <s v="Same-Day"/>
    <s v="Delivered"/>
    <n v="6240.58"/>
    <n v="4867.6523999999999"/>
    <n v="1975775.7839999988"/>
    <m/>
    <m/>
    <n v="6557.4564173228364"/>
    <n v="1372.9276"/>
    <n v="7.0506267045691269E-3"/>
    <n v="1"/>
  </r>
  <r>
    <s v="ORD1500"/>
    <d v="2025-06-05T00:00:00"/>
    <s v="Maharashtra"/>
    <s v="South"/>
    <x v="1"/>
    <s v="Biscuits"/>
    <n v="5"/>
    <n v="1036.71"/>
    <n v="0.06"/>
    <n v="4872.54"/>
    <s v="Credit Card"/>
    <x v="2"/>
    <s v="Standard"/>
    <s v="Cancelled"/>
    <n v="5183.55"/>
    <n v="4872.5370000000003"/>
    <n v="1975775.7839999988"/>
    <m/>
    <m/>
    <n v="6557.4564173228364"/>
    <n v="311.01299999999992"/>
    <n v="5.7875394276123496E-3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0">
  <r>
    <x v="0"/>
    <x v="0"/>
    <s v="Karnataka"/>
    <x v="0"/>
    <x v="0"/>
    <x v="0"/>
    <n v="2"/>
    <n v="3708.71"/>
    <n v="0.17"/>
    <n v="6156.46"/>
    <s v="Debit Card"/>
    <x v="0"/>
    <x v="0"/>
    <x v="0"/>
    <n v="7417.42"/>
    <n v="6156.4585999999999"/>
    <x v="0"/>
    <n v="480621.8492000004"/>
    <n v="23.344611892063636"/>
    <n v="6400.6183730158691"/>
    <n v="1260.9614000000001"/>
    <n v="4.5838040720358299E-3"/>
    <n v="1"/>
    <n v="0"/>
    <n v="0"/>
  </r>
  <r>
    <x v="1"/>
    <x v="1"/>
    <s v="Maharashtra"/>
    <x v="1"/>
    <x v="0"/>
    <x v="0"/>
    <n v="5"/>
    <n v="3049.89"/>
    <n v="0.14000000000000001"/>
    <n v="13114.53"/>
    <s v="Debit Card"/>
    <x v="0"/>
    <x v="0"/>
    <x v="0"/>
    <n v="15249.449999999999"/>
    <n v="13114.526999999998"/>
    <x v="0"/>
    <n v="480621.8492000004"/>
    <n v="23.344611892063636"/>
    <n v="6400.6183730158691"/>
    <n v="2134.9230000000007"/>
    <n v="4.5903294872929852E-3"/>
    <n v="1"/>
    <n v="0"/>
    <n v="0"/>
  </r>
  <r>
    <x v="2"/>
    <x v="2"/>
    <s v="Maharashtra"/>
    <x v="0"/>
    <x v="1"/>
    <x v="1"/>
    <n v="4"/>
    <n v="1767.23"/>
    <n v="0.04"/>
    <n v="6786.16"/>
    <s v="Debit Card"/>
    <x v="1"/>
    <x v="1"/>
    <x v="0"/>
    <n v="7068.92"/>
    <n v="6786.1632"/>
    <x v="1"/>
    <n v="519384.58510000008"/>
    <n v="26.287627842492089"/>
    <n v="7014.593770491806"/>
    <n v="282.75680000000011"/>
    <n v="2.26342920842222E-3"/>
    <n v="1"/>
    <n v="0"/>
    <n v="0"/>
  </r>
  <r>
    <x v="3"/>
    <x v="3"/>
    <s v="Karnataka"/>
    <x v="0"/>
    <x v="0"/>
    <x v="2"/>
    <n v="1"/>
    <n v="3675.69"/>
    <n v="0.13"/>
    <n v="3197.85"/>
    <s v="COD"/>
    <x v="2"/>
    <x v="1"/>
    <x v="0"/>
    <n v="3675.69"/>
    <n v="3197.8503000000001"/>
    <x v="0"/>
    <n v="602699.50729999982"/>
    <n v="29.27412914930056"/>
    <n v="6557.4564173228364"/>
    <n v="477.83969999999999"/>
    <n v="3.5367509229559616E-3"/>
    <n v="1"/>
    <n v="0"/>
    <n v="0"/>
  </r>
  <r>
    <x v="4"/>
    <x v="4"/>
    <s v="Gujarat"/>
    <x v="0"/>
    <x v="1"/>
    <x v="1"/>
    <n v="1"/>
    <n v="324.54000000000002"/>
    <n v="0.06"/>
    <n v="305.07"/>
    <s v="Debit Card"/>
    <x v="1"/>
    <x v="1"/>
    <x v="1"/>
    <n v="324.54000000000002"/>
    <n v="305.06760000000003"/>
    <x v="1"/>
    <n v="519384.58510000008"/>
    <n v="26.287627842492089"/>
    <n v="7014.593770491806"/>
    <n v="19.472399999999993"/>
    <n v="1.8487705675725642E-2"/>
    <n v="0"/>
    <n v="1"/>
    <n v="0"/>
  </r>
  <r>
    <x v="5"/>
    <x v="5"/>
    <s v="Karnataka"/>
    <x v="2"/>
    <x v="0"/>
    <x v="3"/>
    <n v="3"/>
    <n v="897.01"/>
    <n v="0.09"/>
    <n v="2448.84"/>
    <s v="Net Banking"/>
    <x v="1"/>
    <x v="0"/>
    <x v="0"/>
    <n v="2691.0299999999997"/>
    <n v="2448.8372999999997"/>
    <x v="0"/>
    <n v="485699.06720000017"/>
    <n v="23.591220913061495"/>
    <n v="7014.593770491806"/>
    <n v="242.19270000000006"/>
    <n v="1.0033332961728409E-2"/>
    <n v="1"/>
    <n v="0"/>
    <n v="0"/>
  </r>
  <r>
    <x v="6"/>
    <x v="6"/>
    <s v="Gujarat"/>
    <x v="3"/>
    <x v="0"/>
    <x v="4"/>
    <n v="4"/>
    <n v="1959.33"/>
    <n v="0.25"/>
    <n v="5877.99"/>
    <s v="Debit Card"/>
    <x v="0"/>
    <x v="0"/>
    <x v="0"/>
    <n v="7837.32"/>
    <n v="5877.99"/>
    <x v="0"/>
    <n v="489792.33969999984"/>
    <n v="23.790038045574306"/>
    <n v="6400.6183730158691"/>
    <n v="1959.33"/>
    <n v="1.2759463694222005E-2"/>
    <n v="1"/>
    <n v="0"/>
    <n v="0"/>
  </r>
  <r>
    <x v="7"/>
    <x v="7"/>
    <s v="Maharashtra"/>
    <x v="2"/>
    <x v="0"/>
    <x v="4"/>
    <n v="3"/>
    <n v="424.32"/>
    <n v="0.23"/>
    <n v="980.18"/>
    <s v="UPI"/>
    <x v="2"/>
    <x v="0"/>
    <x v="0"/>
    <n v="1272.96"/>
    <n v="980.17920000000004"/>
    <x v="0"/>
    <n v="489792.33969999984"/>
    <n v="23.790038045574306"/>
    <n v="6557.4564173228364"/>
    <n v="292.7808"/>
    <n v="5.4204374057315236E-2"/>
    <n v="1"/>
    <n v="0"/>
    <n v="0"/>
  </r>
  <r>
    <x v="8"/>
    <x v="3"/>
    <s v="Tamil Nadu"/>
    <x v="1"/>
    <x v="2"/>
    <x v="5"/>
    <n v="2"/>
    <n v="1308.47"/>
    <n v="0.14000000000000001"/>
    <n v="2250.5700000000002"/>
    <s v="Debit Card"/>
    <x v="2"/>
    <x v="1"/>
    <x v="1"/>
    <n v="2616.94"/>
    <n v="2250.5684000000001"/>
    <x v="2"/>
    <n v="645482.58080000023"/>
    <n v="33.033643745100974"/>
    <n v="6557.4564173228364"/>
    <n v="366.37159999999994"/>
    <n v="1.0699519285883512E-2"/>
    <n v="0"/>
    <n v="1"/>
    <n v="0"/>
  </r>
  <r>
    <x v="9"/>
    <x v="8"/>
    <s v="Delhi"/>
    <x v="3"/>
    <x v="2"/>
    <x v="6"/>
    <n v="4"/>
    <n v="545.46"/>
    <n v="0.01"/>
    <n v="2160.02"/>
    <s v="Debit Card"/>
    <x v="1"/>
    <x v="2"/>
    <x v="0"/>
    <n v="2181.84"/>
    <n v="2160.0216"/>
    <x v="2"/>
    <m/>
    <n v="0"/>
    <n v="7014.593770491806"/>
    <n v="21.818400000000111"/>
    <n v="1.8333150001833313E-3"/>
    <n v="1"/>
    <n v="0"/>
    <n v="0"/>
  </r>
  <r>
    <x v="10"/>
    <x v="9"/>
    <s v="Tamil Nadu"/>
    <x v="0"/>
    <x v="2"/>
    <x v="7"/>
    <n v="4"/>
    <n v="2692.66"/>
    <n v="0.24"/>
    <n v="8185.69"/>
    <s v="Net Banking"/>
    <x v="1"/>
    <x v="2"/>
    <x v="0"/>
    <n v="10770.64"/>
    <n v="8185.6863999999996"/>
    <x v="2"/>
    <m/>
    <n v="0"/>
    <n v="7014.593770491806"/>
    <n v="2584.9535999999998"/>
    <n v="8.9131193689511497E-3"/>
    <n v="1"/>
    <n v="0"/>
    <n v="0"/>
  </r>
  <r>
    <x v="11"/>
    <x v="3"/>
    <s v="Karnataka"/>
    <x v="2"/>
    <x v="1"/>
    <x v="1"/>
    <n v="4"/>
    <n v="874.97"/>
    <n v="0"/>
    <n v="3499.88"/>
    <s v="Credit Card"/>
    <x v="2"/>
    <x v="0"/>
    <x v="2"/>
    <n v="3499.88"/>
    <n v="3499.88"/>
    <x v="1"/>
    <m/>
    <n v="0"/>
    <n v="6557.4564173228364"/>
    <n v="0"/>
    <n v="0"/>
    <n v="0"/>
    <n v="0"/>
    <n v="0"/>
  </r>
  <r>
    <x v="12"/>
    <x v="10"/>
    <s v="Karnataka"/>
    <x v="0"/>
    <x v="3"/>
    <x v="8"/>
    <n v="2"/>
    <n v="848.91"/>
    <n v="0.19"/>
    <n v="1375.23"/>
    <s v="COD"/>
    <x v="1"/>
    <x v="0"/>
    <x v="0"/>
    <n v="1697.82"/>
    <n v="1375.2342000000001"/>
    <x v="3"/>
    <m/>
    <n v="0"/>
    <n v="7014.593770491806"/>
    <n v="322.58579999999984"/>
    <n v="2.2381642341355385E-2"/>
    <n v="1"/>
    <n v="0"/>
    <n v="0"/>
  </r>
  <r>
    <x v="13"/>
    <x v="11"/>
    <s v="Maharashtra"/>
    <x v="0"/>
    <x v="2"/>
    <x v="7"/>
    <n v="2"/>
    <n v="383.83"/>
    <n v="0.22"/>
    <n v="598.77"/>
    <s v="UPI"/>
    <x v="2"/>
    <x v="2"/>
    <x v="0"/>
    <n v="767.66"/>
    <n v="598.77480000000003"/>
    <x v="2"/>
    <m/>
    <n v="0"/>
    <n v="6557.4564173228364"/>
    <n v="168.88519999999994"/>
    <n v="5.7317041398535815E-2"/>
    <n v="1"/>
    <n v="0"/>
    <n v="0"/>
  </r>
  <r>
    <x v="14"/>
    <x v="12"/>
    <s v="Delhi"/>
    <x v="3"/>
    <x v="0"/>
    <x v="4"/>
    <n v="2"/>
    <n v="1398.78"/>
    <n v="0.22"/>
    <n v="2182.1"/>
    <s v="Net Banking"/>
    <x v="1"/>
    <x v="1"/>
    <x v="1"/>
    <n v="2797.56"/>
    <n v="2182.0968000000003"/>
    <x v="0"/>
    <m/>
    <n v="0"/>
    <n v="7014.593770491806"/>
    <n v="615.46319999999969"/>
    <n v="1.572799153548092E-2"/>
    <n v="0"/>
    <n v="1"/>
    <n v="0"/>
  </r>
  <r>
    <x v="15"/>
    <x v="13"/>
    <s v="Tamil Nadu"/>
    <x v="2"/>
    <x v="3"/>
    <x v="9"/>
    <n v="5"/>
    <n v="2312.2800000000002"/>
    <n v="0.06"/>
    <n v="10867.72"/>
    <s v="UPI"/>
    <x v="2"/>
    <x v="2"/>
    <x v="0"/>
    <n v="11561.400000000001"/>
    <n v="10867.716"/>
    <x v="3"/>
    <m/>
    <n v="0"/>
    <n v="6557.4564173228364"/>
    <n v="693.68400000000111"/>
    <n v="2.5948414551870877E-3"/>
    <n v="1"/>
    <n v="0"/>
    <n v="0"/>
  </r>
  <r>
    <x v="16"/>
    <x v="14"/>
    <s v="Gujarat"/>
    <x v="0"/>
    <x v="1"/>
    <x v="10"/>
    <n v="1"/>
    <n v="3568.42"/>
    <n v="0.01"/>
    <n v="3532.74"/>
    <s v="Debit Card"/>
    <x v="0"/>
    <x v="2"/>
    <x v="1"/>
    <n v="3568.42"/>
    <n v="3532.7357999999999"/>
    <x v="1"/>
    <m/>
    <m/>
    <n v="6400.6183730158691"/>
    <n v="35.684200000000146"/>
    <n v="2.8023607086609761E-4"/>
    <n v="0"/>
    <n v="1"/>
    <n v="0"/>
  </r>
  <r>
    <x v="17"/>
    <x v="15"/>
    <s v="Karnataka"/>
    <x v="1"/>
    <x v="0"/>
    <x v="4"/>
    <n v="5"/>
    <n v="748.33"/>
    <n v="0.23"/>
    <n v="2881.07"/>
    <s v="Net Banking"/>
    <x v="0"/>
    <x v="0"/>
    <x v="0"/>
    <n v="3741.65"/>
    <n v="2881.0705000000003"/>
    <x v="0"/>
    <m/>
    <m/>
    <n v="6400.6183730158691"/>
    <n v="860.57949999999983"/>
    <n v="3.0735103497120254E-2"/>
    <n v="1"/>
    <n v="0"/>
    <n v="0"/>
  </r>
  <r>
    <x v="18"/>
    <x v="16"/>
    <s v="Delhi"/>
    <x v="0"/>
    <x v="2"/>
    <x v="5"/>
    <n v="4"/>
    <n v="1836.06"/>
    <n v="0.1"/>
    <n v="6609.82"/>
    <s v="Credit Card"/>
    <x v="0"/>
    <x v="0"/>
    <x v="0"/>
    <n v="7344.24"/>
    <n v="6609.8159999999998"/>
    <x v="2"/>
    <m/>
    <m/>
    <n v="6400.6183730158691"/>
    <n v="734.42399999999998"/>
    <n v="5.4464451052797843E-3"/>
    <n v="1"/>
    <n v="0"/>
    <n v="0"/>
  </r>
  <r>
    <x v="19"/>
    <x v="17"/>
    <s v="Tamil Nadu"/>
    <x v="1"/>
    <x v="0"/>
    <x v="0"/>
    <n v="2"/>
    <n v="1038.79"/>
    <n v="0.13"/>
    <n v="1807.49"/>
    <s v="UPI"/>
    <x v="0"/>
    <x v="2"/>
    <x v="0"/>
    <n v="2077.58"/>
    <n v="1807.4946"/>
    <x v="0"/>
    <m/>
    <m/>
    <n v="6400.6183730158691"/>
    <n v="270.08539999999994"/>
    <n v="1.2514560209474487E-2"/>
    <n v="1"/>
    <n v="0"/>
    <n v="0"/>
  </r>
  <r>
    <x v="20"/>
    <x v="18"/>
    <s v="Maharashtra"/>
    <x v="0"/>
    <x v="2"/>
    <x v="11"/>
    <n v="1"/>
    <n v="347.88"/>
    <n v="0.25"/>
    <n v="260.91000000000003"/>
    <s v="Net Banking"/>
    <x v="1"/>
    <x v="2"/>
    <x v="1"/>
    <n v="347.88"/>
    <n v="260.90999999999997"/>
    <x v="2"/>
    <m/>
    <m/>
    <n v="7014.593770491806"/>
    <n v="86.970000000000027"/>
    <n v="7.1863861101529272E-2"/>
    <n v="0"/>
    <n v="1"/>
    <n v="0"/>
  </r>
  <r>
    <x v="21"/>
    <x v="19"/>
    <s v="Tamil Nadu"/>
    <x v="1"/>
    <x v="3"/>
    <x v="12"/>
    <n v="2"/>
    <n v="4336.79"/>
    <n v="0.23"/>
    <n v="6678.66"/>
    <s v="Net Banking"/>
    <x v="2"/>
    <x v="2"/>
    <x v="0"/>
    <n v="8673.58"/>
    <n v="6678.6566000000003"/>
    <x v="3"/>
    <m/>
    <m/>
    <n v="6557.4564173228364"/>
    <n v="1994.9233999999997"/>
    <n v="5.3034617770286322E-3"/>
    <n v="1"/>
    <n v="0"/>
    <n v="0"/>
  </r>
  <r>
    <x v="22"/>
    <x v="20"/>
    <s v="Tamil Nadu"/>
    <x v="2"/>
    <x v="2"/>
    <x v="6"/>
    <n v="5"/>
    <n v="3343.17"/>
    <n v="0.12"/>
    <n v="14709.95"/>
    <s v="UPI"/>
    <x v="2"/>
    <x v="2"/>
    <x v="0"/>
    <n v="16715.849999999999"/>
    <n v="14709.947999999999"/>
    <x v="2"/>
    <m/>
    <m/>
    <n v="6557.4564173228364"/>
    <n v="2005.902"/>
    <n v="3.5894076580012383E-3"/>
    <n v="1"/>
    <n v="0"/>
    <n v="0"/>
  </r>
  <r>
    <x v="23"/>
    <x v="21"/>
    <s v="Karnataka"/>
    <x v="3"/>
    <x v="0"/>
    <x v="0"/>
    <n v="5"/>
    <n v="2436.2600000000002"/>
    <n v="0.23"/>
    <n v="9379.6"/>
    <s v="Credit Card"/>
    <x v="0"/>
    <x v="0"/>
    <x v="0"/>
    <n v="12181.300000000001"/>
    <n v="9379.6010000000006"/>
    <x v="0"/>
    <m/>
    <m/>
    <n v="6400.6183730158691"/>
    <n v="2801.6990000000005"/>
    <n v="9.4407000894814169E-3"/>
    <n v="1"/>
    <n v="0"/>
    <n v="0"/>
  </r>
  <r>
    <x v="24"/>
    <x v="16"/>
    <s v="Delhi"/>
    <x v="3"/>
    <x v="1"/>
    <x v="13"/>
    <n v="1"/>
    <n v="3408.54"/>
    <n v="0.06"/>
    <n v="3204.03"/>
    <s v="Credit Card"/>
    <x v="1"/>
    <x v="2"/>
    <x v="0"/>
    <n v="3408.54"/>
    <n v="3204.0275999999999"/>
    <x v="1"/>
    <m/>
    <m/>
    <n v="7014.593770491806"/>
    <n v="204.51240000000007"/>
    <n v="1.7602844619690541E-3"/>
    <n v="1"/>
    <n v="0"/>
    <n v="0"/>
  </r>
  <r>
    <x v="25"/>
    <x v="22"/>
    <s v="Tamil Nadu"/>
    <x v="2"/>
    <x v="0"/>
    <x v="0"/>
    <n v="5"/>
    <n v="1650.21"/>
    <n v="7.0000000000000007E-2"/>
    <n v="7673.48"/>
    <s v="COD"/>
    <x v="1"/>
    <x v="0"/>
    <x v="0"/>
    <n v="8251.0499999999993"/>
    <n v="7673.4764999999989"/>
    <x v="0"/>
    <m/>
    <m/>
    <n v="7014.593770491806"/>
    <n v="577.57350000000042"/>
    <n v="4.2418843662321761E-3"/>
    <n v="1"/>
    <n v="0"/>
    <n v="0"/>
  </r>
  <r>
    <x v="26"/>
    <x v="23"/>
    <s v="Karnataka"/>
    <x v="0"/>
    <x v="2"/>
    <x v="11"/>
    <n v="1"/>
    <n v="145.65"/>
    <n v="0.16"/>
    <n v="122.35"/>
    <s v="Net Banking"/>
    <x v="2"/>
    <x v="0"/>
    <x v="0"/>
    <n v="145.65"/>
    <n v="122.346"/>
    <x v="2"/>
    <m/>
    <m/>
    <n v="6557.4564173228364"/>
    <n v="23.304000000000002"/>
    <n v="0.10985238585650532"/>
    <n v="1"/>
    <n v="0"/>
    <n v="0"/>
  </r>
  <r>
    <x v="27"/>
    <x v="24"/>
    <s v="Delhi"/>
    <x v="2"/>
    <x v="3"/>
    <x v="9"/>
    <n v="2"/>
    <n v="1910.68"/>
    <n v="0.04"/>
    <n v="3668.51"/>
    <s v="UPI"/>
    <x v="0"/>
    <x v="0"/>
    <x v="0"/>
    <n v="3821.36"/>
    <n v="3668.5056"/>
    <x v="3"/>
    <m/>
    <m/>
    <n v="6400.6183730158691"/>
    <n v="152.85440000000017"/>
    <n v="2.0934955094521323E-3"/>
    <n v="1"/>
    <n v="0"/>
    <n v="0"/>
  </r>
  <r>
    <x v="28"/>
    <x v="25"/>
    <s v="Gujarat"/>
    <x v="0"/>
    <x v="1"/>
    <x v="13"/>
    <n v="1"/>
    <n v="4700.76"/>
    <n v="0.03"/>
    <n v="4559.74"/>
    <s v="UPI"/>
    <x v="1"/>
    <x v="2"/>
    <x v="0"/>
    <n v="4700.76"/>
    <n v="4559.7372000000005"/>
    <x v="1"/>
    <m/>
    <m/>
    <n v="7014.593770491806"/>
    <n v="141.02279999999973"/>
    <n v="6.3819467490363257E-4"/>
    <n v="1"/>
    <n v="0"/>
    <n v="0"/>
  </r>
  <r>
    <x v="29"/>
    <x v="26"/>
    <s v="Karnataka"/>
    <x v="1"/>
    <x v="3"/>
    <x v="9"/>
    <n v="3"/>
    <n v="1097.6300000000001"/>
    <n v="0.16"/>
    <n v="2766.03"/>
    <s v="COD"/>
    <x v="0"/>
    <x v="1"/>
    <x v="0"/>
    <n v="3292.8900000000003"/>
    <n v="2766.0276000000003"/>
    <x v="3"/>
    <m/>
    <m/>
    <n v="6400.6183730158691"/>
    <n v="526.86239999999998"/>
    <n v="1.4576861055182527E-2"/>
    <n v="1"/>
    <n v="0"/>
    <n v="0"/>
  </r>
  <r>
    <x v="30"/>
    <x v="11"/>
    <s v="Tamil Nadu"/>
    <x v="3"/>
    <x v="0"/>
    <x v="0"/>
    <n v="1"/>
    <n v="1734.43"/>
    <n v="0.03"/>
    <n v="1682.4"/>
    <s v="UPI"/>
    <x v="0"/>
    <x v="1"/>
    <x v="0"/>
    <n v="1734.43"/>
    <n v="1682.3970999999999"/>
    <x v="0"/>
    <m/>
    <m/>
    <n v="6400.6183730158691"/>
    <n v="52.032900000000154"/>
    <n v="1.7296748787786189E-3"/>
    <n v="1"/>
    <n v="0"/>
    <n v="0"/>
  </r>
  <r>
    <x v="31"/>
    <x v="14"/>
    <s v="Gujarat"/>
    <x v="0"/>
    <x v="1"/>
    <x v="14"/>
    <n v="1"/>
    <n v="4730.75"/>
    <n v="0.17"/>
    <n v="3926.52"/>
    <s v="Credit Card"/>
    <x v="0"/>
    <x v="2"/>
    <x v="3"/>
    <n v="4730.75"/>
    <n v="3926.5225"/>
    <x v="1"/>
    <m/>
    <m/>
    <n v="6400.6183730158691"/>
    <n v="804.22749999999996"/>
    <n v="3.5935105427257839E-3"/>
    <n v="0"/>
    <n v="0"/>
    <n v="1"/>
  </r>
  <r>
    <x v="32"/>
    <x v="18"/>
    <s v="Tamil Nadu"/>
    <x v="2"/>
    <x v="1"/>
    <x v="10"/>
    <n v="3"/>
    <n v="1886.79"/>
    <n v="0.23"/>
    <n v="4358.4799999999996"/>
    <s v="Debit Card"/>
    <x v="0"/>
    <x v="2"/>
    <x v="0"/>
    <n v="5660.37"/>
    <n v="4358.4849000000004"/>
    <x v="1"/>
    <m/>
    <m/>
    <n v="6400.6183730158691"/>
    <n v="1301.8850999999995"/>
    <n v="1.2190015847020601E-2"/>
    <n v="1"/>
    <n v="0"/>
    <n v="0"/>
  </r>
  <r>
    <x v="33"/>
    <x v="27"/>
    <s v="Karnataka"/>
    <x v="3"/>
    <x v="3"/>
    <x v="8"/>
    <n v="5"/>
    <n v="3772.44"/>
    <n v="0.23"/>
    <n v="14523.89"/>
    <s v="COD"/>
    <x v="2"/>
    <x v="2"/>
    <x v="2"/>
    <n v="18862.2"/>
    <n v="14523.894"/>
    <x v="3"/>
    <m/>
    <m/>
    <n v="6557.4564173228364"/>
    <n v="4338.3060000000005"/>
    <n v="6.0968497842245339E-3"/>
    <n v="0"/>
    <n v="0"/>
    <n v="0"/>
  </r>
  <r>
    <x v="34"/>
    <x v="13"/>
    <s v="Maharashtra"/>
    <x v="3"/>
    <x v="3"/>
    <x v="15"/>
    <n v="3"/>
    <n v="3933.69"/>
    <n v="0.1"/>
    <n v="10620.96"/>
    <s v="Debit Card"/>
    <x v="1"/>
    <x v="0"/>
    <x v="0"/>
    <n v="11801.07"/>
    <n v="10620.963"/>
    <x v="3"/>
    <m/>
    <m/>
    <n v="7014.593770491806"/>
    <n v="1180.107"/>
    <n v="2.5421423650567282E-3"/>
    <n v="1"/>
    <n v="0"/>
    <n v="0"/>
  </r>
  <r>
    <x v="35"/>
    <x v="28"/>
    <s v="Maharashtra"/>
    <x v="3"/>
    <x v="0"/>
    <x v="3"/>
    <n v="2"/>
    <n v="4101.2700000000004"/>
    <n v="0.12"/>
    <n v="7218.24"/>
    <s v="Net Banking"/>
    <x v="0"/>
    <x v="1"/>
    <x v="0"/>
    <n v="8202.5400000000009"/>
    <n v="7218.235200000001"/>
    <x v="0"/>
    <m/>
    <m/>
    <n v="6400.6183730158691"/>
    <n v="984.30479999999989"/>
    <n v="2.9259229458192216E-3"/>
    <n v="1"/>
    <n v="0"/>
    <n v="0"/>
  </r>
  <r>
    <x v="36"/>
    <x v="29"/>
    <s v="Karnataka"/>
    <x v="2"/>
    <x v="3"/>
    <x v="15"/>
    <n v="3"/>
    <n v="1820.62"/>
    <n v="0.13"/>
    <n v="4751.82"/>
    <s v="UPI"/>
    <x v="0"/>
    <x v="0"/>
    <x v="1"/>
    <n v="5461.86"/>
    <n v="4751.8181999999997"/>
    <x v="3"/>
    <m/>
    <m/>
    <n v="6400.6183730158691"/>
    <n v="710.04179999999997"/>
    <n v="7.1404246904900534E-3"/>
    <n v="0"/>
    <n v="1"/>
    <n v="0"/>
  </r>
  <r>
    <x v="37"/>
    <x v="30"/>
    <s v="Delhi"/>
    <x v="2"/>
    <x v="0"/>
    <x v="2"/>
    <n v="1"/>
    <n v="631.16999999999996"/>
    <n v="0.11"/>
    <n v="561.74"/>
    <s v="COD"/>
    <x v="2"/>
    <x v="0"/>
    <x v="0"/>
    <n v="631.16999999999996"/>
    <n v="561.74130000000002"/>
    <x v="0"/>
    <m/>
    <m/>
    <n v="6557.4564173228364"/>
    <n v="69.428699999999935"/>
    <n v="1.742795126511083E-2"/>
    <n v="1"/>
    <n v="0"/>
    <n v="0"/>
  </r>
  <r>
    <x v="38"/>
    <x v="31"/>
    <s v="Tamil Nadu"/>
    <x v="3"/>
    <x v="1"/>
    <x v="13"/>
    <n v="3"/>
    <n v="317.49"/>
    <n v="0.11"/>
    <n v="847.7"/>
    <s v="COD"/>
    <x v="0"/>
    <x v="0"/>
    <x v="0"/>
    <n v="952.47"/>
    <n v="847.69830000000002"/>
    <x v="1"/>
    <m/>
    <m/>
    <n v="6400.6183730158691"/>
    <n v="104.77170000000001"/>
    <n v="3.464676052789064E-2"/>
    <n v="1"/>
    <n v="0"/>
    <n v="0"/>
  </r>
  <r>
    <x v="39"/>
    <x v="32"/>
    <s v="Gujarat"/>
    <x v="1"/>
    <x v="0"/>
    <x v="2"/>
    <n v="1"/>
    <n v="3626.8"/>
    <n v="0.08"/>
    <n v="3336.66"/>
    <s v="UPI"/>
    <x v="1"/>
    <x v="1"/>
    <x v="0"/>
    <n v="3626.8"/>
    <n v="3336.6560000000004"/>
    <x v="0"/>
    <m/>
    <m/>
    <n v="7014.593770491806"/>
    <n v="290.14399999999978"/>
    <n v="2.2058012573067166E-3"/>
    <n v="1"/>
    <n v="0"/>
    <n v="0"/>
  </r>
  <r>
    <x v="40"/>
    <x v="33"/>
    <s v="Delhi"/>
    <x v="2"/>
    <x v="4"/>
    <x v="16"/>
    <n v="4"/>
    <n v="3418.86"/>
    <n v="0.23"/>
    <n v="10530.09"/>
    <s v="Net Banking"/>
    <x v="1"/>
    <x v="0"/>
    <x v="0"/>
    <n v="13675.44"/>
    <n v="10530.088800000001"/>
    <x v="4"/>
    <m/>
    <m/>
    <n v="7014.593770491806"/>
    <n v="3145.3511999999992"/>
    <n v="6.7273886617176494E-3"/>
    <n v="1"/>
    <n v="0"/>
    <n v="0"/>
  </r>
  <r>
    <x v="41"/>
    <x v="34"/>
    <s v="Karnataka"/>
    <x v="1"/>
    <x v="0"/>
    <x v="2"/>
    <n v="5"/>
    <n v="3072.64"/>
    <n v="0.08"/>
    <n v="14134.14"/>
    <s v="Debit Card"/>
    <x v="2"/>
    <x v="1"/>
    <x v="0"/>
    <n v="15363.199999999999"/>
    <n v="14134.144"/>
    <x v="0"/>
    <m/>
    <m/>
    <n v="6557.4564173228364"/>
    <n v="1229.0559999999987"/>
    <n v="2.6036242449489688E-3"/>
    <n v="1"/>
    <n v="0"/>
    <n v="0"/>
  </r>
  <r>
    <x v="42"/>
    <x v="35"/>
    <s v="Delhi"/>
    <x v="3"/>
    <x v="1"/>
    <x v="14"/>
    <n v="5"/>
    <n v="3352.88"/>
    <n v="0.15"/>
    <n v="14249.74"/>
    <s v="Credit Card"/>
    <x v="2"/>
    <x v="2"/>
    <x v="0"/>
    <n v="16764.400000000001"/>
    <n v="14249.740000000002"/>
    <x v="1"/>
    <m/>
    <m/>
    <n v="6557.4564173228364"/>
    <n v="2514.66"/>
    <n v="4.4737658371310626E-3"/>
    <n v="1"/>
    <n v="0"/>
    <n v="0"/>
  </r>
  <r>
    <x v="43"/>
    <x v="36"/>
    <s v="Delhi"/>
    <x v="1"/>
    <x v="3"/>
    <x v="12"/>
    <n v="2"/>
    <n v="4921.29"/>
    <n v="0.15"/>
    <n v="8366.19"/>
    <s v="Credit Card"/>
    <x v="0"/>
    <x v="2"/>
    <x v="0"/>
    <n v="9842.58"/>
    <n v="8366.1929999999993"/>
    <x v="3"/>
    <m/>
    <m/>
    <n v="6400.6183730158691"/>
    <n v="1476.3870000000006"/>
    <n v="3.0479813219704589E-3"/>
    <n v="1"/>
    <n v="0"/>
    <n v="0"/>
  </r>
  <r>
    <x v="44"/>
    <x v="37"/>
    <s v="Tamil Nadu"/>
    <x v="1"/>
    <x v="1"/>
    <x v="10"/>
    <n v="2"/>
    <n v="823.1"/>
    <n v="0.17"/>
    <n v="1366.35"/>
    <s v="Net Banking"/>
    <x v="2"/>
    <x v="2"/>
    <x v="0"/>
    <n v="1646.2"/>
    <n v="1366.346"/>
    <x v="1"/>
    <m/>
    <m/>
    <n v="6557.4564173228364"/>
    <n v="279.85400000000004"/>
    <n v="2.0653626533835498E-2"/>
    <n v="1"/>
    <n v="0"/>
    <n v="0"/>
  </r>
  <r>
    <x v="45"/>
    <x v="4"/>
    <s v="Maharashtra"/>
    <x v="2"/>
    <x v="1"/>
    <x v="14"/>
    <n v="1"/>
    <n v="2336.66"/>
    <n v="0.2"/>
    <n v="1869.33"/>
    <s v="COD"/>
    <x v="0"/>
    <x v="0"/>
    <x v="2"/>
    <n v="2336.66"/>
    <n v="1869.328"/>
    <x v="1"/>
    <m/>
    <m/>
    <n v="6400.6183730158691"/>
    <n v="467.33199999999988"/>
    <n v="8.5592255612712172E-3"/>
    <n v="0"/>
    <n v="0"/>
    <n v="0"/>
  </r>
  <r>
    <x v="46"/>
    <x v="38"/>
    <s v="Gujarat"/>
    <x v="2"/>
    <x v="2"/>
    <x v="5"/>
    <n v="4"/>
    <n v="2305.34"/>
    <n v="0.19"/>
    <n v="7469.3"/>
    <s v="Net Banking"/>
    <x v="0"/>
    <x v="0"/>
    <x v="3"/>
    <n v="9221.36"/>
    <n v="7469.3016000000007"/>
    <x v="2"/>
    <m/>
    <m/>
    <n v="6400.6183730158691"/>
    <n v="1752.0583999999999"/>
    <n v="8.2417344079398266E-3"/>
    <n v="0"/>
    <n v="0"/>
    <n v="1"/>
  </r>
  <r>
    <x v="47"/>
    <x v="39"/>
    <s v="Delhi"/>
    <x v="2"/>
    <x v="1"/>
    <x v="14"/>
    <n v="1"/>
    <n v="3596.37"/>
    <n v="0.06"/>
    <n v="3380.59"/>
    <s v="UPI"/>
    <x v="2"/>
    <x v="1"/>
    <x v="1"/>
    <n v="3596.37"/>
    <n v="3380.5877999999998"/>
    <x v="1"/>
    <m/>
    <m/>
    <n v="6557.4564173228364"/>
    <n v="215.7822000000001"/>
    <n v="1.6683489184928135E-3"/>
    <n v="0"/>
    <n v="1"/>
    <n v="0"/>
  </r>
  <r>
    <x v="48"/>
    <x v="40"/>
    <s v="Delhi"/>
    <x v="2"/>
    <x v="0"/>
    <x v="4"/>
    <n v="2"/>
    <n v="3561.45"/>
    <n v="0.02"/>
    <n v="6980.44"/>
    <s v="Debit Card"/>
    <x v="2"/>
    <x v="1"/>
    <x v="0"/>
    <n v="7122.9"/>
    <n v="6980.4419999999991"/>
    <x v="0"/>
    <m/>
    <m/>
    <n v="6557.4564173228364"/>
    <n v="142.45800000000054"/>
    <n v="5.615690238526443E-4"/>
    <n v="1"/>
    <n v="0"/>
    <n v="0"/>
  </r>
  <r>
    <x v="49"/>
    <x v="41"/>
    <s v="Delhi"/>
    <x v="1"/>
    <x v="2"/>
    <x v="7"/>
    <n v="5"/>
    <n v="4735.7"/>
    <n v="0"/>
    <n v="23678.5"/>
    <s v="Net Banking"/>
    <x v="2"/>
    <x v="0"/>
    <x v="0"/>
    <n v="23678.5"/>
    <n v="23678.5"/>
    <x v="2"/>
    <m/>
    <m/>
    <n v="6557.4564173228364"/>
    <n v="0"/>
    <n v="0"/>
    <n v="1"/>
    <n v="0"/>
    <n v="0"/>
  </r>
  <r>
    <x v="50"/>
    <x v="8"/>
    <s v="Tamil Nadu"/>
    <x v="3"/>
    <x v="4"/>
    <x v="17"/>
    <n v="5"/>
    <n v="4019.35"/>
    <n v="0.22"/>
    <n v="15675.47"/>
    <s v="Net Banking"/>
    <x v="1"/>
    <x v="1"/>
    <x v="0"/>
    <n v="20096.75"/>
    <n v="15675.465"/>
    <x v="4"/>
    <m/>
    <m/>
    <n v="7014.593770491806"/>
    <n v="4421.2849999999999"/>
    <n v="5.4735218381081517E-3"/>
    <n v="1"/>
    <n v="0"/>
    <n v="0"/>
  </r>
  <r>
    <x v="51"/>
    <x v="17"/>
    <s v="Tamil Nadu"/>
    <x v="0"/>
    <x v="2"/>
    <x v="7"/>
    <n v="4"/>
    <n v="3648.49"/>
    <n v="0.21"/>
    <n v="11529.23"/>
    <s v="UPI"/>
    <x v="1"/>
    <x v="2"/>
    <x v="1"/>
    <n v="14593.96"/>
    <n v="11529.2284"/>
    <x v="2"/>
    <m/>
    <m/>
    <n v="7014.593770491806"/>
    <n v="3064.7315999999992"/>
    <n v="5.7558058265200123E-3"/>
    <n v="0"/>
    <n v="1"/>
    <n v="0"/>
  </r>
  <r>
    <x v="52"/>
    <x v="42"/>
    <s v="Maharashtra"/>
    <x v="3"/>
    <x v="1"/>
    <x v="13"/>
    <n v="4"/>
    <n v="990.47"/>
    <n v="7.0000000000000007E-2"/>
    <n v="3684.55"/>
    <s v="Net Banking"/>
    <x v="0"/>
    <x v="1"/>
    <x v="0"/>
    <n v="3961.88"/>
    <n v="3684.5483999999997"/>
    <x v="1"/>
    <m/>
    <m/>
    <n v="6400.6183730158691"/>
    <n v="277.33160000000044"/>
    <n v="7.0673518632568379E-3"/>
    <n v="1"/>
    <n v="0"/>
    <n v="0"/>
  </r>
  <r>
    <x v="53"/>
    <x v="17"/>
    <s v="Karnataka"/>
    <x v="2"/>
    <x v="4"/>
    <x v="18"/>
    <n v="1"/>
    <n v="2404.5"/>
    <n v="0.19"/>
    <n v="1947.65"/>
    <s v="Net Banking"/>
    <x v="2"/>
    <x v="2"/>
    <x v="0"/>
    <n v="2404.5"/>
    <n v="1947.6450000000002"/>
    <x v="4"/>
    <m/>
    <m/>
    <n v="6557.4564173228364"/>
    <n v="456.85499999999979"/>
    <n v="7.9018506966105229E-3"/>
    <n v="1"/>
    <n v="0"/>
    <n v="0"/>
  </r>
  <r>
    <x v="54"/>
    <x v="43"/>
    <s v="Maharashtra"/>
    <x v="0"/>
    <x v="0"/>
    <x v="0"/>
    <n v="1"/>
    <n v="3144.54"/>
    <n v="0.06"/>
    <n v="2955.87"/>
    <s v="Debit Card"/>
    <x v="0"/>
    <x v="1"/>
    <x v="0"/>
    <n v="3144.54"/>
    <n v="2955.8675999999996"/>
    <x v="0"/>
    <m/>
    <m/>
    <n v="6400.6183730158691"/>
    <n v="188.67240000000038"/>
    <n v="1.908069224751474E-3"/>
    <n v="1"/>
    <n v="0"/>
    <n v="0"/>
  </r>
  <r>
    <x v="55"/>
    <x v="44"/>
    <s v="Karnataka"/>
    <x v="3"/>
    <x v="3"/>
    <x v="15"/>
    <n v="5"/>
    <n v="3075.51"/>
    <n v="0.19"/>
    <n v="12455.82"/>
    <s v="UPI"/>
    <x v="0"/>
    <x v="2"/>
    <x v="2"/>
    <n v="15377.550000000001"/>
    <n v="12455.815500000002"/>
    <x v="3"/>
    <m/>
    <m/>
    <n v="6400.6183730158691"/>
    <n v="2921.7344999999987"/>
    <n v="6.1778371717211115E-3"/>
    <n v="0"/>
    <n v="0"/>
    <n v="0"/>
  </r>
  <r>
    <x v="56"/>
    <x v="37"/>
    <s v="Karnataka"/>
    <x v="3"/>
    <x v="0"/>
    <x v="0"/>
    <n v="4"/>
    <n v="2043.61"/>
    <n v="0.18"/>
    <n v="6703.04"/>
    <s v="COD"/>
    <x v="1"/>
    <x v="2"/>
    <x v="0"/>
    <n v="8174.44"/>
    <n v="6703.0407999999998"/>
    <x v="0"/>
    <m/>
    <m/>
    <n v="7014.593770491806"/>
    <n v="1471.3991999999998"/>
    <n v="8.8079428070913721E-3"/>
    <n v="1"/>
    <n v="0"/>
    <n v="0"/>
  </r>
  <r>
    <x v="57"/>
    <x v="45"/>
    <s v="Gujarat"/>
    <x v="2"/>
    <x v="4"/>
    <x v="19"/>
    <n v="5"/>
    <n v="2199.0500000000002"/>
    <n v="0.09"/>
    <n v="10005.68"/>
    <s v="Credit Card"/>
    <x v="2"/>
    <x v="0"/>
    <x v="0"/>
    <n v="10995.25"/>
    <n v="10005.6775"/>
    <x v="4"/>
    <m/>
    <m/>
    <n v="6557.4564173228364"/>
    <n v="989.57250000000022"/>
    <n v="4.0926763829835606E-3"/>
    <n v="1"/>
    <n v="0"/>
    <n v="0"/>
  </r>
  <r>
    <x v="58"/>
    <x v="46"/>
    <s v="Maharashtra"/>
    <x v="2"/>
    <x v="2"/>
    <x v="5"/>
    <n v="4"/>
    <n v="3565.81"/>
    <n v="0.11"/>
    <n v="12694.28"/>
    <s v="Net Banking"/>
    <x v="2"/>
    <x v="0"/>
    <x v="0"/>
    <n v="14263.24"/>
    <n v="12694.283600000001"/>
    <x v="2"/>
    <m/>
    <m/>
    <n v="6557.4564173228364"/>
    <n v="1568.9563999999991"/>
    <n v="3.0848530908825765E-3"/>
    <n v="1"/>
    <n v="0"/>
    <n v="0"/>
  </r>
  <r>
    <x v="59"/>
    <x v="33"/>
    <s v="Tamil Nadu"/>
    <x v="2"/>
    <x v="1"/>
    <x v="14"/>
    <n v="5"/>
    <n v="1415.14"/>
    <n v="0.21"/>
    <n v="5589.8"/>
    <s v="Net Banking"/>
    <x v="1"/>
    <x v="2"/>
    <x v="1"/>
    <n v="7075.7000000000007"/>
    <n v="5589.8030000000008"/>
    <x v="1"/>
    <m/>
    <m/>
    <n v="7014.593770491806"/>
    <n v="1485.8969999999999"/>
    <n v="1.483952117811665E-2"/>
    <n v="0"/>
    <n v="1"/>
    <n v="0"/>
  </r>
  <r>
    <x v="60"/>
    <x v="47"/>
    <s v="Gujarat"/>
    <x v="3"/>
    <x v="3"/>
    <x v="15"/>
    <n v="4"/>
    <n v="1748.34"/>
    <n v="0.12"/>
    <n v="6154.16"/>
    <s v="COD"/>
    <x v="1"/>
    <x v="1"/>
    <x v="0"/>
    <n v="6993.36"/>
    <n v="6154.1567999999997"/>
    <x v="3"/>
    <m/>
    <m/>
    <n v="7014.593770491806"/>
    <n v="839.20319999999992"/>
    <n v="6.86365352277017E-3"/>
    <n v="1"/>
    <n v="0"/>
    <n v="0"/>
  </r>
  <r>
    <x v="61"/>
    <x v="48"/>
    <s v="Karnataka"/>
    <x v="0"/>
    <x v="4"/>
    <x v="17"/>
    <n v="3"/>
    <n v="2823.38"/>
    <n v="0.13"/>
    <n v="7369.02"/>
    <s v="UPI"/>
    <x v="1"/>
    <x v="2"/>
    <x v="0"/>
    <n v="8470.14"/>
    <n v="7369.0217999999995"/>
    <x v="4"/>
    <m/>
    <m/>
    <n v="7014.593770491806"/>
    <n v="1101.1181999999999"/>
    <n v="4.6044103167125925E-3"/>
    <n v="1"/>
    <n v="0"/>
    <n v="0"/>
  </r>
  <r>
    <x v="62"/>
    <x v="49"/>
    <s v="Gujarat"/>
    <x v="0"/>
    <x v="2"/>
    <x v="5"/>
    <n v="4"/>
    <n v="3264.92"/>
    <n v="0.12"/>
    <n v="11492.52"/>
    <s v="Debit Card"/>
    <x v="1"/>
    <x v="2"/>
    <x v="0"/>
    <n v="13059.68"/>
    <n v="11492.518400000001"/>
    <x v="2"/>
    <m/>
    <m/>
    <n v="7014.593770491806"/>
    <n v="1567.1615999999995"/>
    <n v="3.6754346201438321E-3"/>
    <n v="1"/>
    <n v="0"/>
    <n v="0"/>
  </r>
  <r>
    <x v="63"/>
    <x v="50"/>
    <s v="Karnataka"/>
    <x v="2"/>
    <x v="2"/>
    <x v="11"/>
    <n v="4"/>
    <n v="2812.02"/>
    <n v="0.09"/>
    <n v="10235.75"/>
    <s v="COD"/>
    <x v="2"/>
    <x v="0"/>
    <x v="0"/>
    <n v="11248.08"/>
    <n v="10235.7528"/>
    <x v="2"/>
    <m/>
    <m/>
    <n v="6557.4564173228364"/>
    <n v="1012.3271999999997"/>
    <n v="3.2005462265559986E-3"/>
    <n v="1"/>
    <n v="0"/>
    <n v="0"/>
  </r>
  <r>
    <x v="64"/>
    <x v="51"/>
    <s v="Karnataka"/>
    <x v="3"/>
    <x v="2"/>
    <x v="6"/>
    <n v="1"/>
    <n v="3634.29"/>
    <n v="0.08"/>
    <n v="3343.55"/>
    <s v="UPI"/>
    <x v="0"/>
    <x v="0"/>
    <x v="0"/>
    <n v="3634.29"/>
    <n v="3343.5468000000001"/>
    <x v="2"/>
    <m/>
    <m/>
    <n v="6400.6183730158691"/>
    <n v="290.74319999999989"/>
    <n v="2.2012552658153312E-3"/>
    <n v="1"/>
    <n v="0"/>
    <n v="0"/>
  </r>
  <r>
    <x v="65"/>
    <x v="52"/>
    <s v="Gujarat"/>
    <x v="3"/>
    <x v="2"/>
    <x v="6"/>
    <n v="3"/>
    <n v="4904.5"/>
    <n v="0.21"/>
    <n v="11623.67"/>
    <s v="COD"/>
    <x v="1"/>
    <x v="1"/>
    <x v="0"/>
    <n v="14713.5"/>
    <n v="11623.665000000001"/>
    <x v="2"/>
    <m/>
    <m/>
    <n v="7014.593770491806"/>
    <n v="3089.8349999999991"/>
    <n v="4.2817820369048833E-3"/>
    <n v="1"/>
    <n v="0"/>
    <n v="0"/>
  </r>
  <r>
    <x v="66"/>
    <x v="42"/>
    <s v="Gujarat"/>
    <x v="3"/>
    <x v="4"/>
    <x v="19"/>
    <n v="1"/>
    <n v="4874.05"/>
    <n v="0.14000000000000001"/>
    <n v="4191.68"/>
    <s v="Debit Card"/>
    <x v="2"/>
    <x v="0"/>
    <x v="0"/>
    <n v="4874.05"/>
    <n v="4191.683"/>
    <x v="4"/>
    <m/>
    <m/>
    <n v="6557.4564173228364"/>
    <n v="682.36700000000019"/>
    <n v="2.8723546126937561E-3"/>
    <n v="1"/>
    <n v="0"/>
    <n v="0"/>
  </r>
  <r>
    <x v="67"/>
    <x v="53"/>
    <s v="Maharashtra"/>
    <x v="2"/>
    <x v="2"/>
    <x v="7"/>
    <n v="4"/>
    <n v="2445.6999999999998"/>
    <n v="0.09"/>
    <n v="8902.35"/>
    <s v="COD"/>
    <x v="2"/>
    <x v="2"/>
    <x v="1"/>
    <n v="9782.7999999999993"/>
    <n v="8902.348"/>
    <x v="2"/>
    <m/>
    <m/>
    <n v="6557.4564173228364"/>
    <n v="880.45199999999932"/>
    <n v="3.6799280369628328E-3"/>
    <n v="0"/>
    <n v="1"/>
    <n v="0"/>
  </r>
  <r>
    <x v="68"/>
    <x v="54"/>
    <s v="Maharashtra"/>
    <x v="3"/>
    <x v="2"/>
    <x v="7"/>
    <n v="1"/>
    <n v="2927.4"/>
    <n v="0.17"/>
    <n v="2429.7399999999998"/>
    <s v="Net Banking"/>
    <x v="2"/>
    <x v="2"/>
    <x v="3"/>
    <n v="2927.4"/>
    <n v="2429.7419999999997"/>
    <x v="2"/>
    <m/>
    <m/>
    <n v="6557.4564173228364"/>
    <n v="497.65800000000036"/>
    <n v="5.8072009291521487E-3"/>
    <n v="0"/>
    <n v="0"/>
    <n v="1"/>
  </r>
  <r>
    <x v="69"/>
    <x v="55"/>
    <s v="Delhi"/>
    <x v="1"/>
    <x v="4"/>
    <x v="19"/>
    <n v="4"/>
    <n v="3070.96"/>
    <n v="0.2"/>
    <n v="9827.07"/>
    <s v="Credit Card"/>
    <x v="1"/>
    <x v="2"/>
    <x v="0"/>
    <n v="12283.84"/>
    <n v="9827.0720000000001"/>
    <x v="4"/>
    <m/>
    <m/>
    <n v="7014.593770491806"/>
    <n v="2456.768"/>
    <n v="6.5126214603902369E-3"/>
    <n v="1"/>
    <n v="0"/>
    <n v="0"/>
  </r>
  <r>
    <x v="70"/>
    <x v="56"/>
    <s v="Gujarat"/>
    <x v="0"/>
    <x v="2"/>
    <x v="6"/>
    <n v="5"/>
    <n v="3143.03"/>
    <n v="0.15"/>
    <n v="13357.88"/>
    <s v="Net Banking"/>
    <x v="2"/>
    <x v="0"/>
    <x v="1"/>
    <n v="15715.150000000001"/>
    <n v="13357.877500000001"/>
    <x v="2"/>
    <m/>
    <m/>
    <n v="6557.4564173228364"/>
    <n v="2357.2725000000009"/>
    <n v="4.7724647871639787E-3"/>
    <n v="0"/>
    <n v="1"/>
    <n v="0"/>
  </r>
  <r>
    <x v="71"/>
    <x v="57"/>
    <s v="Karnataka"/>
    <x v="1"/>
    <x v="3"/>
    <x v="12"/>
    <n v="2"/>
    <n v="951.69"/>
    <n v="0.02"/>
    <n v="1865.31"/>
    <s v="Credit Card"/>
    <x v="0"/>
    <x v="2"/>
    <x v="0"/>
    <n v="1903.38"/>
    <n v="1865.3124"/>
    <x v="3"/>
    <m/>
    <m/>
    <n v="6400.6183730158691"/>
    <n v="38.067600000000084"/>
    <n v="2.101524656138028E-3"/>
    <n v="1"/>
    <n v="0"/>
    <n v="0"/>
  </r>
  <r>
    <x v="72"/>
    <x v="58"/>
    <s v="Karnataka"/>
    <x v="0"/>
    <x v="1"/>
    <x v="14"/>
    <n v="3"/>
    <n v="3564.08"/>
    <n v="0.18"/>
    <n v="8767.64"/>
    <s v="Credit Card"/>
    <x v="0"/>
    <x v="1"/>
    <x v="0"/>
    <n v="10692.24"/>
    <n v="8767.6368000000002"/>
    <x v="1"/>
    <m/>
    <m/>
    <n v="6400.6183730158691"/>
    <n v="1924.6031999999996"/>
    <n v="5.0503916859329758E-3"/>
    <n v="1"/>
    <n v="0"/>
    <n v="0"/>
  </r>
  <r>
    <x v="73"/>
    <x v="59"/>
    <s v="Tamil Nadu"/>
    <x v="0"/>
    <x v="4"/>
    <x v="16"/>
    <n v="2"/>
    <n v="3273.41"/>
    <n v="0.23"/>
    <n v="5041.05"/>
    <s v="Credit Card"/>
    <x v="1"/>
    <x v="2"/>
    <x v="0"/>
    <n v="6546.82"/>
    <n v="5041.0514000000003"/>
    <x v="4"/>
    <m/>
    <m/>
    <n v="7014.593770491806"/>
    <n v="1505.7685999999994"/>
    <n v="7.0263120110221448E-3"/>
    <n v="1"/>
    <n v="0"/>
    <n v="0"/>
  </r>
  <r>
    <x v="74"/>
    <x v="60"/>
    <s v="Tamil Nadu"/>
    <x v="1"/>
    <x v="4"/>
    <x v="17"/>
    <n v="3"/>
    <n v="3528.7"/>
    <n v="0.24"/>
    <n v="8045.44"/>
    <s v="Credit Card"/>
    <x v="2"/>
    <x v="0"/>
    <x v="0"/>
    <n v="10586.099999999999"/>
    <n v="8045.4359999999988"/>
    <x v="4"/>
    <m/>
    <m/>
    <n v="6557.4564173228364"/>
    <n v="2540.6639999999998"/>
    <n v="6.8013716099413384E-3"/>
    <n v="1"/>
    <n v="0"/>
    <n v="0"/>
  </r>
  <r>
    <x v="75"/>
    <x v="61"/>
    <s v="Tamil Nadu"/>
    <x v="0"/>
    <x v="1"/>
    <x v="13"/>
    <n v="3"/>
    <n v="226.74"/>
    <n v="0.06"/>
    <n v="639.41"/>
    <s v="UPI"/>
    <x v="1"/>
    <x v="0"/>
    <x v="2"/>
    <n v="680.22"/>
    <n v="639.40679999999998"/>
    <x v="1"/>
    <m/>
    <m/>
    <n v="7014.593770491806"/>
    <n v="40.813200000000052"/>
    <n v="2.6462026991267529E-2"/>
    <n v="0"/>
    <n v="0"/>
    <n v="0"/>
  </r>
  <r>
    <x v="76"/>
    <x v="62"/>
    <s v="Delhi"/>
    <x v="1"/>
    <x v="4"/>
    <x v="19"/>
    <n v="4"/>
    <n v="4588.76"/>
    <n v="0.05"/>
    <n v="17437.29"/>
    <s v="Net Banking"/>
    <x v="1"/>
    <x v="0"/>
    <x v="0"/>
    <n v="18355.04"/>
    <n v="17437.288"/>
    <x v="4"/>
    <m/>
    <m/>
    <n v="7014.593770491806"/>
    <n v="917.75200000000041"/>
    <n v="1.0896189820343623E-3"/>
    <n v="1"/>
    <n v="0"/>
    <n v="0"/>
  </r>
  <r>
    <x v="77"/>
    <x v="63"/>
    <s v="Tamil Nadu"/>
    <x v="2"/>
    <x v="2"/>
    <x v="7"/>
    <n v="3"/>
    <n v="1673.19"/>
    <n v="0.03"/>
    <n v="4868.9799999999996"/>
    <s v="UPI"/>
    <x v="2"/>
    <x v="2"/>
    <x v="0"/>
    <n v="5019.57"/>
    <n v="4868.9829"/>
    <x v="2"/>
    <m/>
    <m/>
    <n v="6557.4564173228364"/>
    <n v="150.58709999999974"/>
    <n v="1.7929822674053752E-3"/>
    <n v="1"/>
    <n v="0"/>
    <n v="0"/>
  </r>
  <r>
    <x v="78"/>
    <x v="26"/>
    <s v="Tamil Nadu"/>
    <x v="1"/>
    <x v="2"/>
    <x v="6"/>
    <n v="4"/>
    <n v="531.49"/>
    <n v="0.06"/>
    <n v="1998.4"/>
    <s v="COD"/>
    <x v="0"/>
    <x v="2"/>
    <x v="1"/>
    <n v="2125.96"/>
    <n v="1998.4023999999999"/>
    <x v="2"/>
    <m/>
    <m/>
    <n v="6400.6183730158691"/>
    <n v="127.55760000000009"/>
    <n v="1.1289017667312648E-2"/>
    <n v="0"/>
    <n v="1"/>
    <n v="0"/>
  </r>
  <r>
    <x v="79"/>
    <x v="64"/>
    <s v="Tamil Nadu"/>
    <x v="1"/>
    <x v="0"/>
    <x v="3"/>
    <n v="5"/>
    <n v="1872.72"/>
    <n v="0.19"/>
    <n v="7584.52"/>
    <s v="Credit Card"/>
    <x v="0"/>
    <x v="0"/>
    <x v="3"/>
    <n v="9363.6"/>
    <n v="7584.5160000000005"/>
    <x v="0"/>
    <m/>
    <m/>
    <n v="6400.6183730158691"/>
    <n v="1779.0839999999998"/>
    <n v="1.0145670468623179E-2"/>
    <n v="0"/>
    <n v="0"/>
    <n v="1"/>
  </r>
  <r>
    <x v="80"/>
    <x v="47"/>
    <s v="Gujarat"/>
    <x v="3"/>
    <x v="3"/>
    <x v="9"/>
    <n v="4"/>
    <n v="4416.1499999999996"/>
    <n v="0.12"/>
    <n v="15544.85"/>
    <s v="Debit Card"/>
    <x v="2"/>
    <x v="2"/>
    <x v="0"/>
    <n v="17664.599999999999"/>
    <n v="15544.847999999998"/>
    <x v="3"/>
    <m/>
    <m/>
    <n v="6557.4564173228364"/>
    <n v="2119.7520000000004"/>
    <n v="2.7172990047892396E-3"/>
    <n v="1"/>
    <n v="0"/>
    <n v="0"/>
  </r>
  <r>
    <x v="81"/>
    <x v="65"/>
    <s v="Gujarat"/>
    <x v="0"/>
    <x v="4"/>
    <x v="19"/>
    <n v="2"/>
    <n v="4962.0600000000004"/>
    <n v="0.23"/>
    <n v="7641.57"/>
    <s v="Net Banking"/>
    <x v="0"/>
    <x v="1"/>
    <x v="0"/>
    <n v="9924.1200000000008"/>
    <n v="7641.5724000000009"/>
    <x v="4"/>
    <m/>
    <m/>
    <n v="6400.6183730158691"/>
    <n v="2282.5475999999999"/>
    <n v="4.6351716827285443E-3"/>
    <n v="1"/>
    <n v="0"/>
    <n v="0"/>
  </r>
  <r>
    <x v="82"/>
    <x v="66"/>
    <s v="Karnataka"/>
    <x v="3"/>
    <x v="3"/>
    <x v="15"/>
    <n v="3"/>
    <n v="2135.9"/>
    <n v="0.12"/>
    <n v="5638.78"/>
    <s v="COD"/>
    <x v="1"/>
    <x v="1"/>
    <x v="0"/>
    <n v="6407.7000000000007"/>
    <n v="5638.7760000000007"/>
    <x v="3"/>
    <m/>
    <m/>
    <n v="7014.593770491806"/>
    <n v="768.92399999999998"/>
    <n v="5.6182405543330673E-3"/>
    <n v="1"/>
    <n v="0"/>
    <n v="0"/>
  </r>
  <r>
    <x v="83"/>
    <x v="67"/>
    <s v="Delhi"/>
    <x v="2"/>
    <x v="3"/>
    <x v="15"/>
    <n v="2"/>
    <n v="4333.7299999999996"/>
    <n v="7.0000000000000007E-2"/>
    <n v="8060.74"/>
    <s v="COD"/>
    <x v="1"/>
    <x v="1"/>
    <x v="1"/>
    <n v="8667.4599999999991"/>
    <n v="8060.737799999999"/>
    <x v="3"/>
    <m/>
    <m/>
    <n v="7014.593770491806"/>
    <n v="606.72220000000016"/>
    <n v="1.6152367590966676E-3"/>
    <n v="0"/>
    <n v="1"/>
    <n v="0"/>
  </r>
  <r>
    <x v="84"/>
    <x v="55"/>
    <s v="Maharashtra"/>
    <x v="1"/>
    <x v="1"/>
    <x v="1"/>
    <n v="3"/>
    <n v="4203.63"/>
    <n v="0.14000000000000001"/>
    <n v="10845.37"/>
    <s v="UPI"/>
    <x v="1"/>
    <x v="0"/>
    <x v="1"/>
    <n v="12610.89"/>
    <n v="10845.365399999999"/>
    <x v="1"/>
    <m/>
    <m/>
    <n v="7014.593770491806"/>
    <n v="1765.5246000000006"/>
    <n v="3.3304548687681842E-3"/>
    <n v="0"/>
    <n v="1"/>
    <n v="0"/>
  </r>
  <r>
    <x v="85"/>
    <x v="53"/>
    <s v="Karnataka"/>
    <x v="3"/>
    <x v="2"/>
    <x v="5"/>
    <n v="5"/>
    <n v="1948.33"/>
    <n v="0.23"/>
    <n v="7501.07"/>
    <s v="UPI"/>
    <x v="1"/>
    <x v="2"/>
    <x v="0"/>
    <n v="9741.65"/>
    <n v="7501.0704999999998"/>
    <x v="2"/>
    <m/>
    <m/>
    <n v="7014.593770491806"/>
    <n v="2240.5794999999998"/>
    <n v="1.1804981702278363E-2"/>
    <n v="1"/>
    <n v="0"/>
    <n v="0"/>
  </r>
  <r>
    <x v="86"/>
    <x v="68"/>
    <s v="Maharashtra"/>
    <x v="3"/>
    <x v="3"/>
    <x v="15"/>
    <n v="4"/>
    <n v="3555.62"/>
    <n v="0.2"/>
    <n v="11377.98"/>
    <s v="UPI"/>
    <x v="1"/>
    <x v="1"/>
    <x v="0"/>
    <n v="14222.48"/>
    <n v="11377.984"/>
    <x v="3"/>
    <m/>
    <m/>
    <n v="7014.593770491806"/>
    <n v="2844.4959999999992"/>
    <n v="5.6248980487228675E-3"/>
    <n v="1"/>
    <n v="0"/>
    <n v="0"/>
  </r>
  <r>
    <x v="87"/>
    <x v="19"/>
    <s v="Gujarat"/>
    <x v="1"/>
    <x v="0"/>
    <x v="4"/>
    <n v="1"/>
    <n v="4383.53"/>
    <n v="0.11"/>
    <n v="3901.34"/>
    <s v="COD"/>
    <x v="2"/>
    <x v="0"/>
    <x v="0"/>
    <n v="4383.53"/>
    <n v="3901.3416999999999"/>
    <x v="0"/>
    <m/>
    <m/>
    <n v="6557.4564173228364"/>
    <n v="482.1882999999998"/>
    <n v="2.5093931146815468E-3"/>
    <n v="1"/>
    <n v="0"/>
    <n v="0"/>
  </r>
  <r>
    <x v="88"/>
    <x v="30"/>
    <s v="Delhi"/>
    <x v="0"/>
    <x v="3"/>
    <x v="15"/>
    <n v="3"/>
    <n v="1758.95"/>
    <n v="0.17"/>
    <n v="4379.79"/>
    <s v="Credit Card"/>
    <x v="2"/>
    <x v="0"/>
    <x v="1"/>
    <n v="5276.85"/>
    <n v="4379.7855"/>
    <x v="3"/>
    <m/>
    <m/>
    <n v="6557.4564173228364"/>
    <n v="897.06450000000041"/>
    <n v="9.6648568748401043E-3"/>
    <n v="0"/>
    <n v="1"/>
    <n v="0"/>
  </r>
  <r>
    <x v="89"/>
    <x v="8"/>
    <s v="Karnataka"/>
    <x v="2"/>
    <x v="1"/>
    <x v="14"/>
    <n v="1"/>
    <n v="3125.55"/>
    <n v="0.06"/>
    <n v="2938.02"/>
    <s v="Net Banking"/>
    <x v="1"/>
    <x v="0"/>
    <x v="2"/>
    <n v="3125.55"/>
    <n v="2938.0169999999998"/>
    <x v="1"/>
    <m/>
    <m/>
    <n v="7014.593770491806"/>
    <n v="187.53300000000036"/>
    <n v="1.9196621394634544E-3"/>
    <n v="0"/>
    <n v="0"/>
    <n v="0"/>
  </r>
  <r>
    <x v="90"/>
    <x v="42"/>
    <s v="Maharashtra"/>
    <x v="2"/>
    <x v="0"/>
    <x v="3"/>
    <n v="2"/>
    <n v="3500.61"/>
    <n v="0.23"/>
    <n v="5390.94"/>
    <s v="Credit Card"/>
    <x v="2"/>
    <x v="2"/>
    <x v="3"/>
    <n v="7001.22"/>
    <n v="5390.9394000000002"/>
    <x v="0"/>
    <m/>
    <m/>
    <n v="6557.4564173228364"/>
    <n v="1610.2806"/>
    <n v="6.570283464881835E-3"/>
    <n v="0"/>
    <n v="0"/>
    <n v="1"/>
  </r>
  <r>
    <x v="91"/>
    <x v="4"/>
    <s v="Karnataka"/>
    <x v="3"/>
    <x v="4"/>
    <x v="17"/>
    <n v="2"/>
    <n v="2702.71"/>
    <n v="0.14000000000000001"/>
    <n v="4648.66"/>
    <s v="Net Banking"/>
    <x v="0"/>
    <x v="2"/>
    <x v="0"/>
    <n v="5405.42"/>
    <n v="4648.6611999999996"/>
    <x v="4"/>
    <m/>
    <m/>
    <n v="6400.6183730158691"/>
    <n v="756.75880000000052"/>
    <n v="5.1799860140377624E-3"/>
    <n v="1"/>
    <n v="0"/>
    <n v="0"/>
  </r>
  <r>
    <x v="92"/>
    <x v="69"/>
    <s v="Gujarat"/>
    <x v="1"/>
    <x v="1"/>
    <x v="14"/>
    <n v="5"/>
    <n v="801.28"/>
    <n v="0.12"/>
    <n v="3525.63"/>
    <s v="Debit Card"/>
    <x v="2"/>
    <x v="1"/>
    <x v="0"/>
    <n v="4006.3999999999996"/>
    <n v="3525.6319999999996"/>
    <x v="1"/>
    <m/>
    <m/>
    <n v="6557.4564173228364"/>
    <n v="480.76800000000003"/>
    <n v="1.4976038338658147E-2"/>
    <n v="1"/>
    <n v="0"/>
    <n v="0"/>
  </r>
  <r>
    <x v="93"/>
    <x v="70"/>
    <s v="Karnataka"/>
    <x v="2"/>
    <x v="0"/>
    <x v="3"/>
    <n v="1"/>
    <n v="2264.48"/>
    <n v="0.09"/>
    <n v="2060.6799999999998"/>
    <s v="COD"/>
    <x v="0"/>
    <x v="0"/>
    <x v="0"/>
    <n v="2264.48"/>
    <n v="2060.6768000000002"/>
    <x v="0"/>
    <m/>
    <m/>
    <n v="6400.6183730158691"/>
    <n v="203.80319999999983"/>
    <n v="3.9744223839468656E-3"/>
    <n v="1"/>
    <n v="0"/>
    <n v="0"/>
  </r>
  <r>
    <x v="94"/>
    <x v="56"/>
    <s v="Tamil Nadu"/>
    <x v="2"/>
    <x v="2"/>
    <x v="6"/>
    <n v="4"/>
    <n v="4281.34"/>
    <n v="0.03"/>
    <n v="16611.599999999999"/>
    <s v="UPI"/>
    <x v="0"/>
    <x v="1"/>
    <x v="0"/>
    <n v="17125.36"/>
    <n v="16611.599200000001"/>
    <x v="2"/>
    <m/>
    <m/>
    <n v="6400.6183730158691"/>
    <n v="513.76080000000002"/>
    <n v="7.007151966440413E-4"/>
    <n v="1"/>
    <n v="0"/>
    <n v="0"/>
  </r>
  <r>
    <x v="95"/>
    <x v="61"/>
    <s v="Tamil Nadu"/>
    <x v="1"/>
    <x v="4"/>
    <x v="19"/>
    <n v="5"/>
    <n v="4338.83"/>
    <n v="0.19"/>
    <n v="17572.259999999998"/>
    <s v="UPI"/>
    <x v="0"/>
    <x v="2"/>
    <x v="3"/>
    <n v="21694.15"/>
    <n v="17572.261500000001"/>
    <x v="4"/>
    <m/>
    <m/>
    <n v="6400.6183730158691"/>
    <n v="4121.8885000000009"/>
    <n v="4.3790607145244229E-3"/>
    <n v="0"/>
    <n v="0"/>
    <n v="1"/>
  </r>
  <r>
    <x v="96"/>
    <x v="34"/>
    <s v="Gujarat"/>
    <x v="3"/>
    <x v="4"/>
    <x v="16"/>
    <n v="2"/>
    <n v="3142.37"/>
    <n v="0.17"/>
    <n v="5216.33"/>
    <s v="UPI"/>
    <x v="0"/>
    <x v="0"/>
    <x v="0"/>
    <n v="6284.74"/>
    <n v="5216.3341999999993"/>
    <x v="4"/>
    <m/>
    <m/>
    <n v="6400.6183730158691"/>
    <n v="1068.4058000000005"/>
    <n v="5.4099294481553739E-3"/>
    <n v="1"/>
    <n v="0"/>
    <n v="0"/>
  </r>
  <r>
    <x v="97"/>
    <x v="71"/>
    <s v="Tamil Nadu"/>
    <x v="2"/>
    <x v="0"/>
    <x v="2"/>
    <n v="3"/>
    <n v="3688.56"/>
    <n v="0.02"/>
    <n v="10844.37"/>
    <s v="Credit Card"/>
    <x v="1"/>
    <x v="1"/>
    <x v="0"/>
    <n v="11065.68"/>
    <n v="10844.366400000001"/>
    <x v="0"/>
    <m/>
    <m/>
    <n v="7014.593770491806"/>
    <n v="221.3135999999995"/>
    <n v="5.4221701693885961E-4"/>
    <n v="1"/>
    <n v="0"/>
    <n v="0"/>
  </r>
  <r>
    <x v="98"/>
    <x v="72"/>
    <s v="Delhi"/>
    <x v="2"/>
    <x v="3"/>
    <x v="12"/>
    <n v="5"/>
    <n v="2558.79"/>
    <n v="7.0000000000000007E-2"/>
    <n v="11898.37"/>
    <s v="COD"/>
    <x v="2"/>
    <x v="2"/>
    <x v="1"/>
    <n v="12793.95"/>
    <n v="11898.3735"/>
    <x v="3"/>
    <m/>
    <m/>
    <n v="6557.4564173228364"/>
    <n v="895.57650000000103"/>
    <n v="2.735668030592585E-3"/>
    <n v="0"/>
    <n v="1"/>
    <n v="0"/>
  </r>
  <r>
    <x v="99"/>
    <x v="73"/>
    <s v="Karnataka"/>
    <x v="1"/>
    <x v="2"/>
    <x v="6"/>
    <n v="1"/>
    <n v="789.71"/>
    <n v="0.24"/>
    <n v="600.17999999999995"/>
    <s v="Credit Card"/>
    <x v="2"/>
    <x v="0"/>
    <x v="2"/>
    <n v="789.71"/>
    <n v="600.17960000000005"/>
    <x v="2"/>
    <m/>
    <m/>
    <n v="6557.4564173228364"/>
    <n v="189.53039999999999"/>
    <n v="3.0390902989705083E-2"/>
    <n v="0"/>
    <n v="0"/>
    <n v="0"/>
  </r>
  <r>
    <x v="100"/>
    <x v="74"/>
    <s v="Maharashtra"/>
    <x v="2"/>
    <x v="1"/>
    <x v="1"/>
    <n v="3"/>
    <n v="2729.2"/>
    <n v="0.11"/>
    <n v="7286.96"/>
    <s v="Net Banking"/>
    <x v="0"/>
    <x v="0"/>
    <x v="0"/>
    <n v="8187.5999999999995"/>
    <n v="7286.9639999999999"/>
    <x v="1"/>
    <m/>
    <m/>
    <n v="6400.6183730158691"/>
    <n v="900.63599999999951"/>
    <n v="4.0304851238458159E-3"/>
    <n v="1"/>
    <n v="0"/>
    <n v="0"/>
  </r>
  <r>
    <x v="101"/>
    <x v="46"/>
    <s v="Delhi"/>
    <x v="3"/>
    <x v="4"/>
    <x v="19"/>
    <n v="5"/>
    <n v="4432.75"/>
    <n v="0.14000000000000001"/>
    <n v="19060.830000000002"/>
    <s v="Net Banking"/>
    <x v="0"/>
    <x v="0"/>
    <x v="0"/>
    <n v="22163.75"/>
    <n v="19060.825000000001"/>
    <x v="4"/>
    <m/>
    <m/>
    <n v="6400.6183730158691"/>
    <n v="3102.9249999999993"/>
    <n v="3.1583103039873671E-3"/>
    <n v="1"/>
    <n v="0"/>
    <n v="0"/>
  </r>
  <r>
    <x v="102"/>
    <x v="26"/>
    <s v="Tamil Nadu"/>
    <x v="0"/>
    <x v="2"/>
    <x v="6"/>
    <n v="1"/>
    <n v="4736.68"/>
    <n v="0.08"/>
    <n v="4357.75"/>
    <s v="Credit Card"/>
    <x v="0"/>
    <x v="1"/>
    <x v="0"/>
    <n v="4736.68"/>
    <n v="4357.7456000000002"/>
    <x v="2"/>
    <m/>
    <m/>
    <n v="6400.6183730158691"/>
    <n v="378.9344000000001"/>
    <n v="1.6889466883977806E-3"/>
    <n v="1"/>
    <n v="0"/>
    <n v="0"/>
  </r>
  <r>
    <x v="103"/>
    <x v="75"/>
    <s v="Tamil Nadu"/>
    <x v="1"/>
    <x v="1"/>
    <x v="10"/>
    <n v="5"/>
    <n v="2153.7199999999998"/>
    <n v="0.19"/>
    <n v="8722.57"/>
    <s v="Net Banking"/>
    <x v="2"/>
    <x v="2"/>
    <x v="0"/>
    <n v="10768.599999999999"/>
    <n v="8722.5659999999989"/>
    <x v="1"/>
    <m/>
    <m/>
    <n v="6557.4564173228364"/>
    <n v="2046.0339999999997"/>
    <n v="8.8219452853667158E-3"/>
    <n v="1"/>
    <n v="0"/>
    <n v="0"/>
  </r>
  <r>
    <x v="104"/>
    <x v="76"/>
    <s v="Karnataka"/>
    <x v="2"/>
    <x v="2"/>
    <x v="5"/>
    <n v="3"/>
    <n v="1164.6199999999999"/>
    <n v="0.11"/>
    <n v="3109.54"/>
    <s v="Credit Card"/>
    <x v="1"/>
    <x v="2"/>
    <x v="0"/>
    <n v="3493.8599999999997"/>
    <n v="3109.5353999999998"/>
    <x v="2"/>
    <m/>
    <m/>
    <n v="7014.593770491806"/>
    <n v="384.32459999999992"/>
    <n v="9.4451409043293105E-3"/>
    <n v="1"/>
    <n v="0"/>
    <n v="0"/>
  </r>
  <r>
    <x v="105"/>
    <x v="77"/>
    <s v="Maharashtra"/>
    <x v="0"/>
    <x v="4"/>
    <x v="17"/>
    <n v="2"/>
    <n v="4844.21"/>
    <n v="0.24"/>
    <n v="7363.2"/>
    <s v="Net Banking"/>
    <x v="2"/>
    <x v="1"/>
    <x v="0"/>
    <n v="9688.42"/>
    <n v="7363.1992"/>
    <x v="4"/>
    <m/>
    <m/>
    <n v="6557.4564173228364"/>
    <n v="2325.2208000000001"/>
    <n v="4.9543682045163195E-3"/>
    <n v="1"/>
    <n v="0"/>
    <n v="0"/>
  </r>
  <r>
    <x v="106"/>
    <x v="64"/>
    <s v="Maharashtra"/>
    <x v="3"/>
    <x v="1"/>
    <x v="13"/>
    <n v="2"/>
    <n v="3956.19"/>
    <n v="0.05"/>
    <n v="7516.76"/>
    <s v="UPI"/>
    <x v="0"/>
    <x v="0"/>
    <x v="0"/>
    <n v="7912.38"/>
    <n v="7516.7609999999995"/>
    <x v="1"/>
    <m/>
    <m/>
    <n v="6400.6183730158691"/>
    <n v="395.6190000000006"/>
    <n v="1.2638422320464893E-3"/>
    <n v="1"/>
    <n v="0"/>
    <n v="0"/>
  </r>
  <r>
    <x v="107"/>
    <x v="78"/>
    <s v="Delhi"/>
    <x v="2"/>
    <x v="3"/>
    <x v="9"/>
    <n v="3"/>
    <n v="4306.1899999999996"/>
    <n v="0.04"/>
    <n v="12401.83"/>
    <s v="COD"/>
    <x v="0"/>
    <x v="2"/>
    <x v="3"/>
    <n v="12918.57"/>
    <n v="12401.8272"/>
    <x v="3"/>
    <m/>
    <m/>
    <n v="6400.6183730158691"/>
    <n v="516.74279999999999"/>
    <n v="9.2889538083549509E-4"/>
    <n v="0"/>
    <n v="0"/>
    <n v="1"/>
  </r>
  <r>
    <x v="108"/>
    <x v="70"/>
    <s v="Delhi"/>
    <x v="0"/>
    <x v="0"/>
    <x v="0"/>
    <n v="2"/>
    <n v="2985.38"/>
    <n v="0"/>
    <n v="5970.76"/>
    <s v="Credit Card"/>
    <x v="2"/>
    <x v="1"/>
    <x v="0"/>
    <n v="5970.76"/>
    <n v="5970.76"/>
    <x v="0"/>
    <m/>
    <m/>
    <n v="6557.4564173228364"/>
    <n v="0"/>
    <n v="0"/>
    <n v="1"/>
    <n v="0"/>
    <n v="0"/>
  </r>
  <r>
    <x v="109"/>
    <x v="79"/>
    <s v="Maharashtra"/>
    <x v="3"/>
    <x v="2"/>
    <x v="7"/>
    <n v="3"/>
    <n v="2614.87"/>
    <n v="0.03"/>
    <n v="7609.27"/>
    <s v="Net Banking"/>
    <x v="2"/>
    <x v="0"/>
    <x v="1"/>
    <n v="7844.61"/>
    <n v="7609.2716999999993"/>
    <x v="2"/>
    <m/>
    <m/>
    <n v="6557.4564173228364"/>
    <n v="235.33830000000034"/>
    <n v="1.1472845686401236E-3"/>
    <n v="0"/>
    <n v="1"/>
    <n v="0"/>
  </r>
  <r>
    <x v="110"/>
    <x v="80"/>
    <s v="Tamil Nadu"/>
    <x v="1"/>
    <x v="0"/>
    <x v="2"/>
    <n v="4"/>
    <n v="4251.76"/>
    <n v="0.11"/>
    <n v="15136.27"/>
    <s v="Credit Card"/>
    <x v="0"/>
    <x v="2"/>
    <x v="0"/>
    <n v="17007.04"/>
    <n v="15136.265600000001"/>
    <x v="0"/>
    <m/>
    <m/>
    <n v="6400.6183730158691"/>
    <n v="1870.7744000000002"/>
    <n v="2.587163903889213E-3"/>
    <n v="1"/>
    <n v="0"/>
    <n v="0"/>
  </r>
  <r>
    <x v="111"/>
    <x v="48"/>
    <s v="Maharashtra"/>
    <x v="2"/>
    <x v="2"/>
    <x v="7"/>
    <n v="2"/>
    <n v="421.84"/>
    <n v="7.0000000000000007E-2"/>
    <n v="784.62"/>
    <s v="UPI"/>
    <x v="1"/>
    <x v="0"/>
    <x v="0"/>
    <n v="843.68"/>
    <n v="784.62239999999986"/>
    <x v="2"/>
    <m/>
    <m/>
    <n v="7014.593770491806"/>
    <n v="59.057600000000093"/>
    <n v="1.6593969277451166E-2"/>
    <n v="1"/>
    <n v="0"/>
    <n v="0"/>
  </r>
  <r>
    <x v="112"/>
    <x v="5"/>
    <s v="Tamil Nadu"/>
    <x v="3"/>
    <x v="1"/>
    <x v="1"/>
    <n v="4"/>
    <n v="585.97"/>
    <n v="0.18"/>
    <n v="1921.98"/>
    <s v="COD"/>
    <x v="1"/>
    <x v="0"/>
    <x v="0"/>
    <n v="2343.88"/>
    <n v="1921.9816000000003"/>
    <x v="1"/>
    <m/>
    <m/>
    <n v="7014.593770491806"/>
    <n v="421.89839999999981"/>
    <n v="3.0718296158506405E-2"/>
    <n v="1"/>
    <n v="0"/>
    <n v="0"/>
  </r>
  <r>
    <x v="113"/>
    <x v="34"/>
    <s v="Karnataka"/>
    <x v="2"/>
    <x v="3"/>
    <x v="15"/>
    <n v="4"/>
    <n v="3675.1"/>
    <n v="0.08"/>
    <n v="13524.37"/>
    <s v="Net Banking"/>
    <x v="2"/>
    <x v="1"/>
    <x v="0"/>
    <n v="14700.4"/>
    <n v="13524.368"/>
    <x v="3"/>
    <m/>
    <m/>
    <n v="6557.4564173228364"/>
    <n v="1176.0319999999992"/>
    <n v="2.1768115153329164E-3"/>
    <n v="1"/>
    <n v="0"/>
    <n v="0"/>
  </r>
  <r>
    <x v="114"/>
    <x v="49"/>
    <s v="Maharashtra"/>
    <x v="3"/>
    <x v="3"/>
    <x v="15"/>
    <n v="1"/>
    <n v="2216.19"/>
    <n v="0.19"/>
    <n v="1795.11"/>
    <s v="Credit Card"/>
    <x v="0"/>
    <x v="1"/>
    <x v="0"/>
    <n v="2216.19"/>
    <n v="1795.1139000000001"/>
    <x v="3"/>
    <m/>
    <m/>
    <n v="6400.6183730158691"/>
    <n v="421.0761"/>
    <n v="8.5732721472436928E-3"/>
    <n v="1"/>
    <n v="0"/>
    <n v="0"/>
  </r>
  <r>
    <x v="115"/>
    <x v="42"/>
    <s v="Maharashtra"/>
    <x v="2"/>
    <x v="1"/>
    <x v="1"/>
    <n v="4"/>
    <n v="4353.6499999999996"/>
    <n v="0.18"/>
    <n v="14279.97"/>
    <s v="Net Banking"/>
    <x v="2"/>
    <x v="1"/>
    <x v="0"/>
    <n v="17414.599999999999"/>
    <n v="14279.972"/>
    <x v="1"/>
    <m/>
    <m/>
    <n v="6557.4564173228364"/>
    <n v="3134.6279999999988"/>
    <n v="4.1344618883006213E-3"/>
    <n v="1"/>
    <n v="0"/>
    <n v="0"/>
  </r>
  <r>
    <x v="116"/>
    <x v="81"/>
    <s v="Delhi"/>
    <x v="2"/>
    <x v="1"/>
    <x v="10"/>
    <n v="1"/>
    <n v="1815.56"/>
    <n v="0.14000000000000001"/>
    <n v="1561.38"/>
    <s v="Net Banking"/>
    <x v="0"/>
    <x v="2"/>
    <x v="0"/>
    <n v="1815.56"/>
    <n v="1561.3815999999999"/>
    <x v="1"/>
    <m/>
    <m/>
    <n v="6400.6183730158691"/>
    <n v="254.17840000000001"/>
    <n v="7.7111194342241521E-3"/>
    <n v="1"/>
    <n v="0"/>
    <n v="0"/>
  </r>
  <r>
    <x v="117"/>
    <x v="52"/>
    <s v="Gujarat"/>
    <x v="2"/>
    <x v="2"/>
    <x v="7"/>
    <n v="2"/>
    <n v="1439.02"/>
    <n v="0.19"/>
    <n v="2331.21"/>
    <s v="UPI"/>
    <x v="0"/>
    <x v="1"/>
    <x v="0"/>
    <n v="2878.04"/>
    <n v="2331.2124000000003"/>
    <x v="2"/>
    <m/>
    <m/>
    <n v="6400.6183730158691"/>
    <n v="546.82759999999962"/>
    <n v="1.3203430112159666E-2"/>
    <n v="1"/>
    <n v="0"/>
    <n v="0"/>
  </r>
  <r>
    <x v="118"/>
    <x v="0"/>
    <s v="Maharashtra"/>
    <x v="1"/>
    <x v="3"/>
    <x v="15"/>
    <n v="1"/>
    <n v="549.61"/>
    <n v="0.13"/>
    <n v="478.16"/>
    <s v="Debit Card"/>
    <x v="1"/>
    <x v="1"/>
    <x v="0"/>
    <n v="549.61"/>
    <n v="478.16070000000002"/>
    <x v="3"/>
    <m/>
    <m/>
    <n v="7014.593770491806"/>
    <n v="71.449299999999994"/>
    <n v="2.3653135859973435E-2"/>
    <n v="1"/>
    <n v="0"/>
    <n v="0"/>
  </r>
  <r>
    <x v="119"/>
    <x v="82"/>
    <s v="Karnataka"/>
    <x v="0"/>
    <x v="3"/>
    <x v="9"/>
    <n v="5"/>
    <n v="516.29"/>
    <n v="0.01"/>
    <n v="2555.64"/>
    <s v="UPI"/>
    <x v="1"/>
    <x v="2"/>
    <x v="0"/>
    <n v="2581.4499999999998"/>
    <n v="2555.6354999999999"/>
    <x v="3"/>
    <m/>
    <m/>
    <n v="7014.593770491806"/>
    <n v="25.814499999999953"/>
    <n v="1.93689593058165E-3"/>
    <n v="1"/>
    <n v="0"/>
    <n v="0"/>
  </r>
  <r>
    <x v="120"/>
    <x v="22"/>
    <s v="Tamil Nadu"/>
    <x v="0"/>
    <x v="4"/>
    <x v="18"/>
    <n v="4"/>
    <n v="2129.5"/>
    <n v="0.05"/>
    <n v="8092.1"/>
    <s v="Net Banking"/>
    <x v="1"/>
    <x v="0"/>
    <x v="0"/>
    <n v="8518"/>
    <n v="8092.0999999999995"/>
    <x v="4"/>
    <m/>
    <m/>
    <n v="7014.593770491806"/>
    <n v="425.90000000000055"/>
    <n v="2.3479690068091102E-3"/>
    <n v="1"/>
    <n v="0"/>
    <n v="0"/>
  </r>
  <r>
    <x v="121"/>
    <x v="18"/>
    <s v="Gujarat"/>
    <x v="0"/>
    <x v="0"/>
    <x v="2"/>
    <n v="3"/>
    <n v="322.55"/>
    <n v="0.1"/>
    <n v="870.89"/>
    <s v="Net Banking"/>
    <x v="1"/>
    <x v="0"/>
    <x v="0"/>
    <n v="967.65000000000009"/>
    <n v="870.8850000000001"/>
    <x v="0"/>
    <m/>
    <m/>
    <n v="7014.593770491806"/>
    <n v="96.764999999999986"/>
    <n v="3.1002945279801578E-2"/>
    <n v="1"/>
    <n v="0"/>
    <n v="0"/>
  </r>
  <r>
    <x v="122"/>
    <x v="76"/>
    <s v="Delhi"/>
    <x v="3"/>
    <x v="4"/>
    <x v="16"/>
    <n v="3"/>
    <n v="687.92"/>
    <n v="0.12"/>
    <n v="1816.11"/>
    <s v="UPI"/>
    <x v="2"/>
    <x v="1"/>
    <x v="0"/>
    <n v="2063.7599999999998"/>
    <n v="1816.1087999999997"/>
    <x v="4"/>
    <m/>
    <m/>
    <n v="6557.4564173228364"/>
    <n v="247.65120000000002"/>
    <n v="1.7443888824281894E-2"/>
    <n v="1"/>
    <n v="0"/>
    <n v="0"/>
  </r>
  <r>
    <x v="123"/>
    <x v="83"/>
    <s v="Gujarat"/>
    <x v="1"/>
    <x v="1"/>
    <x v="10"/>
    <n v="3"/>
    <n v="453.17"/>
    <n v="0.22"/>
    <n v="1060.42"/>
    <s v="COD"/>
    <x v="1"/>
    <x v="2"/>
    <x v="0"/>
    <n v="1359.51"/>
    <n v="1060.4177999999999"/>
    <x v="1"/>
    <m/>
    <m/>
    <n v="7014.593770491806"/>
    <n v="299.09220000000005"/>
    <n v="4.8546902928260915E-2"/>
    <n v="1"/>
    <n v="0"/>
    <n v="0"/>
  </r>
  <r>
    <x v="124"/>
    <x v="84"/>
    <s v="Gujarat"/>
    <x v="1"/>
    <x v="0"/>
    <x v="2"/>
    <n v="4"/>
    <n v="3576.54"/>
    <n v="0.1"/>
    <n v="12875.54"/>
    <s v="Net Banking"/>
    <x v="1"/>
    <x v="2"/>
    <x v="0"/>
    <n v="14306.16"/>
    <n v="12875.544"/>
    <x v="0"/>
    <m/>
    <m/>
    <n v="7014.593770491806"/>
    <n v="1430.616"/>
    <n v="2.7959983671369537E-3"/>
    <n v="1"/>
    <n v="0"/>
    <n v="0"/>
  </r>
  <r>
    <x v="125"/>
    <x v="85"/>
    <s v="Gujarat"/>
    <x v="1"/>
    <x v="4"/>
    <x v="16"/>
    <n v="3"/>
    <n v="531.84"/>
    <n v="0.21"/>
    <n v="1260.46"/>
    <s v="Net Banking"/>
    <x v="1"/>
    <x v="2"/>
    <x v="0"/>
    <n v="1595.52"/>
    <n v="1260.4608000000001"/>
    <x v="4"/>
    <m/>
    <m/>
    <n v="7014.593770491806"/>
    <n v="335.05919999999992"/>
    <n v="3.9485559566787003E-2"/>
    <n v="1"/>
    <n v="0"/>
    <n v="0"/>
  </r>
  <r>
    <x v="126"/>
    <x v="67"/>
    <s v="Tamil Nadu"/>
    <x v="0"/>
    <x v="1"/>
    <x v="13"/>
    <n v="3"/>
    <n v="1185.7"/>
    <n v="0.19"/>
    <n v="2881.25"/>
    <s v="UPI"/>
    <x v="1"/>
    <x v="2"/>
    <x v="0"/>
    <n v="3557.1000000000004"/>
    <n v="2881.2510000000007"/>
    <x v="1"/>
    <m/>
    <m/>
    <n v="7014.593770491806"/>
    <n v="675.84899999999971"/>
    <n v="1.6024289449270472E-2"/>
    <n v="1"/>
    <n v="0"/>
    <n v="0"/>
  </r>
  <r>
    <x v="127"/>
    <x v="86"/>
    <s v="Karnataka"/>
    <x v="3"/>
    <x v="3"/>
    <x v="9"/>
    <n v="1"/>
    <n v="817.58"/>
    <n v="0.05"/>
    <n v="776.7"/>
    <s v="Debit Card"/>
    <x v="0"/>
    <x v="0"/>
    <x v="3"/>
    <n v="817.58"/>
    <n v="776.70100000000002"/>
    <x v="3"/>
    <m/>
    <m/>
    <n v="6400.6183730158691"/>
    <n v="40.879000000000019"/>
    <n v="6.11560948164094E-3"/>
    <n v="0"/>
    <n v="0"/>
    <n v="1"/>
  </r>
  <r>
    <x v="128"/>
    <x v="66"/>
    <s v="Tamil Nadu"/>
    <x v="2"/>
    <x v="0"/>
    <x v="4"/>
    <n v="5"/>
    <n v="2299.64"/>
    <n v="0.23"/>
    <n v="8853.61"/>
    <s v="Net Banking"/>
    <x v="1"/>
    <x v="0"/>
    <x v="1"/>
    <n v="11498.199999999999"/>
    <n v="8853.6139999999996"/>
    <x v="0"/>
    <m/>
    <m/>
    <n v="7014.593770491806"/>
    <n v="2644.5859999999993"/>
    <n v="1.0001565462420207E-2"/>
    <n v="0"/>
    <n v="1"/>
    <n v="0"/>
  </r>
  <r>
    <x v="129"/>
    <x v="87"/>
    <s v="Tamil Nadu"/>
    <x v="0"/>
    <x v="4"/>
    <x v="16"/>
    <n v="4"/>
    <n v="3193.79"/>
    <n v="0.2"/>
    <n v="10220.129999999999"/>
    <s v="Credit Card"/>
    <x v="2"/>
    <x v="0"/>
    <x v="0"/>
    <n v="12775.16"/>
    <n v="10220.128000000001"/>
    <x v="4"/>
    <m/>
    <m/>
    <n v="6557.4564173228364"/>
    <n v="2555.0319999999992"/>
    <n v="6.2621524896752769E-3"/>
    <n v="1"/>
    <n v="0"/>
    <n v="0"/>
  </r>
  <r>
    <x v="130"/>
    <x v="15"/>
    <s v="Tamil Nadu"/>
    <x v="0"/>
    <x v="0"/>
    <x v="2"/>
    <n v="1"/>
    <n v="1906.81"/>
    <n v="7.0000000000000007E-2"/>
    <n v="1773.33"/>
    <s v="Net Banking"/>
    <x v="0"/>
    <x v="0"/>
    <x v="0"/>
    <n v="1906.81"/>
    <n v="1773.3332999999998"/>
    <x v="0"/>
    <m/>
    <m/>
    <n v="6400.6183730158691"/>
    <n v="133.47670000000016"/>
    <n v="3.671052700583698E-3"/>
    <n v="1"/>
    <n v="0"/>
    <n v="0"/>
  </r>
  <r>
    <x v="131"/>
    <x v="33"/>
    <s v="Tamil Nadu"/>
    <x v="3"/>
    <x v="1"/>
    <x v="14"/>
    <n v="1"/>
    <n v="2303.6999999999998"/>
    <n v="0.2"/>
    <n v="1842.96"/>
    <s v="COD"/>
    <x v="1"/>
    <x v="0"/>
    <x v="0"/>
    <n v="2303.6999999999998"/>
    <n v="1842.96"/>
    <x v="1"/>
    <m/>
    <m/>
    <n v="7014.593770491806"/>
    <n v="460.73999999999978"/>
    <n v="8.6816859834179805E-3"/>
    <n v="1"/>
    <n v="0"/>
    <n v="0"/>
  </r>
  <r>
    <x v="132"/>
    <x v="88"/>
    <s v="Maharashtra"/>
    <x v="3"/>
    <x v="2"/>
    <x v="11"/>
    <n v="3"/>
    <n v="4913.6899999999996"/>
    <n v="0.02"/>
    <n v="14446.25"/>
    <s v="Net Banking"/>
    <x v="0"/>
    <x v="0"/>
    <x v="0"/>
    <n v="14741.07"/>
    <n v="14446.248599999999"/>
    <x v="2"/>
    <m/>
    <m/>
    <n v="6400.6183730158691"/>
    <n v="294.82140000000072"/>
    <n v="4.0702608426661024E-4"/>
    <n v="1"/>
    <n v="0"/>
    <n v="0"/>
  </r>
  <r>
    <x v="133"/>
    <x v="89"/>
    <s v="Gujarat"/>
    <x v="1"/>
    <x v="2"/>
    <x v="5"/>
    <n v="2"/>
    <n v="1883.1"/>
    <n v="0.23"/>
    <n v="2899.97"/>
    <s v="COD"/>
    <x v="1"/>
    <x v="1"/>
    <x v="3"/>
    <n v="3766.2"/>
    <n v="2899.9739999999997"/>
    <x v="2"/>
    <m/>
    <m/>
    <n v="7014.593770491806"/>
    <n v="866.22600000000011"/>
    <n v="1.2213902607402689E-2"/>
    <n v="0"/>
    <n v="0"/>
    <n v="1"/>
  </r>
  <r>
    <x v="134"/>
    <x v="46"/>
    <s v="Karnataka"/>
    <x v="3"/>
    <x v="1"/>
    <x v="13"/>
    <n v="1"/>
    <n v="2834.02"/>
    <n v="0.1"/>
    <n v="2550.62"/>
    <s v="Credit Card"/>
    <x v="2"/>
    <x v="1"/>
    <x v="0"/>
    <n v="2834.02"/>
    <n v="2550.6179999999999"/>
    <x v="1"/>
    <m/>
    <m/>
    <n v="6557.4564173228364"/>
    <n v="283.40200000000004"/>
    <n v="3.5285566086336725E-3"/>
    <n v="1"/>
    <n v="0"/>
    <n v="0"/>
  </r>
  <r>
    <x v="135"/>
    <x v="90"/>
    <s v="Karnataka"/>
    <x v="2"/>
    <x v="1"/>
    <x v="10"/>
    <n v="4"/>
    <n v="731.86"/>
    <n v="0.18"/>
    <n v="2400.5"/>
    <s v="UPI"/>
    <x v="1"/>
    <x v="2"/>
    <x v="0"/>
    <n v="2927.44"/>
    <n v="2400.5008000000003"/>
    <x v="1"/>
    <m/>
    <m/>
    <n v="7014.593770491806"/>
    <n v="526.9391999999998"/>
    <n v="2.4594867870904272E-2"/>
    <n v="1"/>
    <n v="0"/>
    <n v="0"/>
  </r>
  <r>
    <x v="136"/>
    <x v="73"/>
    <s v="Gujarat"/>
    <x v="3"/>
    <x v="4"/>
    <x v="16"/>
    <n v="4"/>
    <n v="2591.59"/>
    <n v="0"/>
    <n v="10366.36"/>
    <s v="Credit Card"/>
    <x v="1"/>
    <x v="1"/>
    <x v="2"/>
    <n v="10366.36"/>
    <n v="10366.36"/>
    <x v="4"/>
    <m/>
    <m/>
    <n v="7014.593770491806"/>
    <n v="0"/>
    <n v="0"/>
    <n v="0"/>
    <n v="0"/>
    <n v="0"/>
  </r>
  <r>
    <x v="137"/>
    <x v="91"/>
    <s v="Delhi"/>
    <x v="0"/>
    <x v="4"/>
    <x v="18"/>
    <n v="2"/>
    <n v="478.11"/>
    <n v="0.21"/>
    <n v="755.41"/>
    <s v="Debit Card"/>
    <x v="0"/>
    <x v="2"/>
    <x v="0"/>
    <n v="956.22"/>
    <n v="755.41380000000004"/>
    <x v="4"/>
    <m/>
    <m/>
    <n v="6400.6183730158691"/>
    <n v="200.80619999999999"/>
    <n v="4.3922946602246341E-2"/>
    <n v="1"/>
    <n v="0"/>
    <n v="0"/>
  </r>
  <r>
    <x v="138"/>
    <x v="92"/>
    <s v="Gujarat"/>
    <x v="3"/>
    <x v="1"/>
    <x v="10"/>
    <n v="2"/>
    <n v="986.15"/>
    <n v="0.17"/>
    <n v="1637.01"/>
    <s v="Net Banking"/>
    <x v="0"/>
    <x v="0"/>
    <x v="0"/>
    <n v="1972.3"/>
    <n v="1637.0089999999998"/>
    <x v="1"/>
    <m/>
    <m/>
    <n v="6400.6183730158691"/>
    <n v="335.29100000000017"/>
    <n v="1.7238756781422705E-2"/>
    <n v="1"/>
    <n v="0"/>
    <n v="0"/>
  </r>
  <r>
    <x v="139"/>
    <x v="93"/>
    <s v="Karnataka"/>
    <x v="3"/>
    <x v="0"/>
    <x v="3"/>
    <n v="5"/>
    <n v="1496.15"/>
    <n v="0.19"/>
    <n v="6059.41"/>
    <s v="Debit Card"/>
    <x v="2"/>
    <x v="1"/>
    <x v="0"/>
    <n v="7480.75"/>
    <n v="6059.4075000000003"/>
    <x v="0"/>
    <m/>
    <m/>
    <n v="6557.4564173228364"/>
    <n v="1421.3424999999997"/>
    <n v="1.269926143769007E-2"/>
    <n v="1"/>
    <n v="0"/>
    <n v="0"/>
  </r>
  <r>
    <x v="140"/>
    <x v="24"/>
    <s v="Delhi"/>
    <x v="1"/>
    <x v="4"/>
    <x v="18"/>
    <n v="5"/>
    <n v="4923.75"/>
    <n v="0.12"/>
    <n v="21664.5"/>
    <s v="UPI"/>
    <x v="1"/>
    <x v="1"/>
    <x v="0"/>
    <n v="24618.75"/>
    <n v="21664.5"/>
    <x v="4"/>
    <m/>
    <m/>
    <n v="7014.593770491806"/>
    <n v="2954.25"/>
    <n v="2.4371667936024374E-3"/>
    <n v="1"/>
    <n v="0"/>
    <n v="0"/>
  </r>
  <r>
    <x v="141"/>
    <x v="88"/>
    <s v="Delhi"/>
    <x v="0"/>
    <x v="2"/>
    <x v="11"/>
    <n v="3"/>
    <n v="355.68"/>
    <n v="0.12"/>
    <n v="939"/>
    <s v="COD"/>
    <x v="0"/>
    <x v="1"/>
    <x v="0"/>
    <n v="1067.04"/>
    <n v="938.99519999999995"/>
    <x v="2"/>
    <m/>
    <m/>
    <n v="6400.6183730158691"/>
    <n v="128.04480000000001"/>
    <n v="3.3738191632928474E-2"/>
    <n v="1"/>
    <n v="0"/>
    <n v="0"/>
  </r>
  <r>
    <x v="142"/>
    <x v="39"/>
    <s v="Karnataka"/>
    <x v="0"/>
    <x v="1"/>
    <x v="13"/>
    <n v="3"/>
    <n v="2301.66"/>
    <n v="0.13"/>
    <n v="6007.33"/>
    <s v="Credit Card"/>
    <x v="0"/>
    <x v="1"/>
    <x v="1"/>
    <n v="6904.98"/>
    <n v="6007.3325999999997"/>
    <x v="1"/>
    <m/>
    <m/>
    <n v="6400.6183730158691"/>
    <n v="897.64739999999983"/>
    <n v="5.6480974600940197E-3"/>
    <n v="0"/>
    <n v="1"/>
    <n v="0"/>
  </r>
  <r>
    <x v="143"/>
    <x v="94"/>
    <s v="Karnataka"/>
    <x v="0"/>
    <x v="3"/>
    <x v="15"/>
    <n v="1"/>
    <n v="2042.62"/>
    <n v="0.09"/>
    <n v="1858.78"/>
    <s v="Credit Card"/>
    <x v="2"/>
    <x v="1"/>
    <x v="0"/>
    <n v="2042.62"/>
    <n v="1858.7842000000001"/>
    <x v="3"/>
    <m/>
    <m/>
    <n v="6557.4564173228364"/>
    <n v="183.83579999999984"/>
    <n v="4.406105883620056E-3"/>
    <n v="1"/>
    <n v="0"/>
    <n v="0"/>
  </r>
  <r>
    <x v="144"/>
    <x v="95"/>
    <s v="Maharashtra"/>
    <x v="3"/>
    <x v="0"/>
    <x v="2"/>
    <n v="2"/>
    <n v="287.69"/>
    <n v="0.23"/>
    <n v="443.04"/>
    <s v="UPI"/>
    <x v="0"/>
    <x v="1"/>
    <x v="3"/>
    <n v="575.38"/>
    <n v="443.04259999999999"/>
    <x v="0"/>
    <m/>
    <m/>
    <n v="6400.6183730158691"/>
    <n v="132.3374"/>
    <n v="7.9947165351593741E-2"/>
    <n v="0"/>
    <n v="0"/>
    <n v="1"/>
  </r>
  <r>
    <x v="145"/>
    <x v="96"/>
    <s v="Gujarat"/>
    <x v="1"/>
    <x v="2"/>
    <x v="5"/>
    <n v="1"/>
    <n v="1354.03"/>
    <n v="0.21"/>
    <n v="1069.68"/>
    <s v="Credit Card"/>
    <x v="0"/>
    <x v="0"/>
    <x v="0"/>
    <n v="1354.03"/>
    <n v="1069.6837"/>
    <x v="2"/>
    <m/>
    <m/>
    <n v="6400.6183730158691"/>
    <n v="284.34629999999993"/>
    <n v="1.5509257549685013E-2"/>
    <n v="1"/>
    <n v="0"/>
    <n v="0"/>
  </r>
  <r>
    <x v="146"/>
    <x v="59"/>
    <s v="Karnataka"/>
    <x v="0"/>
    <x v="4"/>
    <x v="16"/>
    <n v="2"/>
    <n v="2157.15"/>
    <n v="0.2"/>
    <n v="3451.44"/>
    <s v="Credit Card"/>
    <x v="0"/>
    <x v="1"/>
    <x v="0"/>
    <n v="4314.3"/>
    <n v="3451.4400000000005"/>
    <x v="4"/>
    <m/>
    <m/>
    <n v="6400.6183730158691"/>
    <n v="862.85999999999967"/>
    <n v="9.2714924785017271E-3"/>
    <n v="1"/>
    <n v="0"/>
    <n v="0"/>
  </r>
  <r>
    <x v="147"/>
    <x v="91"/>
    <s v="Gujarat"/>
    <x v="3"/>
    <x v="2"/>
    <x v="7"/>
    <n v="2"/>
    <n v="1527.23"/>
    <n v="0"/>
    <n v="3054.46"/>
    <s v="COD"/>
    <x v="0"/>
    <x v="1"/>
    <x v="0"/>
    <n v="3054.46"/>
    <n v="3054.46"/>
    <x v="2"/>
    <m/>
    <m/>
    <n v="6400.6183730158691"/>
    <n v="0"/>
    <n v="0"/>
    <n v="1"/>
    <n v="0"/>
    <n v="0"/>
  </r>
  <r>
    <x v="148"/>
    <x v="0"/>
    <s v="Gujarat"/>
    <x v="0"/>
    <x v="3"/>
    <x v="8"/>
    <n v="5"/>
    <n v="2766"/>
    <n v="0.2"/>
    <n v="11064"/>
    <s v="UPI"/>
    <x v="0"/>
    <x v="0"/>
    <x v="0"/>
    <n v="13830"/>
    <n v="11064"/>
    <x v="3"/>
    <m/>
    <m/>
    <n v="6400.6183730158691"/>
    <n v="2766"/>
    <n v="7.2306579898770793E-3"/>
    <n v="1"/>
    <n v="0"/>
    <n v="0"/>
  </r>
  <r>
    <x v="149"/>
    <x v="49"/>
    <s v="Tamil Nadu"/>
    <x v="0"/>
    <x v="2"/>
    <x v="7"/>
    <n v="1"/>
    <n v="1849.76"/>
    <n v="0.02"/>
    <n v="1812.76"/>
    <s v="UPI"/>
    <x v="2"/>
    <x v="2"/>
    <x v="3"/>
    <n v="1849.76"/>
    <n v="1812.7647999999999"/>
    <x v="2"/>
    <m/>
    <m/>
    <n v="6557.4564173228364"/>
    <n v="36.995200000000068"/>
    <n v="1.0812213476342877E-3"/>
    <n v="0"/>
    <n v="0"/>
    <n v="1"/>
  </r>
  <r>
    <x v="150"/>
    <x v="7"/>
    <s v="Maharashtra"/>
    <x v="1"/>
    <x v="4"/>
    <x v="16"/>
    <n v="3"/>
    <n v="4086.19"/>
    <n v="0.04"/>
    <n v="11768.23"/>
    <s v="UPI"/>
    <x v="1"/>
    <x v="0"/>
    <x v="2"/>
    <n v="12258.57"/>
    <n v="11768.227199999999"/>
    <x v="4"/>
    <m/>
    <m/>
    <n v="7014.593770491806"/>
    <n v="490.34280000000035"/>
    <n v="9.7890700138760054E-4"/>
    <n v="0"/>
    <n v="0"/>
    <n v="0"/>
  </r>
  <r>
    <x v="151"/>
    <x v="46"/>
    <s v="Delhi"/>
    <x v="0"/>
    <x v="2"/>
    <x v="11"/>
    <n v="4"/>
    <n v="281.22000000000003"/>
    <n v="0.05"/>
    <n v="1068.6400000000001"/>
    <s v="Credit Card"/>
    <x v="1"/>
    <x v="2"/>
    <x v="0"/>
    <n v="1124.8800000000001"/>
    <n v="1068.636"/>
    <x v="2"/>
    <m/>
    <m/>
    <n v="7014.593770491806"/>
    <n v="56.244000000000142"/>
    <n v="1.7779674276367258E-2"/>
    <n v="1"/>
    <n v="0"/>
    <n v="0"/>
  </r>
  <r>
    <x v="152"/>
    <x v="7"/>
    <s v="Gujarat"/>
    <x v="0"/>
    <x v="4"/>
    <x v="18"/>
    <n v="1"/>
    <n v="3791.13"/>
    <n v="0.05"/>
    <n v="3601.57"/>
    <s v="Net Banking"/>
    <x v="2"/>
    <x v="1"/>
    <x v="1"/>
    <n v="3791.13"/>
    <n v="3601.5735"/>
    <x v="4"/>
    <m/>
    <m/>
    <n v="6557.4564173228364"/>
    <n v="189.55650000000014"/>
    <n v="1.3188679892274862E-3"/>
    <n v="0"/>
    <n v="1"/>
    <n v="0"/>
  </r>
  <r>
    <x v="153"/>
    <x v="5"/>
    <s v="Maharashtra"/>
    <x v="2"/>
    <x v="4"/>
    <x v="17"/>
    <n v="4"/>
    <n v="3742.21"/>
    <n v="0.22"/>
    <n v="11675.7"/>
    <s v="UPI"/>
    <x v="2"/>
    <x v="1"/>
    <x v="2"/>
    <n v="14968.84"/>
    <n v="11675.6952"/>
    <x v="4"/>
    <m/>
    <m/>
    <n v="6557.4564173228364"/>
    <n v="3293.1448"/>
    <n v="5.8788790580966864E-3"/>
    <n v="0"/>
    <n v="0"/>
    <n v="0"/>
  </r>
  <r>
    <x v="154"/>
    <x v="97"/>
    <s v="Karnataka"/>
    <x v="3"/>
    <x v="2"/>
    <x v="5"/>
    <n v="1"/>
    <n v="3662.7"/>
    <n v="0.02"/>
    <n v="3589.45"/>
    <s v="COD"/>
    <x v="2"/>
    <x v="0"/>
    <x v="0"/>
    <n v="3662.7"/>
    <n v="3589.4459999999999"/>
    <x v="2"/>
    <m/>
    <m/>
    <n v="6557.4564173228364"/>
    <n v="73.253999999999905"/>
    <n v="5.46045267152647E-4"/>
    <n v="1"/>
    <n v="0"/>
    <n v="0"/>
  </r>
  <r>
    <x v="155"/>
    <x v="98"/>
    <s v="Maharashtra"/>
    <x v="3"/>
    <x v="4"/>
    <x v="19"/>
    <n v="3"/>
    <n v="1601.83"/>
    <n v="0.15"/>
    <n v="4084.67"/>
    <s v="UPI"/>
    <x v="1"/>
    <x v="1"/>
    <x v="0"/>
    <n v="4805.49"/>
    <n v="4084.6664999999998"/>
    <x v="4"/>
    <m/>
    <m/>
    <n v="7014.593770491806"/>
    <n v="720.82349999999997"/>
    <n v="9.3642895937771174E-3"/>
    <n v="1"/>
    <n v="0"/>
    <n v="0"/>
  </r>
  <r>
    <x v="156"/>
    <x v="50"/>
    <s v="Maharashtra"/>
    <x v="0"/>
    <x v="4"/>
    <x v="18"/>
    <n v="4"/>
    <n v="1445.32"/>
    <n v="0.25"/>
    <n v="4335.96"/>
    <s v="UPI"/>
    <x v="1"/>
    <x v="2"/>
    <x v="0"/>
    <n v="5781.28"/>
    <n v="4335.96"/>
    <x v="4"/>
    <m/>
    <m/>
    <n v="7014.593770491806"/>
    <n v="1445.3199999999997"/>
    <n v="1.7297207538814932E-2"/>
    <n v="1"/>
    <n v="0"/>
    <n v="0"/>
  </r>
  <r>
    <x v="157"/>
    <x v="46"/>
    <s v="Gujarat"/>
    <x v="0"/>
    <x v="2"/>
    <x v="6"/>
    <n v="2"/>
    <n v="4258.4799999999996"/>
    <n v="0.17"/>
    <n v="7069.08"/>
    <s v="Debit Card"/>
    <x v="0"/>
    <x v="1"/>
    <x v="0"/>
    <n v="8516.9599999999991"/>
    <n v="7069.0767999999989"/>
    <x v="2"/>
    <m/>
    <m/>
    <n v="6400.6183730158691"/>
    <n v="1447.8832000000002"/>
    <n v="3.9920347166125005E-3"/>
    <n v="1"/>
    <n v="0"/>
    <n v="0"/>
  </r>
  <r>
    <x v="158"/>
    <x v="99"/>
    <s v="Karnataka"/>
    <x v="2"/>
    <x v="3"/>
    <x v="9"/>
    <n v="1"/>
    <n v="3064.96"/>
    <n v="0.17"/>
    <n v="2543.92"/>
    <s v="Net Banking"/>
    <x v="1"/>
    <x v="1"/>
    <x v="0"/>
    <n v="3064.96"/>
    <n v="2543.9168"/>
    <x v="3"/>
    <m/>
    <m/>
    <n v="7014.593770491806"/>
    <n v="521.04320000000007"/>
    <n v="5.5465650448945506E-3"/>
    <n v="1"/>
    <n v="0"/>
    <n v="0"/>
  </r>
  <r>
    <x v="159"/>
    <x v="100"/>
    <s v="Gujarat"/>
    <x v="0"/>
    <x v="0"/>
    <x v="4"/>
    <n v="3"/>
    <n v="3282.85"/>
    <n v="0.06"/>
    <n v="9257.64"/>
    <s v="UPI"/>
    <x v="2"/>
    <x v="2"/>
    <x v="0"/>
    <n v="9848.5499999999993"/>
    <n v="9257.6369999999988"/>
    <x v="0"/>
    <m/>
    <m/>
    <n v="6557.4564173228364"/>
    <n v="590.91300000000047"/>
    <n v="1.8276802168847191E-3"/>
    <n v="1"/>
    <n v="0"/>
    <n v="0"/>
  </r>
  <r>
    <x v="160"/>
    <x v="101"/>
    <s v="Gujarat"/>
    <x v="2"/>
    <x v="2"/>
    <x v="5"/>
    <n v="3"/>
    <n v="3549.79"/>
    <n v="0.05"/>
    <n v="10116.9"/>
    <s v="Credit Card"/>
    <x v="2"/>
    <x v="0"/>
    <x v="0"/>
    <n v="10649.369999999999"/>
    <n v="10116.901499999998"/>
    <x v="2"/>
    <m/>
    <m/>
    <n v="6557.4564173228364"/>
    <n v="532.46850000000086"/>
    <n v="1.4085340259564652E-3"/>
    <n v="1"/>
    <n v="0"/>
    <n v="0"/>
  </r>
  <r>
    <x v="161"/>
    <x v="102"/>
    <s v="Maharashtra"/>
    <x v="2"/>
    <x v="2"/>
    <x v="11"/>
    <n v="4"/>
    <n v="946.02"/>
    <n v="0.18"/>
    <n v="3102.95"/>
    <s v="Debit Card"/>
    <x v="0"/>
    <x v="2"/>
    <x v="0"/>
    <n v="3784.08"/>
    <n v="3102.9456"/>
    <x v="2"/>
    <m/>
    <m/>
    <n v="6400.6183730158691"/>
    <n v="681.13439999999991"/>
    <n v="1.9027081879875687E-2"/>
    <n v="1"/>
    <n v="0"/>
    <n v="0"/>
  </r>
  <r>
    <x v="162"/>
    <x v="100"/>
    <s v="Karnataka"/>
    <x v="3"/>
    <x v="0"/>
    <x v="2"/>
    <n v="2"/>
    <n v="3989.11"/>
    <n v="0.13"/>
    <n v="6941.05"/>
    <s v="Debit Card"/>
    <x v="1"/>
    <x v="2"/>
    <x v="3"/>
    <n v="7978.22"/>
    <n v="6941.0514000000003"/>
    <x v="0"/>
    <m/>
    <m/>
    <n v="7014.593770491806"/>
    <n v="1037.1686"/>
    <n v="3.2588722797817055E-3"/>
    <n v="0"/>
    <n v="0"/>
    <n v="1"/>
  </r>
  <r>
    <x v="163"/>
    <x v="89"/>
    <s v="Maharashtra"/>
    <x v="3"/>
    <x v="3"/>
    <x v="15"/>
    <n v="5"/>
    <n v="1907.66"/>
    <n v="0.2"/>
    <n v="7630.64"/>
    <s v="UPI"/>
    <x v="1"/>
    <x v="0"/>
    <x v="0"/>
    <n v="9538.3000000000011"/>
    <n v="7630.6400000000012"/>
    <x v="3"/>
    <m/>
    <m/>
    <n v="7014.593770491806"/>
    <n v="1907.6599999999999"/>
    <n v="1.0484048520176552E-2"/>
    <n v="1"/>
    <n v="0"/>
    <n v="0"/>
  </r>
  <r>
    <x v="164"/>
    <x v="61"/>
    <s v="Karnataka"/>
    <x v="0"/>
    <x v="0"/>
    <x v="0"/>
    <n v="4"/>
    <n v="2675.91"/>
    <n v="0.19"/>
    <n v="8669.9500000000007"/>
    <s v="Net Banking"/>
    <x v="1"/>
    <x v="0"/>
    <x v="0"/>
    <n v="10703.64"/>
    <n v="8669.9483999999993"/>
    <x v="0"/>
    <m/>
    <m/>
    <n v="7014.593770491806"/>
    <n v="2033.6916000000001"/>
    <n v="7.1003882791274746E-3"/>
    <n v="1"/>
    <n v="0"/>
    <n v="0"/>
  </r>
  <r>
    <x v="165"/>
    <x v="18"/>
    <s v="Tamil Nadu"/>
    <x v="3"/>
    <x v="4"/>
    <x v="19"/>
    <n v="5"/>
    <n v="1788.12"/>
    <n v="0.22"/>
    <n v="6973.67"/>
    <s v="Net Banking"/>
    <x v="1"/>
    <x v="0"/>
    <x v="3"/>
    <n v="8940.5999999999985"/>
    <n v="6973.6679999999988"/>
    <x v="4"/>
    <m/>
    <m/>
    <n v="7014.593770491806"/>
    <n v="1966.9319999999998"/>
    <n v="1.2303424826074313E-2"/>
    <n v="0"/>
    <n v="0"/>
    <n v="1"/>
  </r>
  <r>
    <x v="166"/>
    <x v="103"/>
    <s v="Gujarat"/>
    <x v="3"/>
    <x v="3"/>
    <x v="15"/>
    <n v="5"/>
    <n v="849.78"/>
    <n v="0.04"/>
    <n v="4078.94"/>
    <s v="Credit Card"/>
    <x v="0"/>
    <x v="1"/>
    <x v="0"/>
    <n v="4248.8999999999996"/>
    <n v="4078.9439999999995"/>
    <x v="3"/>
    <m/>
    <m/>
    <n v="6400.6183730158691"/>
    <n v="169.95600000000013"/>
    <n v="4.707100661347643E-3"/>
    <n v="1"/>
    <n v="0"/>
    <n v="0"/>
  </r>
  <r>
    <x v="167"/>
    <x v="20"/>
    <s v="Maharashtra"/>
    <x v="0"/>
    <x v="1"/>
    <x v="1"/>
    <n v="5"/>
    <n v="1444.81"/>
    <n v="0.16"/>
    <n v="6068.2"/>
    <s v="UPI"/>
    <x v="0"/>
    <x v="0"/>
    <x v="0"/>
    <n v="7224.0499999999993"/>
    <n v="6068.2019999999993"/>
    <x v="1"/>
    <m/>
    <m/>
    <n v="6400.6183730158691"/>
    <n v="1155.848"/>
    <n v="1.1074120472588092E-2"/>
    <n v="1"/>
    <n v="0"/>
    <n v="0"/>
  </r>
  <r>
    <x v="168"/>
    <x v="104"/>
    <s v="Delhi"/>
    <x v="0"/>
    <x v="3"/>
    <x v="12"/>
    <n v="5"/>
    <n v="1754.34"/>
    <n v="0.23"/>
    <n v="6754.21"/>
    <s v="COD"/>
    <x v="1"/>
    <x v="2"/>
    <x v="0"/>
    <n v="8771.6999999999989"/>
    <n v="6754.2089999999989"/>
    <x v="3"/>
    <m/>
    <m/>
    <n v="7014.593770491806"/>
    <n v="2017.491"/>
    <n v="1.3110343490999467E-2"/>
    <n v="1"/>
    <n v="0"/>
    <n v="0"/>
  </r>
  <r>
    <x v="169"/>
    <x v="105"/>
    <s v="Delhi"/>
    <x v="2"/>
    <x v="1"/>
    <x v="1"/>
    <n v="5"/>
    <n v="3231.06"/>
    <n v="0.12"/>
    <n v="14216.66"/>
    <s v="COD"/>
    <x v="2"/>
    <x v="0"/>
    <x v="0"/>
    <n v="16155.3"/>
    <n v="14216.663999999999"/>
    <x v="1"/>
    <m/>
    <m/>
    <n v="6557.4564173228364"/>
    <n v="1938.6360000000004"/>
    <n v="3.7139514586544352E-3"/>
    <n v="1"/>
    <n v="0"/>
    <n v="0"/>
  </r>
  <r>
    <x v="170"/>
    <x v="106"/>
    <s v="Delhi"/>
    <x v="1"/>
    <x v="4"/>
    <x v="18"/>
    <n v="4"/>
    <n v="457.57"/>
    <n v="0.01"/>
    <n v="1811.98"/>
    <s v="Net Banking"/>
    <x v="2"/>
    <x v="1"/>
    <x v="0"/>
    <n v="1830.28"/>
    <n v="1811.9772"/>
    <x v="4"/>
    <m/>
    <m/>
    <n v="6557.4564173228364"/>
    <n v="18.302799999999934"/>
    <n v="2.185457962716087E-3"/>
    <n v="1"/>
    <n v="0"/>
    <n v="0"/>
  </r>
  <r>
    <x v="171"/>
    <x v="107"/>
    <s v="Gujarat"/>
    <x v="3"/>
    <x v="3"/>
    <x v="9"/>
    <n v="3"/>
    <n v="3697.58"/>
    <n v="0.22"/>
    <n v="8652.34"/>
    <s v="Debit Card"/>
    <x v="2"/>
    <x v="1"/>
    <x v="3"/>
    <n v="11092.74"/>
    <n v="8652.3371999999999"/>
    <x v="3"/>
    <m/>
    <m/>
    <n v="6557.4564173228364"/>
    <n v="2440.4027999999998"/>
    <n v="5.949837461258445E-3"/>
    <n v="0"/>
    <n v="0"/>
    <n v="1"/>
  </r>
  <r>
    <x v="172"/>
    <x v="60"/>
    <s v="Karnataka"/>
    <x v="0"/>
    <x v="1"/>
    <x v="13"/>
    <n v="1"/>
    <n v="1410.61"/>
    <n v="0.06"/>
    <n v="1325.97"/>
    <s v="Debit Card"/>
    <x v="2"/>
    <x v="2"/>
    <x v="0"/>
    <n v="1410.61"/>
    <n v="1325.9733999999999"/>
    <x v="1"/>
    <m/>
    <m/>
    <n v="6557.4564173228364"/>
    <n v="84.636600000000044"/>
    <n v="4.2534789913583485E-3"/>
    <n v="1"/>
    <n v="0"/>
    <n v="0"/>
  </r>
  <r>
    <x v="173"/>
    <x v="1"/>
    <s v="Delhi"/>
    <x v="1"/>
    <x v="2"/>
    <x v="5"/>
    <n v="5"/>
    <n v="3633.53"/>
    <n v="0.05"/>
    <n v="17259.27"/>
    <s v="Debit Card"/>
    <x v="2"/>
    <x v="2"/>
    <x v="2"/>
    <n v="18167.650000000001"/>
    <n v="17259.267500000002"/>
    <x v="2"/>
    <m/>
    <m/>
    <n v="6557.4564173228364"/>
    <n v="908.38249999999971"/>
    <n v="1.3760723043431593E-3"/>
    <n v="0"/>
    <n v="0"/>
    <n v="0"/>
  </r>
  <r>
    <x v="174"/>
    <x v="108"/>
    <s v="Karnataka"/>
    <x v="3"/>
    <x v="2"/>
    <x v="5"/>
    <n v="1"/>
    <n v="4731.6400000000003"/>
    <n v="0.13"/>
    <n v="4116.53"/>
    <s v="Net Banking"/>
    <x v="0"/>
    <x v="2"/>
    <x v="0"/>
    <n v="4731.6400000000003"/>
    <n v="4116.5268000000005"/>
    <x v="2"/>
    <m/>
    <m/>
    <n v="6400.6183730158691"/>
    <n v="615.11319999999978"/>
    <n v="2.7474617680127819E-3"/>
    <n v="1"/>
    <n v="0"/>
    <n v="0"/>
  </r>
  <r>
    <x v="175"/>
    <x v="109"/>
    <s v="Karnataka"/>
    <x v="1"/>
    <x v="0"/>
    <x v="0"/>
    <n v="4"/>
    <n v="1500.17"/>
    <n v="0"/>
    <n v="6000.68"/>
    <s v="Net Banking"/>
    <x v="1"/>
    <x v="2"/>
    <x v="0"/>
    <n v="6000.68"/>
    <n v="6000.68"/>
    <x v="0"/>
    <m/>
    <m/>
    <n v="7014.593770491806"/>
    <n v="0"/>
    <n v="0"/>
    <n v="1"/>
    <n v="0"/>
    <n v="0"/>
  </r>
  <r>
    <x v="176"/>
    <x v="34"/>
    <s v="Tamil Nadu"/>
    <x v="2"/>
    <x v="4"/>
    <x v="17"/>
    <n v="4"/>
    <n v="350.67"/>
    <n v="0.14000000000000001"/>
    <n v="1206.3"/>
    <s v="UPI"/>
    <x v="0"/>
    <x v="1"/>
    <x v="0"/>
    <n v="1402.68"/>
    <n v="1206.3048000000001"/>
    <x v="4"/>
    <m/>
    <m/>
    <n v="6400.6183730158691"/>
    <n v="196.37519999999995"/>
    <n v="3.9923574870961306E-2"/>
    <n v="1"/>
    <n v="0"/>
    <n v="0"/>
  </r>
  <r>
    <x v="177"/>
    <x v="110"/>
    <s v="Gujarat"/>
    <x v="2"/>
    <x v="1"/>
    <x v="14"/>
    <n v="5"/>
    <n v="682.17"/>
    <n v="0.24"/>
    <n v="2592.25"/>
    <s v="UPI"/>
    <x v="1"/>
    <x v="1"/>
    <x v="3"/>
    <n v="3410.85"/>
    <n v="2592.2460000000001"/>
    <x v="1"/>
    <m/>
    <m/>
    <n v="7014.593770491806"/>
    <n v="818.60399999999981"/>
    <n v="3.5181846167377635E-2"/>
    <n v="0"/>
    <n v="0"/>
    <n v="1"/>
  </r>
  <r>
    <x v="178"/>
    <x v="76"/>
    <s v="Delhi"/>
    <x v="3"/>
    <x v="4"/>
    <x v="17"/>
    <n v="5"/>
    <n v="2066.8000000000002"/>
    <n v="0.01"/>
    <n v="10230.66"/>
    <s v="Debit Card"/>
    <x v="1"/>
    <x v="2"/>
    <x v="0"/>
    <n v="10334"/>
    <n v="10230.66"/>
    <x v="4"/>
    <m/>
    <m/>
    <n v="7014.593770491806"/>
    <n v="103.34000000000015"/>
    <n v="4.8383975227404678E-4"/>
    <n v="1"/>
    <n v="0"/>
    <n v="0"/>
  </r>
  <r>
    <x v="179"/>
    <x v="14"/>
    <s v="Delhi"/>
    <x v="1"/>
    <x v="2"/>
    <x v="5"/>
    <n v="2"/>
    <n v="1707.03"/>
    <n v="0.15"/>
    <n v="2901.95"/>
    <s v="COD"/>
    <x v="1"/>
    <x v="2"/>
    <x v="2"/>
    <n v="3414.06"/>
    <n v="2901.951"/>
    <x v="2"/>
    <m/>
    <m/>
    <n v="7014.593770491806"/>
    <n v="512.10899999999992"/>
    <n v="8.7871917892479914E-3"/>
    <n v="0"/>
    <n v="0"/>
    <n v="0"/>
  </r>
  <r>
    <x v="180"/>
    <x v="111"/>
    <s v="Gujarat"/>
    <x v="2"/>
    <x v="4"/>
    <x v="17"/>
    <n v="4"/>
    <n v="3572.83"/>
    <n v="7.0000000000000007E-2"/>
    <n v="13290.93"/>
    <s v="COD"/>
    <x v="1"/>
    <x v="2"/>
    <x v="0"/>
    <n v="14291.32"/>
    <n v="13290.927599999999"/>
    <x v="4"/>
    <m/>
    <m/>
    <n v="7014.593770491806"/>
    <n v="1000.3924000000006"/>
    <n v="1.9592311976780316E-3"/>
    <n v="1"/>
    <n v="0"/>
    <n v="0"/>
  </r>
  <r>
    <x v="181"/>
    <x v="90"/>
    <s v="Gujarat"/>
    <x v="3"/>
    <x v="0"/>
    <x v="3"/>
    <n v="1"/>
    <n v="3024.86"/>
    <n v="7.0000000000000007E-2"/>
    <n v="2813.12"/>
    <s v="UPI"/>
    <x v="1"/>
    <x v="0"/>
    <x v="0"/>
    <n v="3024.86"/>
    <n v="2813.1197999999999"/>
    <x v="0"/>
    <m/>
    <m/>
    <n v="7014.593770491806"/>
    <n v="211.74020000000019"/>
    <n v="2.3141566882434231E-3"/>
    <n v="1"/>
    <n v="0"/>
    <n v="0"/>
  </r>
  <r>
    <x v="182"/>
    <x v="112"/>
    <s v="Delhi"/>
    <x v="3"/>
    <x v="1"/>
    <x v="14"/>
    <n v="5"/>
    <n v="3895.57"/>
    <n v="0.1"/>
    <n v="17530.07"/>
    <s v="COD"/>
    <x v="1"/>
    <x v="0"/>
    <x v="0"/>
    <n v="19477.850000000002"/>
    <n v="17530.065000000002"/>
    <x v="1"/>
    <m/>
    <m/>
    <n v="7014.593770491806"/>
    <n v="1947.7849999999999"/>
    <n v="2.5670184337593729E-3"/>
    <n v="1"/>
    <n v="0"/>
    <n v="0"/>
  </r>
  <r>
    <x v="183"/>
    <x v="112"/>
    <s v="Maharashtra"/>
    <x v="1"/>
    <x v="0"/>
    <x v="4"/>
    <n v="4"/>
    <n v="842.01"/>
    <n v="0.17"/>
    <n v="2795.47"/>
    <s v="Net Banking"/>
    <x v="2"/>
    <x v="1"/>
    <x v="1"/>
    <n v="3368.04"/>
    <n v="2795.4731999999999"/>
    <x v="0"/>
    <m/>
    <m/>
    <n v="6557.4564173228364"/>
    <n v="572.56680000000006"/>
    <n v="2.018978396931153E-2"/>
    <n v="0"/>
    <n v="1"/>
    <n v="0"/>
  </r>
  <r>
    <x v="184"/>
    <x v="111"/>
    <s v="Gujarat"/>
    <x v="2"/>
    <x v="0"/>
    <x v="4"/>
    <n v="3"/>
    <n v="4990.8"/>
    <n v="0.12"/>
    <n v="13175.71"/>
    <s v="Debit Card"/>
    <x v="1"/>
    <x v="1"/>
    <x v="2"/>
    <n v="14972.400000000001"/>
    <n v="13175.712000000001"/>
    <x v="0"/>
    <m/>
    <m/>
    <n v="7014.593770491806"/>
    <n v="1796.6880000000001"/>
    <n v="2.4044241404183697E-3"/>
    <n v="0"/>
    <n v="0"/>
    <n v="0"/>
  </r>
  <r>
    <x v="185"/>
    <x v="113"/>
    <s v="Gujarat"/>
    <x v="2"/>
    <x v="2"/>
    <x v="6"/>
    <n v="3"/>
    <n v="3089.38"/>
    <n v="0.05"/>
    <n v="8804.73"/>
    <s v="UPI"/>
    <x v="1"/>
    <x v="2"/>
    <x v="0"/>
    <n v="9268.14"/>
    <n v="8804.7329999999984"/>
    <x v="2"/>
    <m/>
    <m/>
    <n v="7014.593770491806"/>
    <n v="463.40700000000106"/>
    <n v="1.6184477144281378E-3"/>
    <n v="1"/>
    <n v="0"/>
    <n v="0"/>
  </r>
  <r>
    <x v="186"/>
    <x v="114"/>
    <s v="Karnataka"/>
    <x v="2"/>
    <x v="3"/>
    <x v="9"/>
    <n v="4"/>
    <n v="1653.5"/>
    <n v="0.09"/>
    <n v="6018.74"/>
    <s v="Debit Card"/>
    <x v="1"/>
    <x v="0"/>
    <x v="0"/>
    <n v="6614"/>
    <n v="6018.74"/>
    <x v="3"/>
    <m/>
    <m/>
    <n v="7014.593770491806"/>
    <n v="595.26000000000022"/>
    <n v="5.4429996976111273E-3"/>
    <n v="1"/>
    <n v="0"/>
    <n v="0"/>
  </r>
  <r>
    <x v="187"/>
    <x v="115"/>
    <s v="Tamil Nadu"/>
    <x v="2"/>
    <x v="1"/>
    <x v="14"/>
    <n v="3"/>
    <n v="306.13"/>
    <n v="0.24"/>
    <n v="697.98"/>
    <s v="UPI"/>
    <x v="0"/>
    <x v="2"/>
    <x v="1"/>
    <n v="918.39"/>
    <n v="697.97640000000001"/>
    <x v="1"/>
    <m/>
    <m/>
    <n v="6400.6183730158691"/>
    <n v="220.41359999999997"/>
    <n v="7.8398066181034204E-2"/>
    <n v="0"/>
    <n v="1"/>
    <n v="0"/>
  </r>
  <r>
    <x v="188"/>
    <x v="54"/>
    <s v="Delhi"/>
    <x v="0"/>
    <x v="4"/>
    <x v="18"/>
    <n v="3"/>
    <n v="4671.82"/>
    <n v="0.17"/>
    <n v="11632.83"/>
    <s v="Debit Card"/>
    <x v="1"/>
    <x v="2"/>
    <x v="0"/>
    <n v="14015.46"/>
    <n v="11632.831799999998"/>
    <x v="4"/>
    <m/>
    <m/>
    <n v="7014.593770491806"/>
    <n v="2382.628200000001"/>
    <n v="3.6388388251259686E-3"/>
    <n v="1"/>
    <n v="0"/>
    <n v="0"/>
  </r>
  <r>
    <x v="189"/>
    <x v="60"/>
    <s v="Delhi"/>
    <x v="1"/>
    <x v="1"/>
    <x v="10"/>
    <n v="5"/>
    <n v="1205.79"/>
    <n v="0.06"/>
    <n v="5667.21"/>
    <s v="Credit Card"/>
    <x v="1"/>
    <x v="2"/>
    <x v="0"/>
    <n v="6028.95"/>
    <n v="5667.2129999999997"/>
    <x v="1"/>
    <m/>
    <m/>
    <n v="7014.593770491806"/>
    <n v="361.73700000000008"/>
    <n v="4.9759908441768469E-3"/>
    <n v="1"/>
    <n v="0"/>
    <n v="0"/>
  </r>
  <r>
    <x v="190"/>
    <x v="116"/>
    <s v="Delhi"/>
    <x v="1"/>
    <x v="2"/>
    <x v="7"/>
    <n v="2"/>
    <n v="2093.85"/>
    <n v="0.23"/>
    <n v="3224.53"/>
    <s v="Credit Card"/>
    <x v="1"/>
    <x v="1"/>
    <x v="0"/>
    <n v="4187.7"/>
    <n v="3224.529"/>
    <x v="2"/>
    <m/>
    <m/>
    <n v="7014.593770491806"/>
    <n v="963.17099999999982"/>
    <n v="1.0984549991642192E-2"/>
    <n v="1"/>
    <n v="0"/>
    <n v="0"/>
  </r>
  <r>
    <x v="191"/>
    <x v="76"/>
    <s v="Karnataka"/>
    <x v="3"/>
    <x v="4"/>
    <x v="17"/>
    <n v="5"/>
    <n v="1237.8800000000001"/>
    <n v="0.18"/>
    <n v="5075.3100000000004"/>
    <s v="Credit Card"/>
    <x v="0"/>
    <x v="2"/>
    <x v="0"/>
    <n v="6189.4000000000005"/>
    <n v="5075.3080000000009"/>
    <x v="4"/>
    <m/>
    <m/>
    <n v="6400.6183730158691"/>
    <n v="1114.0919999999996"/>
    <n v="1.4540989433547676E-2"/>
    <n v="1"/>
    <n v="0"/>
    <n v="0"/>
  </r>
  <r>
    <x v="192"/>
    <x v="24"/>
    <s v="Tamil Nadu"/>
    <x v="0"/>
    <x v="3"/>
    <x v="8"/>
    <n v="3"/>
    <n v="4396.04"/>
    <n v="0"/>
    <n v="13188.12"/>
    <s v="Net Banking"/>
    <x v="0"/>
    <x v="0"/>
    <x v="1"/>
    <n v="13188.119999999999"/>
    <n v="13188.119999999999"/>
    <x v="3"/>
    <m/>
    <m/>
    <n v="6400.6183730158691"/>
    <n v="0"/>
    <n v="0"/>
    <n v="0"/>
    <n v="1"/>
    <n v="0"/>
  </r>
  <r>
    <x v="193"/>
    <x v="117"/>
    <s v="Tamil Nadu"/>
    <x v="1"/>
    <x v="4"/>
    <x v="17"/>
    <n v="4"/>
    <n v="4457.37"/>
    <n v="0.03"/>
    <n v="17294.599999999999"/>
    <s v="COD"/>
    <x v="1"/>
    <x v="0"/>
    <x v="0"/>
    <n v="17829.48"/>
    <n v="17294.595600000001"/>
    <x v="4"/>
    <m/>
    <m/>
    <n v="7014.593770491806"/>
    <n v="534.884399999999"/>
    <n v="6.7304262378936456E-4"/>
    <n v="1"/>
    <n v="0"/>
    <n v="0"/>
  </r>
  <r>
    <x v="194"/>
    <x v="76"/>
    <s v="Delhi"/>
    <x v="2"/>
    <x v="0"/>
    <x v="2"/>
    <n v="3"/>
    <n v="3621.13"/>
    <n v="0"/>
    <n v="10863.39"/>
    <s v="Net Banking"/>
    <x v="1"/>
    <x v="1"/>
    <x v="0"/>
    <n v="10863.39"/>
    <n v="10863.39"/>
    <x v="0"/>
    <m/>
    <m/>
    <n v="7014.593770491806"/>
    <n v="0"/>
    <n v="0"/>
    <n v="1"/>
    <n v="0"/>
    <n v="0"/>
  </r>
  <r>
    <x v="195"/>
    <x v="59"/>
    <s v="Gujarat"/>
    <x v="3"/>
    <x v="3"/>
    <x v="12"/>
    <n v="5"/>
    <n v="1706.84"/>
    <n v="0.1"/>
    <n v="7680.78"/>
    <s v="Net Banking"/>
    <x v="2"/>
    <x v="2"/>
    <x v="2"/>
    <n v="8534.1999999999989"/>
    <n v="7680.7799999999988"/>
    <x v="3"/>
    <m/>
    <m/>
    <n v="6557.4564173228364"/>
    <n v="853.42000000000007"/>
    <n v="5.8587799676595356E-3"/>
    <n v="0"/>
    <n v="0"/>
    <n v="0"/>
  </r>
  <r>
    <x v="196"/>
    <x v="50"/>
    <s v="Delhi"/>
    <x v="2"/>
    <x v="2"/>
    <x v="6"/>
    <n v="4"/>
    <n v="1254.05"/>
    <n v="0.19"/>
    <n v="4063.12"/>
    <s v="Credit Card"/>
    <x v="2"/>
    <x v="1"/>
    <x v="0"/>
    <n v="5016.2"/>
    <n v="4063.1220000000003"/>
    <x v="2"/>
    <m/>
    <m/>
    <n v="6557.4564173228364"/>
    <n v="953.07799999999952"/>
    <n v="1.5150911048203821E-2"/>
    <n v="1"/>
    <n v="0"/>
    <n v="0"/>
  </r>
  <r>
    <x v="197"/>
    <x v="99"/>
    <s v="Karnataka"/>
    <x v="3"/>
    <x v="1"/>
    <x v="13"/>
    <n v="2"/>
    <n v="404.41"/>
    <n v="0.03"/>
    <n v="784.56"/>
    <s v="UPI"/>
    <x v="1"/>
    <x v="1"/>
    <x v="0"/>
    <n v="808.82"/>
    <n v="784.55540000000008"/>
    <x v="1"/>
    <m/>
    <m/>
    <n v="7014.593770491806"/>
    <n v="24.264599999999973"/>
    <n v="7.4182141885710037E-3"/>
    <n v="1"/>
    <n v="0"/>
    <n v="0"/>
  </r>
  <r>
    <x v="198"/>
    <x v="46"/>
    <s v="Maharashtra"/>
    <x v="3"/>
    <x v="1"/>
    <x v="1"/>
    <n v="5"/>
    <n v="1182.1600000000001"/>
    <n v="0.24"/>
    <n v="4492.21"/>
    <s v="UPI"/>
    <x v="2"/>
    <x v="1"/>
    <x v="0"/>
    <n v="5910.8"/>
    <n v="4492.2080000000005"/>
    <x v="1"/>
    <m/>
    <m/>
    <n v="6557.4564173228364"/>
    <n v="1418.5919999999996"/>
    <n v="2.0301820396562222E-2"/>
    <n v="1"/>
    <n v="0"/>
    <n v="0"/>
  </r>
  <r>
    <x v="199"/>
    <x v="85"/>
    <s v="Tamil Nadu"/>
    <x v="0"/>
    <x v="1"/>
    <x v="1"/>
    <n v="5"/>
    <n v="4029.78"/>
    <n v="0.21"/>
    <n v="15917.63"/>
    <s v="COD"/>
    <x v="2"/>
    <x v="2"/>
    <x v="0"/>
    <n v="20148.900000000001"/>
    <n v="15917.631000000001"/>
    <x v="1"/>
    <m/>
    <m/>
    <n v="6557.4564173228364"/>
    <n v="4231.2690000000002"/>
    <n v="5.2112025966678079E-3"/>
    <n v="1"/>
    <n v="0"/>
    <n v="0"/>
  </r>
  <r>
    <x v="200"/>
    <x v="0"/>
    <s v="Maharashtra"/>
    <x v="3"/>
    <x v="1"/>
    <x v="1"/>
    <n v="1"/>
    <n v="4160.99"/>
    <n v="0.23"/>
    <n v="3203.96"/>
    <s v="COD"/>
    <x v="0"/>
    <x v="2"/>
    <x v="0"/>
    <n v="4160.99"/>
    <n v="3203.9622999999997"/>
    <x v="1"/>
    <m/>
    <m/>
    <n v="6400.6183730158691"/>
    <n v="957.0277000000001"/>
    <n v="5.5275307078363565E-3"/>
    <n v="1"/>
    <n v="0"/>
    <n v="0"/>
  </r>
  <r>
    <x v="201"/>
    <x v="37"/>
    <s v="Maharashtra"/>
    <x v="0"/>
    <x v="1"/>
    <x v="14"/>
    <n v="5"/>
    <n v="2495.2600000000002"/>
    <n v="0.22"/>
    <n v="9731.51"/>
    <s v="Debit Card"/>
    <x v="1"/>
    <x v="1"/>
    <x v="0"/>
    <n v="12476.300000000001"/>
    <n v="9731.514000000001"/>
    <x v="1"/>
    <m/>
    <m/>
    <n v="7014.593770491806"/>
    <n v="2744.7860000000001"/>
    <n v="8.8167164944735216E-3"/>
    <n v="1"/>
    <n v="0"/>
    <n v="0"/>
  </r>
  <r>
    <x v="202"/>
    <x v="1"/>
    <s v="Tamil Nadu"/>
    <x v="0"/>
    <x v="1"/>
    <x v="14"/>
    <n v="5"/>
    <n v="2365.65"/>
    <n v="0.2"/>
    <n v="9462.6"/>
    <s v="COD"/>
    <x v="0"/>
    <x v="0"/>
    <x v="0"/>
    <n v="11828.25"/>
    <n v="9462.6"/>
    <x v="1"/>
    <m/>
    <m/>
    <n v="6400.6183730158691"/>
    <n v="2365.6499999999996"/>
    <n v="8.4543360175850183E-3"/>
    <n v="1"/>
    <n v="0"/>
    <n v="0"/>
  </r>
  <r>
    <x v="203"/>
    <x v="55"/>
    <s v="Gujarat"/>
    <x v="0"/>
    <x v="0"/>
    <x v="4"/>
    <n v="4"/>
    <n v="1788.19"/>
    <n v="0.02"/>
    <n v="7009.7"/>
    <s v="Credit Card"/>
    <x v="0"/>
    <x v="2"/>
    <x v="2"/>
    <n v="7152.76"/>
    <n v="7009.7048000000004"/>
    <x v="0"/>
    <m/>
    <m/>
    <n v="6400.6183730158691"/>
    <n v="143.05519999999979"/>
    <n v="1.1184493817771042E-3"/>
    <n v="0"/>
    <n v="0"/>
    <n v="0"/>
  </r>
  <r>
    <x v="204"/>
    <x v="118"/>
    <s v="Karnataka"/>
    <x v="1"/>
    <x v="2"/>
    <x v="7"/>
    <n v="2"/>
    <n v="3852.56"/>
    <n v="0.24"/>
    <n v="5855.89"/>
    <s v="Net Banking"/>
    <x v="0"/>
    <x v="0"/>
    <x v="0"/>
    <n v="7705.12"/>
    <n v="5855.8912"/>
    <x v="2"/>
    <m/>
    <m/>
    <n v="6400.6183730158691"/>
    <n v="1849.2287999999999"/>
    <n v="6.2296239383682539E-3"/>
    <n v="1"/>
    <n v="0"/>
    <n v="0"/>
  </r>
  <r>
    <x v="205"/>
    <x v="38"/>
    <s v="Tamil Nadu"/>
    <x v="3"/>
    <x v="2"/>
    <x v="5"/>
    <n v="5"/>
    <n v="751.65"/>
    <n v="0.22"/>
    <n v="2931.43"/>
    <s v="Net Banking"/>
    <x v="0"/>
    <x v="2"/>
    <x v="2"/>
    <n v="3758.25"/>
    <n v="2931.4349999999999"/>
    <x v="2"/>
    <m/>
    <m/>
    <n v="6400.6183730158691"/>
    <n v="826.81500000000005"/>
    <n v="2.9268941661677646E-2"/>
    <n v="0"/>
    <n v="0"/>
    <n v="0"/>
  </r>
  <r>
    <x v="206"/>
    <x v="69"/>
    <s v="Delhi"/>
    <x v="1"/>
    <x v="2"/>
    <x v="11"/>
    <n v="3"/>
    <n v="2368.7199999999998"/>
    <n v="0.18"/>
    <n v="5827.05"/>
    <s v="Credit Card"/>
    <x v="0"/>
    <x v="1"/>
    <x v="3"/>
    <n v="7106.16"/>
    <n v="5827.0511999999999"/>
    <x v="2"/>
    <m/>
    <m/>
    <n v="6400.6183730158691"/>
    <n v="1279.1088"/>
    <n v="7.5990408321794057E-3"/>
    <n v="0"/>
    <n v="0"/>
    <n v="1"/>
  </r>
  <r>
    <x v="207"/>
    <x v="119"/>
    <s v="Karnataka"/>
    <x v="0"/>
    <x v="3"/>
    <x v="15"/>
    <n v="2"/>
    <n v="4693.3100000000004"/>
    <n v="0.18"/>
    <n v="7697.03"/>
    <s v="Debit Card"/>
    <x v="2"/>
    <x v="2"/>
    <x v="3"/>
    <n v="9386.6200000000008"/>
    <n v="7697.0284000000011"/>
    <x v="3"/>
    <m/>
    <m/>
    <n v="6557.4564173228364"/>
    <n v="1689.5915999999997"/>
    <n v="3.8352463400031104E-3"/>
    <n v="0"/>
    <n v="0"/>
    <n v="1"/>
  </r>
  <r>
    <x v="208"/>
    <x v="120"/>
    <s v="Delhi"/>
    <x v="0"/>
    <x v="2"/>
    <x v="7"/>
    <n v="1"/>
    <n v="3010.33"/>
    <n v="0.11"/>
    <n v="2679.19"/>
    <s v="Debit Card"/>
    <x v="0"/>
    <x v="0"/>
    <x v="0"/>
    <n v="3010.33"/>
    <n v="2679.1936999999998"/>
    <x v="2"/>
    <m/>
    <m/>
    <n v="6400.6183730158691"/>
    <n v="331.13630000000012"/>
    <n v="3.6540844359256295E-3"/>
    <n v="1"/>
    <n v="0"/>
    <n v="0"/>
  </r>
  <r>
    <x v="209"/>
    <x v="93"/>
    <s v="Tamil Nadu"/>
    <x v="2"/>
    <x v="0"/>
    <x v="3"/>
    <n v="2"/>
    <n v="3796.49"/>
    <n v="0.19"/>
    <n v="6150.31"/>
    <s v="Debit Card"/>
    <x v="1"/>
    <x v="2"/>
    <x v="0"/>
    <n v="7592.98"/>
    <n v="6150.3137999999999"/>
    <x v="0"/>
    <m/>
    <m/>
    <n v="7014.593770491806"/>
    <n v="1442.6661999999997"/>
    <n v="5.0046226909592805E-3"/>
    <n v="1"/>
    <n v="0"/>
    <n v="0"/>
  </r>
  <r>
    <x v="210"/>
    <x v="24"/>
    <s v="Gujarat"/>
    <x v="3"/>
    <x v="1"/>
    <x v="1"/>
    <n v="3"/>
    <n v="1260.83"/>
    <n v="0.22"/>
    <n v="2950.34"/>
    <s v="COD"/>
    <x v="1"/>
    <x v="0"/>
    <x v="0"/>
    <n v="3782.49"/>
    <n v="2950.3422"/>
    <x v="1"/>
    <m/>
    <m/>
    <n v="7014.593770491806"/>
    <n v="832.14779999999973"/>
    <n v="1.7448823394113404E-2"/>
    <n v="1"/>
    <n v="0"/>
    <n v="0"/>
  </r>
  <r>
    <x v="211"/>
    <x v="46"/>
    <s v="Gujarat"/>
    <x v="0"/>
    <x v="4"/>
    <x v="19"/>
    <n v="2"/>
    <n v="3167.37"/>
    <n v="0.11"/>
    <n v="5637.92"/>
    <s v="COD"/>
    <x v="1"/>
    <x v="1"/>
    <x v="2"/>
    <n v="6334.74"/>
    <n v="5637.9186"/>
    <x v="4"/>
    <m/>
    <m/>
    <n v="7014.593770491806"/>
    <n v="696.82139999999981"/>
    <n v="3.4729128583019984E-3"/>
    <n v="0"/>
    <n v="0"/>
    <n v="0"/>
  </r>
  <r>
    <x v="212"/>
    <x v="121"/>
    <s v="Tamil Nadu"/>
    <x v="3"/>
    <x v="2"/>
    <x v="6"/>
    <n v="3"/>
    <n v="1944.65"/>
    <n v="0.19"/>
    <n v="4725.5"/>
    <s v="Net Banking"/>
    <x v="0"/>
    <x v="1"/>
    <x v="3"/>
    <n v="5833.9500000000007"/>
    <n v="4725.4995000000008"/>
    <x v="2"/>
    <m/>
    <m/>
    <n v="6400.6183730158691"/>
    <n v="1108.4504999999999"/>
    <n v="9.7703957010258913E-3"/>
    <n v="0"/>
    <n v="0"/>
    <n v="1"/>
  </r>
  <r>
    <x v="213"/>
    <x v="32"/>
    <s v="Tamil Nadu"/>
    <x v="1"/>
    <x v="4"/>
    <x v="16"/>
    <n v="4"/>
    <n v="4842.1499999999996"/>
    <n v="0.14000000000000001"/>
    <n v="16657"/>
    <s v="Credit Card"/>
    <x v="1"/>
    <x v="2"/>
    <x v="0"/>
    <n v="19368.599999999999"/>
    <n v="16656.995999999999"/>
    <x v="4"/>
    <m/>
    <m/>
    <n v="7014.593770491806"/>
    <n v="2711.6039999999994"/>
    <n v="2.8912776349348948E-3"/>
    <n v="1"/>
    <n v="0"/>
    <n v="0"/>
  </r>
  <r>
    <x v="214"/>
    <x v="122"/>
    <s v="Maharashtra"/>
    <x v="2"/>
    <x v="3"/>
    <x v="9"/>
    <n v="1"/>
    <n v="2724.61"/>
    <n v="0.21"/>
    <n v="2152.44"/>
    <s v="Net Banking"/>
    <x v="2"/>
    <x v="2"/>
    <x v="0"/>
    <n v="2724.61"/>
    <n v="2152.4419000000003"/>
    <x v="3"/>
    <m/>
    <m/>
    <n v="6557.4564173228364"/>
    <n v="572.16809999999987"/>
    <n v="7.7075251136859944E-3"/>
    <n v="1"/>
    <n v="0"/>
    <n v="0"/>
  </r>
  <r>
    <x v="215"/>
    <x v="20"/>
    <s v="Maharashtra"/>
    <x v="2"/>
    <x v="1"/>
    <x v="13"/>
    <n v="5"/>
    <n v="1163.3800000000001"/>
    <n v="0.05"/>
    <n v="5526.06"/>
    <s v="Debit Card"/>
    <x v="1"/>
    <x v="1"/>
    <x v="2"/>
    <n v="5816.9000000000005"/>
    <n v="5526.0550000000003"/>
    <x v="1"/>
    <m/>
    <m/>
    <n v="7014.593770491806"/>
    <n v="290.84500000000025"/>
    <n v="4.2978218638793858E-3"/>
    <n v="0"/>
    <n v="0"/>
    <n v="0"/>
  </r>
  <r>
    <x v="216"/>
    <x v="91"/>
    <s v="Delhi"/>
    <x v="3"/>
    <x v="0"/>
    <x v="4"/>
    <n v="4"/>
    <n v="4580.76"/>
    <n v="0.17"/>
    <n v="15208.12"/>
    <s v="Credit Card"/>
    <x v="1"/>
    <x v="0"/>
    <x v="0"/>
    <n v="18323.04"/>
    <n v="15208.1232"/>
    <x v="0"/>
    <m/>
    <m/>
    <n v="7014.593770491806"/>
    <n v="3114.9168000000009"/>
    <n v="3.7111745649193585E-3"/>
    <n v="1"/>
    <n v="0"/>
    <n v="0"/>
  </r>
  <r>
    <x v="217"/>
    <x v="123"/>
    <s v="Karnataka"/>
    <x v="1"/>
    <x v="3"/>
    <x v="9"/>
    <n v="5"/>
    <n v="3278.73"/>
    <n v="0.08"/>
    <n v="15082.16"/>
    <s v="Net Banking"/>
    <x v="2"/>
    <x v="1"/>
    <x v="0"/>
    <n v="16393.650000000001"/>
    <n v="15082.158000000001"/>
    <x v="3"/>
    <m/>
    <m/>
    <n v="6557.4564173228364"/>
    <n v="1311.4920000000002"/>
    <n v="2.4399691343904499E-3"/>
    <n v="1"/>
    <n v="0"/>
    <n v="0"/>
  </r>
  <r>
    <x v="218"/>
    <x v="124"/>
    <s v="Delhi"/>
    <x v="3"/>
    <x v="2"/>
    <x v="6"/>
    <n v="4"/>
    <n v="324.01"/>
    <n v="0.22"/>
    <n v="1010.91"/>
    <s v="UPI"/>
    <x v="2"/>
    <x v="0"/>
    <x v="0"/>
    <n v="1296.04"/>
    <n v="1010.9112"/>
    <x v="2"/>
    <m/>
    <m/>
    <n v="6557.4564173228364"/>
    <n v="285.12879999999996"/>
    <n v="6.7899138915465576E-2"/>
    <n v="1"/>
    <n v="0"/>
    <n v="0"/>
  </r>
  <r>
    <x v="219"/>
    <x v="109"/>
    <s v="Karnataka"/>
    <x v="1"/>
    <x v="1"/>
    <x v="14"/>
    <n v="3"/>
    <n v="1227.0899999999999"/>
    <n v="0.14000000000000001"/>
    <n v="3165.89"/>
    <s v="Debit Card"/>
    <x v="0"/>
    <x v="2"/>
    <x v="0"/>
    <n v="3681.2699999999995"/>
    <n v="3165.8921999999993"/>
    <x v="1"/>
    <m/>
    <m/>
    <n v="6400.6183730158691"/>
    <n v="515.37780000000021"/>
    <n v="1.1409106096537338E-2"/>
    <n v="1"/>
    <n v="0"/>
    <n v="0"/>
  </r>
  <r>
    <x v="220"/>
    <x v="125"/>
    <s v="Tamil Nadu"/>
    <x v="1"/>
    <x v="4"/>
    <x v="17"/>
    <n v="2"/>
    <n v="3690.58"/>
    <n v="0.09"/>
    <n v="6716.86"/>
    <s v="Net Banking"/>
    <x v="2"/>
    <x v="2"/>
    <x v="0"/>
    <n v="7381.16"/>
    <n v="6716.8555999999999"/>
    <x v="4"/>
    <m/>
    <m/>
    <n v="6557.4564173228364"/>
    <n v="664.30439999999999"/>
    <n v="2.4386410808057268E-3"/>
    <n v="1"/>
    <n v="0"/>
    <n v="0"/>
  </r>
  <r>
    <x v="221"/>
    <x v="84"/>
    <s v="Gujarat"/>
    <x v="3"/>
    <x v="1"/>
    <x v="13"/>
    <n v="1"/>
    <n v="3845.26"/>
    <n v="0.1"/>
    <n v="3460.73"/>
    <s v="Credit Card"/>
    <x v="0"/>
    <x v="0"/>
    <x v="0"/>
    <n v="3845.26"/>
    <n v="3460.7340000000004"/>
    <x v="1"/>
    <m/>
    <m/>
    <n v="6400.6183730158691"/>
    <n v="384.52599999999984"/>
    <n v="2.6006043804580182E-3"/>
    <n v="1"/>
    <n v="0"/>
    <n v="0"/>
  </r>
  <r>
    <x v="222"/>
    <x v="0"/>
    <s v="Delhi"/>
    <x v="1"/>
    <x v="3"/>
    <x v="8"/>
    <n v="3"/>
    <n v="396.21"/>
    <n v="0.16"/>
    <n v="998.45"/>
    <s v="COD"/>
    <x v="2"/>
    <x v="0"/>
    <x v="0"/>
    <n v="1188.6299999999999"/>
    <n v="998.44919999999991"/>
    <x v="3"/>
    <m/>
    <m/>
    <n v="6557.4564173228364"/>
    <n v="190.18079999999998"/>
    <n v="4.0382625375432225E-2"/>
    <n v="1"/>
    <n v="0"/>
    <n v="0"/>
  </r>
  <r>
    <x v="223"/>
    <x v="20"/>
    <s v="Gujarat"/>
    <x v="2"/>
    <x v="0"/>
    <x v="0"/>
    <n v="1"/>
    <n v="181.96"/>
    <n v="0.18"/>
    <n v="149.21"/>
    <s v="COD"/>
    <x v="2"/>
    <x v="0"/>
    <x v="0"/>
    <n v="181.96"/>
    <n v="149.20720000000003"/>
    <x v="0"/>
    <m/>
    <m/>
    <n v="6557.4564173228364"/>
    <n v="32.752799999999979"/>
    <n v="9.8922840184655969E-2"/>
    <n v="1"/>
    <n v="0"/>
    <n v="0"/>
  </r>
  <r>
    <x v="224"/>
    <x v="78"/>
    <s v="Maharashtra"/>
    <x v="2"/>
    <x v="2"/>
    <x v="11"/>
    <n v="2"/>
    <n v="1280.75"/>
    <n v="0.15"/>
    <n v="2177.2800000000002"/>
    <s v="Credit Card"/>
    <x v="1"/>
    <x v="1"/>
    <x v="0"/>
    <n v="2561.5"/>
    <n v="2177.2750000000001"/>
    <x v="2"/>
    <m/>
    <m/>
    <n v="7014.593770491806"/>
    <n v="384.22499999999991"/>
    <n v="1.1711887565879367E-2"/>
    <n v="1"/>
    <n v="0"/>
    <n v="0"/>
  </r>
  <r>
    <x v="225"/>
    <x v="23"/>
    <s v="Karnataka"/>
    <x v="0"/>
    <x v="2"/>
    <x v="7"/>
    <n v="5"/>
    <n v="1291.72"/>
    <n v="0.17"/>
    <n v="5360.64"/>
    <s v="Net Banking"/>
    <x v="2"/>
    <x v="1"/>
    <x v="0"/>
    <n v="6458.6"/>
    <n v="5360.6379999999999"/>
    <x v="2"/>
    <m/>
    <m/>
    <n v="6557.4564173228364"/>
    <n v="1097.9620000000004"/>
    <n v="1.3160746911095285E-2"/>
    <n v="1"/>
    <n v="0"/>
    <n v="0"/>
  </r>
  <r>
    <x v="226"/>
    <x v="108"/>
    <s v="Tamil Nadu"/>
    <x v="3"/>
    <x v="0"/>
    <x v="0"/>
    <n v="5"/>
    <n v="2432.42"/>
    <n v="0.16"/>
    <n v="10216.16"/>
    <s v="Net Banking"/>
    <x v="2"/>
    <x v="0"/>
    <x v="0"/>
    <n v="12162.1"/>
    <n v="10216.164000000001"/>
    <x v="0"/>
    <m/>
    <m/>
    <n v="6557.4564173228364"/>
    <n v="1945.9359999999997"/>
    <n v="6.5778113977026983E-3"/>
    <n v="1"/>
    <n v="0"/>
    <n v="0"/>
  </r>
  <r>
    <x v="227"/>
    <x v="126"/>
    <s v="Gujarat"/>
    <x v="1"/>
    <x v="2"/>
    <x v="6"/>
    <n v="1"/>
    <n v="1225.8599999999999"/>
    <n v="0.23"/>
    <n v="943.91"/>
    <s v="Credit Card"/>
    <x v="1"/>
    <x v="0"/>
    <x v="0"/>
    <n v="1225.8599999999999"/>
    <n v="943.91219999999998"/>
    <x v="2"/>
    <m/>
    <m/>
    <n v="7014.593770491806"/>
    <n v="281.94779999999992"/>
    <n v="1.8762338276801595E-2"/>
    <n v="1"/>
    <n v="0"/>
    <n v="0"/>
  </r>
  <r>
    <x v="228"/>
    <x v="40"/>
    <s v="Gujarat"/>
    <x v="3"/>
    <x v="0"/>
    <x v="2"/>
    <n v="1"/>
    <n v="978.84"/>
    <n v="0.21"/>
    <n v="773.28"/>
    <s v="COD"/>
    <x v="1"/>
    <x v="2"/>
    <x v="0"/>
    <n v="978.84"/>
    <n v="773.28360000000009"/>
    <x v="0"/>
    <m/>
    <m/>
    <n v="7014.593770491806"/>
    <n v="205.55639999999994"/>
    <n v="2.1453965918842709E-2"/>
    <n v="1"/>
    <n v="0"/>
    <n v="0"/>
  </r>
  <r>
    <x v="229"/>
    <x v="34"/>
    <s v="Karnataka"/>
    <x v="2"/>
    <x v="2"/>
    <x v="7"/>
    <n v="2"/>
    <n v="2876.81"/>
    <n v="0.21"/>
    <n v="4545.3599999999997"/>
    <s v="Debit Card"/>
    <x v="1"/>
    <x v="0"/>
    <x v="0"/>
    <n v="5753.62"/>
    <n v="4545.3598000000002"/>
    <x v="2"/>
    <m/>
    <m/>
    <n v="7014.593770491806"/>
    <n v="1208.2601999999997"/>
    <n v="7.2997521560339397E-3"/>
    <n v="1"/>
    <n v="0"/>
    <n v="0"/>
  </r>
  <r>
    <x v="230"/>
    <x v="50"/>
    <s v="Gujarat"/>
    <x v="1"/>
    <x v="3"/>
    <x v="8"/>
    <n v="1"/>
    <n v="2241.73"/>
    <n v="0.21"/>
    <n v="1770.97"/>
    <s v="UPI"/>
    <x v="0"/>
    <x v="1"/>
    <x v="2"/>
    <n v="2241.73"/>
    <n v="1770.9667000000002"/>
    <x v="3"/>
    <m/>
    <m/>
    <n v="6400.6183730158691"/>
    <n v="470.76329999999984"/>
    <n v="9.3677650742952975E-3"/>
    <n v="0"/>
    <n v="0"/>
    <n v="0"/>
  </r>
  <r>
    <x v="231"/>
    <x v="127"/>
    <s v="Karnataka"/>
    <x v="3"/>
    <x v="4"/>
    <x v="19"/>
    <n v="2"/>
    <n v="1843.47"/>
    <n v="0.24"/>
    <n v="2802.07"/>
    <s v="Net Banking"/>
    <x v="2"/>
    <x v="1"/>
    <x v="0"/>
    <n v="3686.94"/>
    <n v="2802.0744"/>
    <x v="4"/>
    <m/>
    <m/>
    <n v="6557.4564173228364"/>
    <n v="884.86560000000009"/>
    <n v="1.3018926264056371E-2"/>
    <n v="1"/>
    <n v="0"/>
    <n v="0"/>
  </r>
  <r>
    <x v="232"/>
    <x v="52"/>
    <s v="Gujarat"/>
    <x v="3"/>
    <x v="2"/>
    <x v="7"/>
    <n v="1"/>
    <n v="501.99"/>
    <n v="0.04"/>
    <n v="481.91"/>
    <s v="UPI"/>
    <x v="0"/>
    <x v="0"/>
    <x v="0"/>
    <n v="501.99"/>
    <n v="481.91039999999998"/>
    <x v="2"/>
    <m/>
    <m/>
    <n v="6400.6183730158691"/>
    <n v="20.079600000000028"/>
    <n v="7.9682862208410535E-3"/>
    <n v="1"/>
    <n v="0"/>
    <n v="0"/>
  </r>
  <r>
    <x v="233"/>
    <x v="114"/>
    <s v="Maharashtra"/>
    <x v="3"/>
    <x v="4"/>
    <x v="17"/>
    <n v="3"/>
    <n v="2279.21"/>
    <n v="0.19"/>
    <n v="5538.48"/>
    <s v="Credit Card"/>
    <x v="0"/>
    <x v="2"/>
    <x v="0"/>
    <n v="6837.63"/>
    <n v="5538.4803000000002"/>
    <x v="4"/>
    <m/>
    <m/>
    <n v="6400.6183730158691"/>
    <n v="1299.1496999999999"/>
    <n v="8.3362217610487843E-3"/>
    <n v="1"/>
    <n v="0"/>
    <n v="0"/>
  </r>
  <r>
    <x v="234"/>
    <x v="128"/>
    <s v="Gujarat"/>
    <x v="0"/>
    <x v="2"/>
    <x v="5"/>
    <n v="4"/>
    <n v="606.14"/>
    <n v="0.02"/>
    <n v="2376.0700000000002"/>
    <s v="COD"/>
    <x v="1"/>
    <x v="0"/>
    <x v="0"/>
    <n v="2424.56"/>
    <n v="2376.0688"/>
    <x v="2"/>
    <m/>
    <m/>
    <n v="7014.593770491806"/>
    <n v="48.491199999999935"/>
    <n v="3.2995677566238827E-3"/>
    <n v="1"/>
    <n v="0"/>
    <n v="0"/>
  </r>
  <r>
    <x v="235"/>
    <x v="119"/>
    <s v="Maharashtra"/>
    <x v="3"/>
    <x v="4"/>
    <x v="18"/>
    <n v="4"/>
    <n v="3917.93"/>
    <n v="0.18"/>
    <n v="12850.81"/>
    <s v="UPI"/>
    <x v="2"/>
    <x v="0"/>
    <x v="0"/>
    <n v="15671.72"/>
    <n v="12850.8104"/>
    <x v="4"/>
    <m/>
    <m/>
    <n v="6557.4564173228364"/>
    <n v="2820.909599999999"/>
    <n v="4.5942627867266647E-3"/>
    <n v="1"/>
    <n v="0"/>
    <n v="0"/>
  </r>
  <r>
    <x v="236"/>
    <x v="21"/>
    <s v="Delhi"/>
    <x v="1"/>
    <x v="3"/>
    <x v="15"/>
    <n v="3"/>
    <n v="1415.19"/>
    <n v="0.04"/>
    <n v="4075.75"/>
    <s v="Debit Card"/>
    <x v="2"/>
    <x v="2"/>
    <x v="0"/>
    <n v="4245.57"/>
    <n v="4075.7471999999998"/>
    <x v="3"/>
    <m/>
    <m/>
    <n v="6557.4564173228364"/>
    <n v="169.82279999999992"/>
    <n v="2.8264755969163152E-3"/>
    <n v="1"/>
    <n v="0"/>
    <n v="0"/>
  </r>
  <r>
    <x v="237"/>
    <x v="83"/>
    <s v="Maharashtra"/>
    <x v="3"/>
    <x v="4"/>
    <x v="18"/>
    <n v="2"/>
    <n v="3632.41"/>
    <n v="0.12"/>
    <n v="6393.04"/>
    <s v="UPI"/>
    <x v="2"/>
    <x v="0"/>
    <x v="0"/>
    <n v="7264.82"/>
    <n v="6393.0415999999996"/>
    <x v="4"/>
    <m/>
    <m/>
    <n v="6557.4564173228364"/>
    <n v="871.77840000000015"/>
    <n v="3.3035918302174038E-3"/>
    <n v="1"/>
    <n v="0"/>
    <n v="0"/>
  </r>
  <r>
    <x v="238"/>
    <x v="129"/>
    <s v="Maharashtra"/>
    <x v="2"/>
    <x v="3"/>
    <x v="9"/>
    <n v="5"/>
    <n v="1961.46"/>
    <n v="0.22"/>
    <n v="7649.69"/>
    <s v="Net Banking"/>
    <x v="2"/>
    <x v="1"/>
    <x v="0"/>
    <n v="9807.2999999999993"/>
    <n v="7649.6939999999995"/>
    <x v="3"/>
    <m/>
    <m/>
    <n v="6557.4564173228364"/>
    <n v="2157.6059999999998"/>
    <n v="1.12161349199066E-2"/>
    <n v="1"/>
    <n v="0"/>
    <n v="0"/>
  </r>
  <r>
    <x v="239"/>
    <x v="130"/>
    <s v="Karnataka"/>
    <x v="2"/>
    <x v="1"/>
    <x v="10"/>
    <n v="2"/>
    <n v="2447.15"/>
    <n v="0.04"/>
    <n v="4698.53"/>
    <s v="UPI"/>
    <x v="1"/>
    <x v="1"/>
    <x v="0"/>
    <n v="4894.3"/>
    <n v="4698.5280000000002"/>
    <x v="1"/>
    <m/>
    <m/>
    <n v="7014.593770491806"/>
    <n v="195.77199999999993"/>
    <n v="1.6345544817440699E-3"/>
    <n v="1"/>
    <n v="0"/>
    <n v="0"/>
  </r>
  <r>
    <x v="240"/>
    <x v="1"/>
    <s v="Karnataka"/>
    <x v="3"/>
    <x v="2"/>
    <x v="11"/>
    <n v="4"/>
    <n v="1888.58"/>
    <n v="0.23"/>
    <n v="5816.83"/>
    <s v="Net Banking"/>
    <x v="2"/>
    <x v="2"/>
    <x v="0"/>
    <n v="7554.32"/>
    <n v="5816.8263999999999"/>
    <x v="2"/>
    <m/>
    <m/>
    <n v="6557.4564173228364"/>
    <n v="1737.4935999999998"/>
    <n v="1.2178462124982792E-2"/>
    <n v="1"/>
    <n v="0"/>
    <n v="0"/>
  </r>
  <r>
    <x v="241"/>
    <x v="131"/>
    <s v="Tamil Nadu"/>
    <x v="1"/>
    <x v="1"/>
    <x v="13"/>
    <n v="3"/>
    <n v="4173.28"/>
    <n v="0.02"/>
    <n v="12269.44"/>
    <s v="Debit Card"/>
    <x v="2"/>
    <x v="1"/>
    <x v="0"/>
    <n v="12519.84"/>
    <n v="12269.4432"/>
    <x v="1"/>
    <m/>
    <m/>
    <n v="6557.4564173228364"/>
    <n v="250.39680000000044"/>
    <n v="4.7923935130161406E-4"/>
    <n v="1"/>
    <n v="0"/>
    <n v="0"/>
  </r>
  <r>
    <x v="242"/>
    <x v="61"/>
    <s v="Karnataka"/>
    <x v="1"/>
    <x v="4"/>
    <x v="16"/>
    <n v="4"/>
    <n v="3966.48"/>
    <n v="0.02"/>
    <n v="15548.6"/>
    <s v="Debit Card"/>
    <x v="1"/>
    <x v="0"/>
    <x v="0"/>
    <n v="15865.92"/>
    <n v="15548.6016"/>
    <x v="4"/>
    <m/>
    <m/>
    <n v="7014.593770491806"/>
    <n v="317.31840000000011"/>
    <n v="5.0422540892680666E-4"/>
    <n v="1"/>
    <n v="0"/>
    <n v="0"/>
  </r>
  <r>
    <x v="243"/>
    <x v="93"/>
    <s v="Gujarat"/>
    <x v="3"/>
    <x v="1"/>
    <x v="14"/>
    <n v="5"/>
    <n v="3009.72"/>
    <n v="0.23"/>
    <n v="11587.42"/>
    <s v="Credit Card"/>
    <x v="2"/>
    <x v="2"/>
    <x v="0"/>
    <n v="15048.599999999999"/>
    <n v="11587.421999999999"/>
    <x v="1"/>
    <m/>
    <m/>
    <n v="6557.4564173228364"/>
    <n v="3461.1779999999999"/>
    <n v="7.6419068883484195E-3"/>
    <n v="1"/>
    <n v="0"/>
    <n v="0"/>
  </r>
  <r>
    <x v="244"/>
    <x v="56"/>
    <s v="Gujarat"/>
    <x v="0"/>
    <x v="4"/>
    <x v="16"/>
    <n v="4"/>
    <n v="4837.37"/>
    <n v="0.08"/>
    <n v="17801.52"/>
    <s v="Credit Card"/>
    <x v="1"/>
    <x v="1"/>
    <x v="0"/>
    <n v="19349.48"/>
    <n v="17801.5216"/>
    <x v="4"/>
    <m/>
    <m/>
    <n v="7014.593770491806"/>
    <n v="1547.9583999999995"/>
    <n v="1.6537912129938378E-3"/>
    <n v="1"/>
    <n v="0"/>
    <n v="0"/>
  </r>
  <r>
    <x v="245"/>
    <x v="33"/>
    <s v="Gujarat"/>
    <x v="1"/>
    <x v="4"/>
    <x v="16"/>
    <n v="5"/>
    <n v="3469.56"/>
    <n v="0.06"/>
    <n v="16306.93"/>
    <s v="COD"/>
    <x v="1"/>
    <x v="1"/>
    <x v="0"/>
    <n v="17347.8"/>
    <n v="16306.931999999999"/>
    <x v="4"/>
    <m/>
    <m/>
    <n v="7014.593770491806"/>
    <n v="1040.8680000000004"/>
    <n v="1.7293259087607649E-3"/>
    <n v="1"/>
    <n v="0"/>
    <n v="0"/>
  </r>
  <r>
    <x v="246"/>
    <x v="132"/>
    <s v="Karnataka"/>
    <x v="0"/>
    <x v="1"/>
    <x v="10"/>
    <n v="1"/>
    <n v="1547.62"/>
    <n v="0.23"/>
    <n v="1191.67"/>
    <s v="Credit Card"/>
    <x v="2"/>
    <x v="2"/>
    <x v="3"/>
    <n v="1547.62"/>
    <n v="1191.6674"/>
    <x v="1"/>
    <m/>
    <m/>
    <n v="6557.4564173228364"/>
    <n v="355.95259999999985"/>
    <n v="1.4861529315981961E-2"/>
    <n v="0"/>
    <n v="0"/>
    <n v="1"/>
  </r>
  <r>
    <x v="247"/>
    <x v="133"/>
    <s v="Karnataka"/>
    <x v="1"/>
    <x v="3"/>
    <x v="9"/>
    <n v="2"/>
    <n v="2653.46"/>
    <n v="0.09"/>
    <n v="4829.3"/>
    <s v="UPI"/>
    <x v="2"/>
    <x v="2"/>
    <x v="0"/>
    <n v="5306.92"/>
    <n v="4829.2972"/>
    <x v="3"/>
    <m/>
    <m/>
    <n v="6557.4564173228364"/>
    <n v="477.6228000000001"/>
    <n v="3.3917978789957262E-3"/>
    <n v="1"/>
    <n v="0"/>
    <n v="0"/>
  </r>
  <r>
    <x v="248"/>
    <x v="134"/>
    <s v="Maharashtra"/>
    <x v="3"/>
    <x v="2"/>
    <x v="6"/>
    <n v="1"/>
    <n v="210.67"/>
    <n v="0.09"/>
    <n v="191.71"/>
    <s v="UPI"/>
    <x v="0"/>
    <x v="2"/>
    <x v="1"/>
    <n v="210.67"/>
    <n v="191.7097"/>
    <x v="2"/>
    <m/>
    <m/>
    <n v="6400.6183730158691"/>
    <n v="18.960299999999989"/>
    <n v="4.2720843024635691E-2"/>
    <n v="0"/>
    <n v="1"/>
    <n v="0"/>
  </r>
  <r>
    <x v="249"/>
    <x v="133"/>
    <s v="Gujarat"/>
    <x v="3"/>
    <x v="3"/>
    <x v="12"/>
    <n v="5"/>
    <n v="2189.21"/>
    <n v="0.12"/>
    <n v="9632.52"/>
    <s v="Debit Card"/>
    <x v="2"/>
    <x v="1"/>
    <x v="0"/>
    <n v="10946.05"/>
    <n v="9632.5239999999994"/>
    <x v="3"/>
    <m/>
    <m/>
    <n v="6557.4564173228364"/>
    <n v="1313.5259999999998"/>
    <n v="5.481429374066444E-3"/>
    <n v="1"/>
    <n v="0"/>
    <n v="0"/>
  </r>
  <r>
    <x v="250"/>
    <x v="93"/>
    <s v="Maharashtra"/>
    <x v="3"/>
    <x v="2"/>
    <x v="5"/>
    <n v="4"/>
    <n v="3001.8"/>
    <n v="0.1"/>
    <n v="10806.48"/>
    <s v="COD"/>
    <x v="0"/>
    <x v="0"/>
    <x v="0"/>
    <n v="12007.2"/>
    <n v="10806.480000000001"/>
    <x v="2"/>
    <m/>
    <m/>
    <n v="6400.6183730158691"/>
    <n v="1200.7199999999993"/>
    <n v="3.3313345326137652E-3"/>
    <n v="1"/>
    <n v="0"/>
    <n v="0"/>
  </r>
  <r>
    <x v="251"/>
    <x v="92"/>
    <s v="Gujarat"/>
    <x v="1"/>
    <x v="0"/>
    <x v="0"/>
    <n v="3"/>
    <n v="1065.6600000000001"/>
    <n v="0.03"/>
    <n v="3101.07"/>
    <s v="Debit Card"/>
    <x v="2"/>
    <x v="0"/>
    <x v="0"/>
    <n v="3196.9800000000005"/>
    <n v="3101.0706000000005"/>
    <x v="0"/>
    <m/>
    <m/>
    <n v="6557.4564173228364"/>
    <n v="95.909400000000005"/>
    <n v="2.8151568042339955E-3"/>
    <n v="1"/>
    <n v="0"/>
    <n v="0"/>
  </r>
  <r>
    <x v="252"/>
    <x v="53"/>
    <s v="Gujarat"/>
    <x v="3"/>
    <x v="4"/>
    <x v="18"/>
    <n v="1"/>
    <n v="1804.83"/>
    <n v="0.21"/>
    <n v="1425.82"/>
    <s v="Net Banking"/>
    <x v="1"/>
    <x v="0"/>
    <x v="3"/>
    <n v="1804.83"/>
    <n v="1425.8157000000001"/>
    <x v="4"/>
    <m/>
    <m/>
    <n v="7014.593770491806"/>
    <n v="379.01429999999982"/>
    <n v="1.1635444889546384E-2"/>
    <n v="0"/>
    <n v="0"/>
    <n v="1"/>
  </r>
  <r>
    <x v="253"/>
    <x v="12"/>
    <s v="Delhi"/>
    <x v="3"/>
    <x v="4"/>
    <x v="19"/>
    <n v="2"/>
    <n v="1596.36"/>
    <n v="0.05"/>
    <n v="3033.08"/>
    <s v="UPI"/>
    <x v="0"/>
    <x v="0"/>
    <x v="0"/>
    <n v="3192.72"/>
    <n v="3033.0839999999998"/>
    <x v="4"/>
    <m/>
    <m/>
    <n v="6400.6183730158691"/>
    <n v="159.63599999999997"/>
    <n v="3.1321255857074846E-3"/>
    <n v="1"/>
    <n v="0"/>
    <n v="0"/>
  </r>
  <r>
    <x v="254"/>
    <x v="135"/>
    <s v="Gujarat"/>
    <x v="3"/>
    <x v="2"/>
    <x v="11"/>
    <n v="2"/>
    <n v="2484.6799999999998"/>
    <n v="0.13"/>
    <n v="4323.34"/>
    <s v="Net Banking"/>
    <x v="2"/>
    <x v="0"/>
    <x v="0"/>
    <n v="4969.3599999999997"/>
    <n v="4323.3431999999993"/>
    <x v="2"/>
    <m/>
    <m/>
    <n v="6557.4564173228364"/>
    <n v="646.01680000000033"/>
    <n v="5.2320620764042059E-3"/>
    <n v="1"/>
    <n v="0"/>
    <n v="0"/>
  </r>
  <r>
    <x v="255"/>
    <x v="129"/>
    <s v="Delhi"/>
    <x v="1"/>
    <x v="2"/>
    <x v="6"/>
    <n v="4"/>
    <n v="3135.11"/>
    <n v="0.22"/>
    <n v="9781.5400000000009"/>
    <s v="Debit Card"/>
    <x v="2"/>
    <x v="2"/>
    <x v="0"/>
    <n v="12540.44"/>
    <n v="9781.5432000000001"/>
    <x v="2"/>
    <m/>
    <m/>
    <n v="6557.4564173228364"/>
    <n v="2758.8968000000004"/>
    <n v="7.0172976386793443E-3"/>
    <n v="1"/>
    <n v="0"/>
    <n v="0"/>
  </r>
  <r>
    <x v="256"/>
    <x v="136"/>
    <s v="Tamil Nadu"/>
    <x v="3"/>
    <x v="2"/>
    <x v="5"/>
    <n v="4"/>
    <n v="2494.63"/>
    <n v="0.02"/>
    <n v="9778.9500000000007"/>
    <s v="Net Banking"/>
    <x v="2"/>
    <x v="2"/>
    <x v="0"/>
    <n v="9978.52"/>
    <n v="9778.9495999999999"/>
    <x v="2"/>
    <m/>
    <m/>
    <n v="6557.4564173228364"/>
    <n v="199.57040000000052"/>
    <n v="8.0172209906879987E-4"/>
    <n v="1"/>
    <n v="0"/>
    <n v="0"/>
  </r>
  <r>
    <x v="257"/>
    <x v="64"/>
    <s v="Gujarat"/>
    <x v="0"/>
    <x v="4"/>
    <x v="16"/>
    <n v="4"/>
    <n v="2871.69"/>
    <n v="0.19"/>
    <n v="9304.2800000000007"/>
    <s v="UPI"/>
    <x v="0"/>
    <x v="1"/>
    <x v="0"/>
    <n v="11486.76"/>
    <n v="9304.2756000000008"/>
    <x v="4"/>
    <m/>
    <m/>
    <n v="6400.6183730158691"/>
    <n v="2182.4843999999994"/>
    <n v="6.6163130421459139E-3"/>
    <n v="1"/>
    <n v="0"/>
    <n v="0"/>
  </r>
  <r>
    <x v="258"/>
    <x v="32"/>
    <s v="Gujarat"/>
    <x v="3"/>
    <x v="4"/>
    <x v="17"/>
    <n v="4"/>
    <n v="2777.13"/>
    <n v="0.25"/>
    <n v="8331.39"/>
    <s v="Credit Card"/>
    <x v="1"/>
    <x v="2"/>
    <x v="0"/>
    <n v="11108.52"/>
    <n v="8331.39"/>
    <x v="4"/>
    <m/>
    <m/>
    <n v="7014.593770491806"/>
    <n v="2777.130000000001"/>
    <n v="9.0020992895543227E-3"/>
    <n v="1"/>
    <n v="0"/>
    <n v="0"/>
  </r>
  <r>
    <x v="259"/>
    <x v="80"/>
    <s v="Karnataka"/>
    <x v="3"/>
    <x v="0"/>
    <x v="3"/>
    <n v="4"/>
    <n v="4339.92"/>
    <n v="0.03"/>
    <n v="16838.89"/>
    <s v="UPI"/>
    <x v="0"/>
    <x v="2"/>
    <x v="3"/>
    <n v="17359.68"/>
    <n v="16838.889599999999"/>
    <x v="0"/>
    <m/>
    <m/>
    <n v="6400.6183730158691"/>
    <n v="520.79040000000168"/>
    <n v="6.9125698169551514E-4"/>
    <n v="0"/>
    <n v="0"/>
    <n v="1"/>
  </r>
  <r>
    <x v="260"/>
    <x v="40"/>
    <s v="Gujarat"/>
    <x v="0"/>
    <x v="1"/>
    <x v="1"/>
    <n v="5"/>
    <n v="782.25"/>
    <n v="0.05"/>
    <n v="3715.69"/>
    <s v="Net Banking"/>
    <x v="0"/>
    <x v="2"/>
    <x v="0"/>
    <n v="3911.25"/>
    <n v="3715.6875"/>
    <x v="1"/>
    <m/>
    <m/>
    <n v="6400.6183730158691"/>
    <n v="195.5625"/>
    <n v="6.3918184723553853E-3"/>
    <n v="1"/>
    <n v="0"/>
    <n v="0"/>
  </r>
  <r>
    <x v="261"/>
    <x v="51"/>
    <s v="Gujarat"/>
    <x v="2"/>
    <x v="1"/>
    <x v="1"/>
    <n v="3"/>
    <n v="4897.1000000000004"/>
    <n v="7.0000000000000007E-2"/>
    <n v="13662.91"/>
    <s v="COD"/>
    <x v="0"/>
    <x v="0"/>
    <x v="2"/>
    <n v="14691.300000000001"/>
    <n v="13662.909"/>
    <x v="1"/>
    <m/>
    <m/>
    <n v="6400.6183730158691"/>
    <n v="1028.3910000000014"/>
    <n v="1.4294174103040575E-3"/>
    <n v="0"/>
    <n v="0"/>
    <n v="0"/>
  </r>
  <r>
    <x v="262"/>
    <x v="51"/>
    <s v="Delhi"/>
    <x v="3"/>
    <x v="1"/>
    <x v="13"/>
    <n v="3"/>
    <n v="4348.53"/>
    <n v="0.03"/>
    <n v="12654.22"/>
    <s v="Net Banking"/>
    <x v="0"/>
    <x v="2"/>
    <x v="0"/>
    <n v="13045.59"/>
    <n v="12654.222299999999"/>
    <x v="1"/>
    <m/>
    <m/>
    <n v="6400.6183730158691"/>
    <n v="391.3677000000007"/>
    <n v="6.8988830708308329E-4"/>
    <n v="1"/>
    <n v="0"/>
    <n v="0"/>
  </r>
  <r>
    <x v="263"/>
    <x v="65"/>
    <s v="Tamil Nadu"/>
    <x v="1"/>
    <x v="4"/>
    <x v="16"/>
    <n v="5"/>
    <n v="3198.77"/>
    <n v="0.16"/>
    <n v="13434.83"/>
    <s v="Net Banking"/>
    <x v="0"/>
    <x v="1"/>
    <x v="0"/>
    <n v="15993.85"/>
    <n v="13434.833999999999"/>
    <x v="4"/>
    <m/>
    <m/>
    <n v="6400.6183730158691"/>
    <n v="2559.0160000000014"/>
    <n v="5.0019226140047583E-3"/>
    <n v="1"/>
    <n v="0"/>
    <n v="0"/>
  </r>
  <r>
    <x v="264"/>
    <x v="137"/>
    <s v="Gujarat"/>
    <x v="0"/>
    <x v="0"/>
    <x v="3"/>
    <n v="3"/>
    <n v="2328.0100000000002"/>
    <n v="0.12"/>
    <n v="6145.95"/>
    <s v="UPI"/>
    <x v="1"/>
    <x v="0"/>
    <x v="1"/>
    <n v="6984.0300000000007"/>
    <n v="6145.9464000000007"/>
    <x v="0"/>
    <m/>
    <m/>
    <n v="7014.593770491806"/>
    <n v="838.08359999999993"/>
    <n v="5.1546170334319866E-3"/>
    <n v="0"/>
    <n v="1"/>
    <n v="0"/>
  </r>
  <r>
    <x v="265"/>
    <x v="138"/>
    <s v="Karnataka"/>
    <x v="1"/>
    <x v="0"/>
    <x v="3"/>
    <n v="4"/>
    <n v="1167.3699999999999"/>
    <n v="0.11"/>
    <n v="4155.84"/>
    <s v="Credit Card"/>
    <x v="1"/>
    <x v="2"/>
    <x v="0"/>
    <n v="4669.4799999999996"/>
    <n v="4155.8371999999999"/>
    <x v="0"/>
    <m/>
    <m/>
    <n v="7014.593770491806"/>
    <n v="513.64279999999962"/>
    <n v="9.4228907715634292E-3"/>
    <n v="1"/>
    <n v="0"/>
    <n v="0"/>
  </r>
  <r>
    <x v="266"/>
    <x v="139"/>
    <s v="Gujarat"/>
    <x v="0"/>
    <x v="4"/>
    <x v="17"/>
    <n v="5"/>
    <n v="4276.87"/>
    <n v="0.2"/>
    <n v="17107.48"/>
    <s v="COD"/>
    <x v="0"/>
    <x v="0"/>
    <x v="0"/>
    <n v="21384.35"/>
    <n v="17107.48"/>
    <x v="4"/>
    <m/>
    <m/>
    <n v="6400.6183730158691"/>
    <n v="4276.869999999999"/>
    <n v="4.6763170262364775E-3"/>
    <n v="1"/>
    <n v="0"/>
    <n v="0"/>
  </r>
  <r>
    <x v="267"/>
    <x v="46"/>
    <s v="Maharashtra"/>
    <x v="3"/>
    <x v="2"/>
    <x v="7"/>
    <n v="4"/>
    <n v="103.31"/>
    <n v="0.24"/>
    <n v="314.06"/>
    <s v="Debit Card"/>
    <x v="2"/>
    <x v="2"/>
    <x v="1"/>
    <n v="413.24"/>
    <n v="314.06240000000003"/>
    <x v="2"/>
    <m/>
    <m/>
    <n v="6557.4564173228364"/>
    <n v="99.177599999999984"/>
    <n v="0.2323105217307134"/>
    <n v="0"/>
    <n v="1"/>
    <n v="0"/>
  </r>
  <r>
    <x v="268"/>
    <x v="114"/>
    <s v="Karnataka"/>
    <x v="3"/>
    <x v="4"/>
    <x v="16"/>
    <n v="3"/>
    <n v="1326.91"/>
    <n v="0.09"/>
    <n v="3622.46"/>
    <s v="Credit Card"/>
    <x v="1"/>
    <x v="0"/>
    <x v="0"/>
    <n v="3980.7300000000005"/>
    <n v="3622.4643000000005"/>
    <x v="4"/>
    <m/>
    <m/>
    <n v="7014.593770491806"/>
    <n v="358.26569999999992"/>
    <n v="6.7826755394111123E-3"/>
    <n v="1"/>
    <n v="0"/>
    <n v="0"/>
  </r>
  <r>
    <x v="269"/>
    <x v="124"/>
    <s v="Tamil Nadu"/>
    <x v="3"/>
    <x v="4"/>
    <x v="16"/>
    <n v="1"/>
    <n v="105.32"/>
    <n v="0.12"/>
    <n v="92.68"/>
    <s v="Credit Card"/>
    <x v="1"/>
    <x v="2"/>
    <x v="0"/>
    <n v="105.32"/>
    <n v="92.681599999999989"/>
    <x v="4"/>
    <m/>
    <m/>
    <n v="7014.593770491806"/>
    <n v="12.638400000000004"/>
    <n v="0.11393847322445878"/>
    <n v="1"/>
    <n v="0"/>
    <n v="0"/>
  </r>
  <r>
    <x v="270"/>
    <x v="45"/>
    <s v="Maharashtra"/>
    <x v="1"/>
    <x v="2"/>
    <x v="7"/>
    <n v="4"/>
    <n v="3500.75"/>
    <n v="0.12"/>
    <n v="12322.64"/>
    <s v="UPI"/>
    <x v="0"/>
    <x v="2"/>
    <x v="0"/>
    <n v="14003"/>
    <n v="12322.64"/>
    <x v="2"/>
    <m/>
    <m/>
    <n v="6400.6183730158691"/>
    <n v="1680.3600000000006"/>
    <n v="3.4278368920945511E-3"/>
    <n v="1"/>
    <n v="0"/>
    <n v="0"/>
  </r>
  <r>
    <x v="271"/>
    <x v="36"/>
    <s v="Karnataka"/>
    <x v="3"/>
    <x v="0"/>
    <x v="0"/>
    <n v="2"/>
    <n v="1975.33"/>
    <n v="0.2"/>
    <n v="3160.53"/>
    <s v="UPI"/>
    <x v="2"/>
    <x v="2"/>
    <x v="0"/>
    <n v="3950.66"/>
    <n v="3160.5280000000002"/>
    <x v="0"/>
    <m/>
    <m/>
    <n v="6557.4564173228364"/>
    <n v="790.13199999999961"/>
    <n v="1.0124890524621203E-2"/>
    <n v="1"/>
    <n v="0"/>
    <n v="0"/>
  </r>
  <r>
    <x v="272"/>
    <x v="39"/>
    <s v="Gujarat"/>
    <x v="1"/>
    <x v="1"/>
    <x v="13"/>
    <n v="3"/>
    <n v="3639.92"/>
    <n v="0.16"/>
    <n v="9172.6"/>
    <s v="Debit Card"/>
    <x v="2"/>
    <x v="2"/>
    <x v="0"/>
    <n v="10919.76"/>
    <n v="9172.5983999999989"/>
    <x v="1"/>
    <m/>
    <m/>
    <n v="6557.4564173228364"/>
    <n v="1747.1616000000013"/>
    <n v="4.395701004417679E-3"/>
    <n v="1"/>
    <n v="0"/>
    <n v="0"/>
  </r>
  <r>
    <x v="273"/>
    <x v="131"/>
    <s v="Maharashtra"/>
    <x v="2"/>
    <x v="2"/>
    <x v="11"/>
    <n v="1"/>
    <n v="2988.91"/>
    <n v="0.1"/>
    <n v="2690.02"/>
    <s v="Credit Card"/>
    <x v="0"/>
    <x v="1"/>
    <x v="3"/>
    <n v="2988.91"/>
    <n v="2690.0189999999998"/>
    <x v="2"/>
    <m/>
    <m/>
    <n v="6400.6183730158691"/>
    <n v="298.89100000000008"/>
    <n v="3.3457012757158967E-3"/>
    <n v="0"/>
    <n v="0"/>
    <n v="1"/>
  </r>
  <r>
    <x v="274"/>
    <x v="50"/>
    <s v="Maharashtra"/>
    <x v="0"/>
    <x v="3"/>
    <x v="9"/>
    <n v="5"/>
    <n v="3040.04"/>
    <n v="0.15"/>
    <n v="12920.17"/>
    <s v="Debit Card"/>
    <x v="1"/>
    <x v="0"/>
    <x v="3"/>
    <n v="15200.2"/>
    <n v="12920.17"/>
    <x v="3"/>
    <m/>
    <m/>
    <n v="7014.593770491806"/>
    <n v="2280.0300000000007"/>
    <n v="4.9341456033473235E-3"/>
    <n v="0"/>
    <n v="0"/>
    <n v="1"/>
  </r>
  <r>
    <x v="275"/>
    <x v="106"/>
    <s v="Gujarat"/>
    <x v="3"/>
    <x v="4"/>
    <x v="16"/>
    <n v="2"/>
    <n v="3764.43"/>
    <n v="7.0000000000000007E-2"/>
    <n v="7001.84"/>
    <s v="COD"/>
    <x v="1"/>
    <x v="2"/>
    <x v="0"/>
    <n v="7528.86"/>
    <n v="7001.8397999999988"/>
    <x v="4"/>
    <m/>
    <m/>
    <n v="7014.593770491806"/>
    <n v="527.02020000000084"/>
    <n v="1.8595112673100581E-3"/>
    <n v="1"/>
    <n v="0"/>
    <n v="0"/>
  </r>
  <r>
    <x v="276"/>
    <x v="48"/>
    <s v="Tamil Nadu"/>
    <x v="2"/>
    <x v="0"/>
    <x v="4"/>
    <n v="5"/>
    <n v="4454.75"/>
    <n v="0"/>
    <n v="22273.75"/>
    <s v="COD"/>
    <x v="0"/>
    <x v="1"/>
    <x v="0"/>
    <n v="22273.75"/>
    <n v="22273.75"/>
    <x v="0"/>
    <m/>
    <m/>
    <n v="6400.6183730158691"/>
    <n v="0"/>
    <n v="0"/>
    <n v="1"/>
    <n v="0"/>
    <n v="0"/>
  </r>
  <r>
    <x v="277"/>
    <x v="82"/>
    <s v="Karnataka"/>
    <x v="0"/>
    <x v="1"/>
    <x v="14"/>
    <n v="2"/>
    <n v="3837.36"/>
    <n v="0.24"/>
    <n v="5832.79"/>
    <s v="COD"/>
    <x v="1"/>
    <x v="2"/>
    <x v="0"/>
    <n v="7674.72"/>
    <n v="5832.7872000000007"/>
    <x v="1"/>
    <m/>
    <m/>
    <n v="7014.593770491806"/>
    <n v="1841.9327999999996"/>
    <n v="6.2542998311339044E-3"/>
    <n v="1"/>
    <n v="0"/>
    <n v="0"/>
  </r>
  <r>
    <x v="278"/>
    <x v="140"/>
    <s v="Delhi"/>
    <x v="1"/>
    <x v="0"/>
    <x v="2"/>
    <n v="4"/>
    <n v="2582.39"/>
    <n v="0.16"/>
    <n v="8676.83"/>
    <s v="Credit Card"/>
    <x v="0"/>
    <x v="0"/>
    <x v="0"/>
    <n v="10329.56"/>
    <n v="8676.8303999999989"/>
    <x v="0"/>
    <m/>
    <m/>
    <n v="6400.6183730158691"/>
    <n v="1652.7296000000006"/>
    <n v="6.1958108573840513E-3"/>
    <n v="1"/>
    <n v="0"/>
    <n v="0"/>
  </r>
  <r>
    <x v="279"/>
    <x v="141"/>
    <s v="Gujarat"/>
    <x v="3"/>
    <x v="2"/>
    <x v="7"/>
    <n v="2"/>
    <n v="1459.59"/>
    <n v="0.08"/>
    <n v="2685.65"/>
    <s v="COD"/>
    <x v="1"/>
    <x v="0"/>
    <x v="2"/>
    <n v="2919.18"/>
    <n v="2685.6455999999998"/>
    <x v="2"/>
    <m/>
    <m/>
    <n v="7014.593770491806"/>
    <n v="233.53440000000001"/>
    <n v="5.4809912372652597E-3"/>
    <n v="0"/>
    <n v="0"/>
    <n v="0"/>
  </r>
  <r>
    <x v="280"/>
    <x v="142"/>
    <s v="Tamil Nadu"/>
    <x v="0"/>
    <x v="3"/>
    <x v="9"/>
    <n v="1"/>
    <n v="1619.83"/>
    <n v="0.11"/>
    <n v="1441.65"/>
    <s v="COD"/>
    <x v="1"/>
    <x v="2"/>
    <x v="0"/>
    <n v="1619.83"/>
    <n v="1441.6487"/>
    <x v="3"/>
    <m/>
    <m/>
    <n v="7014.593770491806"/>
    <n v="178.18129999999996"/>
    <n v="6.7908360753906284E-3"/>
    <n v="1"/>
    <n v="0"/>
    <n v="0"/>
  </r>
  <r>
    <x v="281"/>
    <x v="89"/>
    <s v="Tamil Nadu"/>
    <x v="3"/>
    <x v="2"/>
    <x v="7"/>
    <n v="1"/>
    <n v="1615.52"/>
    <n v="0.19"/>
    <n v="1308.57"/>
    <s v="COD"/>
    <x v="1"/>
    <x v="0"/>
    <x v="0"/>
    <n v="1615.52"/>
    <n v="1308.5712000000001"/>
    <x v="2"/>
    <m/>
    <m/>
    <n v="7014.593770491806"/>
    <n v="306.94879999999989"/>
    <n v="1.1760919084876696E-2"/>
    <n v="1"/>
    <n v="0"/>
    <n v="0"/>
  </r>
  <r>
    <x v="282"/>
    <x v="74"/>
    <s v="Delhi"/>
    <x v="3"/>
    <x v="3"/>
    <x v="8"/>
    <n v="5"/>
    <n v="2634.39"/>
    <n v="0.21"/>
    <n v="10405.84"/>
    <s v="Net Banking"/>
    <x v="2"/>
    <x v="1"/>
    <x v="0"/>
    <n v="13171.949999999999"/>
    <n v="10405.8405"/>
    <x v="3"/>
    <m/>
    <m/>
    <n v="6557.4564173228364"/>
    <n v="2766.1094999999987"/>
    <n v="7.9714848598726844E-3"/>
    <n v="1"/>
    <n v="0"/>
    <n v="0"/>
  </r>
  <r>
    <x v="283"/>
    <x v="25"/>
    <s v="Maharashtra"/>
    <x v="0"/>
    <x v="4"/>
    <x v="19"/>
    <n v="3"/>
    <n v="2666.89"/>
    <n v="7.0000000000000007E-2"/>
    <n v="7440.62"/>
    <s v="UPI"/>
    <x v="2"/>
    <x v="0"/>
    <x v="0"/>
    <n v="8000.67"/>
    <n v="7440.6230999999998"/>
    <x v="4"/>
    <m/>
    <m/>
    <n v="6557.4564173228364"/>
    <n v="560.04690000000028"/>
    <n v="2.6247801746603727E-3"/>
    <n v="1"/>
    <n v="0"/>
    <n v="0"/>
  </r>
  <r>
    <x v="284"/>
    <x v="126"/>
    <s v="Maharashtra"/>
    <x v="0"/>
    <x v="1"/>
    <x v="1"/>
    <n v="2"/>
    <n v="1901.67"/>
    <n v="0.06"/>
    <n v="3575.14"/>
    <s v="Net Banking"/>
    <x v="1"/>
    <x v="2"/>
    <x v="0"/>
    <n v="3803.34"/>
    <n v="3575.1396"/>
    <x v="1"/>
    <m/>
    <m/>
    <n v="7014.593770491806"/>
    <n v="228.20040000000017"/>
    <n v="3.155121551057754E-3"/>
    <n v="1"/>
    <n v="0"/>
    <n v="0"/>
  </r>
  <r>
    <x v="285"/>
    <x v="143"/>
    <s v="Maharashtra"/>
    <x v="3"/>
    <x v="1"/>
    <x v="13"/>
    <n v="1"/>
    <n v="2411.65"/>
    <n v="0.1"/>
    <n v="2170.4899999999998"/>
    <s v="Credit Card"/>
    <x v="0"/>
    <x v="2"/>
    <x v="1"/>
    <n v="2411.65"/>
    <n v="2170.4850000000001"/>
    <x v="1"/>
    <m/>
    <m/>
    <n v="6400.6183730158691"/>
    <n v="241.16499999999996"/>
    <n v="4.1465386768395089E-3"/>
    <n v="0"/>
    <n v="1"/>
    <n v="0"/>
  </r>
  <r>
    <x v="286"/>
    <x v="102"/>
    <s v="Delhi"/>
    <x v="2"/>
    <x v="0"/>
    <x v="3"/>
    <n v="4"/>
    <n v="4587.6899999999996"/>
    <n v="0.08"/>
    <n v="16882.7"/>
    <s v="UPI"/>
    <x v="0"/>
    <x v="2"/>
    <x v="0"/>
    <n v="18350.759999999998"/>
    <n v="16882.699199999999"/>
    <x v="0"/>
    <m/>
    <m/>
    <n v="6400.6183730158691"/>
    <n v="1468.0607999999993"/>
    <n v="1.7437969871547559E-3"/>
    <n v="1"/>
    <n v="0"/>
    <n v="0"/>
  </r>
  <r>
    <x v="287"/>
    <x v="144"/>
    <s v="Delhi"/>
    <x v="2"/>
    <x v="0"/>
    <x v="4"/>
    <n v="4"/>
    <n v="437.74"/>
    <n v="0.12"/>
    <n v="1540.84"/>
    <s v="COD"/>
    <x v="0"/>
    <x v="1"/>
    <x v="0"/>
    <n v="1750.96"/>
    <n v="1540.8448000000001"/>
    <x v="0"/>
    <m/>
    <m/>
    <n v="6400.6183730158691"/>
    <n v="210.11519999999996"/>
    <n v="2.7413533147530495E-2"/>
    <n v="1"/>
    <n v="0"/>
    <n v="0"/>
  </r>
  <r>
    <x v="288"/>
    <x v="27"/>
    <s v="Maharashtra"/>
    <x v="3"/>
    <x v="1"/>
    <x v="14"/>
    <n v="3"/>
    <n v="2862.65"/>
    <n v="0.08"/>
    <n v="7900.91"/>
    <s v="UPI"/>
    <x v="0"/>
    <x v="0"/>
    <x v="0"/>
    <n v="8587.9500000000007"/>
    <n v="7900.9140000000007"/>
    <x v="1"/>
    <m/>
    <m/>
    <n v="6400.6183730158691"/>
    <n v="687.03600000000006"/>
    <n v="2.7946133827048362E-3"/>
    <n v="1"/>
    <n v="0"/>
    <n v="0"/>
  </r>
  <r>
    <x v="289"/>
    <x v="145"/>
    <s v="Delhi"/>
    <x v="2"/>
    <x v="1"/>
    <x v="14"/>
    <n v="2"/>
    <n v="131.25"/>
    <n v="0.1"/>
    <n v="236.25"/>
    <s v="COD"/>
    <x v="0"/>
    <x v="2"/>
    <x v="0"/>
    <n v="262.5"/>
    <n v="236.25"/>
    <x v="1"/>
    <m/>
    <m/>
    <n v="6400.6183730158691"/>
    <n v="26.25"/>
    <n v="7.6190476190476197E-2"/>
    <n v="1"/>
    <n v="0"/>
    <n v="0"/>
  </r>
  <r>
    <x v="290"/>
    <x v="115"/>
    <s v="Maharashtra"/>
    <x v="1"/>
    <x v="0"/>
    <x v="2"/>
    <n v="3"/>
    <n v="609.35"/>
    <n v="0.13"/>
    <n v="1590.4"/>
    <s v="Net Banking"/>
    <x v="1"/>
    <x v="2"/>
    <x v="0"/>
    <n v="1828.0500000000002"/>
    <n v="1590.4035000000001"/>
    <x v="0"/>
    <m/>
    <m/>
    <n v="7014.593770491806"/>
    <n v="237.64650000000006"/>
    <n v="2.1334208582916223E-2"/>
    <n v="1"/>
    <n v="0"/>
    <n v="0"/>
  </r>
  <r>
    <x v="291"/>
    <x v="6"/>
    <s v="Karnataka"/>
    <x v="2"/>
    <x v="0"/>
    <x v="4"/>
    <n v="2"/>
    <n v="4496.71"/>
    <n v="0.13"/>
    <n v="7824.28"/>
    <s v="Credit Card"/>
    <x v="0"/>
    <x v="0"/>
    <x v="0"/>
    <n v="8993.42"/>
    <n v="7824.2754000000004"/>
    <x v="0"/>
    <m/>
    <m/>
    <n v="6400.6183730158691"/>
    <n v="1169.1445999999996"/>
    <n v="2.8910025329629886E-3"/>
    <n v="1"/>
    <n v="0"/>
    <n v="0"/>
  </r>
  <r>
    <x v="292"/>
    <x v="90"/>
    <s v="Gujarat"/>
    <x v="3"/>
    <x v="0"/>
    <x v="0"/>
    <n v="4"/>
    <n v="466.67"/>
    <n v="0.14000000000000001"/>
    <n v="1605.34"/>
    <s v="Debit Card"/>
    <x v="1"/>
    <x v="1"/>
    <x v="0"/>
    <n v="1866.68"/>
    <n v="1605.3448000000001"/>
    <x v="0"/>
    <m/>
    <m/>
    <n v="7014.593770491806"/>
    <n v="261.33519999999999"/>
    <n v="2.9999785715816317E-2"/>
    <n v="1"/>
    <n v="0"/>
    <n v="0"/>
  </r>
  <r>
    <x v="293"/>
    <x v="41"/>
    <s v="Tamil Nadu"/>
    <x v="3"/>
    <x v="4"/>
    <x v="17"/>
    <n v="4"/>
    <n v="1432.58"/>
    <n v="0.02"/>
    <n v="5615.71"/>
    <s v="UPI"/>
    <x v="2"/>
    <x v="2"/>
    <x v="3"/>
    <n v="5730.32"/>
    <n v="5615.7136"/>
    <x v="4"/>
    <m/>
    <m/>
    <n v="6557.4564173228364"/>
    <n v="114.60639999999967"/>
    <n v="1.3960825922461574E-3"/>
    <n v="0"/>
    <n v="0"/>
    <n v="1"/>
  </r>
  <r>
    <x v="294"/>
    <x v="2"/>
    <s v="Delhi"/>
    <x v="2"/>
    <x v="1"/>
    <x v="13"/>
    <n v="4"/>
    <n v="2383.67"/>
    <n v="0.1"/>
    <n v="8581.2099999999991"/>
    <s v="Credit Card"/>
    <x v="0"/>
    <x v="0"/>
    <x v="2"/>
    <n v="9534.68"/>
    <n v="8581.2120000000014"/>
    <x v="1"/>
    <m/>
    <m/>
    <n v="6400.6183730158691"/>
    <n v="953.46799999999894"/>
    <n v="4.1952115854963145E-3"/>
    <n v="0"/>
    <n v="0"/>
    <n v="0"/>
  </r>
  <r>
    <x v="295"/>
    <x v="13"/>
    <s v="Karnataka"/>
    <x v="0"/>
    <x v="3"/>
    <x v="15"/>
    <n v="1"/>
    <n v="543.05999999999995"/>
    <n v="0.2"/>
    <n v="434.45"/>
    <s v="Net Banking"/>
    <x v="2"/>
    <x v="1"/>
    <x v="0"/>
    <n v="543.05999999999995"/>
    <n v="434.44799999999998"/>
    <x v="3"/>
    <m/>
    <m/>
    <n v="6557.4564173228364"/>
    <n v="108.61199999999997"/>
    <n v="3.682834309284426E-2"/>
    <n v="1"/>
    <n v="0"/>
    <n v="0"/>
  </r>
  <r>
    <x v="296"/>
    <x v="54"/>
    <s v="Maharashtra"/>
    <x v="3"/>
    <x v="4"/>
    <x v="16"/>
    <n v="4"/>
    <n v="2615.9499999999998"/>
    <n v="0.17"/>
    <n v="8684.9500000000007"/>
    <s v="Debit Card"/>
    <x v="2"/>
    <x v="1"/>
    <x v="0"/>
    <n v="10463.799999999999"/>
    <n v="8684.9539999999997"/>
    <x v="4"/>
    <m/>
    <m/>
    <n v="6557.4564173228364"/>
    <n v="1778.8459999999995"/>
    <n v="6.4985951566352571E-3"/>
    <n v="1"/>
    <n v="0"/>
    <n v="0"/>
  </r>
  <r>
    <x v="297"/>
    <x v="66"/>
    <s v="Gujarat"/>
    <x v="0"/>
    <x v="2"/>
    <x v="5"/>
    <n v="1"/>
    <n v="2364.0100000000002"/>
    <n v="0.2"/>
    <n v="1891.21"/>
    <s v="COD"/>
    <x v="0"/>
    <x v="2"/>
    <x v="0"/>
    <n v="2364.0100000000002"/>
    <n v="1891.2080000000003"/>
    <x v="2"/>
    <m/>
    <m/>
    <n v="6400.6183730158691"/>
    <n v="472.80199999999991"/>
    <n v="8.4602010989801215E-3"/>
    <n v="1"/>
    <n v="0"/>
    <n v="0"/>
  </r>
  <r>
    <x v="298"/>
    <x v="13"/>
    <s v="Delhi"/>
    <x v="0"/>
    <x v="3"/>
    <x v="12"/>
    <n v="1"/>
    <n v="2953.39"/>
    <n v="0.06"/>
    <n v="2776.19"/>
    <s v="Net Banking"/>
    <x v="2"/>
    <x v="2"/>
    <x v="2"/>
    <n v="2953.39"/>
    <n v="2776.1865999999995"/>
    <x v="3"/>
    <m/>
    <m/>
    <n v="6557.4564173228364"/>
    <n v="177.20340000000033"/>
    <n v="2.0315637284611921E-3"/>
    <n v="0"/>
    <n v="0"/>
    <n v="0"/>
  </r>
  <r>
    <x v="299"/>
    <x v="18"/>
    <s v="Delhi"/>
    <x v="1"/>
    <x v="3"/>
    <x v="15"/>
    <n v="1"/>
    <n v="309.20999999999998"/>
    <n v="0.12"/>
    <n v="272.10000000000002"/>
    <s v="Credit Card"/>
    <x v="2"/>
    <x v="2"/>
    <x v="3"/>
    <n v="309.20999999999998"/>
    <n v="272.10480000000001"/>
    <x v="3"/>
    <m/>
    <m/>
    <n v="6557.4564173228364"/>
    <n v="37.105199999999968"/>
    <n v="3.8808576695449695E-2"/>
    <n v="0"/>
    <n v="0"/>
    <n v="1"/>
  </r>
  <r>
    <x v="300"/>
    <x v="31"/>
    <s v="Maharashtra"/>
    <x v="2"/>
    <x v="2"/>
    <x v="5"/>
    <n v="4"/>
    <n v="946.76"/>
    <n v="0.05"/>
    <n v="3597.69"/>
    <s v="Net Banking"/>
    <x v="1"/>
    <x v="2"/>
    <x v="0"/>
    <n v="3787.04"/>
    <n v="3597.6879999999996"/>
    <x v="2"/>
    <m/>
    <m/>
    <n v="7014.593770491806"/>
    <n v="189.35200000000032"/>
    <n v="5.281169462165702E-3"/>
    <n v="1"/>
    <n v="0"/>
    <n v="0"/>
  </r>
  <r>
    <x v="301"/>
    <x v="64"/>
    <s v="Gujarat"/>
    <x v="1"/>
    <x v="3"/>
    <x v="8"/>
    <n v="2"/>
    <n v="3271.66"/>
    <n v="0.12"/>
    <n v="5758.12"/>
    <s v="COD"/>
    <x v="1"/>
    <x v="0"/>
    <x v="0"/>
    <n v="6543.32"/>
    <n v="5758.1215999999995"/>
    <x v="3"/>
    <m/>
    <m/>
    <n v="7014.593770491806"/>
    <n v="785.19840000000022"/>
    <n v="3.6678627974789557E-3"/>
    <n v="1"/>
    <n v="0"/>
    <n v="0"/>
  </r>
  <r>
    <x v="302"/>
    <x v="146"/>
    <s v="Delhi"/>
    <x v="0"/>
    <x v="4"/>
    <x v="18"/>
    <n v="5"/>
    <n v="1320.82"/>
    <n v="0.25"/>
    <n v="4953.07"/>
    <s v="Net Banking"/>
    <x v="0"/>
    <x v="0"/>
    <x v="2"/>
    <n v="6604.0999999999995"/>
    <n v="4953.0749999999998"/>
    <x v="4"/>
    <m/>
    <m/>
    <n v="6400.6183730158691"/>
    <n v="1651.0249999999996"/>
    <n v="1.8927635862570225E-2"/>
    <n v="0"/>
    <n v="0"/>
    <n v="0"/>
  </r>
  <r>
    <x v="303"/>
    <x v="57"/>
    <s v="Gujarat"/>
    <x v="0"/>
    <x v="4"/>
    <x v="18"/>
    <n v="5"/>
    <n v="2561.73"/>
    <n v="0.1"/>
    <n v="11527.78"/>
    <s v="Net Banking"/>
    <x v="2"/>
    <x v="2"/>
    <x v="0"/>
    <n v="12808.65"/>
    <n v="11527.785"/>
    <x v="4"/>
    <m/>
    <m/>
    <n v="6557.4564173228364"/>
    <n v="1280.8649999999998"/>
    <n v="3.9036120121948843E-3"/>
    <n v="1"/>
    <n v="0"/>
    <n v="0"/>
  </r>
  <r>
    <x v="304"/>
    <x v="134"/>
    <s v="Karnataka"/>
    <x v="3"/>
    <x v="3"/>
    <x v="8"/>
    <n v="5"/>
    <n v="1851.42"/>
    <n v="0.15"/>
    <n v="7868.53"/>
    <s v="Credit Card"/>
    <x v="2"/>
    <x v="2"/>
    <x v="0"/>
    <n v="9257.1"/>
    <n v="7868.5349999999999"/>
    <x v="3"/>
    <m/>
    <m/>
    <n v="6557.4564173228364"/>
    <n v="1388.5650000000005"/>
    <n v="8.1018893605988903E-3"/>
    <n v="1"/>
    <n v="0"/>
    <n v="0"/>
  </r>
  <r>
    <x v="305"/>
    <x v="66"/>
    <s v="Gujarat"/>
    <x v="3"/>
    <x v="3"/>
    <x v="9"/>
    <n v="5"/>
    <n v="4247.87"/>
    <n v="0.2"/>
    <n v="16991.48"/>
    <s v="Credit Card"/>
    <x v="0"/>
    <x v="1"/>
    <x v="0"/>
    <n v="21239.35"/>
    <n v="16991.48"/>
    <x v="3"/>
    <m/>
    <m/>
    <n v="6400.6183730158691"/>
    <n v="4247.869999999999"/>
    <n v="4.7082420130559553E-3"/>
    <n v="1"/>
    <n v="0"/>
    <n v="0"/>
  </r>
  <r>
    <x v="306"/>
    <x v="64"/>
    <s v="Karnataka"/>
    <x v="3"/>
    <x v="1"/>
    <x v="1"/>
    <n v="3"/>
    <n v="4743.04"/>
    <n v="0.14000000000000001"/>
    <n v="12237.04"/>
    <s v="COD"/>
    <x v="0"/>
    <x v="0"/>
    <x v="3"/>
    <n v="14229.119999999999"/>
    <n v="12237.043199999998"/>
    <x v="1"/>
    <m/>
    <m/>
    <n v="6400.6183730158691"/>
    <n v="1992.0768000000007"/>
    <n v="2.9516934286870872E-3"/>
    <n v="0"/>
    <n v="0"/>
    <n v="1"/>
  </r>
  <r>
    <x v="307"/>
    <x v="147"/>
    <s v="Delhi"/>
    <x v="1"/>
    <x v="2"/>
    <x v="6"/>
    <n v="1"/>
    <n v="375.22"/>
    <n v="0.15"/>
    <n v="318.94"/>
    <s v="Net Banking"/>
    <x v="0"/>
    <x v="2"/>
    <x v="0"/>
    <n v="375.22"/>
    <n v="318.93700000000001"/>
    <x v="2"/>
    <m/>
    <m/>
    <n v="6400.6183730158691"/>
    <n v="56.283000000000015"/>
    <n v="3.9976547092372472E-2"/>
    <n v="1"/>
    <n v="0"/>
    <n v="0"/>
  </r>
  <r>
    <x v="308"/>
    <x v="15"/>
    <s v="Delhi"/>
    <x v="0"/>
    <x v="1"/>
    <x v="10"/>
    <n v="2"/>
    <n v="4602.03"/>
    <n v="0.21"/>
    <n v="7271.21"/>
    <s v="UPI"/>
    <x v="1"/>
    <x v="1"/>
    <x v="0"/>
    <n v="9204.06"/>
    <n v="7271.2074000000002"/>
    <x v="1"/>
    <m/>
    <m/>
    <n v="7014.593770491806"/>
    <n v="1932.8525999999993"/>
    <n v="4.5632036297025445E-3"/>
    <n v="1"/>
    <n v="0"/>
    <n v="0"/>
  </r>
  <r>
    <x v="309"/>
    <x v="68"/>
    <s v="Maharashtra"/>
    <x v="0"/>
    <x v="1"/>
    <x v="10"/>
    <n v="1"/>
    <n v="1930.59"/>
    <n v="0.24"/>
    <n v="1467.25"/>
    <s v="COD"/>
    <x v="2"/>
    <x v="1"/>
    <x v="0"/>
    <n v="1930.59"/>
    <n v="1467.2483999999999"/>
    <x v="1"/>
    <m/>
    <m/>
    <n v="6557.4564173228364"/>
    <n v="463.34159999999997"/>
    <n v="1.2431432878032105E-2"/>
    <n v="1"/>
    <n v="0"/>
    <n v="0"/>
  </r>
  <r>
    <x v="310"/>
    <x v="148"/>
    <s v="Delhi"/>
    <x v="2"/>
    <x v="4"/>
    <x v="16"/>
    <n v="4"/>
    <n v="3280.98"/>
    <n v="0.04"/>
    <n v="12598.96"/>
    <s v="Net Banking"/>
    <x v="1"/>
    <x v="0"/>
    <x v="0"/>
    <n v="13123.92"/>
    <n v="12598.9632"/>
    <x v="4"/>
    <m/>
    <m/>
    <n v="7014.593770491806"/>
    <n v="524.95679999999993"/>
    <n v="1.2191479375064766E-3"/>
    <n v="1"/>
    <n v="0"/>
    <n v="0"/>
  </r>
  <r>
    <x v="311"/>
    <x v="64"/>
    <s v="Tamil Nadu"/>
    <x v="1"/>
    <x v="1"/>
    <x v="10"/>
    <n v="3"/>
    <n v="724.01"/>
    <n v="0.18"/>
    <n v="1781.06"/>
    <s v="UPI"/>
    <x v="1"/>
    <x v="0"/>
    <x v="1"/>
    <n v="2172.0299999999997"/>
    <n v="1781.0645999999999"/>
    <x v="1"/>
    <m/>
    <m/>
    <n v="7014.593770491806"/>
    <n v="390.96539999999982"/>
    <n v="2.4861535061670416E-2"/>
    <n v="0"/>
    <n v="1"/>
    <n v="0"/>
  </r>
  <r>
    <x v="312"/>
    <x v="149"/>
    <s v="Delhi"/>
    <x v="3"/>
    <x v="1"/>
    <x v="13"/>
    <n v="5"/>
    <n v="1182.3900000000001"/>
    <n v="0.14000000000000001"/>
    <n v="5084.28"/>
    <s v="COD"/>
    <x v="2"/>
    <x v="1"/>
    <x v="0"/>
    <n v="5911.9500000000007"/>
    <n v="5084.277000000001"/>
    <x v="1"/>
    <m/>
    <m/>
    <n v="6557.4564173228364"/>
    <n v="827.67299999999977"/>
    <n v="1.1840424902105058E-2"/>
    <n v="1"/>
    <n v="0"/>
    <n v="0"/>
  </r>
  <r>
    <x v="313"/>
    <x v="133"/>
    <s v="Karnataka"/>
    <x v="2"/>
    <x v="0"/>
    <x v="4"/>
    <n v="1"/>
    <n v="4126.1400000000003"/>
    <n v="0.17"/>
    <n v="3424.7"/>
    <s v="UPI"/>
    <x v="0"/>
    <x v="0"/>
    <x v="0"/>
    <n v="4126.1400000000003"/>
    <n v="3424.6962000000003"/>
    <x v="0"/>
    <m/>
    <m/>
    <n v="6400.6183730158691"/>
    <n v="701.44380000000001"/>
    <n v="4.1200734827223509E-3"/>
    <n v="1"/>
    <n v="0"/>
    <n v="0"/>
  </r>
  <r>
    <x v="314"/>
    <x v="28"/>
    <s v="Delhi"/>
    <x v="1"/>
    <x v="4"/>
    <x v="16"/>
    <n v="3"/>
    <n v="3956.4"/>
    <n v="0.18"/>
    <n v="9732.74"/>
    <s v="Credit Card"/>
    <x v="2"/>
    <x v="2"/>
    <x v="0"/>
    <n v="11869.2"/>
    <n v="9732.7440000000006"/>
    <x v="4"/>
    <m/>
    <m/>
    <n v="6557.4564173228364"/>
    <n v="2136.4560000000001"/>
    <n v="4.549590536851683E-3"/>
    <n v="1"/>
    <n v="0"/>
    <n v="0"/>
  </r>
  <r>
    <x v="315"/>
    <x v="150"/>
    <s v="Tamil Nadu"/>
    <x v="3"/>
    <x v="2"/>
    <x v="11"/>
    <n v="3"/>
    <n v="2775.52"/>
    <n v="0.03"/>
    <n v="8076.76"/>
    <s v="Net Banking"/>
    <x v="2"/>
    <x v="1"/>
    <x v="0"/>
    <n v="8326.56"/>
    <n v="8076.7631999999994"/>
    <x v="2"/>
    <m/>
    <m/>
    <n v="6557.4564173228364"/>
    <n v="249.79680000000008"/>
    <n v="1.080878538075748E-3"/>
    <n v="1"/>
    <n v="0"/>
    <n v="0"/>
  </r>
  <r>
    <x v="316"/>
    <x v="129"/>
    <s v="Karnataka"/>
    <x v="1"/>
    <x v="0"/>
    <x v="0"/>
    <n v="3"/>
    <n v="4763.1400000000003"/>
    <n v="0.02"/>
    <n v="14003.63"/>
    <s v="Credit Card"/>
    <x v="2"/>
    <x v="2"/>
    <x v="0"/>
    <n v="14289.420000000002"/>
    <n v="14003.631600000002"/>
    <x v="0"/>
    <m/>
    <m/>
    <n v="6557.4564173228364"/>
    <n v="285.78839999999946"/>
    <n v="4.1989108025378217E-4"/>
    <n v="1"/>
    <n v="0"/>
    <n v="0"/>
  </r>
  <r>
    <x v="317"/>
    <x v="39"/>
    <s v="Karnataka"/>
    <x v="3"/>
    <x v="0"/>
    <x v="0"/>
    <n v="4"/>
    <n v="3552.07"/>
    <n v="0.11"/>
    <n v="12645.37"/>
    <s v="COD"/>
    <x v="1"/>
    <x v="0"/>
    <x v="0"/>
    <n v="14208.28"/>
    <n v="12645.369200000001"/>
    <x v="0"/>
    <m/>
    <m/>
    <n v="7014.593770491806"/>
    <n v="1562.9107999999997"/>
    <n v="3.0967858178470578E-3"/>
    <n v="1"/>
    <n v="0"/>
    <n v="0"/>
  </r>
  <r>
    <x v="318"/>
    <x v="50"/>
    <s v="Maharashtra"/>
    <x v="2"/>
    <x v="2"/>
    <x v="11"/>
    <n v="2"/>
    <n v="4874.55"/>
    <n v="0.1"/>
    <n v="8774.19"/>
    <s v="Credit Card"/>
    <x v="2"/>
    <x v="0"/>
    <x v="0"/>
    <n v="9749.1"/>
    <n v="8774.19"/>
    <x v="2"/>
    <m/>
    <m/>
    <n v="6557.4564173228364"/>
    <n v="974.90999999999985"/>
    <n v="2.0514714178744703E-3"/>
    <n v="1"/>
    <n v="0"/>
    <n v="0"/>
  </r>
  <r>
    <x v="319"/>
    <x v="151"/>
    <s v="Maharashtra"/>
    <x v="2"/>
    <x v="4"/>
    <x v="16"/>
    <n v="5"/>
    <n v="2793.35"/>
    <n v="0.12"/>
    <n v="12290.74"/>
    <s v="Credit Card"/>
    <x v="2"/>
    <x v="2"/>
    <x v="0"/>
    <n v="13966.75"/>
    <n v="12290.74"/>
    <x v="4"/>
    <m/>
    <m/>
    <n v="6557.4564173228364"/>
    <n v="1676.0100000000002"/>
    <n v="4.2959170888001866E-3"/>
    <n v="1"/>
    <n v="0"/>
    <n v="0"/>
  </r>
  <r>
    <x v="320"/>
    <x v="120"/>
    <s v="Gujarat"/>
    <x v="0"/>
    <x v="0"/>
    <x v="2"/>
    <n v="1"/>
    <n v="226.1"/>
    <n v="0.04"/>
    <n v="217.06"/>
    <s v="Net Banking"/>
    <x v="0"/>
    <x v="1"/>
    <x v="0"/>
    <n v="226.1"/>
    <n v="217.05599999999998"/>
    <x v="0"/>
    <m/>
    <m/>
    <n v="6400.6183730158691"/>
    <n v="9.0440000000000111"/>
    <n v="1.7691287041132243E-2"/>
    <n v="1"/>
    <n v="0"/>
    <n v="0"/>
  </r>
  <r>
    <x v="321"/>
    <x v="75"/>
    <s v="Tamil Nadu"/>
    <x v="2"/>
    <x v="0"/>
    <x v="2"/>
    <n v="3"/>
    <n v="546.57000000000005"/>
    <n v="0.14000000000000001"/>
    <n v="1410.15"/>
    <s v="Net Banking"/>
    <x v="2"/>
    <x v="2"/>
    <x v="1"/>
    <n v="1639.71"/>
    <n v="1410.1505999999999"/>
    <x v="0"/>
    <m/>
    <m/>
    <n v="6557.4564173228364"/>
    <n v="229.5594000000001"/>
    <n v="2.5614285452915452E-2"/>
    <n v="0"/>
    <n v="1"/>
    <n v="0"/>
  </r>
  <r>
    <x v="322"/>
    <x v="59"/>
    <s v="Tamil Nadu"/>
    <x v="0"/>
    <x v="4"/>
    <x v="16"/>
    <n v="4"/>
    <n v="2378.7800000000002"/>
    <n v="0.06"/>
    <n v="8944.2099999999991"/>
    <s v="Credit Card"/>
    <x v="2"/>
    <x v="1"/>
    <x v="0"/>
    <n v="9515.1200000000008"/>
    <n v="8944.2128000000012"/>
    <x v="4"/>
    <m/>
    <m/>
    <n v="6557.4564173228364"/>
    <n v="570.90719999999965"/>
    <n v="2.5223013477496865E-3"/>
    <n v="1"/>
    <n v="0"/>
    <n v="0"/>
  </r>
  <r>
    <x v="323"/>
    <x v="92"/>
    <s v="Karnataka"/>
    <x v="1"/>
    <x v="0"/>
    <x v="0"/>
    <n v="5"/>
    <n v="1214.81"/>
    <n v="0.02"/>
    <n v="5952.57"/>
    <s v="COD"/>
    <x v="2"/>
    <x v="1"/>
    <x v="2"/>
    <n v="6074.0499999999993"/>
    <n v="5952.5689999999995"/>
    <x v="0"/>
    <m/>
    <m/>
    <n v="6557.4564173228364"/>
    <n v="121.48099999999977"/>
    <n v="1.6463479885743448E-3"/>
    <n v="0"/>
    <n v="0"/>
    <n v="0"/>
  </r>
  <r>
    <x v="324"/>
    <x v="152"/>
    <s v="Tamil Nadu"/>
    <x v="3"/>
    <x v="2"/>
    <x v="11"/>
    <n v="4"/>
    <n v="4523.6099999999997"/>
    <n v="0.18"/>
    <n v="14837.44"/>
    <s v="UPI"/>
    <x v="0"/>
    <x v="0"/>
    <x v="0"/>
    <n v="18094.439999999999"/>
    <n v="14837.4408"/>
    <x v="2"/>
    <m/>
    <m/>
    <n v="6400.6183730158691"/>
    <n v="3256.9991999999984"/>
    <n v="3.9791228686823143E-3"/>
    <n v="1"/>
    <n v="0"/>
    <n v="0"/>
  </r>
  <r>
    <x v="325"/>
    <x v="153"/>
    <s v="Delhi"/>
    <x v="1"/>
    <x v="2"/>
    <x v="11"/>
    <n v="2"/>
    <n v="309.11"/>
    <n v="0.02"/>
    <n v="605.86"/>
    <s v="Debit Card"/>
    <x v="0"/>
    <x v="0"/>
    <x v="0"/>
    <n v="618.22"/>
    <n v="605.85559999999998"/>
    <x v="2"/>
    <m/>
    <m/>
    <n v="6400.6183730158691"/>
    <n v="12.364400000000046"/>
    <n v="6.4701886059978647E-3"/>
    <n v="1"/>
    <n v="0"/>
    <n v="0"/>
  </r>
  <r>
    <x v="326"/>
    <x v="5"/>
    <s v="Karnataka"/>
    <x v="1"/>
    <x v="3"/>
    <x v="9"/>
    <n v="4"/>
    <n v="2826.18"/>
    <n v="0.14000000000000001"/>
    <n v="9722.06"/>
    <s v="Credit Card"/>
    <x v="0"/>
    <x v="1"/>
    <x v="1"/>
    <n v="11304.72"/>
    <n v="9722.0591999999997"/>
    <x v="3"/>
    <m/>
    <m/>
    <n v="6400.6183730158691"/>
    <n v="1582.6607999999997"/>
    <n v="4.9536830633576069E-3"/>
    <n v="0"/>
    <n v="1"/>
    <n v="0"/>
  </r>
  <r>
    <x v="327"/>
    <x v="154"/>
    <s v="Maharashtra"/>
    <x v="0"/>
    <x v="0"/>
    <x v="3"/>
    <n v="2"/>
    <n v="2876.31"/>
    <n v="0.15"/>
    <n v="4889.7299999999996"/>
    <s v="Net Banking"/>
    <x v="0"/>
    <x v="2"/>
    <x v="0"/>
    <n v="5752.62"/>
    <n v="4889.7269999999999"/>
    <x v="0"/>
    <m/>
    <m/>
    <n v="6400.6183730158691"/>
    <n v="862.89300000000003"/>
    <n v="5.2150150713935559E-3"/>
    <n v="1"/>
    <n v="0"/>
    <n v="0"/>
  </r>
  <r>
    <x v="328"/>
    <x v="153"/>
    <s v="Gujarat"/>
    <x v="1"/>
    <x v="0"/>
    <x v="2"/>
    <n v="3"/>
    <n v="1976.91"/>
    <n v="0.12"/>
    <n v="5219.04"/>
    <s v="UPI"/>
    <x v="2"/>
    <x v="0"/>
    <x v="0"/>
    <n v="5930.7300000000005"/>
    <n v="5219.0424000000003"/>
    <x v="0"/>
    <m/>
    <m/>
    <n v="6557.4564173228364"/>
    <n v="711.6876000000002"/>
    <n v="6.0700790627797926E-3"/>
    <n v="1"/>
    <n v="0"/>
    <n v="0"/>
  </r>
  <r>
    <x v="329"/>
    <x v="33"/>
    <s v="Delhi"/>
    <x v="3"/>
    <x v="4"/>
    <x v="18"/>
    <n v="4"/>
    <n v="290.02999999999997"/>
    <n v="0.22"/>
    <n v="904.89"/>
    <s v="COD"/>
    <x v="1"/>
    <x v="1"/>
    <x v="0"/>
    <n v="1160.1199999999999"/>
    <n v="904.89359999999999"/>
    <x v="4"/>
    <m/>
    <m/>
    <n v="7014.593770491806"/>
    <n v="255.2263999999999"/>
    <n v="7.5854221977036868E-2"/>
    <n v="1"/>
    <n v="0"/>
    <n v="0"/>
  </r>
  <r>
    <x v="330"/>
    <x v="155"/>
    <s v="Karnataka"/>
    <x v="0"/>
    <x v="2"/>
    <x v="6"/>
    <n v="3"/>
    <n v="1623.65"/>
    <n v="0.21"/>
    <n v="3848.05"/>
    <s v="Credit Card"/>
    <x v="2"/>
    <x v="0"/>
    <x v="2"/>
    <n v="4870.9500000000007"/>
    <n v="3848.0505000000007"/>
    <x v="2"/>
    <m/>
    <m/>
    <n v="6557.4564173228364"/>
    <n v="1022.8995"/>
    <n v="1.2933821944384563E-2"/>
    <n v="0"/>
    <n v="0"/>
    <n v="0"/>
  </r>
  <r>
    <x v="331"/>
    <x v="156"/>
    <s v="Karnataka"/>
    <x v="3"/>
    <x v="3"/>
    <x v="12"/>
    <n v="3"/>
    <n v="3671.12"/>
    <n v="0.15"/>
    <n v="9361.36"/>
    <s v="Net Banking"/>
    <x v="2"/>
    <x v="2"/>
    <x v="0"/>
    <n v="11013.36"/>
    <n v="9361.3559999999998"/>
    <x v="3"/>
    <m/>
    <m/>
    <n v="6557.4564173228364"/>
    <n v="1652.0040000000008"/>
    <n v="4.0859465231319059E-3"/>
    <n v="1"/>
    <n v="0"/>
    <n v="0"/>
  </r>
  <r>
    <x v="332"/>
    <x v="17"/>
    <s v="Gujarat"/>
    <x v="1"/>
    <x v="2"/>
    <x v="5"/>
    <n v="5"/>
    <n v="3978.3"/>
    <n v="0.02"/>
    <n v="19493.669999999998"/>
    <s v="UPI"/>
    <x v="0"/>
    <x v="0"/>
    <x v="0"/>
    <n v="19891.5"/>
    <n v="19493.669999999998"/>
    <x v="2"/>
    <m/>
    <m/>
    <n v="6400.6183730158691"/>
    <n v="397.83000000000175"/>
    <n v="5.0272729557851339E-4"/>
    <n v="1"/>
    <n v="0"/>
    <n v="0"/>
  </r>
  <r>
    <x v="333"/>
    <x v="17"/>
    <s v="Delhi"/>
    <x v="3"/>
    <x v="1"/>
    <x v="13"/>
    <n v="1"/>
    <n v="1322.5"/>
    <n v="0.11"/>
    <n v="1177.03"/>
    <s v="Debit Card"/>
    <x v="0"/>
    <x v="1"/>
    <x v="0"/>
    <n v="1322.5"/>
    <n v="1177.0250000000001"/>
    <x v="1"/>
    <m/>
    <m/>
    <n v="6400.6183730158691"/>
    <n v="145.47499999999991"/>
    <n v="8.3175803402646513E-3"/>
    <n v="1"/>
    <n v="0"/>
    <n v="0"/>
  </r>
  <r>
    <x v="334"/>
    <x v="94"/>
    <s v="Maharashtra"/>
    <x v="2"/>
    <x v="2"/>
    <x v="5"/>
    <n v="3"/>
    <n v="2495.06"/>
    <n v="0.11"/>
    <n v="6661.81"/>
    <s v="Credit Card"/>
    <x v="0"/>
    <x v="1"/>
    <x v="0"/>
    <n v="7485.18"/>
    <n v="6661.8102000000008"/>
    <x v="2"/>
    <m/>
    <m/>
    <n v="6400.6183730158691"/>
    <n v="823.36979999999949"/>
    <n v="4.4087116141495594E-3"/>
    <n v="1"/>
    <n v="0"/>
    <n v="0"/>
  </r>
  <r>
    <x v="335"/>
    <x v="101"/>
    <s v="Karnataka"/>
    <x v="3"/>
    <x v="4"/>
    <x v="19"/>
    <n v="1"/>
    <n v="898.25"/>
    <n v="0.14000000000000001"/>
    <n v="772.5"/>
    <s v="Credit Card"/>
    <x v="2"/>
    <x v="2"/>
    <x v="0"/>
    <n v="898.25"/>
    <n v="772.495"/>
    <x v="4"/>
    <m/>
    <m/>
    <n v="6557.4564173228364"/>
    <n v="125.755"/>
    <n v="1.5585861397161149E-2"/>
    <n v="1"/>
    <n v="0"/>
    <n v="0"/>
  </r>
  <r>
    <x v="336"/>
    <x v="72"/>
    <s v="Tamil Nadu"/>
    <x v="0"/>
    <x v="3"/>
    <x v="9"/>
    <n v="1"/>
    <n v="2423.08"/>
    <n v="0.03"/>
    <n v="2350.39"/>
    <s v="COD"/>
    <x v="0"/>
    <x v="2"/>
    <x v="0"/>
    <n v="2423.08"/>
    <n v="2350.3876"/>
    <x v="3"/>
    <m/>
    <m/>
    <n v="6400.6183730158691"/>
    <n v="72.692399999999907"/>
    <n v="1.2380936659128052E-3"/>
    <n v="1"/>
    <n v="0"/>
    <n v="0"/>
  </r>
  <r>
    <x v="337"/>
    <x v="36"/>
    <s v="Karnataka"/>
    <x v="1"/>
    <x v="1"/>
    <x v="1"/>
    <n v="3"/>
    <n v="2349.09"/>
    <n v="0.05"/>
    <n v="6694.91"/>
    <s v="Net Banking"/>
    <x v="2"/>
    <x v="1"/>
    <x v="0"/>
    <n v="7047.27"/>
    <n v="6694.9065000000001"/>
    <x v="1"/>
    <m/>
    <m/>
    <n v="6557.4564173228364"/>
    <n v="352.36350000000039"/>
    <n v="2.1284837958528619E-3"/>
    <n v="1"/>
    <n v="0"/>
    <n v="0"/>
  </r>
  <r>
    <x v="338"/>
    <x v="155"/>
    <s v="Gujarat"/>
    <x v="2"/>
    <x v="0"/>
    <x v="2"/>
    <n v="3"/>
    <n v="1562.53"/>
    <n v="0.03"/>
    <n v="4546.96"/>
    <s v="COD"/>
    <x v="1"/>
    <x v="2"/>
    <x v="2"/>
    <n v="4687.59"/>
    <n v="4546.9623000000001"/>
    <x v="0"/>
    <m/>
    <m/>
    <n v="7014.593770491806"/>
    <n v="140.6277"/>
    <n v="1.9199631367077753E-3"/>
    <n v="0"/>
    <n v="0"/>
    <n v="0"/>
  </r>
  <r>
    <x v="339"/>
    <x v="113"/>
    <s v="Karnataka"/>
    <x v="1"/>
    <x v="4"/>
    <x v="17"/>
    <n v="2"/>
    <n v="2634.74"/>
    <n v="0.06"/>
    <n v="4953.3100000000004"/>
    <s v="UPI"/>
    <x v="0"/>
    <x v="2"/>
    <x v="0"/>
    <n v="5269.48"/>
    <n v="4953.3111999999992"/>
    <x v="4"/>
    <m/>
    <m/>
    <n v="6400.6183730158691"/>
    <n v="316.16880000000037"/>
    <n v="2.2772645498227531E-3"/>
    <n v="1"/>
    <n v="0"/>
    <n v="0"/>
  </r>
  <r>
    <x v="340"/>
    <x v="60"/>
    <s v="Tamil Nadu"/>
    <x v="3"/>
    <x v="3"/>
    <x v="8"/>
    <n v="4"/>
    <n v="2082.5300000000002"/>
    <n v="0.18"/>
    <n v="6830.7"/>
    <s v="UPI"/>
    <x v="2"/>
    <x v="0"/>
    <x v="0"/>
    <n v="8330.1200000000008"/>
    <n v="6830.6984000000011"/>
    <x v="3"/>
    <m/>
    <m/>
    <n v="6557.4564173228364"/>
    <n v="1499.4215999999997"/>
    <n v="8.6433328691543441E-3"/>
    <n v="1"/>
    <n v="0"/>
    <n v="0"/>
  </r>
  <r>
    <x v="341"/>
    <x v="48"/>
    <s v="Karnataka"/>
    <x v="2"/>
    <x v="3"/>
    <x v="15"/>
    <n v="2"/>
    <n v="4219.13"/>
    <n v="0.22"/>
    <n v="6581.84"/>
    <s v="COD"/>
    <x v="2"/>
    <x v="2"/>
    <x v="0"/>
    <n v="8438.26"/>
    <n v="6581.8428000000004"/>
    <x v="3"/>
    <m/>
    <m/>
    <n v="6557.4564173228364"/>
    <n v="1856.4171999999999"/>
    <n v="5.2143451375046513E-3"/>
    <n v="1"/>
    <n v="0"/>
    <n v="0"/>
  </r>
  <r>
    <x v="342"/>
    <x v="86"/>
    <s v="Gujarat"/>
    <x v="2"/>
    <x v="3"/>
    <x v="9"/>
    <n v="3"/>
    <n v="3306.73"/>
    <n v="0.06"/>
    <n v="9324.98"/>
    <s v="Debit Card"/>
    <x v="1"/>
    <x v="2"/>
    <x v="0"/>
    <n v="9920.19"/>
    <n v="9324.9786000000004"/>
    <x v="3"/>
    <m/>
    <m/>
    <n v="7014.593770491806"/>
    <n v="595.21140000000014"/>
    <n v="1.8144813758607446E-3"/>
    <n v="1"/>
    <n v="0"/>
    <n v="0"/>
  </r>
  <r>
    <x v="343"/>
    <x v="74"/>
    <s v="Karnataka"/>
    <x v="0"/>
    <x v="4"/>
    <x v="17"/>
    <n v="4"/>
    <n v="4270.95"/>
    <n v="0.12"/>
    <n v="15033.74"/>
    <s v="COD"/>
    <x v="2"/>
    <x v="0"/>
    <x v="0"/>
    <n v="17083.8"/>
    <n v="15033.743999999999"/>
    <x v="4"/>
    <m/>
    <m/>
    <n v="6557.4564173228364"/>
    <n v="2050.0560000000005"/>
    <n v="2.8096793453447123E-3"/>
    <n v="1"/>
    <n v="0"/>
    <n v="0"/>
  </r>
  <r>
    <x v="344"/>
    <x v="25"/>
    <s v="Tamil Nadu"/>
    <x v="3"/>
    <x v="3"/>
    <x v="8"/>
    <n v="4"/>
    <n v="364.9"/>
    <n v="0.21"/>
    <n v="1153.08"/>
    <s v="COD"/>
    <x v="2"/>
    <x v="2"/>
    <x v="0"/>
    <n v="1459.6"/>
    <n v="1153.0840000000001"/>
    <x v="3"/>
    <m/>
    <m/>
    <n v="6557.4564173228364"/>
    <n v="306.51599999999985"/>
    <n v="5.7550013702384217E-2"/>
    <n v="1"/>
    <n v="0"/>
    <n v="0"/>
  </r>
  <r>
    <x v="345"/>
    <x v="77"/>
    <s v="Delhi"/>
    <x v="3"/>
    <x v="1"/>
    <x v="14"/>
    <n v="2"/>
    <n v="3916.81"/>
    <n v="0.12"/>
    <n v="6893.59"/>
    <s v="UPI"/>
    <x v="1"/>
    <x v="0"/>
    <x v="0"/>
    <n v="7833.62"/>
    <n v="6893.5856000000003"/>
    <x v="1"/>
    <m/>
    <m/>
    <n v="7014.593770491806"/>
    <n v="940.03439999999955"/>
    <n v="3.0637176682044827E-3"/>
    <n v="1"/>
    <n v="0"/>
    <n v="0"/>
  </r>
  <r>
    <x v="346"/>
    <x v="8"/>
    <s v="Tamil Nadu"/>
    <x v="3"/>
    <x v="0"/>
    <x v="0"/>
    <n v="2"/>
    <n v="2923.77"/>
    <n v="0.04"/>
    <n v="5613.64"/>
    <s v="UPI"/>
    <x v="0"/>
    <x v="2"/>
    <x v="0"/>
    <n v="5847.54"/>
    <n v="5613.6383999999998"/>
    <x v="0"/>
    <m/>
    <m/>
    <n v="6400.6183730158691"/>
    <n v="233.90160000000014"/>
    <n v="1.3680966697106817E-3"/>
    <n v="1"/>
    <n v="0"/>
    <n v="0"/>
  </r>
  <r>
    <x v="347"/>
    <x v="134"/>
    <s v="Tamil Nadu"/>
    <x v="0"/>
    <x v="2"/>
    <x v="5"/>
    <n v="1"/>
    <n v="284.85000000000002"/>
    <n v="0.05"/>
    <n v="270.61"/>
    <s v="Net Banking"/>
    <x v="2"/>
    <x v="1"/>
    <x v="1"/>
    <n v="284.85000000000002"/>
    <n v="270.60750000000002"/>
    <x v="2"/>
    <m/>
    <m/>
    <n v="6557.4564173228364"/>
    <n v="14.242500000000007"/>
    <n v="1.7553098121818503E-2"/>
    <n v="0"/>
    <n v="1"/>
    <n v="0"/>
  </r>
  <r>
    <x v="348"/>
    <x v="157"/>
    <s v="Maharashtra"/>
    <x v="3"/>
    <x v="1"/>
    <x v="10"/>
    <n v="2"/>
    <n v="1208.7"/>
    <n v="0.22"/>
    <n v="1885.57"/>
    <s v="Credit Card"/>
    <x v="1"/>
    <x v="1"/>
    <x v="0"/>
    <n v="2417.4"/>
    <n v="1885.5720000000001"/>
    <x v="1"/>
    <m/>
    <m/>
    <n v="7014.593770491806"/>
    <n v="531.82799999999997"/>
    <n v="1.820137337635476E-2"/>
    <n v="1"/>
    <n v="0"/>
    <n v="0"/>
  </r>
  <r>
    <x v="349"/>
    <x v="48"/>
    <s v="Delhi"/>
    <x v="2"/>
    <x v="1"/>
    <x v="1"/>
    <n v="3"/>
    <n v="4747.47"/>
    <n v="0.11"/>
    <n v="12675.74"/>
    <s v="Credit Card"/>
    <x v="0"/>
    <x v="0"/>
    <x v="0"/>
    <n v="14242.41"/>
    <n v="12675.7449"/>
    <x v="1"/>
    <m/>
    <m/>
    <n v="6400.6183730158691"/>
    <n v="1566.6651000000002"/>
    <n v="2.3170235936193382E-3"/>
    <n v="1"/>
    <n v="0"/>
    <n v="0"/>
  </r>
  <r>
    <x v="350"/>
    <x v="41"/>
    <s v="Tamil Nadu"/>
    <x v="0"/>
    <x v="3"/>
    <x v="9"/>
    <n v="2"/>
    <n v="4745.6099999999997"/>
    <n v="0.23"/>
    <n v="7308.24"/>
    <s v="UPI"/>
    <x v="0"/>
    <x v="1"/>
    <x v="0"/>
    <n v="9491.2199999999993"/>
    <n v="7308.2393999999995"/>
    <x v="3"/>
    <m/>
    <m/>
    <n v="6400.6183730158691"/>
    <n v="2182.9805999999999"/>
    <n v="4.8465845275949774E-3"/>
    <n v="1"/>
    <n v="0"/>
    <n v="0"/>
  </r>
  <r>
    <x v="351"/>
    <x v="158"/>
    <s v="Maharashtra"/>
    <x v="1"/>
    <x v="3"/>
    <x v="12"/>
    <n v="2"/>
    <n v="703.49"/>
    <n v="0.18"/>
    <n v="1153.72"/>
    <s v="COD"/>
    <x v="1"/>
    <x v="2"/>
    <x v="1"/>
    <n v="1406.98"/>
    <n v="1153.7236"/>
    <x v="3"/>
    <m/>
    <m/>
    <n v="7014.593770491806"/>
    <n v="253.25639999999999"/>
    <n v="2.5586717650570724E-2"/>
    <n v="0"/>
    <n v="1"/>
    <n v="0"/>
  </r>
  <r>
    <x v="352"/>
    <x v="60"/>
    <s v="Gujarat"/>
    <x v="0"/>
    <x v="4"/>
    <x v="19"/>
    <n v="1"/>
    <n v="3302.48"/>
    <n v="0"/>
    <n v="3302.48"/>
    <s v="Credit Card"/>
    <x v="1"/>
    <x v="0"/>
    <x v="0"/>
    <n v="3302.48"/>
    <n v="3302.48"/>
    <x v="4"/>
    <m/>
    <m/>
    <n v="7014.593770491806"/>
    <n v="0"/>
    <n v="0"/>
    <n v="1"/>
    <n v="0"/>
    <n v="0"/>
  </r>
  <r>
    <x v="353"/>
    <x v="1"/>
    <s v="Gujarat"/>
    <x v="2"/>
    <x v="2"/>
    <x v="7"/>
    <n v="2"/>
    <n v="1106.93"/>
    <n v="0.17"/>
    <n v="1837.5"/>
    <s v="UPI"/>
    <x v="2"/>
    <x v="2"/>
    <x v="0"/>
    <n v="2213.86"/>
    <n v="1837.5038"/>
    <x v="2"/>
    <m/>
    <m/>
    <n v="6557.4564173228364"/>
    <n v="376.35620000000017"/>
    <n v="1.5357791368921252E-2"/>
    <n v="1"/>
    <n v="0"/>
    <n v="0"/>
  </r>
  <r>
    <x v="354"/>
    <x v="115"/>
    <s v="Gujarat"/>
    <x v="0"/>
    <x v="0"/>
    <x v="2"/>
    <n v="2"/>
    <n v="2152.25"/>
    <n v="0.22"/>
    <n v="3357.51"/>
    <s v="COD"/>
    <x v="1"/>
    <x v="0"/>
    <x v="0"/>
    <n v="4304.5"/>
    <n v="3357.51"/>
    <x v="0"/>
    <m/>
    <m/>
    <n v="7014.593770491806"/>
    <n v="946.98999999999978"/>
    <n v="1.022186084330352E-2"/>
    <n v="1"/>
    <n v="0"/>
    <n v="0"/>
  </r>
  <r>
    <x v="355"/>
    <x v="63"/>
    <s v="Delhi"/>
    <x v="1"/>
    <x v="0"/>
    <x v="3"/>
    <n v="3"/>
    <n v="4174.34"/>
    <n v="0.24"/>
    <n v="9517.5"/>
    <s v="COD"/>
    <x v="0"/>
    <x v="1"/>
    <x v="0"/>
    <n v="12523.02"/>
    <n v="9517.4952000000012"/>
    <x v="0"/>
    <m/>
    <m/>
    <n v="6400.6183730158691"/>
    <n v="3005.5247999999992"/>
    <n v="5.7494118830761264E-3"/>
    <n v="1"/>
    <n v="0"/>
    <n v="0"/>
  </r>
  <r>
    <x v="356"/>
    <x v="156"/>
    <s v="Delhi"/>
    <x v="1"/>
    <x v="0"/>
    <x v="3"/>
    <n v="2"/>
    <n v="113.42"/>
    <n v="0.17"/>
    <n v="188.28"/>
    <s v="Net Banking"/>
    <x v="2"/>
    <x v="2"/>
    <x v="0"/>
    <n v="226.84"/>
    <n v="188.27719999999999"/>
    <x v="0"/>
    <m/>
    <m/>
    <n v="6557.4564173228364"/>
    <n v="38.56280000000001"/>
    <n v="0.14988538176688415"/>
    <n v="1"/>
    <n v="0"/>
    <n v="0"/>
  </r>
  <r>
    <x v="357"/>
    <x v="50"/>
    <s v="Maharashtra"/>
    <x v="1"/>
    <x v="0"/>
    <x v="0"/>
    <n v="2"/>
    <n v="2338.08"/>
    <n v="0.24"/>
    <n v="3553.88"/>
    <s v="UPI"/>
    <x v="1"/>
    <x v="1"/>
    <x v="0"/>
    <n v="4676.16"/>
    <n v="3553.8815999999997"/>
    <x v="0"/>
    <m/>
    <m/>
    <n v="7014.593770491806"/>
    <n v="1122.2784000000001"/>
    <n v="1.0264832683227263E-2"/>
    <n v="1"/>
    <n v="0"/>
    <n v="0"/>
  </r>
  <r>
    <x v="358"/>
    <x v="27"/>
    <s v="Karnataka"/>
    <x v="0"/>
    <x v="3"/>
    <x v="8"/>
    <n v="3"/>
    <n v="2187.38"/>
    <n v="0.03"/>
    <n v="6365.28"/>
    <s v="UPI"/>
    <x v="1"/>
    <x v="2"/>
    <x v="1"/>
    <n v="6562.14"/>
    <n v="6365.2758000000003"/>
    <x v="3"/>
    <m/>
    <m/>
    <n v="7014.593770491806"/>
    <n v="196.86419999999998"/>
    <n v="1.3715038082089074E-3"/>
    <n v="0"/>
    <n v="1"/>
    <n v="0"/>
  </r>
  <r>
    <x v="359"/>
    <x v="7"/>
    <s v="Karnataka"/>
    <x v="3"/>
    <x v="3"/>
    <x v="9"/>
    <n v="3"/>
    <n v="4404.53"/>
    <n v="0.02"/>
    <n v="12949.32"/>
    <s v="Net Banking"/>
    <x v="1"/>
    <x v="1"/>
    <x v="0"/>
    <n v="13213.59"/>
    <n v="12949.3182"/>
    <x v="3"/>
    <m/>
    <m/>
    <n v="7014.593770491806"/>
    <n v="264.27180000000044"/>
    <n v="4.5407796064506322E-4"/>
    <n v="1"/>
    <n v="0"/>
    <n v="0"/>
  </r>
  <r>
    <x v="360"/>
    <x v="14"/>
    <s v="Karnataka"/>
    <x v="0"/>
    <x v="2"/>
    <x v="5"/>
    <n v="4"/>
    <n v="4019.51"/>
    <n v="0.16"/>
    <n v="13505.55"/>
    <s v="Net Banking"/>
    <x v="1"/>
    <x v="2"/>
    <x v="0"/>
    <n v="16078.04"/>
    <n v="13505.553600000001"/>
    <x v="2"/>
    <m/>
    <m/>
    <n v="7014.593770491806"/>
    <n v="2572.4863999999998"/>
    <n v="3.9805846981348474E-3"/>
    <n v="1"/>
    <n v="0"/>
    <n v="0"/>
  </r>
  <r>
    <x v="361"/>
    <x v="159"/>
    <s v="Maharashtra"/>
    <x v="1"/>
    <x v="0"/>
    <x v="4"/>
    <n v="4"/>
    <n v="4031.1"/>
    <n v="0.17"/>
    <n v="13383.25"/>
    <s v="Net Banking"/>
    <x v="1"/>
    <x v="2"/>
    <x v="3"/>
    <n v="16124.4"/>
    <n v="13383.251999999999"/>
    <x v="0"/>
    <m/>
    <m/>
    <n v="7014.593770491806"/>
    <n v="2741.148000000001"/>
    <n v="4.2172111830517727E-3"/>
    <n v="0"/>
    <n v="0"/>
    <n v="1"/>
  </r>
  <r>
    <x v="362"/>
    <x v="28"/>
    <s v="Delhi"/>
    <x v="2"/>
    <x v="1"/>
    <x v="13"/>
    <n v="1"/>
    <n v="4449.21"/>
    <n v="0.11"/>
    <n v="3959.8"/>
    <s v="Net Banking"/>
    <x v="2"/>
    <x v="2"/>
    <x v="0"/>
    <n v="4449.21"/>
    <n v="3959.7969000000003"/>
    <x v="1"/>
    <m/>
    <m/>
    <n v="6557.4564173228364"/>
    <n v="489.41309999999976"/>
    <n v="2.472349023759274E-3"/>
    <n v="1"/>
    <n v="0"/>
    <n v="0"/>
  </r>
  <r>
    <x v="363"/>
    <x v="49"/>
    <s v="Karnataka"/>
    <x v="1"/>
    <x v="0"/>
    <x v="4"/>
    <n v="5"/>
    <n v="566.69000000000005"/>
    <n v="0.17"/>
    <n v="2351.7600000000002"/>
    <s v="COD"/>
    <x v="1"/>
    <x v="2"/>
    <x v="0"/>
    <n v="2833.4500000000003"/>
    <n v="2351.7635"/>
    <x v="0"/>
    <m/>
    <m/>
    <n v="7014.593770491806"/>
    <n v="481.68650000000025"/>
    <n v="2.9998764756745309E-2"/>
    <n v="1"/>
    <n v="0"/>
    <n v="0"/>
  </r>
  <r>
    <x v="364"/>
    <x v="115"/>
    <s v="Gujarat"/>
    <x v="1"/>
    <x v="2"/>
    <x v="11"/>
    <n v="1"/>
    <n v="3252.65"/>
    <n v="0.04"/>
    <n v="3122.54"/>
    <s v="COD"/>
    <x v="0"/>
    <x v="1"/>
    <x v="1"/>
    <n v="3252.65"/>
    <n v="3122.5439999999999"/>
    <x v="2"/>
    <m/>
    <m/>
    <n v="6400.6183730158691"/>
    <n v="130.10600000000022"/>
    <n v="1.2297664980861758E-3"/>
    <n v="0"/>
    <n v="1"/>
    <n v="0"/>
  </r>
  <r>
    <x v="365"/>
    <x v="124"/>
    <s v="Karnataka"/>
    <x v="1"/>
    <x v="0"/>
    <x v="3"/>
    <n v="3"/>
    <n v="346.72"/>
    <n v="0.06"/>
    <n v="977.75"/>
    <s v="Debit Card"/>
    <x v="2"/>
    <x v="0"/>
    <x v="0"/>
    <n v="1040.1600000000001"/>
    <n v="977.75040000000001"/>
    <x v="0"/>
    <m/>
    <m/>
    <n v="6557.4564173228364"/>
    <n v="62.409600000000069"/>
    <n v="1.7305029995385322E-2"/>
    <n v="1"/>
    <n v="0"/>
    <n v="0"/>
  </r>
  <r>
    <x v="366"/>
    <x v="52"/>
    <s v="Tamil Nadu"/>
    <x v="0"/>
    <x v="3"/>
    <x v="8"/>
    <n v="4"/>
    <n v="531.29999999999995"/>
    <n v="0.12"/>
    <n v="1870.18"/>
    <s v="Net Banking"/>
    <x v="1"/>
    <x v="1"/>
    <x v="2"/>
    <n v="2125.1999999999998"/>
    <n v="1870.1759999999999"/>
    <x v="3"/>
    <m/>
    <m/>
    <n v="7014.593770491806"/>
    <n v="255.02399999999989"/>
    <n v="2.258610954263128E-2"/>
    <n v="0"/>
    <n v="0"/>
    <n v="0"/>
  </r>
  <r>
    <x v="367"/>
    <x v="160"/>
    <s v="Tamil Nadu"/>
    <x v="2"/>
    <x v="0"/>
    <x v="0"/>
    <n v="5"/>
    <n v="2790.58"/>
    <n v="0.21"/>
    <n v="11022.79"/>
    <s v="Net Banking"/>
    <x v="0"/>
    <x v="0"/>
    <x v="1"/>
    <n v="13952.9"/>
    <n v="11022.791000000001"/>
    <x v="0"/>
    <m/>
    <m/>
    <n v="6400.6183730158691"/>
    <n v="2930.1089999999986"/>
    <n v="7.5253173175468899E-3"/>
    <n v="0"/>
    <n v="1"/>
    <n v="0"/>
  </r>
  <r>
    <x v="368"/>
    <x v="161"/>
    <s v="Tamil Nadu"/>
    <x v="1"/>
    <x v="1"/>
    <x v="10"/>
    <n v="1"/>
    <n v="4101.28"/>
    <n v="0.21"/>
    <n v="3240.01"/>
    <s v="UPI"/>
    <x v="2"/>
    <x v="1"/>
    <x v="0"/>
    <n v="4101.28"/>
    <n v="3240.0111999999999"/>
    <x v="1"/>
    <m/>
    <m/>
    <n v="6557.4564173228364"/>
    <n v="861.26879999999983"/>
    <n v="5.1203526703858309E-3"/>
    <n v="1"/>
    <n v="0"/>
    <n v="0"/>
  </r>
  <r>
    <x v="369"/>
    <x v="33"/>
    <s v="Maharashtra"/>
    <x v="2"/>
    <x v="4"/>
    <x v="18"/>
    <n v="2"/>
    <n v="110.77"/>
    <n v="0.09"/>
    <n v="201.6"/>
    <s v="Credit Card"/>
    <x v="1"/>
    <x v="0"/>
    <x v="0"/>
    <n v="221.54"/>
    <n v="201.60140000000001"/>
    <x v="4"/>
    <m/>
    <m/>
    <n v="7014.593770491806"/>
    <n v="19.93859999999998"/>
    <n v="8.1249435767807174E-2"/>
    <n v="1"/>
    <n v="0"/>
    <n v="0"/>
  </r>
  <r>
    <x v="370"/>
    <x v="60"/>
    <s v="Maharashtra"/>
    <x v="0"/>
    <x v="4"/>
    <x v="19"/>
    <n v="2"/>
    <n v="4127.01"/>
    <n v="0.19"/>
    <n v="6685.76"/>
    <s v="Debit Card"/>
    <x v="2"/>
    <x v="1"/>
    <x v="0"/>
    <n v="8254.02"/>
    <n v="6685.7562000000007"/>
    <x v="4"/>
    <m/>
    <m/>
    <n v="6557.4564173228364"/>
    <n v="1568.2637999999997"/>
    <n v="4.6038172914531338E-3"/>
    <n v="1"/>
    <n v="0"/>
    <n v="0"/>
  </r>
  <r>
    <x v="371"/>
    <x v="68"/>
    <s v="Maharashtra"/>
    <x v="0"/>
    <x v="3"/>
    <x v="12"/>
    <n v="4"/>
    <n v="4140.32"/>
    <n v="0.05"/>
    <n v="15733.22"/>
    <s v="Net Banking"/>
    <x v="0"/>
    <x v="1"/>
    <x v="3"/>
    <n v="16561.28"/>
    <n v="15733.215999999999"/>
    <x v="3"/>
    <m/>
    <m/>
    <n v="6400.6183730158691"/>
    <n v="828.06400000000031"/>
    <n v="1.2076361247439814E-3"/>
    <n v="0"/>
    <n v="0"/>
    <n v="1"/>
  </r>
  <r>
    <x v="372"/>
    <x v="138"/>
    <s v="Tamil Nadu"/>
    <x v="0"/>
    <x v="0"/>
    <x v="0"/>
    <n v="5"/>
    <n v="4785.33"/>
    <n v="0.03"/>
    <n v="23208.85"/>
    <s v="Net Banking"/>
    <x v="1"/>
    <x v="1"/>
    <x v="0"/>
    <n v="23926.65"/>
    <n v="23208.8505"/>
    <x v="0"/>
    <m/>
    <m/>
    <n v="7014.593770491806"/>
    <n v="717.79950000000099"/>
    <n v="6.2691601206186413E-4"/>
    <n v="1"/>
    <n v="0"/>
    <n v="0"/>
  </r>
  <r>
    <x v="373"/>
    <x v="8"/>
    <s v="Gujarat"/>
    <x v="0"/>
    <x v="0"/>
    <x v="3"/>
    <n v="2"/>
    <n v="3489.91"/>
    <n v="0.04"/>
    <n v="6700.63"/>
    <s v="Net Banking"/>
    <x v="1"/>
    <x v="2"/>
    <x v="0"/>
    <n v="6979.82"/>
    <n v="6700.6271999999999"/>
    <x v="0"/>
    <m/>
    <m/>
    <n v="7014.593770491806"/>
    <n v="279.19279999999981"/>
    <n v="1.1461613623273954E-3"/>
    <n v="1"/>
    <n v="0"/>
    <n v="0"/>
  </r>
  <r>
    <x v="374"/>
    <x v="107"/>
    <s v="Gujarat"/>
    <x v="1"/>
    <x v="1"/>
    <x v="1"/>
    <n v="5"/>
    <n v="4587.96"/>
    <n v="0.19"/>
    <n v="18581.240000000002"/>
    <s v="Net Banking"/>
    <x v="2"/>
    <x v="1"/>
    <x v="2"/>
    <n v="22939.8"/>
    <n v="18581.238000000001"/>
    <x v="1"/>
    <m/>
    <m/>
    <n v="6557.4564173228364"/>
    <n v="4358.5619999999981"/>
    <n v="4.141274117472689E-3"/>
    <n v="0"/>
    <n v="0"/>
    <n v="0"/>
  </r>
  <r>
    <x v="375"/>
    <x v="25"/>
    <s v="Delhi"/>
    <x v="2"/>
    <x v="4"/>
    <x v="18"/>
    <n v="5"/>
    <n v="3530.07"/>
    <n v="0.19"/>
    <n v="14296.78"/>
    <s v="Debit Card"/>
    <x v="2"/>
    <x v="1"/>
    <x v="0"/>
    <n v="17650.350000000002"/>
    <n v="14296.783500000003"/>
    <x v="4"/>
    <m/>
    <m/>
    <n v="6557.4564173228364"/>
    <n v="3353.566499999999"/>
    <n v="5.382329528876198E-3"/>
    <n v="1"/>
    <n v="0"/>
    <n v="0"/>
  </r>
  <r>
    <x v="376"/>
    <x v="50"/>
    <s v="Delhi"/>
    <x v="3"/>
    <x v="1"/>
    <x v="10"/>
    <n v="3"/>
    <n v="3464.4"/>
    <n v="0.23"/>
    <n v="8002.76"/>
    <s v="Debit Card"/>
    <x v="1"/>
    <x v="2"/>
    <x v="0"/>
    <n v="10393.200000000001"/>
    <n v="8002.764000000001"/>
    <x v="1"/>
    <m/>
    <m/>
    <n v="7014.593770491806"/>
    <n v="2390.4359999999997"/>
    <n v="6.6389562406188665E-3"/>
    <n v="1"/>
    <n v="0"/>
    <n v="0"/>
  </r>
  <r>
    <x v="377"/>
    <x v="162"/>
    <s v="Karnataka"/>
    <x v="2"/>
    <x v="4"/>
    <x v="19"/>
    <n v="5"/>
    <n v="2896.13"/>
    <n v="0.17"/>
    <n v="12018.94"/>
    <s v="COD"/>
    <x v="2"/>
    <x v="1"/>
    <x v="1"/>
    <n v="14480.650000000001"/>
    <n v="12018.9395"/>
    <x v="4"/>
    <m/>
    <m/>
    <n v="6557.4564173228364"/>
    <n v="2461.710500000001"/>
    <n v="5.8699022488631382E-3"/>
    <n v="0"/>
    <n v="1"/>
    <n v="0"/>
  </r>
  <r>
    <x v="378"/>
    <x v="116"/>
    <s v="Gujarat"/>
    <x v="2"/>
    <x v="2"/>
    <x v="7"/>
    <n v="4"/>
    <n v="812.1"/>
    <n v="0.17"/>
    <n v="2696.17"/>
    <s v="Credit Card"/>
    <x v="0"/>
    <x v="2"/>
    <x v="3"/>
    <n v="3248.4"/>
    <n v="2696.172"/>
    <x v="2"/>
    <m/>
    <m/>
    <n v="6400.6183730158691"/>
    <n v="552.22800000000007"/>
    <n v="2.0933382588351188E-2"/>
    <n v="0"/>
    <n v="0"/>
    <n v="1"/>
  </r>
  <r>
    <x v="379"/>
    <x v="17"/>
    <s v="Karnataka"/>
    <x v="1"/>
    <x v="3"/>
    <x v="9"/>
    <n v="3"/>
    <n v="1099.5999999999999"/>
    <n v="0.14000000000000001"/>
    <n v="2836.97"/>
    <s v="Debit Card"/>
    <x v="0"/>
    <x v="1"/>
    <x v="0"/>
    <n v="3298.7999999999997"/>
    <n v="2836.9679999999998"/>
    <x v="3"/>
    <m/>
    <m/>
    <n v="6400.6183730158691"/>
    <n v="461.83199999999988"/>
    <n v="1.273190251000364E-2"/>
    <n v="1"/>
    <n v="0"/>
    <n v="0"/>
  </r>
  <r>
    <x v="380"/>
    <x v="52"/>
    <s v="Gujarat"/>
    <x v="0"/>
    <x v="1"/>
    <x v="10"/>
    <n v="5"/>
    <n v="3943.11"/>
    <n v="0.2"/>
    <n v="15772.44"/>
    <s v="Net Banking"/>
    <x v="0"/>
    <x v="1"/>
    <x v="1"/>
    <n v="19715.55"/>
    <n v="15772.44"/>
    <x v="1"/>
    <m/>
    <m/>
    <n v="6400.6183730158691"/>
    <n v="3943.1099999999988"/>
    <n v="5.0721384896693219E-3"/>
    <n v="0"/>
    <n v="1"/>
    <n v="0"/>
  </r>
  <r>
    <x v="381"/>
    <x v="106"/>
    <s v="Karnataka"/>
    <x v="3"/>
    <x v="2"/>
    <x v="5"/>
    <n v="1"/>
    <n v="3743.98"/>
    <n v="0.05"/>
    <n v="3556.78"/>
    <s v="COD"/>
    <x v="0"/>
    <x v="1"/>
    <x v="1"/>
    <n v="3743.98"/>
    <n v="3556.7809999999999"/>
    <x v="2"/>
    <m/>
    <m/>
    <n v="6400.6183730158691"/>
    <n v="187.19900000000007"/>
    <n v="1.3354772194295911E-3"/>
    <n v="0"/>
    <n v="1"/>
    <n v="0"/>
  </r>
  <r>
    <x v="382"/>
    <x v="44"/>
    <s v="Delhi"/>
    <x v="0"/>
    <x v="4"/>
    <x v="16"/>
    <n v="2"/>
    <n v="4918.92"/>
    <n v="0.02"/>
    <n v="9641.08"/>
    <s v="UPI"/>
    <x v="2"/>
    <x v="2"/>
    <x v="0"/>
    <n v="9837.84"/>
    <n v="9641.0831999999991"/>
    <x v="4"/>
    <m/>
    <m/>
    <n v="6557.4564173228364"/>
    <n v="196.75680000000102"/>
    <n v="4.06593317232238E-4"/>
    <n v="1"/>
    <n v="0"/>
    <n v="0"/>
  </r>
  <r>
    <x v="383"/>
    <x v="19"/>
    <s v="Gujarat"/>
    <x v="1"/>
    <x v="2"/>
    <x v="6"/>
    <n v="2"/>
    <n v="2961.53"/>
    <n v="0.06"/>
    <n v="5567.68"/>
    <s v="UPI"/>
    <x v="0"/>
    <x v="1"/>
    <x v="0"/>
    <n v="5923.06"/>
    <n v="5567.6764000000003"/>
    <x v="2"/>
    <m/>
    <m/>
    <n v="6400.6183730158691"/>
    <n v="355.38360000000011"/>
    <n v="2.0259798144877813E-3"/>
    <n v="1"/>
    <n v="0"/>
    <n v="0"/>
  </r>
  <r>
    <x v="384"/>
    <x v="139"/>
    <s v="Delhi"/>
    <x v="2"/>
    <x v="3"/>
    <x v="8"/>
    <n v="1"/>
    <n v="3890.94"/>
    <n v="0.16"/>
    <n v="3268.39"/>
    <s v="UPI"/>
    <x v="1"/>
    <x v="0"/>
    <x v="0"/>
    <n v="3890.94"/>
    <n v="3268.3896"/>
    <x v="3"/>
    <m/>
    <m/>
    <n v="7014.593770491806"/>
    <n v="622.55040000000008"/>
    <n v="4.1121168663613419E-3"/>
    <n v="1"/>
    <n v="0"/>
    <n v="0"/>
  </r>
  <r>
    <x v="385"/>
    <x v="157"/>
    <s v="Maharashtra"/>
    <x v="3"/>
    <x v="1"/>
    <x v="1"/>
    <n v="2"/>
    <n v="4789.24"/>
    <n v="0.13"/>
    <n v="8333.2800000000007"/>
    <s v="UPI"/>
    <x v="1"/>
    <x v="0"/>
    <x v="0"/>
    <n v="9578.48"/>
    <n v="8333.2775999999994"/>
    <x v="1"/>
    <m/>
    <m/>
    <n v="7014.593770491806"/>
    <n v="1245.2024000000001"/>
    <n v="2.7144181540286142E-3"/>
    <n v="1"/>
    <n v="0"/>
    <n v="0"/>
  </r>
  <r>
    <x v="386"/>
    <x v="129"/>
    <s v="Maharashtra"/>
    <x v="3"/>
    <x v="1"/>
    <x v="14"/>
    <n v="2"/>
    <n v="3350.34"/>
    <n v="0.08"/>
    <n v="6164.63"/>
    <s v="UPI"/>
    <x v="0"/>
    <x v="1"/>
    <x v="2"/>
    <n v="6700.68"/>
    <n v="6164.6256000000003"/>
    <x v="1"/>
    <m/>
    <m/>
    <n v="6400.6183730158691"/>
    <n v="536.05439999999999"/>
    <n v="2.3878173558504511E-3"/>
    <n v="0"/>
    <n v="0"/>
    <n v="0"/>
  </r>
  <r>
    <x v="387"/>
    <x v="163"/>
    <s v="Gujarat"/>
    <x v="3"/>
    <x v="1"/>
    <x v="14"/>
    <n v="3"/>
    <n v="2283.77"/>
    <n v="0.23"/>
    <n v="5275.51"/>
    <s v="Credit Card"/>
    <x v="0"/>
    <x v="0"/>
    <x v="2"/>
    <n v="6851.3099999999995"/>
    <n v="5275.5086999999994"/>
    <x v="1"/>
    <m/>
    <m/>
    <n v="6400.6183730158691"/>
    <n v="1575.8013000000001"/>
    <n v="1.0071066701112635E-2"/>
    <n v="0"/>
    <n v="0"/>
    <n v="0"/>
  </r>
  <r>
    <x v="388"/>
    <x v="39"/>
    <s v="Maharashtra"/>
    <x v="2"/>
    <x v="4"/>
    <x v="18"/>
    <n v="5"/>
    <n v="3647.48"/>
    <n v="0.01"/>
    <n v="18055.03"/>
    <s v="Net Banking"/>
    <x v="2"/>
    <x v="0"/>
    <x v="0"/>
    <n v="18237.400000000001"/>
    <n v="18055.026000000002"/>
    <x v="4"/>
    <m/>
    <m/>
    <n v="6557.4564173228364"/>
    <n v="182.3739999999998"/>
    <n v="2.7416188711110135E-4"/>
    <n v="1"/>
    <n v="0"/>
    <n v="0"/>
  </r>
  <r>
    <x v="389"/>
    <x v="60"/>
    <s v="Tamil Nadu"/>
    <x v="3"/>
    <x v="1"/>
    <x v="14"/>
    <n v="2"/>
    <n v="1669.53"/>
    <n v="0.02"/>
    <n v="3272.28"/>
    <s v="Credit Card"/>
    <x v="2"/>
    <x v="2"/>
    <x v="2"/>
    <n v="3339.06"/>
    <n v="3272.2788"/>
    <x v="1"/>
    <m/>
    <m/>
    <n v="6557.4564173228364"/>
    <n v="66.781199999999899"/>
    <n v="1.1979419357543741E-3"/>
    <n v="0"/>
    <n v="0"/>
    <n v="0"/>
  </r>
  <r>
    <x v="390"/>
    <x v="89"/>
    <s v="Maharashtra"/>
    <x v="3"/>
    <x v="1"/>
    <x v="13"/>
    <n v="2"/>
    <n v="4338.26"/>
    <n v="0.11"/>
    <n v="7722.1"/>
    <s v="Debit Card"/>
    <x v="1"/>
    <x v="2"/>
    <x v="0"/>
    <n v="8676.52"/>
    <n v="7722.1028000000006"/>
    <x v="1"/>
    <m/>
    <m/>
    <n v="7014.593770491806"/>
    <n v="954.41719999999987"/>
    <n v="2.5355787804327082E-3"/>
    <n v="1"/>
    <n v="0"/>
    <n v="0"/>
  </r>
  <r>
    <x v="391"/>
    <x v="147"/>
    <s v="Delhi"/>
    <x v="2"/>
    <x v="2"/>
    <x v="7"/>
    <n v="3"/>
    <n v="285.64"/>
    <n v="0.02"/>
    <n v="839.78"/>
    <s v="Credit Card"/>
    <x v="2"/>
    <x v="2"/>
    <x v="0"/>
    <n v="856.92"/>
    <n v="839.78159999999991"/>
    <x v="2"/>
    <m/>
    <m/>
    <n v="6557.4564173228364"/>
    <n v="17.138400000000047"/>
    <n v="7.0018204733230645E-3"/>
    <n v="1"/>
    <n v="0"/>
    <n v="0"/>
  </r>
  <r>
    <x v="392"/>
    <x v="134"/>
    <s v="Karnataka"/>
    <x v="1"/>
    <x v="1"/>
    <x v="10"/>
    <n v="4"/>
    <n v="3188.06"/>
    <n v="0.11"/>
    <n v="11349.49"/>
    <s v="Net Banking"/>
    <x v="2"/>
    <x v="2"/>
    <x v="0"/>
    <n v="12752.24"/>
    <n v="11349.4936"/>
    <x v="1"/>
    <m/>
    <m/>
    <n v="6557.4564173228364"/>
    <n v="1402.7464"/>
    <n v="3.4503742087664598E-3"/>
    <n v="1"/>
    <n v="0"/>
    <n v="0"/>
  </r>
  <r>
    <x v="393"/>
    <x v="34"/>
    <s v="Gujarat"/>
    <x v="0"/>
    <x v="1"/>
    <x v="13"/>
    <n v="5"/>
    <n v="323.02999999999997"/>
    <n v="0.21"/>
    <n v="1275.97"/>
    <s v="Credit Card"/>
    <x v="1"/>
    <x v="1"/>
    <x v="0"/>
    <n v="1615.1499999999999"/>
    <n v="1275.9684999999999"/>
    <x v="1"/>
    <m/>
    <m/>
    <n v="7014.593770491806"/>
    <n v="339.18149999999991"/>
    <n v="6.5009441847506427E-2"/>
    <n v="1"/>
    <n v="0"/>
    <n v="0"/>
  </r>
  <r>
    <x v="394"/>
    <x v="42"/>
    <s v="Karnataka"/>
    <x v="3"/>
    <x v="4"/>
    <x v="19"/>
    <n v="4"/>
    <n v="4128.3999999999996"/>
    <n v="0.01"/>
    <n v="16348.46"/>
    <s v="Net Banking"/>
    <x v="2"/>
    <x v="2"/>
    <x v="0"/>
    <n v="16513.599999999999"/>
    <n v="16348.463999999998"/>
    <x v="4"/>
    <m/>
    <m/>
    <n v="6557.4564173228364"/>
    <n v="165.13600000000042"/>
    <n v="2.4222459064044186E-4"/>
    <n v="1"/>
    <n v="0"/>
    <n v="0"/>
  </r>
  <r>
    <x v="395"/>
    <x v="119"/>
    <s v="Delhi"/>
    <x v="3"/>
    <x v="2"/>
    <x v="6"/>
    <n v="3"/>
    <n v="4791.22"/>
    <n v="0"/>
    <n v="14373.66"/>
    <s v="UPI"/>
    <x v="1"/>
    <x v="0"/>
    <x v="0"/>
    <n v="14373.66"/>
    <n v="14373.66"/>
    <x v="2"/>
    <m/>
    <m/>
    <n v="7014.593770491806"/>
    <n v="0"/>
    <n v="0"/>
    <n v="1"/>
    <n v="0"/>
    <n v="0"/>
  </r>
  <r>
    <x v="396"/>
    <x v="164"/>
    <s v="Gujarat"/>
    <x v="2"/>
    <x v="0"/>
    <x v="3"/>
    <n v="3"/>
    <n v="1129.26"/>
    <n v="0.19"/>
    <n v="2744.1"/>
    <s v="COD"/>
    <x v="0"/>
    <x v="0"/>
    <x v="0"/>
    <n v="3387.7799999999997"/>
    <n v="2744.1017999999999"/>
    <x v="0"/>
    <m/>
    <m/>
    <n v="6400.6183730158691"/>
    <n v="643.67819999999983"/>
    <n v="1.6825177549899935E-2"/>
    <n v="1"/>
    <n v="0"/>
    <n v="0"/>
  </r>
  <r>
    <x v="397"/>
    <x v="46"/>
    <s v="Delhi"/>
    <x v="0"/>
    <x v="1"/>
    <x v="10"/>
    <n v="5"/>
    <n v="4190.2700000000004"/>
    <n v="0.05"/>
    <n v="19903.78"/>
    <s v="Debit Card"/>
    <x v="0"/>
    <x v="2"/>
    <x v="1"/>
    <n v="20951.350000000002"/>
    <n v="19903.782500000001"/>
    <x v="1"/>
    <m/>
    <m/>
    <n v="6400.6183730158691"/>
    <n v="1047.567500000001"/>
    <n v="1.1932405310397659E-3"/>
    <n v="0"/>
    <n v="1"/>
    <n v="0"/>
  </r>
  <r>
    <x v="398"/>
    <x v="52"/>
    <s v="Gujarat"/>
    <x v="1"/>
    <x v="1"/>
    <x v="14"/>
    <n v="1"/>
    <n v="1328.37"/>
    <n v="0.05"/>
    <n v="1261.95"/>
    <s v="Credit Card"/>
    <x v="2"/>
    <x v="0"/>
    <x v="2"/>
    <n v="1328.37"/>
    <n v="1261.9514999999999"/>
    <x v="1"/>
    <m/>
    <m/>
    <n v="6557.4564173228364"/>
    <n v="66.418499999999995"/>
    <n v="3.7640115329313373E-3"/>
    <n v="0"/>
    <n v="0"/>
    <n v="0"/>
  </r>
  <r>
    <x v="399"/>
    <x v="154"/>
    <s v="Delhi"/>
    <x v="1"/>
    <x v="4"/>
    <x v="16"/>
    <n v="5"/>
    <n v="442.06"/>
    <n v="0.05"/>
    <n v="2099.7800000000002"/>
    <s v="Credit Card"/>
    <x v="2"/>
    <x v="1"/>
    <x v="0"/>
    <n v="2210.3000000000002"/>
    <n v="2099.7849999999999"/>
    <x v="4"/>
    <m/>
    <m/>
    <n v="6557.4564173228364"/>
    <n v="110.51500000000033"/>
    <n v="1.1310681807899381E-2"/>
    <n v="1"/>
    <n v="0"/>
    <n v="0"/>
  </r>
  <r>
    <x v="400"/>
    <x v="154"/>
    <s v="Gujarat"/>
    <x v="3"/>
    <x v="4"/>
    <x v="16"/>
    <n v="3"/>
    <n v="4797.43"/>
    <n v="0.04"/>
    <n v="13816.6"/>
    <s v="COD"/>
    <x v="2"/>
    <x v="1"/>
    <x v="3"/>
    <n v="14392.29"/>
    <n v="13816.598400000001"/>
    <x v="4"/>
    <m/>
    <m/>
    <n v="6557.4564173228364"/>
    <n v="575.69160000000011"/>
    <n v="8.3377975290937015E-4"/>
    <n v="0"/>
    <n v="0"/>
    <n v="1"/>
  </r>
  <r>
    <x v="401"/>
    <x v="69"/>
    <s v="Karnataka"/>
    <x v="2"/>
    <x v="2"/>
    <x v="6"/>
    <n v="3"/>
    <n v="4401.6400000000003"/>
    <n v="0.12"/>
    <n v="11620.33"/>
    <s v="Debit Card"/>
    <x v="1"/>
    <x v="1"/>
    <x v="0"/>
    <n v="13204.920000000002"/>
    <n v="11620.329600000001"/>
    <x v="2"/>
    <m/>
    <m/>
    <n v="7014.593770491806"/>
    <n v="1584.590400000001"/>
    <n v="2.7262565770939918E-3"/>
    <n v="1"/>
    <n v="0"/>
    <n v="0"/>
  </r>
  <r>
    <x v="402"/>
    <x v="165"/>
    <s v="Gujarat"/>
    <x v="0"/>
    <x v="0"/>
    <x v="4"/>
    <n v="2"/>
    <n v="4467.3599999999997"/>
    <n v="0.05"/>
    <n v="8487.98"/>
    <s v="Credit Card"/>
    <x v="2"/>
    <x v="0"/>
    <x v="0"/>
    <n v="8934.7199999999993"/>
    <n v="8487.9839999999986"/>
    <x v="0"/>
    <m/>
    <m/>
    <n v="6557.4564173228364"/>
    <n v="446.73600000000079"/>
    <n v="1.1192292539665485E-3"/>
    <n v="1"/>
    <n v="0"/>
    <n v="0"/>
  </r>
  <r>
    <x v="403"/>
    <x v="36"/>
    <s v="Gujarat"/>
    <x v="1"/>
    <x v="0"/>
    <x v="0"/>
    <n v="5"/>
    <n v="1142.53"/>
    <n v="0.01"/>
    <n v="5655.52"/>
    <s v="COD"/>
    <x v="2"/>
    <x v="1"/>
    <x v="0"/>
    <n v="5712.65"/>
    <n v="5655.5234999999993"/>
    <x v="0"/>
    <m/>
    <m/>
    <n v="6557.4564173228364"/>
    <n v="57.126500000000306"/>
    <n v="8.752505404672088E-4"/>
    <n v="1"/>
    <n v="0"/>
    <n v="0"/>
  </r>
  <r>
    <x v="404"/>
    <x v="35"/>
    <s v="Tamil Nadu"/>
    <x v="1"/>
    <x v="3"/>
    <x v="9"/>
    <n v="3"/>
    <n v="756.02"/>
    <n v="0.13"/>
    <n v="1973.21"/>
    <s v="Debit Card"/>
    <x v="1"/>
    <x v="2"/>
    <x v="0"/>
    <n v="2268.06"/>
    <n v="1973.2121999999999"/>
    <x v="3"/>
    <m/>
    <m/>
    <n v="7014.593770491806"/>
    <n v="294.84780000000001"/>
    <n v="1.7195312293325576E-2"/>
    <n v="1"/>
    <n v="0"/>
    <n v="0"/>
  </r>
  <r>
    <x v="405"/>
    <x v="48"/>
    <s v="Gujarat"/>
    <x v="3"/>
    <x v="0"/>
    <x v="4"/>
    <n v="2"/>
    <n v="2286.48"/>
    <n v="0.04"/>
    <n v="4390.04"/>
    <s v="Debit Card"/>
    <x v="1"/>
    <x v="0"/>
    <x v="0"/>
    <n v="4572.96"/>
    <n v="4390.0415999999996"/>
    <x v="0"/>
    <m/>
    <m/>
    <n v="7014.593770491806"/>
    <n v="182.91840000000047"/>
    <n v="1.7494139463279802E-3"/>
    <n v="1"/>
    <n v="0"/>
    <n v="0"/>
  </r>
  <r>
    <x v="406"/>
    <x v="154"/>
    <s v="Maharashtra"/>
    <x v="3"/>
    <x v="2"/>
    <x v="6"/>
    <n v="2"/>
    <n v="408.02"/>
    <n v="0.09"/>
    <n v="742.6"/>
    <s v="Debit Card"/>
    <x v="2"/>
    <x v="2"/>
    <x v="0"/>
    <n v="816.04"/>
    <n v="742.59640000000002"/>
    <x v="2"/>
    <m/>
    <m/>
    <n v="6557.4564173228364"/>
    <n v="73.443599999999947"/>
    <n v="2.2057742267535905E-2"/>
    <n v="1"/>
    <n v="0"/>
    <n v="0"/>
  </r>
  <r>
    <x v="407"/>
    <x v="54"/>
    <s v="Tamil Nadu"/>
    <x v="2"/>
    <x v="4"/>
    <x v="18"/>
    <n v="1"/>
    <n v="4904.8900000000003"/>
    <n v="0.08"/>
    <n v="4512.5"/>
    <s v="Net Banking"/>
    <x v="0"/>
    <x v="0"/>
    <x v="3"/>
    <n v="4904.8900000000003"/>
    <n v="4512.4988000000003"/>
    <x v="4"/>
    <m/>
    <m/>
    <n v="6400.6183730158691"/>
    <n v="392.39120000000003"/>
    <n v="1.6310253644831994E-3"/>
    <n v="0"/>
    <n v="0"/>
    <n v="1"/>
  </r>
  <r>
    <x v="408"/>
    <x v="65"/>
    <s v="Tamil Nadu"/>
    <x v="2"/>
    <x v="4"/>
    <x v="16"/>
    <n v="5"/>
    <n v="3301.35"/>
    <n v="0.21"/>
    <n v="13040.33"/>
    <s v="Net Banking"/>
    <x v="2"/>
    <x v="0"/>
    <x v="0"/>
    <n v="16506.75"/>
    <n v="13040.3325"/>
    <x v="4"/>
    <m/>
    <m/>
    <n v="6557.4564173228364"/>
    <n v="3466.4174999999996"/>
    <n v="6.36103412240447E-3"/>
    <n v="1"/>
    <n v="0"/>
    <n v="0"/>
  </r>
  <r>
    <x v="409"/>
    <x v="24"/>
    <s v="Karnataka"/>
    <x v="1"/>
    <x v="3"/>
    <x v="15"/>
    <n v="4"/>
    <n v="4447.1400000000003"/>
    <n v="0"/>
    <n v="17788.560000000001"/>
    <s v="UPI"/>
    <x v="2"/>
    <x v="2"/>
    <x v="0"/>
    <n v="17788.560000000001"/>
    <n v="17788.560000000001"/>
    <x v="3"/>
    <m/>
    <m/>
    <n v="6557.4564173228364"/>
    <n v="0"/>
    <n v="0"/>
    <n v="1"/>
    <n v="0"/>
    <n v="0"/>
  </r>
  <r>
    <x v="410"/>
    <x v="129"/>
    <s v="Delhi"/>
    <x v="3"/>
    <x v="0"/>
    <x v="2"/>
    <n v="2"/>
    <n v="1874.89"/>
    <n v="0.18"/>
    <n v="3074.82"/>
    <s v="Debit Card"/>
    <x v="0"/>
    <x v="2"/>
    <x v="0"/>
    <n v="3749.78"/>
    <n v="3074.8196000000003"/>
    <x v="0"/>
    <m/>
    <m/>
    <n v="6400.6183730158691"/>
    <n v="674.96039999999994"/>
    <n v="9.6005632330430045E-3"/>
    <n v="1"/>
    <n v="0"/>
    <n v="0"/>
  </r>
  <r>
    <x v="411"/>
    <x v="38"/>
    <s v="Tamil Nadu"/>
    <x v="0"/>
    <x v="4"/>
    <x v="19"/>
    <n v="2"/>
    <n v="2994.88"/>
    <n v="0.16"/>
    <n v="5031.3999999999996"/>
    <s v="Net Banking"/>
    <x v="2"/>
    <x v="1"/>
    <x v="0"/>
    <n v="5989.76"/>
    <n v="5031.3984"/>
    <x v="4"/>
    <m/>
    <m/>
    <n v="6557.4564173228364"/>
    <n v="958.36160000000018"/>
    <n v="5.3424511165722829E-3"/>
    <n v="1"/>
    <n v="0"/>
    <n v="0"/>
  </r>
  <r>
    <x v="412"/>
    <x v="156"/>
    <s v="Delhi"/>
    <x v="1"/>
    <x v="3"/>
    <x v="12"/>
    <n v="5"/>
    <n v="819.64"/>
    <n v="0.04"/>
    <n v="3934.27"/>
    <s v="COD"/>
    <x v="0"/>
    <x v="2"/>
    <x v="0"/>
    <n v="4098.2"/>
    <n v="3934.2719999999995"/>
    <x v="3"/>
    <m/>
    <m/>
    <n v="6400.6183730158691"/>
    <n v="163.92800000000034"/>
    <n v="4.8801913034990973E-3"/>
    <n v="1"/>
    <n v="0"/>
    <n v="0"/>
  </r>
  <r>
    <x v="413"/>
    <x v="125"/>
    <s v="Karnataka"/>
    <x v="3"/>
    <x v="1"/>
    <x v="13"/>
    <n v="4"/>
    <n v="3071.98"/>
    <n v="0.12"/>
    <n v="10813.37"/>
    <s v="Credit Card"/>
    <x v="0"/>
    <x v="1"/>
    <x v="0"/>
    <n v="12287.92"/>
    <n v="10813.3696"/>
    <x v="1"/>
    <m/>
    <m/>
    <n v="6400.6183730158691"/>
    <n v="1474.5504000000001"/>
    <n v="3.906275431480674E-3"/>
    <n v="1"/>
    <n v="0"/>
    <n v="0"/>
  </r>
  <r>
    <x v="414"/>
    <x v="18"/>
    <s v="Gujarat"/>
    <x v="1"/>
    <x v="2"/>
    <x v="11"/>
    <n v="5"/>
    <n v="1396.15"/>
    <n v="0.18"/>
    <n v="5724.22"/>
    <s v="Debit Card"/>
    <x v="1"/>
    <x v="1"/>
    <x v="0"/>
    <n v="6980.75"/>
    <n v="5724.2150000000001"/>
    <x v="2"/>
    <m/>
    <m/>
    <n v="7014.593770491806"/>
    <n v="1256.5349999999999"/>
    <n v="1.2892597500268593E-2"/>
    <n v="1"/>
    <n v="0"/>
    <n v="0"/>
  </r>
  <r>
    <x v="415"/>
    <x v="134"/>
    <s v="Tamil Nadu"/>
    <x v="1"/>
    <x v="0"/>
    <x v="4"/>
    <n v="1"/>
    <n v="181.16"/>
    <n v="0.13"/>
    <n v="157.61000000000001"/>
    <s v="Net Banking"/>
    <x v="0"/>
    <x v="0"/>
    <x v="3"/>
    <n v="181.16"/>
    <n v="157.60919999999999"/>
    <x v="0"/>
    <m/>
    <m/>
    <n v="6400.6183730158691"/>
    <n v="23.55080000000001"/>
    <n v="7.1759770368734821E-2"/>
    <n v="0"/>
    <n v="0"/>
    <n v="1"/>
  </r>
  <r>
    <x v="416"/>
    <x v="62"/>
    <s v="Delhi"/>
    <x v="0"/>
    <x v="1"/>
    <x v="13"/>
    <n v="5"/>
    <n v="291.27999999999997"/>
    <n v="0.2"/>
    <n v="1165.1199999999999"/>
    <s v="Net Banking"/>
    <x v="1"/>
    <x v="0"/>
    <x v="0"/>
    <n v="1456.3999999999999"/>
    <n v="1165.1199999999999"/>
    <x v="1"/>
    <m/>
    <m/>
    <n v="7014.593770491806"/>
    <n v="291.27999999999997"/>
    <n v="6.8662455369404019E-2"/>
    <n v="1"/>
    <n v="0"/>
    <n v="0"/>
  </r>
  <r>
    <x v="417"/>
    <x v="135"/>
    <s v="Tamil Nadu"/>
    <x v="3"/>
    <x v="3"/>
    <x v="8"/>
    <n v="3"/>
    <n v="4386.6400000000003"/>
    <n v="0.17"/>
    <n v="10922.73"/>
    <s v="COD"/>
    <x v="2"/>
    <x v="1"/>
    <x v="1"/>
    <n v="13159.920000000002"/>
    <n v="10922.733600000001"/>
    <x v="3"/>
    <m/>
    <m/>
    <n v="6557.4564173228364"/>
    <n v="2237.1864000000005"/>
    <n v="3.8754034978936043E-3"/>
    <n v="0"/>
    <n v="1"/>
    <n v="0"/>
  </r>
  <r>
    <x v="418"/>
    <x v="11"/>
    <s v="Karnataka"/>
    <x v="3"/>
    <x v="2"/>
    <x v="5"/>
    <n v="5"/>
    <n v="578.80999999999995"/>
    <n v="0.03"/>
    <n v="2807.23"/>
    <s v="COD"/>
    <x v="1"/>
    <x v="1"/>
    <x v="1"/>
    <n v="2894.0499999999997"/>
    <n v="2807.2284999999997"/>
    <x v="2"/>
    <m/>
    <m/>
    <n v="7014.593770491806"/>
    <n v="86.821500000000015"/>
    <n v="5.1830479777474469E-3"/>
    <n v="0"/>
    <n v="1"/>
    <n v="0"/>
  </r>
  <r>
    <x v="419"/>
    <x v="134"/>
    <s v="Gujarat"/>
    <x v="0"/>
    <x v="0"/>
    <x v="2"/>
    <n v="3"/>
    <n v="1026.2"/>
    <n v="0.18"/>
    <n v="2524.4499999999998"/>
    <s v="COD"/>
    <x v="2"/>
    <x v="2"/>
    <x v="0"/>
    <n v="3078.6000000000004"/>
    <n v="2524.4520000000007"/>
    <x v="0"/>
    <m/>
    <m/>
    <n v="6557.4564173228364"/>
    <n v="554.14799999999968"/>
    <n v="1.7540440459949326E-2"/>
    <n v="1"/>
    <n v="0"/>
    <n v="0"/>
  </r>
  <r>
    <x v="420"/>
    <x v="99"/>
    <s v="Karnataka"/>
    <x v="2"/>
    <x v="2"/>
    <x v="11"/>
    <n v="1"/>
    <n v="858.42"/>
    <n v="0.16"/>
    <n v="721.07"/>
    <s v="Net Banking"/>
    <x v="2"/>
    <x v="1"/>
    <x v="1"/>
    <n v="858.42"/>
    <n v="721.07279999999992"/>
    <x v="2"/>
    <m/>
    <m/>
    <n v="6557.4564173228364"/>
    <n v="137.34720000000004"/>
    <n v="1.8638894713543488E-2"/>
    <n v="0"/>
    <n v="1"/>
    <n v="0"/>
  </r>
  <r>
    <x v="421"/>
    <x v="142"/>
    <s v="Gujarat"/>
    <x v="1"/>
    <x v="2"/>
    <x v="6"/>
    <n v="4"/>
    <n v="3799.36"/>
    <n v="0.1"/>
    <n v="13677.7"/>
    <s v="UPI"/>
    <x v="1"/>
    <x v="0"/>
    <x v="0"/>
    <n v="15197.44"/>
    <n v="13677.696"/>
    <x v="2"/>
    <m/>
    <m/>
    <n v="7014.593770491806"/>
    <n v="1519.7440000000006"/>
    <n v="2.6320222353238441E-3"/>
    <n v="1"/>
    <n v="0"/>
    <n v="0"/>
  </r>
  <r>
    <x v="422"/>
    <x v="134"/>
    <s v="Karnataka"/>
    <x v="0"/>
    <x v="1"/>
    <x v="14"/>
    <n v="3"/>
    <n v="3893.55"/>
    <n v="0.1"/>
    <n v="10512.59"/>
    <s v="UPI"/>
    <x v="1"/>
    <x v="2"/>
    <x v="0"/>
    <n v="11680.650000000001"/>
    <n v="10512.585000000001"/>
    <x v="1"/>
    <m/>
    <m/>
    <n v="7014.593770491806"/>
    <n v="1168.0650000000005"/>
    <n v="2.5683502202360313E-3"/>
    <n v="1"/>
    <n v="0"/>
    <n v="0"/>
  </r>
  <r>
    <x v="423"/>
    <x v="107"/>
    <s v="Maharashtra"/>
    <x v="0"/>
    <x v="2"/>
    <x v="11"/>
    <n v="4"/>
    <n v="3951.8"/>
    <n v="0.2"/>
    <n v="12645.76"/>
    <s v="Debit Card"/>
    <x v="1"/>
    <x v="0"/>
    <x v="0"/>
    <n v="15807.2"/>
    <n v="12645.760000000002"/>
    <x v="2"/>
    <m/>
    <m/>
    <n v="7014.593770491806"/>
    <n v="3161.4399999999987"/>
    <n v="5.0609848676552455E-3"/>
    <n v="1"/>
    <n v="0"/>
    <n v="0"/>
  </r>
  <r>
    <x v="424"/>
    <x v="100"/>
    <s v="Delhi"/>
    <x v="0"/>
    <x v="0"/>
    <x v="0"/>
    <n v="4"/>
    <n v="531.89"/>
    <n v="7.0000000000000007E-2"/>
    <n v="1978.63"/>
    <s v="Net Banking"/>
    <x v="1"/>
    <x v="1"/>
    <x v="0"/>
    <n v="2127.56"/>
    <n v="1978.6307999999999"/>
    <x v="0"/>
    <m/>
    <m/>
    <n v="7014.593770491806"/>
    <n v="148.92920000000004"/>
    <n v="1.316061591682491E-2"/>
    <n v="1"/>
    <n v="0"/>
    <n v="0"/>
  </r>
  <r>
    <x v="425"/>
    <x v="137"/>
    <s v="Gujarat"/>
    <x v="1"/>
    <x v="2"/>
    <x v="5"/>
    <n v="5"/>
    <n v="381.57"/>
    <n v="0.19"/>
    <n v="1545.36"/>
    <s v="COD"/>
    <x v="2"/>
    <x v="2"/>
    <x v="0"/>
    <n v="1907.85"/>
    <n v="1545.3585"/>
    <x v="2"/>
    <m/>
    <m/>
    <n v="6557.4564173228364"/>
    <n v="362.49149999999986"/>
    <n v="4.9794271038079513E-2"/>
    <n v="1"/>
    <n v="0"/>
    <n v="0"/>
  </r>
  <r>
    <x v="426"/>
    <x v="121"/>
    <s v="Delhi"/>
    <x v="0"/>
    <x v="3"/>
    <x v="9"/>
    <n v="5"/>
    <n v="2627.49"/>
    <n v="0.06"/>
    <n v="12349.2"/>
    <s v="Credit Card"/>
    <x v="1"/>
    <x v="2"/>
    <x v="0"/>
    <n v="13137.449999999999"/>
    <n v="12349.202999999998"/>
    <x v="3"/>
    <m/>
    <m/>
    <n v="7014.593770491806"/>
    <n v="788.24700000000121"/>
    <n v="2.2835481771576677E-3"/>
    <n v="1"/>
    <n v="0"/>
    <n v="0"/>
  </r>
  <r>
    <x v="427"/>
    <x v="128"/>
    <s v="Maharashtra"/>
    <x v="0"/>
    <x v="0"/>
    <x v="4"/>
    <n v="3"/>
    <n v="3381.34"/>
    <n v="0.1"/>
    <n v="9129.6200000000008"/>
    <s v="UPI"/>
    <x v="2"/>
    <x v="2"/>
    <x v="0"/>
    <n v="10144.02"/>
    <n v="9129.6180000000004"/>
    <x v="0"/>
    <m/>
    <m/>
    <n v="6557.4564173228364"/>
    <n v="1014.402"/>
    <n v="2.9574074183607683E-3"/>
    <n v="1"/>
    <n v="0"/>
    <n v="0"/>
  </r>
  <r>
    <x v="428"/>
    <x v="166"/>
    <s v="Gujarat"/>
    <x v="3"/>
    <x v="0"/>
    <x v="0"/>
    <n v="5"/>
    <n v="4583.54"/>
    <n v="0.09"/>
    <n v="20855.11"/>
    <s v="UPI"/>
    <x v="1"/>
    <x v="1"/>
    <x v="0"/>
    <n v="22917.7"/>
    <n v="20855.107"/>
    <x v="0"/>
    <m/>
    <m/>
    <n v="7014.593770491806"/>
    <n v="2062.5930000000008"/>
    <n v="1.9635478254798693E-3"/>
    <n v="1"/>
    <n v="0"/>
    <n v="0"/>
  </r>
  <r>
    <x v="429"/>
    <x v="80"/>
    <s v="Tamil Nadu"/>
    <x v="0"/>
    <x v="3"/>
    <x v="15"/>
    <n v="3"/>
    <n v="957.67"/>
    <n v="0.13"/>
    <n v="2499.52"/>
    <s v="COD"/>
    <x v="0"/>
    <x v="0"/>
    <x v="0"/>
    <n v="2873.0099999999998"/>
    <n v="2499.5186999999996"/>
    <x v="3"/>
    <m/>
    <m/>
    <n v="6400.6183730158691"/>
    <n v="373.49130000000014"/>
    <n v="1.35746133845688E-2"/>
    <n v="1"/>
    <n v="0"/>
    <n v="0"/>
  </r>
  <r>
    <x v="430"/>
    <x v="38"/>
    <s v="Gujarat"/>
    <x v="1"/>
    <x v="4"/>
    <x v="19"/>
    <n v="5"/>
    <n v="1325.69"/>
    <n v="0.11"/>
    <n v="5899.32"/>
    <s v="UPI"/>
    <x v="1"/>
    <x v="1"/>
    <x v="3"/>
    <n v="6628.4500000000007"/>
    <n v="5899.3205000000007"/>
    <x v="4"/>
    <m/>
    <m/>
    <n v="7014.593770491806"/>
    <n v="729.12950000000001"/>
    <n v="8.2975657959251416E-3"/>
    <n v="0"/>
    <n v="0"/>
    <n v="1"/>
  </r>
  <r>
    <x v="431"/>
    <x v="134"/>
    <s v="Tamil Nadu"/>
    <x v="3"/>
    <x v="4"/>
    <x v="18"/>
    <n v="4"/>
    <n v="669.71"/>
    <n v="0.02"/>
    <n v="2625.26"/>
    <s v="COD"/>
    <x v="0"/>
    <x v="0"/>
    <x v="0"/>
    <n v="2678.84"/>
    <n v="2625.2631999999999"/>
    <x v="4"/>
    <m/>
    <m/>
    <n v="6400.6183730158691"/>
    <n v="53.576800000000276"/>
    <n v="2.986367233578713E-3"/>
    <n v="1"/>
    <n v="0"/>
    <n v="0"/>
  </r>
  <r>
    <x v="432"/>
    <x v="20"/>
    <s v="Tamil Nadu"/>
    <x v="2"/>
    <x v="3"/>
    <x v="9"/>
    <n v="5"/>
    <n v="147.63999999999999"/>
    <n v="0.21"/>
    <n v="583.17999999999995"/>
    <s v="UPI"/>
    <x v="1"/>
    <x v="2"/>
    <x v="0"/>
    <n v="738.19999999999993"/>
    <n v="583.178"/>
    <x v="3"/>
    <m/>
    <m/>
    <n v="7014.593770491806"/>
    <n v="155.02199999999993"/>
    <n v="0.14223787591438636"/>
    <n v="1"/>
    <n v="0"/>
    <n v="0"/>
  </r>
  <r>
    <x v="433"/>
    <x v="53"/>
    <s v="Gujarat"/>
    <x v="3"/>
    <x v="4"/>
    <x v="19"/>
    <n v="3"/>
    <n v="1832.34"/>
    <n v="0.22"/>
    <n v="4287.68"/>
    <s v="Debit Card"/>
    <x v="2"/>
    <x v="1"/>
    <x v="1"/>
    <n v="5497.0199999999995"/>
    <n v="4287.6755999999996"/>
    <x v="4"/>
    <m/>
    <m/>
    <n v="6557.4564173228364"/>
    <n v="1209.3444"/>
    <n v="1.2006505342894878E-2"/>
    <n v="0"/>
    <n v="1"/>
    <n v="0"/>
  </r>
  <r>
    <x v="434"/>
    <x v="166"/>
    <s v="Delhi"/>
    <x v="3"/>
    <x v="3"/>
    <x v="15"/>
    <n v="2"/>
    <n v="4376.4399999999996"/>
    <n v="0.05"/>
    <n v="8315.24"/>
    <s v="Debit Card"/>
    <x v="1"/>
    <x v="2"/>
    <x v="3"/>
    <n v="8752.8799999999992"/>
    <n v="8315.235999999999"/>
    <x v="3"/>
    <m/>
    <m/>
    <n v="7014.593770491806"/>
    <n v="437.64400000000023"/>
    <n v="1.1424811033625506E-3"/>
    <n v="0"/>
    <n v="0"/>
    <n v="1"/>
  </r>
  <r>
    <x v="435"/>
    <x v="156"/>
    <s v="Maharashtra"/>
    <x v="0"/>
    <x v="4"/>
    <x v="16"/>
    <n v="4"/>
    <n v="3107.75"/>
    <n v="0.19"/>
    <n v="10069.11"/>
    <s v="Credit Card"/>
    <x v="0"/>
    <x v="0"/>
    <x v="3"/>
    <n v="12431"/>
    <n v="10069.11"/>
    <x v="4"/>
    <m/>
    <m/>
    <n v="6400.6183730158691"/>
    <n v="2361.8899999999994"/>
    <n v="6.1137478883436574E-3"/>
    <n v="0"/>
    <n v="0"/>
    <n v="1"/>
  </r>
  <r>
    <x v="436"/>
    <x v="64"/>
    <s v="Tamil Nadu"/>
    <x v="2"/>
    <x v="4"/>
    <x v="17"/>
    <n v="4"/>
    <n v="996.07"/>
    <n v="0.19"/>
    <n v="3227.27"/>
    <s v="COD"/>
    <x v="2"/>
    <x v="0"/>
    <x v="0"/>
    <n v="3984.28"/>
    <n v="3227.2668000000003"/>
    <x v="4"/>
    <m/>
    <m/>
    <n v="6557.4564173228364"/>
    <n v="757.01319999999987"/>
    <n v="1.9074964610920921E-2"/>
    <n v="1"/>
    <n v="0"/>
    <n v="0"/>
  </r>
  <r>
    <x v="437"/>
    <x v="111"/>
    <s v="Maharashtra"/>
    <x v="1"/>
    <x v="1"/>
    <x v="10"/>
    <n v="4"/>
    <n v="4704.3100000000004"/>
    <n v="0.01"/>
    <n v="18629.07"/>
    <s v="COD"/>
    <x v="2"/>
    <x v="1"/>
    <x v="1"/>
    <n v="18817.240000000002"/>
    <n v="18629.067600000002"/>
    <x v="1"/>
    <m/>
    <m/>
    <n v="6557.4564173228364"/>
    <n v="188.17239999999947"/>
    <n v="2.1257102529382627E-4"/>
    <n v="0"/>
    <n v="1"/>
    <n v="0"/>
  </r>
  <r>
    <x v="438"/>
    <x v="64"/>
    <s v="Maharashtra"/>
    <x v="1"/>
    <x v="3"/>
    <x v="15"/>
    <n v="3"/>
    <n v="3477.13"/>
    <n v="0"/>
    <n v="10431.39"/>
    <s v="COD"/>
    <x v="2"/>
    <x v="2"/>
    <x v="0"/>
    <n v="10431.39"/>
    <n v="10431.39"/>
    <x v="3"/>
    <m/>
    <m/>
    <n v="6557.4564173228364"/>
    <n v="0"/>
    <n v="0"/>
    <n v="1"/>
    <n v="0"/>
    <n v="0"/>
  </r>
  <r>
    <x v="439"/>
    <x v="9"/>
    <s v="Gujarat"/>
    <x v="2"/>
    <x v="4"/>
    <x v="17"/>
    <n v="5"/>
    <n v="1387.96"/>
    <n v="7.0000000000000007E-2"/>
    <n v="6454.01"/>
    <s v="UPI"/>
    <x v="0"/>
    <x v="0"/>
    <x v="0"/>
    <n v="6939.8"/>
    <n v="6454.0140000000001"/>
    <x v="4"/>
    <m/>
    <m/>
    <n v="6400.6183730158691"/>
    <n v="485.78600000000006"/>
    <n v="5.0433730078676626E-3"/>
    <n v="1"/>
    <n v="0"/>
    <n v="0"/>
  </r>
  <r>
    <x v="440"/>
    <x v="60"/>
    <s v="Delhi"/>
    <x v="3"/>
    <x v="2"/>
    <x v="5"/>
    <n v="3"/>
    <n v="1888.88"/>
    <n v="0.1"/>
    <n v="5099.9799999999996"/>
    <s v="Net Banking"/>
    <x v="1"/>
    <x v="1"/>
    <x v="0"/>
    <n v="5666.64"/>
    <n v="5099.9760000000006"/>
    <x v="2"/>
    <m/>
    <m/>
    <n v="7014.593770491806"/>
    <n v="566.66399999999976"/>
    <n v="5.2941425606708734E-3"/>
    <n v="1"/>
    <n v="0"/>
    <n v="0"/>
  </r>
  <r>
    <x v="441"/>
    <x v="19"/>
    <s v="Maharashtra"/>
    <x v="3"/>
    <x v="1"/>
    <x v="10"/>
    <n v="5"/>
    <n v="2217.87"/>
    <n v="0.1"/>
    <n v="9980.41"/>
    <s v="UPI"/>
    <x v="0"/>
    <x v="2"/>
    <x v="0"/>
    <n v="11089.349999999999"/>
    <n v="9980.4149999999991"/>
    <x v="1"/>
    <m/>
    <m/>
    <n v="6400.6183730158691"/>
    <n v="1108.9349999999995"/>
    <n v="4.5088305446216422E-3"/>
    <n v="1"/>
    <n v="0"/>
    <n v="0"/>
  </r>
  <r>
    <x v="442"/>
    <x v="157"/>
    <s v="Tamil Nadu"/>
    <x v="2"/>
    <x v="0"/>
    <x v="4"/>
    <n v="5"/>
    <n v="2716.51"/>
    <n v="0.08"/>
    <n v="12495.95"/>
    <s v="Net Banking"/>
    <x v="0"/>
    <x v="1"/>
    <x v="0"/>
    <n v="13582.550000000001"/>
    <n v="12495.946000000002"/>
    <x v="0"/>
    <m/>
    <m/>
    <n v="6400.6183730158691"/>
    <n v="1086.6039999999994"/>
    <n v="2.9449551078405745E-3"/>
    <n v="1"/>
    <n v="0"/>
    <n v="0"/>
  </r>
  <r>
    <x v="443"/>
    <x v="145"/>
    <s v="Tamil Nadu"/>
    <x v="0"/>
    <x v="1"/>
    <x v="13"/>
    <n v="2"/>
    <n v="394.18"/>
    <n v="0.2"/>
    <n v="630.69000000000005"/>
    <s v="Credit Card"/>
    <x v="1"/>
    <x v="1"/>
    <x v="0"/>
    <n v="788.36"/>
    <n v="630.6880000000001"/>
    <x v="1"/>
    <m/>
    <m/>
    <n v="7014.593770491806"/>
    <n v="157.67199999999991"/>
    <n v="5.0738241412552641E-2"/>
    <n v="1"/>
    <n v="0"/>
    <n v="0"/>
  </r>
  <r>
    <x v="444"/>
    <x v="167"/>
    <s v="Karnataka"/>
    <x v="1"/>
    <x v="4"/>
    <x v="17"/>
    <n v="5"/>
    <n v="4666.04"/>
    <n v="0.06"/>
    <n v="21930.39"/>
    <s v="UPI"/>
    <x v="1"/>
    <x v="2"/>
    <x v="0"/>
    <n v="23330.2"/>
    <n v="21930.387999999999"/>
    <x v="4"/>
    <m/>
    <m/>
    <n v="7014.593770491806"/>
    <n v="1399.8120000000017"/>
    <n v="1.2858869619634637E-3"/>
    <n v="1"/>
    <n v="0"/>
    <n v="0"/>
  </r>
  <r>
    <x v="445"/>
    <x v="168"/>
    <s v="Gujarat"/>
    <x v="2"/>
    <x v="1"/>
    <x v="10"/>
    <n v="5"/>
    <n v="955.24"/>
    <n v="0.2"/>
    <n v="3820.96"/>
    <s v="COD"/>
    <x v="1"/>
    <x v="1"/>
    <x v="0"/>
    <n v="4776.2"/>
    <n v="3820.96"/>
    <x v="1"/>
    <m/>
    <m/>
    <n v="7014.593770491806"/>
    <n v="955.23999999999978"/>
    <n v="2.0937146685649683E-2"/>
    <n v="1"/>
    <n v="0"/>
    <n v="0"/>
  </r>
  <r>
    <x v="446"/>
    <x v="92"/>
    <s v="Maharashtra"/>
    <x v="2"/>
    <x v="2"/>
    <x v="5"/>
    <n v="3"/>
    <n v="2372.39"/>
    <n v="0.24"/>
    <n v="5409.05"/>
    <s v="Net Banking"/>
    <x v="1"/>
    <x v="2"/>
    <x v="0"/>
    <n v="7117.17"/>
    <n v="5409.0492000000004"/>
    <x v="2"/>
    <m/>
    <m/>
    <n v="7014.593770491806"/>
    <n v="1708.1207999999997"/>
    <n v="1.0116380527653549E-2"/>
    <n v="1"/>
    <n v="0"/>
    <n v="0"/>
  </r>
  <r>
    <x v="447"/>
    <x v="5"/>
    <s v="Maharashtra"/>
    <x v="2"/>
    <x v="1"/>
    <x v="14"/>
    <n v="3"/>
    <n v="1218.27"/>
    <n v="0.08"/>
    <n v="3362.43"/>
    <s v="Credit Card"/>
    <x v="0"/>
    <x v="1"/>
    <x v="0"/>
    <n v="3654.81"/>
    <n v="3362.4252000000001"/>
    <x v="1"/>
    <m/>
    <m/>
    <n v="6400.6183730158691"/>
    <n v="292.38479999999981"/>
    <n v="6.5666888292414656E-3"/>
    <n v="1"/>
    <n v="0"/>
    <n v="0"/>
  </r>
  <r>
    <x v="448"/>
    <x v="62"/>
    <s v="Tamil Nadu"/>
    <x v="3"/>
    <x v="2"/>
    <x v="6"/>
    <n v="5"/>
    <n v="2652.58"/>
    <n v="0.11"/>
    <n v="11803.98"/>
    <s v="UPI"/>
    <x v="1"/>
    <x v="2"/>
    <x v="1"/>
    <n v="13262.9"/>
    <n v="11803.981"/>
    <x v="2"/>
    <m/>
    <m/>
    <n v="7014.593770491806"/>
    <n v="1458.9189999999999"/>
    <n v="4.1469060311093353E-3"/>
    <n v="0"/>
    <n v="1"/>
    <n v="0"/>
  </r>
  <r>
    <x v="449"/>
    <x v="111"/>
    <s v="Karnataka"/>
    <x v="0"/>
    <x v="3"/>
    <x v="12"/>
    <n v="2"/>
    <n v="2045.52"/>
    <n v="0.02"/>
    <n v="4009.22"/>
    <s v="Credit Card"/>
    <x v="0"/>
    <x v="1"/>
    <x v="0"/>
    <n v="4091.04"/>
    <n v="4009.2192"/>
    <x v="3"/>
    <m/>
    <m/>
    <n v="6400.6183730158691"/>
    <n v="81.820799999999963"/>
    <n v="9.777464898901014E-4"/>
    <n v="1"/>
    <n v="0"/>
    <n v="0"/>
  </r>
  <r>
    <x v="450"/>
    <x v="169"/>
    <s v="Maharashtra"/>
    <x v="2"/>
    <x v="2"/>
    <x v="7"/>
    <n v="2"/>
    <n v="513.13"/>
    <n v="0.23"/>
    <n v="790.22"/>
    <s v="UPI"/>
    <x v="1"/>
    <x v="1"/>
    <x v="0"/>
    <n v="1026.26"/>
    <n v="790.22019999999998"/>
    <x v="2"/>
    <m/>
    <m/>
    <n v="7014.593770491806"/>
    <n v="236.03980000000001"/>
    <n v="4.482294935006724E-2"/>
    <n v="1"/>
    <n v="0"/>
    <n v="0"/>
  </r>
  <r>
    <x v="451"/>
    <x v="58"/>
    <s v="Delhi"/>
    <x v="1"/>
    <x v="4"/>
    <x v="18"/>
    <n v="2"/>
    <n v="240"/>
    <n v="0.17"/>
    <n v="398.4"/>
    <s v="Debit Card"/>
    <x v="1"/>
    <x v="1"/>
    <x v="0"/>
    <n v="480"/>
    <n v="398.4"/>
    <x v="4"/>
    <m/>
    <m/>
    <n v="7014.593770491806"/>
    <n v="81.600000000000023"/>
    <n v="7.0833333333333331E-2"/>
    <n v="1"/>
    <n v="0"/>
    <n v="0"/>
  </r>
  <r>
    <x v="452"/>
    <x v="53"/>
    <s v="Gujarat"/>
    <x v="1"/>
    <x v="1"/>
    <x v="1"/>
    <n v="5"/>
    <n v="967.48"/>
    <n v="0.15"/>
    <n v="4111.79"/>
    <s v="Net Banking"/>
    <x v="0"/>
    <x v="0"/>
    <x v="0"/>
    <n v="4837.3999999999996"/>
    <n v="4111.79"/>
    <x v="1"/>
    <m/>
    <m/>
    <n v="6400.6183730158691"/>
    <n v="725.60999999999967"/>
    <n v="1.5504196469177656E-2"/>
    <n v="1"/>
    <n v="0"/>
    <n v="0"/>
  </r>
  <r>
    <x v="453"/>
    <x v="14"/>
    <s v="Karnataka"/>
    <x v="1"/>
    <x v="1"/>
    <x v="1"/>
    <n v="2"/>
    <n v="4043.07"/>
    <n v="0.11"/>
    <n v="7196.66"/>
    <s v="Net Banking"/>
    <x v="1"/>
    <x v="1"/>
    <x v="0"/>
    <n v="8086.14"/>
    <n v="7196.6646000000001"/>
    <x v="1"/>
    <m/>
    <m/>
    <n v="7014.593770491806"/>
    <n v="889.47540000000026"/>
    <n v="2.720704810948116E-3"/>
    <n v="1"/>
    <n v="0"/>
    <n v="0"/>
  </r>
  <r>
    <x v="454"/>
    <x v="94"/>
    <s v="Maharashtra"/>
    <x v="1"/>
    <x v="4"/>
    <x v="19"/>
    <n v="3"/>
    <n v="1505.14"/>
    <n v="0.13"/>
    <n v="3928.42"/>
    <s v="COD"/>
    <x v="0"/>
    <x v="0"/>
    <x v="1"/>
    <n v="4515.42"/>
    <n v="3928.4153999999999"/>
    <x v="4"/>
    <m/>
    <m/>
    <n v="6400.6183730158691"/>
    <n v="587.00460000000021"/>
    <n v="8.6370703057522882E-3"/>
    <n v="0"/>
    <n v="1"/>
    <n v="0"/>
  </r>
  <r>
    <x v="455"/>
    <x v="100"/>
    <s v="Maharashtra"/>
    <x v="3"/>
    <x v="2"/>
    <x v="6"/>
    <n v="5"/>
    <n v="1232.96"/>
    <n v="0"/>
    <n v="6164.8"/>
    <s v="Net Banking"/>
    <x v="2"/>
    <x v="1"/>
    <x v="0"/>
    <n v="6164.8"/>
    <n v="6164.8"/>
    <x v="2"/>
    <m/>
    <m/>
    <n v="6557.4564173228364"/>
    <n v="0"/>
    <n v="0"/>
    <n v="1"/>
    <n v="0"/>
    <n v="0"/>
  </r>
  <r>
    <x v="456"/>
    <x v="98"/>
    <s v="Tamil Nadu"/>
    <x v="1"/>
    <x v="1"/>
    <x v="14"/>
    <n v="4"/>
    <n v="4159.29"/>
    <n v="0.06"/>
    <n v="15638.93"/>
    <s v="Debit Card"/>
    <x v="0"/>
    <x v="2"/>
    <x v="0"/>
    <n v="16637.16"/>
    <n v="15638.930399999999"/>
    <x v="1"/>
    <m/>
    <m/>
    <n v="6400.6183730158691"/>
    <n v="998.22960000000057"/>
    <n v="1.4425538974199923E-3"/>
    <n v="1"/>
    <n v="0"/>
    <n v="0"/>
  </r>
  <r>
    <x v="457"/>
    <x v="170"/>
    <s v="Karnataka"/>
    <x v="2"/>
    <x v="1"/>
    <x v="1"/>
    <n v="4"/>
    <n v="1021.2"/>
    <n v="0.02"/>
    <n v="4003.1"/>
    <s v="COD"/>
    <x v="2"/>
    <x v="2"/>
    <x v="0"/>
    <n v="4084.8"/>
    <n v="4003.1040000000003"/>
    <x v="1"/>
    <m/>
    <m/>
    <n v="6557.4564173228364"/>
    <n v="81.695999999999913"/>
    <n v="1.9584802193497843E-3"/>
    <n v="1"/>
    <n v="0"/>
    <n v="0"/>
  </r>
  <r>
    <x v="458"/>
    <x v="88"/>
    <s v="Karnataka"/>
    <x v="0"/>
    <x v="2"/>
    <x v="5"/>
    <n v="2"/>
    <n v="1671.15"/>
    <n v="0.04"/>
    <n v="3208.61"/>
    <s v="COD"/>
    <x v="2"/>
    <x v="0"/>
    <x v="0"/>
    <n v="3342.3"/>
    <n v="3208.6080000000002"/>
    <x v="2"/>
    <m/>
    <m/>
    <n v="6557.4564173228364"/>
    <n v="133.69200000000001"/>
    <n v="2.3935613200490682E-3"/>
    <n v="1"/>
    <n v="0"/>
    <n v="0"/>
  </r>
  <r>
    <x v="459"/>
    <x v="75"/>
    <s v="Karnataka"/>
    <x v="0"/>
    <x v="0"/>
    <x v="2"/>
    <n v="4"/>
    <n v="3662.82"/>
    <n v="0.06"/>
    <n v="13772.2"/>
    <s v="Debit Card"/>
    <x v="1"/>
    <x v="2"/>
    <x v="0"/>
    <n v="14651.28"/>
    <n v="13772.2032"/>
    <x v="0"/>
    <m/>
    <m/>
    <n v="7014.593770491806"/>
    <n v="879.07680000000073"/>
    <n v="1.6380821334381704E-3"/>
    <n v="1"/>
    <n v="0"/>
    <n v="0"/>
  </r>
  <r>
    <x v="460"/>
    <x v="171"/>
    <s v="Karnataka"/>
    <x v="3"/>
    <x v="4"/>
    <x v="18"/>
    <n v="4"/>
    <n v="3514.98"/>
    <n v="0.01"/>
    <n v="13919.32"/>
    <s v="Net Banking"/>
    <x v="2"/>
    <x v="2"/>
    <x v="0"/>
    <n v="14059.92"/>
    <n v="13919.3208"/>
    <x v="4"/>
    <m/>
    <m/>
    <n v="6557.4564173228364"/>
    <n v="140.59920000000056"/>
    <n v="2.8449664009468052E-4"/>
    <n v="1"/>
    <n v="0"/>
    <n v="0"/>
  </r>
  <r>
    <x v="461"/>
    <x v="140"/>
    <s v="Gujarat"/>
    <x v="0"/>
    <x v="2"/>
    <x v="7"/>
    <n v="2"/>
    <n v="4488.92"/>
    <n v="0.06"/>
    <n v="8439.17"/>
    <s v="Net Banking"/>
    <x v="0"/>
    <x v="1"/>
    <x v="0"/>
    <n v="8977.84"/>
    <n v="8439.1695999999993"/>
    <x v="2"/>
    <m/>
    <m/>
    <n v="6400.6183730158691"/>
    <n v="538.67040000000088"/>
    <n v="1.3366243996328737E-3"/>
    <n v="1"/>
    <n v="0"/>
    <n v="0"/>
  </r>
  <r>
    <x v="462"/>
    <x v="74"/>
    <s v="Tamil Nadu"/>
    <x v="3"/>
    <x v="3"/>
    <x v="15"/>
    <n v="1"/>
    <n v="1075.98"/>
    <n v="0.18"/>
    <n v="882.3"/>
    <s v="Debit Card"/>
    <x v="1"/>
    <x v="2"/>
    <x v="0"/>
    <n v="1075.98"/>
    <n v="882.30360000000007"/>
    <x v="3"/>
    <m/>
    <m/>
    <n v="7014.593770491806"/>
    <n v="193.67639999999994"/>
    <n v="1.6728935482072157E-2"/>
    <n v="1"/>
    <n v="0"/>
    <n v="0"/>
  </r>
  <r>
    <x v="463"/>
    <x v="24"/>
    <s v="Delhi"/>
    <x v="2"/>
    <x v="4"/>
    <x v="17"/>
    <n v="5"/>
    <n v="2652.54"/>
    <n v="0.06"/>
    <n v="12466.94"/>
    <s v="Credit Card"/>
    <x v="1"/>
    <x v="0"/>
    <x v="0"/>
    <n v="13262.7"/>
    <n v="12466.938"/>
    <x v="4"/>
    <m/>
    <m/>
    <n v="7014.593770491806"/>
    <n v="795.76200000000063"/>
    <n v="2.2619828541699653E-3"/>
    <n v="1"/>
    <n v="0"/>
    <n v="0"/>
  </r>
  <r>
    <x v="464"/>
    <x v="88"/>
    <s v="Maharashtra"/>
    <x v="0"/>
    <x v="0"/>
    <x v="4"/>
    <n v="4"/>
    <n v="1690.12"/>
    <n v="0.04"/>
    <n v="6490.06"/>
    <s v="Debit Card"/>
    <x v="1"/>
    <x v="1"/>
    <x v="0"/>
    <n v="6760.48"/>
    <n v="6490.0607999999993"/>
    <x v="0"/>
    <m/>
    <m/>
    <n v="7014.593770491806"/>
    <n v="270.41920000000027"/>
    <n v="2.3666958559155561E-3"/>
    <n v="1"/>
    <n v="0"/>
    <n v="0"/>
  </r>
  <r>
    <x v="465"/>
    <x v="133"/>
    <s v="Maharashtra"/>
    <x v="3"/>
    <x v="3"/>
    <x v="8"/>
    <n v="4"/>
    <n v="3473.19"/>
    <n v="0.04"/>
    <n v="13337.05"/>
    <s v="COD"/>
    <x v="1"/>
    <x v="2"/>
    <x v="0"/>
    <n v="13892.76"/>
    <n v="13337.0496"/>
    <x v="3"/>
    <m/>
    <m/>
    <n v="7014.593770491806"/>
    <n v="555.71039999999994"/>
    <n v="1.1516790040279974E-3"/>
    <n v="1"/>
    <n v="0"/>
    <n v="0"/>
  </r>
  <r>
    <x v="466"/>
    <x v="46"/>
    <s v="Maharashtra"/>
    <x v="1"/>
    <x v="0"/>
    <x v="2"/>
    <n v="2"/>
    <n v="3536.51"/>
    <n v="0.2"/>
    <n v="5658.42"/>
    <s v="Credit Card"/>
    <x v="2"/>
    <x v="2"/>
    <x v="0"/>
    <n v="7073.02"/>
    <n v="5658.4160000000011"/>
    <x v="0"/>
    <m/>
    <m/>
    <n v="6557.4564173228364"/>
    <n v="1414.6039999999994"/>
    <n v="5.6552929300355435E-3"/>
    <n v="1"/>
    <n v="0"/>
    <n v="0"/>
  </r>
  <r>
    <x v="467"/>
    <x v="96"/>
    <s v="Tamil Nadu"/>
    <x v="1"/>
    <x v="1"/>
    <x v="1"/>
    <n v="4"/>
    <n v="1855.02"/>
    <n v="0.03"/>
    <n v="7197.48"/>
    <s v="Debit Card"/>
    <x v="0"/>
    <x v="2"/>
    <x v="0"/>
    <n v="7420.08"/>
    <n v="7197.4776000000002"/>
    <x v="1"/>
    <m/>
    <m/>
    <n v="6400.6183730158691"/>
    <n v="222.60239999999976"/>
    <n v="1.6172332373774947E-3"/>
    <n v="1"/>
    <n v="0"/>
    <n v="0"/>
  </r>
  <r>
    <x v="468"/>
    <x v="151"/>
    <s v="Gujarat"/>
    <x v="1"/>
    <x v="1"/>
    <x v="1"/>
    <n v="5"/>
    <n v="1014.47"/>
    <n v="0.09"/>
    <n v="4615.84"/>
    <s v="Net Banking"/>
    <x v="0"/>
    <x v="0"/>
    <x v="0"/>
    <n v="5072.3500000000004"/>
    <n v="4615.8385000000007"/>
    <x v="1"/>
    <m/>
    <m/>
    <n v="6400.6183730158691"/>
    <n v="456.51149999999961"/>
    <n v="8.8716275493607496E-3"/>
    <n v="1"/>
    <n v="0"/>
    <n v="0"/>
  </r>
  <r>
    <x v="469"/>
    <x v="74"/>
    <s v="Maharashtra"/>
    <x v="1"/>
    <x v="1"/>
    <x v="10"/>
    <n v="4"/>
    <n v="1548.8"/>
    <n v="7.0000000000000007E-2"/>
    <n v="5761.54"/>
    <s v="COD"/>
    <x v="0"/>
    <x v="1"/>
    <x v="0"/>
    <n v="6195.2"/>
    <n v="5761.5359999999991"/>
    <x v="1"/>
    <m/>
    <m/>
    <n v="6400.6183730158691"/>
    <n v="433.66400000000067"/>
    <n v="4.5196280991735543E-3"/>
    <n v="1"/>
    <n v="0"/>
    <n v="0"/>
  </r>
  <r>
    <x v="470"/>
    <x v="77"/>
    <s v="Delhi"/>
    <x v="0"/>
    <x v="1"/>
    <x v="14"/>
    <n v="3"/>
    <n v="3902.48"/>
    <n v="0.06"/>
    <n v="11004.99"/>
    <s v="Credit Card"/>
    <x v="1"/>
    <x v="0"/>
    <x v="0"/>
    <n v="11707.44"/>
    <n v="11004.9936"/>
    <x v="1"/>
    <m/>
    <m/>
    <n v="7014.593770491806"/>
    <n v="702.44640000000072"/>
    <n v="1.5374838564195074E-3"/>
    <n v="1"/>
    <n v="0"/>
    <n v="0"/>
  </r>
  <r>
    <x v="471"/>
    <x v="172"/>
    <s v="Delhi"/>
    <x v="2"/>
    <x v="1"/>
    <x v="14"/>
    <n v="4"/>
    <n v="3852.1"/>
    <n v="0.04"/>
    <n v="14792.06"/>
    <s v="COD"/>
    <x v="1"/>
    <x v="1"/>
    <x v="0"/>
    <n v="15408.4"/>
    <n v="14792.063999999998"/>
    <x v="1"/>
    <m/>
    <m/>
    <n v="7014.593770491806"/>
    <n v="616.33600000000115"/>
    <n v="1.038394641883648E-3"/>
    <n v="1"/>
    <n v="0"/>
    <n v="0"/>
  </r>
  <r>
    <x v="472"/>
    <x v="69"/>
    <s v="Maharashtra"/>
    <x v="0"/>
    <x v="4"/>
    <x v="19"/>
    <n v="1"/>
    <n v="314.51"/>
    <n v="0.23"/>
    <n v="242.17"/>
    <s v="COD"/>
    <x v="1"/>
    <x v="2"/>
    <x v="0"/>
    <n v="314.51"/>
    <n v="242.17269999999999"/>
    <x v="4"/>
    <m/>
    <m/>
    <n v="7014.593770491806"/>
    <n v="72.337299999999999"/>
    <n v="7.3129630218435035E-2"/>
    <n v="1"/>
    <n v="0"/>
    <n v="0"/>
  </r>
  <r>
    <x v="473"/>
    <x v="88"/>
    <s v="Maharashtra"/>
    <x v="2"/>
    <x v="2"/>
    <x v="11"/>
    <n v="4"/>
    <n v="3323.81"/>
    <n v="0.13"/>
    <n v="11566.86"/>
    <s v="Credit Card"/>
    <x v="1"/>
    <x v="0"/>
    <x v="0"/>
    <n v="13295.24"/>
    <n v="11566.8588"/>
    <x v="2"/>
    <m/>
    <m/>
    <n v="7014.593770491806"/>
    <n v="1728.3811999999998"/>
    <n v="3.9111742247601401E-3"/>
    <n v="1"/>
    <n v="0"/>
    <n v="0"/>
  </r>
  <r>
    <x v="474"/>
    <x v="131"/>
    <s v="Maharashtra"/>
    <x v="0"/>
    <x v="3"/>
    <x v="8"/>
    <n v="4"/>
    <n v="4649.18"/>
    <n v="0.21"/>
    <n v="14691.41"/>
    <s v="Debit Card"/>
    <x v="1"/>
    <x v="1"/>
    <x v="0"/>
    <n v="18596.72"/>
    <n v="14691.408800000001"/>
    <x v="3"/>
    <m/>
    <m/>
    <n v="7014.593770491806"/>
    <n v="3905.3112000000001"/>
    <n v="4.5169255653685157E-3"/>
    <n v="1"/>
    <n v="0"/>
    <n v="0"/>
  </r>
  <r>
    <x v="475"/>
    <x v="99"/>
    <s v="Maharashtra"/>
    <x v="0"/>
    <x v="2"/>
    <x v="6"/>
    <n v="5"/>
    <n v="299.2"/>
    <n v="0.02"/>
    <n v="1466.08"/>
    <s v="COD"/>
    <x v="2"/>
    <x v="1"/>
    <x v="1"/>
    <n v="1496"/>
    <n v="1466.08"/>
    <x v="2"/>
    <m/>
    <m/>
    <n v="6557.4564173228364"/>
    <n v="29.920000000000073"/>
    <n v="6.6844919786096255E-3"/>
    <n v="0"/>
    <n v="1"/>
    <n v="0"/>
  </r>
  <r>
    <x v="476"/>
    <x v="75"/>
    <s v="Maharashtra"/>
    <x v="3"/>
    <x v="1"/>
    <x v="13"/>
    <n v="4"/>
    <n v="1028.3599999999999"/>
    <n v="0.13"/>
    <n v="3578.69"/>
    <s v="Debit Card"/>
    <x v="1"/>
    <x v="2"/>
    <x v="0"/>
    <n v="4113.4399999999996"/>
    <n v="3578.6927999999998"/>
    <x v="1"/>
    <m/>
    <m/>
    <n v="7014.593770491806"/>
    <n v="534.74719999999979"/>
    <n v="1.2641487416857911E-2"/>
    <n v="1"/>
    <n v="0"/>
    <n v="0"/>
  </r>
  <r>
    <x v="477"/>
    <x v="160"/>
    <s v="Maharashtra"/>
    <x v="3"/>
    <x v="1"/>
    <x v="14"/>
    <n v="4"/>
    <n v="3542.5"/>
    <n v="0.11"/>
    <n v="12611.3"/>
    <s v="COD"/>
    <x v="2"/>
    <x v="2"/>
    <x v="3"/>
    <n v="14170"/>
    <n v="12611.300000000001"/>
    <x v="1"/>
    <m/>
    <m/>
    <n v="6557.4564173228364"/>
    <n v="1558.6999999999989"/>
    <n v="3.1051517290049402E-3"/>
    <n v="0"/>
    <n v="0"/>
    <n v="1"/>
  </r>
  <r>
    <x v="478"/>
    <x v="31"/>
    <s v="Gujarat"/>
    <x v="2"/>
    <x v="1"/>
    <x v="14"/>
    <n v="2"/>
    <n v="2716.11"/>
    <n v="0.15"/>
    <n v="4617.3900000000003"/>
    <s v="UPI"/>
    <x v="1"/>
    <x v="1"/>
    <x v="0"/>
    <n v="5432.22"/>
    <n v="4617.3869999999997"/>
    <x v="1"/>
    <m/>
    <m/>
    <n v="7014.593770491806"/>
    <n v="814.83300000000054"/>
    <n v="5.5226040182466832E-3"/>
    <n v="1"/>
    <n v="0"/>
    <n v="0"/>
  </r>
  <r>
    <x v="479"/>
    <x v="69"/>
    <s v="Tamil Nadu"/>
    <x v="1"/>
    <x v="4"/>
    <x v="17"/>
    <n v="3"/>
    <n v="3081.23"/>
    <n v="0.14000000000000001"/>
    <n v="7949.57"/>
    <s v="Net Banking"/>
    <x v="1"/>
    <x v="2"/>
    <x v="3"/>
    <n v="9243.69"/>
    <n v="7949.5734000000002"/>
    <x v="4"/>
    <m/>
    <m/>
    <n v="7014.593770491806"/>
    <n v="1294.1166000000003"/>
    <n v="4.5436400398542144E-3"/>
    <n v="0"/>
    <n v="0"/>
    <n v="1"/>
  </r>
  <r>
    <x v="480"/>
    <x v="58"/>
    <s v="Tamil Nadu"/>
    <x v="0"/>
    <x v="4"/>
    <x v="17"/>
    <n v="1"/>
    <n v="3658.94"/>
    <n v="0.25"/>
    <n v="2744.2"/>
    <s v="Net Banking"/>
    <x v="2"/>
    <x v="0"/>
    <x v="0"/>
    <n v="3658.94"/>
    <n v="2744.2049999999999"/>
    <x v="4"/>
    <m/>
    <m/>
    <n v="6557.4564173228364"/>
    <n v="914.73500000000013"/>
    <n v="6.8325799275199923E-3"/>
    <n v="1"/>
    <n v="0"/>
    <n v="0"/>
  </r>
  <r>
    <x v="481"/>
    <x v="98"/>
    <s v="Karnataka"/>
    <x v="2"/>
    <x v="4"/>
    <x v="19"/>
    <n v="3"/>
    <n v="206.34"/>
    <n v="0.21"/>
    <n v="489.03"/>
    <s v="Debit Card"/>
    <x v="0"/>
    <x v="0"/>
    <x v="1"/>
    <n v="619.02"/>
    <n v="489.0258"/>
    <x v="4"/>
    <m/>
    <m/>
    <n v="6400.6183730158691"/>
    <n v="129.99419999999998"/>
    <n v="0.10177377144518757"/>
    <n v="0"/>
    <n v="1"/>
    <n v="0"/>
  </r>
  <r>
    <x v="482"/>
    <x v="8"/>
    <s v="Maharashtra"/>
    <x v="3"/>
    <x v="1"/>
    <x v="10"/>
    <n v="3"/>
    <n v="864.92"/>
    <n v="7.0000000000000007E-2"/>
    <n v="2413.13"/>
    <s v="Credit Card"/>
    <x v="2"/>
    <x v="0"/>
    <x v="0"/>
    <n v="2594.7599999999998"/>
    <n v="2413.1267999999995"/>
    <x v="1"/>
    <m/>
    <m/>
    <n v="6557.4564173228364"/>
    <n v="181.63320000000022"/>
    <n v="8.0932340563289115E-3"/>
    <n v="1"/>
    <n v="0"/>
    <n v="0"/>
  </r>
  <r>
    <x v="483"/>
    <x v="160"/>
    <s v="Gujarat"/>
    <x v="3"/>
    <x v="4"/>
    <x v="19"/>
    <n v="2"/>
    <n v="3697.9"/>
    <n v="0.18"/>
    <n v="6064.56"/>
    <s v="Net Banking"/>
    <x v="1"/>
    <x v="1"/>
    <x v="0"/>
    <n v="7395.8"/>
    <n v="6064.5560000000005"/>
    <x v="4"/>
    <m/>
    <m/>
    <n v="7014.593770491806"/>
    <n v="1331.2439999999997"/>
    <n v="4.8676275724059597E-3"/>
    <n v="1"/>
    <n v="0"/>
    <n v="0"/>
  </r>
  <r>
    <x v="484"/>
    <x v="50"/>
    <s v="Gujarat"/>
    <x v="2"/>
    <x v="1"/>
    <x v="13"/>
    <n v="5"/>
    <n v="1969.58"/>
    <n v="0.2"/>
    <n v="7878.32"/>
    <s v="UPI"/>
    <x v="0"/>
    <x v="1"/>
    <x v="1"/>
    <n v="9847.9"/>
    <n v="7878.32"/>
    <x v="1"/>
    <m/>
    <m/>
    <n v="6400.6183730158691"/>
    <n v="1969.58"/>
    <n v="1.015444917190467E-2"/>
    <n v="0"/>
    <n v="1"/>
    <n v="0"/>
  </r>
  <r>
    <x v="485"/>
    <x v="39"/>
    <s v="Maharashtra"/>
    <x v="1"/>
    <x v="2"/>
    <x v="5"/>
    <n v="5"/>
    <n v="4650.3999999999996"/>
    <n v="0.16"/>
    <n v="19531.68"/>
    <s v="Debit Card"/>
    <x v="1"/>
    <x v="0"/>
    <x v="0"/>
    <n v="23252"/>
    <n v="19531.68"/>
    <x v="2"/>
    <m/>
    <m/>
    <n v="7014.593770491806"/>
    <n v="3720.3199999999997"/>
    <n v="3.4405642525374169E-3"/>
    <n v="1"/>
    <n v="0"/>
    <n v="0"/>
  </r>
  <r>
    <x v="486"/>
    <x v="20"/>
    <s v="Karnataka"/>
    <x v="0"/>
    <x v="1"/>
    <x v="13"/>
    <n v="2"/>
    <n v="1701.47"/>
    <n v="0.17"/>
    <n v="2824.44"/>
    <s v="COD"/>
    <x v="1"/>
    <x v="2"/>
    <x v="0"/>
    <n v="3402.94"/>
    <n v="2824.4402"/>
    <x v="1"/>
    <m/>
    <m/>
    <n v="7014.593770491806"/>
    <n v="578.49980000000005"/>
    <n v="9.9913604118791396E-3"/>
    <n v="1"/>
    <n v="0"/>
    <n v="0"/>
  </r>
  <r>
    <x v="487"/>
    <x v="46"/>
    <s v="Gujarat"/>
    <x v="3"/>
    <x v="2"/>
    <x v="5"/>
    <n v="1"/>
    <n v="1188.22"/>
    <n v="7.0000000000000007E-2"/>
    <n v="1105.04"/>
    <s v="COD"/>
    <x v="1"/>
    <x v="1"/>
    <x v="0"/>
    <n v="1188.22"/>
    <n v="1105.0445999999999"/>
    <x v="2"/>
    <m/>
    <m/>
    <n v="7014.593770491806"/>
    <n v="83.175400000000081"/>
    <n v="5.8911649357863026E-3"/>
    <n v="1"/>
    <n v="0"/>
    <n v="0"/>
  </r>
  <r>
    <x v="488"/>
    <x v="151"/>
    <s v="Gujarat"/>
    <x v="3"/>
    <x v="0"/>
    <x v="3"/>
    <n v="4"/>
    <n v="1386.53"/>
    <n v="0.1"/>
    <n v="4991.51"/>
    <s v="Credit Card"/>
    <x v="1"/>
    <x v="1"/>
    <x v="3"/>
    <n v="5546.12"/>
    <n v="4991.5079999999998"/>
    <x v="0"/>
    <m/>
    <m/>
    <n v="7014.593770491806"/>
    <n v="554.61200000000008"/>
    <n v="7.2122492841842582E-3"/>
    <n v="0"/>
    <n v="0"/>
    <n v="1"/>
  </r>
  <r>
    <x v="489"/>
    <x v="75"/>
    <s v="Tamil Nadu"/>
    <x v="3"/>
    <x v="2"/>
    <x v="11"/>
    <n v="5"/>
    <n v="1060.8900000000001"/>
    <n v="0.15"/>
    <n v="4508.78"/>
    <s v="Net Banking"/>
    <x v="1"/>
    <x v="0"/>
    <x v="0"/>
    <n v="5304.4500000000007"/>
    <n v="4508.7825000000003"/>
    <x v="2"/>
    <m/>
    <m/>
    <n v="7014.593770491806"/>
    <n v="795.66750000000047"/>
    <n v="1.413907191131974E-2"/>
    <n v="1"/>
    <n v="0"/>
    <n v="0"/>
  </r>
  <r>
    <x v="490"/>
    <x v="173"/>
    <s v="Karnataka"/>
    <x v="3"/>
    <x v="4"/>
    <x v="18"/>
    <n v="1"/>
    <n v="3391.56"/>
    <n v="0.11"/>
    <n v="3018.49"/>
    <s v="COD"/>
    <x v="0"/>
    <x v="1"/>
    <x v="0"/>
    <n v="3391.56"/>
    <n v="3018.4884000000002"/>
    <x v="4"/>
    <m/>
    <m/>
    <n v="6400.6183730158691"/>
    <n v="373.07159999999976"/>
    <n v="3.2433452452558706E-3"/>
    <n v="1"/>
    <n v="0"/>
    <n v="0"/>
  </r>
  <r>
    <x v="491"/>
    <x v="59"/>
    <s v="Karnataka"/>
    <x v="3"/>
    <x v="1"/>
    <x v="13"/>
    <n v="5"/>
    <n v="4125.76"/>
    <n v="0.2"/>
    <n v="16503.04"/>
    <s v="Debit Card"/>
    <x v="2"/>
    <x v="0"/>
    <x v="0"/>
    <n v="20628.800000000003"/>
    <n v="16503.040000000005"/>
    <x v="1"/>
    <m/>
    <m/>
    <n v="6557.4564173228364"/>
    <n v="4125.7599999999984"/>
    <n v="4.8475917164352749E-3"/>
    <n v="1"/>
    <n v="0"/>
    <n v="0"/>
  </r>
  <r>
    <x v="492"/>
    <x v="64"/>
    <s v="Karnataka"/>
    <x v="3"/>
    <x v="3"/>
    <x v="12"/>
    <n v="1"/>
    <n v="650.62"/>
    <n v="0.01"/>
    <n v="644.11"/>
    <s v="Debit Card"/>
    <x v="1"/>
    <x v="0"/>
    <x v="1"/>
    <n v="650.62"/>
    <n v="644.11379999999997"/>
    <x v="3"/>
    <m/>
    <m/>
    <n v="7014.593770491806"/>
    <n v="6.5062000000000353"/>
    <n v="1.5369954812332852E-3"/>
    <n v="0"/>
    <n v="1"/>
    <n v="0"/>
  </r>
  <r>
    <x v="493"/>
    <x v="93"/>
    <s v="Karnataka"/>
    <x v="3"/>
    <x v="4"/>
    <x v="19"/>
    <n v="4"/>
    <n v="2408.83"/>
    <n v="0.08"/>
    <n v="8864.49"/>
    <s v="Credit Card"/>
    <x v="2"/>
    <x v="0"/>
    <x v="0"/>
    <n v="9635.32"/>
    <n v="8864.4943999999996"/>
    <x v="4"/>
    <m/>
    <m/>
    <n v="6557.4564173228364"/>
    <n v="770.82560000000012"/>
    <n v="3.3211143999368991E-3"/>
    <n v="1"/>
    <n v="0"/>
    <n v="0"/>
  </r>
  <r>
    <x v="494"/>
    <x v="5"/>
    <s v="Gujarat"/>
    <x v="0"/>
    <x v="1"/>
    <x v="1"/>
    <n v="2"/>
    <n v="3505.85"/>
    <n v="0.17"/>
    <n v="5819.71"/>
    <s v="Net Banking"/>
    <x v="1"/>
    <x v="1"/>
    <x v="0"/>
    <n v="7011.7"/>
    <n v="5819.7109999999993"/>
    <x v="1"/>
    <m/>
    <m/>
    <n v="7014.593770491806"/>
    <n v="1191.9890000000005"/>
    <n v="4.8490380364248327E-3"/>
    <n v="1"/>
    <n v="0"/>
    <n v="0"/>
  </r>
  <r>
    <x v="495"/>
    <x v="71"/>
    <s v="Delhi"/>
    <x v="1"/>
    <x v="0"/>
    <x v="2"/>
    <n v="1"/>
    <n v="2378.31"/>
    <n v="0.24"/>
    <n v="1807.52"/>
    <s v="COD"/>
    <x v="2"/>
    <x v="2"/>
    <x v="0"/>
    <n v="2378.31"/>
    <n v="1807.5155999999999"/>
    <x v="0"/>
    <m/>
    <m/>
    <n v="6557.4564173228364"/>
    <n v="570.7944"/>
    <n v="1.0091199212886462E-2"/>
    <n v="1"/>
    <n v="0"/>
    <n v="0"/>
  </r>
  <r>
    <x v="496"/>
    <x v="165"/>
    <s v="Maharashtra"/>
    <x v="0"/>
    <x v="4"/>
    <x v="19"/>
    <n v="4"/>
    <n v="1232.73"/>
    <n v="0.1"/>
    <n v="4437.83"/>
    <s v="UPI"/>
    <x v="1"/>
    <x v="0"/>
    <x v="1"/>
    <n v="4930.92"/>
    <n v="4437.8280000000004"/>
    <x v="4"/>
    <m/>
    <m/>
    <n v="7014.593770491806"/>
    <n v="493.09199999999964"/>
    <n v="8.1120764482084488E-3"/>
    <n v="0"/>
    <n v="1"/>
    <n v="0"/>
  </r>
  <r>
    <x v="497"/>
    <x v="38"/>
    <s v="Delhi"/>
    <x v="3"/>
    <x v="2"/>
    <x v="7"/>
    <n v="4"/>
    <n v="2847.37"/>
    <n v="0.18"/>
    <n v="9339.3700000000008"/>
    <s v="Debit Card"/>
    <x v="1"/>
    <x v="2"/>
    <x v="1"/>
    <n v="11389.48"/>
    <n v="9339.3736000000008"/>
    <x v="2"/>
    <m/>
    <m/>
    <n v="7014.593770491806"/>
    <n v="2050.1063999999988"/>
    <n v="6.3216231118540973E-3"/>
    <n v="0"/>
    <n v="1"/>
    <n v="0"/>
  </r>
  <r>
    <x v="498"/>
    <x v="143"/>
    <s v="Tamil Nadu"/>
    <x v="2"/>
    <x v="4"/>
    <x v="17"/>
    <n v="2"/>
    <n v="190.02"/>
    <n v="0.17"/>
    <n v="315.43"/>
    <s v="Net Banking"/>
    <x v="1"/>
    <x v="1"/>
    <x v="0"/>
    <n v="380.04"/>
    <n v="315.4332"/>
    <x v="4"/>
    <m/>
    <m/>
    <n v="7014.593770491806"/>
    <n v="64.606800000000021"/>
    <n v="8.9464266919271659E-2"/>
    <n v="1"/>
    <n v="0"/>
    <n v="0"/>
  </r>
  <r>
    <x v="499"/>
    <x v="56"/>
    <s v="Maharashtra"/>
    <x v="3"/>
    <x v="1"/>
    <x v="1"/>
    <n v="1"/>
    <n v="4726.2700000000004"/>
    <n v="0.24"/>
    <n v="3591.97"/>
    <s v="UPI"/>
    <x v="2"/>
    <x v="2"/>
    <x v="0"/>
    <n v="4726.2700000000004"/>
    <n v="3591.9652000000006"/>
    <x v="1"/>
    <m/>
    <m/>
    <n v="6557.4564173228364"/>
    <n v="1134.3047999999999"/>
    <n v="5.0780001988883407E-3"/>
    <n v="1"/>
    <n v="0"/>
    <n v="0"/>
  </r>
  <r>
    <x v="500"/>
    <x v="11"/>
    <s v="Maharashtra"/>
    <x v="3"/>
    <x v="2"/>
    <x v="11"/>
    <n v="5"/>
    <n v="4376.24"/>
    <n v="0.17"/>
    <n v="18161.400000000001"/>
    <s v="Net Banking"/>
    <x v="1"/>
    <x v="1"/>
    <x v="0"/>
    <n v="21881.199999999997"/>
    <n v="18161.395999999997"/>
    <x v="2"/>
    <m/>
    <m/>
    <n v="7014.593770491806"/>
    <n v="3719.8040000000001"/>
    <n v="3.8846132753231092E-3"/>
    <n v="1"/>
    <n v="0"/>
    <n v="0"/>
  </r>
  <r>
    <x v="501"/>
    <x v="26"/>
    <s v="Gujarat"/>
    <x v="3"/>
    <x v="2"/>
    <x v="6"/>
    <n v="5"/>
    <n v="745.68"/>
    <n v="0.16"/>
    <n v="3131.86"/>
    <s v="UPI"/>
    <x v="2"/>
    <x v="0"/>
    <x v="1"/>
    <n v="3728.3999999999996"/>
    <n v="3131.8559999999998"/>
    <x v="2"/>
    <m/>
    <m/>
    <n v="6557.4564173228364"/>
    <n v="596.54399999999987"/>
    <n v="2.1456925222615601E-2"/>
    <n v="0"/>
    <n v="1"/>
    <n v="0"/>
  </r>
  <r>
    <x v="502"/>
    <x v="172"/>
    <s v="Tamil Nadu"/>
    <x v="0"/>
    <x v="4"/>
    <x v="16"/>
    <n v="5"/>
    <n v="4593.8500000000004"/>
    <n v="0.08"/>
    <n v="21131.71"/>
    <s v="Debit Card"/>
    <x v="1"/>
    <x v="0"/>
    <x v="0"/>
    <n v="22969.25"/>
    <n v="21131.71"/>
    <x v="4"/>
    <m/>
    <m/>
    <n v="7014.593770491806"/>
    <n v="1837.5400000000009"/>
    <n v="1.741458689334654E-3"/>
    <n v="1"/>
    <n v="0"/>
    <n v="0"/>
  </r>
  <r>
    <x v="503"/>
    <x v="78"/>
    <s v="Karnataka"/>
    <x v="2"/>
    <x v="3"/>
    <x v="8"/>
    <n v="3"/>
    <n v="2270.7199999999998"/>
    <n v="0.23"/>
    <n v="5245.36"/>
    <s v="Net Banking"/>
    <x v="2"/>
    <x v="0"/>
    <x v="0"/>
    <n v="6812.16"/>
    <n v="5245.3631999999998"/>
    <x v="3"/>
    <m/>
    <m/>
    <n v="6557.4564173228364"/>
    <n v="1566.7968000000001"/>
    <n v="1.0128945885005639E-2"/>
    <n v="1"/>
    <n v="0"/>
    <n v="0"/>
  </r>
  <r>
    <x v="504"/>
    <x v="33"/>
    <s v="Delhi"/>
    <x v="3"/>
    <x v="3"/>
    <x v="8"/>
    <n v="5"/>
    <n v="3123.04"/>
    <n v="0.15"/>
    <n v="13272.92"/>
    <s v="Debit Card"/>
    <x v="0"/>
    <x v="0"/>
    <x v="0"/>
    <n v="15615.2"/>
    <n v="13272.92"/>
    <x v="3"/>
    <m/>
    <m/>
    <n v="6400.6183730158691"/>
    <n v="2342.2800000000007"/>
    <n v="4.8030124494082681E-3"/>
    <n v="1"/>
    <n v="0"/>
    <n v="0"/>
  </r>
  <r>
    <x v="505"/>
    <x v="25"/>
    <s v="Karnataka"/>
    <x v="2"/>
    <x v="3"/>
    <x v="8"/>
    <n v="4"/>
    <n v="757.02"/>
    <n v="0.21"/>
    <n v="2392.1799999999998"/>
    <s v="Credit Card"/>
    <x v="1"/>
    <x v="1"/>
    <x v="0"/>
    <n v="3028.08"/>
    <n v="2392.1831999999999"/>
    <x v="3"/>
    <m/>
    <m/>
    <n v="7014.593770491806"/>
    <n v="635.89679999999998"/>
    <n v="2.7740350320995484E-2"/>
    <n v="1"/>
    <n v="0"/>
    <n v="0"/>
  </r>
  <r>
    <x v="506"/>
    <x v="114"/>
    <s v="Tamil Nadu"/>
    <x v="2"/>
    <x v="2"/>
    <x v="5"/>
    <n v="2"/>
    <n v="1208.74"/>
    <n v="0.1"/>
    <n v="2175.73"/>
    <s v="Debit Card"/>
    <x v="0"/>
    <x v="2"/>
    <x v="2"/>
    <n v="2417.48"/>
    <n v="2175.732"/>
    <x v="2"/>
    <m/>
    <m/>
    <n v="6400.6183730158691"/>
    <n v="241.74800000000005"/>
    <n v="8.2730777503846973E-3"/>
    <n v="0"/>
    <n v="0"/>
    <n v="0"/>
  </r>
  <r>
    <x v="507"/>
    <x v="31"/>
    <s v="Delhi"/>
    <x v="1"/>
    <x v="3"/>
    <x v="12"/>
    <n v="4"/>
    <n v="4348.93"/>
    <n v="0.12"/>
    <n v="15308.23"/>
    <s v="Credit Card"/>
    <x v="0"/>
    <x v="1"/>
    <x v="1"/>
    <n v="17395.72"/>
    <n v="15308.233600000001"/>
    <x v="3"/>
    <m/>
    <m/>
    <n v="6400.6183730158691"/>
    <n v="2087.4863999999998"/>
    <n v="2.759299413878816E-3"/>
    <n v="0"/>
    <n v="1"/>
    <n v="0"/>
  </r>
  <r>
    <x v="508"/>
    <x v="150"/>
    <s v="Maharashtra"/>
    <x v="0"/>
    <x v="2"/>
    <x v="5"/>
    <n v="4"/>
    <n v="3628.98"/>
    <n v="0.1"/>
    <n v="13064.33"/>
    <s v="COD"/>
    <x v="1"/>
    <x v="0"/>
    <x v="0"/>
    <n v="14515.92"/>
    <n v="13064.328"/>
    <x v="2"/>
    <m/>
    <m/>
    <n v="7014.593770491806"/>
    <n v="1451.5920000000006"/>
    <n v="2.7555952361269557E-3"/>
    <n v="1"/>
    <n v="0"/>
    <n v="0"/>
  </r>
  <r>
    <x v="509"/>
    <x v="136"/>
    <s v="Maharashtra"/>
    <x v="1"/>
    <x v="2"/>
    <x v="5"/>
    <n v="5"/>
    <n v="2038.49"/>
    <n v="0.18"/>
    <n v="8357.81"/>
    <s v="Debit Card"/>
    <x v="1"/>
    <x v="0"/>
    <x v="0"/>
    <n v="10192.450000000001"/>
    <n v="8357.8090000000011"/>
    <x v="2"/>
    <m/>
    <m/>
    <n v="7014.593770491806"/>
    <n v="1834.6409999999996"/>
    <n v="8.830065391539816E-3"/>
    <n v="1"/>
    <n v="0"/>
    <n v="0"/>
  </r>
  <r>
    <x v="510"/>
    <x v="54"/>
    <s v="Karnataka"/>
    <x v="1"/>
    <x v="0"/>
    <x v="4"/>
    <n v="3"/>
    <n v="3891.02"/>
    <n v="7.0000000000000007E-2"/>
    <n v="10855.95"/>
    <s v="Net Banking"/>
    <x v="2"/>
    <x v="2"/>
    <x v="0"/>
    <n v="11673.06"/>
    <n v="10855.9458"/>
    <x v="0"/>
    <m/>
    <m/>
    <n v="6557.4564173228364"/>
    <n v="817.11419999999998"/>
    <n v="1.7990141402511426E-3"/>
    <n v="1"/>
    <n v="0"/>
    <n v="0"/>
  </r>
  <r>
    <x v="511"/>
    <x v="172"/>
    <s v="Tamil Nadu"/>
    <x v="3"/>
    <x v="0"/>
    <x v="4"/>
    <n v="5"/>
    <n v="654.54"/>
    <n v="0.19"/>
    <n v="2650.89"/>
    <s v="Net Banking"/>
    <x v="0"/>
    <x v="0"/>
    <x v="0"/>
    <n v="3272.7"/>
    <n v="2650.8870000000002"/>
    <x v="0"/>
    <m/>
    <m/>
    <n v="6400.6183730158691"/>
    <n v="621.81299999999965"/>
    <n v="2.9028019677941764E-2"/>
    <n v="1"/>
    <n v="0"/>
    <n v="0"/>
  </r>
  <r>
    <x v="512"/>
    <x v="131"/>
    <s v="Maharashtra"/>
    <x v="0"/>
    <x v="4"/>
    <x v="18"/>
    <n v="5"/>
    <n v="4493.43"/>
    <n v="0.22"/>
    <n v="17524.38"/>
    <s v="Debit Card"/>
    <x v="2"/>
    <x v="1"/>
    <x v="0"/>
    <n v="22467.15"/>
    <n v="17524.377"/>
    <x v="4"/>
    <m/>
    <m/>
    <n v="6557.4564173228364"/>
    <n v="4942.773000000001"/>
    <n v="4.8960371030593551E-3"/>
    <n v="1"/>
    <n v="0"/>
    <n v="0"/>
  </r>
  <r>
    <x v="513"/>
    <x v="65"/>
    <s v="Maharashtra"/>
    <x v="1"/>
    <x v="3"/>
    <x v="8"/>
    <n v="4"/>
    <n v="3206.95"/>
    <n v="0.02"/>
    <n v="12571.24"/>
    <s v="Credit Card"/>
    <x v="1"/>
    <x v="0"/>
    <x v="0"/>
    <n v="12827.8"/>
    <n v="12571.243999999999"/>
    <x v="3"/>
    <m/>
    <m/>
    <n v="7014.593770491806"/>
    <n v="256.55600000000049"/>
    <n v="6.2364551988649652E-4"/>
    <n v="1"/>
    <n v="0"/>
    <n v="0"/>
  </r>
  <r>
    <x v="514"/>
    <x v="123"/>
    <s v="Tamil Nadu"/>
    <x v="3"/>
    <x v="1"/>
    <x v="10"/>
    <n v="1"/>
    <n v="3864.48"/>
    <n v="0.23"/>
    <n v="2975.65"/>
    <s v="COD"/>
    <x v="2"/>
    <x v="0"/>
    <x v="0"/>
    <n v="3864.48"/>
    <n v="2975.6496000000002"/>
    <x v="1"/>
    <m/>
    <m/>
    <n v="6557.4564173228364"/>
    <n v="888.83039999999983"/>
    <n v="5.951641618018466E-3"/>
    <n v="1"/>
    <n v="0"/>
    <n v="0"/>
  </r>
  <r>
    <x v="515"/>
    <x v="167"/>
    <s v="Maharashtra"/>
    <x v="3"/>
    <x v="3"/>
    <x v="12"/>
    <n v="3"/>
    <n v="3677.79"/>
    <n v="0.24"/>
    <n v="8385.36"/>
    <s v="Net Banking"/>
    <x v="2"/>
    <x v="1"/>
    <x v="0"/>
    <n v="11033.369999999999"/>
    <n v="8385.3611999999994"/>
    <x v="3"/>
    <m/>
    <m/>
    <n v="6557.4564173228364"/>
    <n v="2648.0087999999996"/>
    <n v="6.5256580718311818E-3"/>
    <n v="1"/>
    <n v="0"/>
    <n v="0"/>
  </r>
  <r>
    <x v="516"/>
    <x v="93"/>
    <s v="Maharashtra"/>
    <x v="0"/>
    <x v="3"/>
    <x v="12"/>
    <n v="1"/>
    <n v="2347.35"/>
    <n v="0.21"/>
    <n v="1854.41"/>
    <s v="COD"/>
    <x v="2"/>
    <x v="0"/>
    <x v="0"/>
    <n v="2347.35"/>
    <n v="1854.4065000000001"/>
    <x v="3"/>
    <m/>
    <m/>
    <n v="6557.4564173228364"/>
    <n v="492.94349999999986"/>
    <n v="8.9462585468720046E-3"/>
    <n v="1"/>
    <n v="0"/>
    <n v="0"/>
  </r>
  <r>
    <x v="517"/>
    <x v="103"/>
    <s v="Delhi"/>
    <x v="0"/>
    <x v="2"/>
    <x v="11"/>
    <n v="4"/>
    <n v="2323.3200000000002"/>
    <n v="0.11"/>
    <n v="8271.02"/>
    <s v="COD"/>
    <x v="1"/>
    <x v="0"/>
    <x v="0"/>
    <n v="9293.2800000000007"/>
    <n v="8271.0192000000006"/>
    <x v="2"/>
    <m/>
    <m/>
    <n v="7014.593770491806"/>
    <n v="1022.2608"/>
    <n v="4.734603928860423E-3"/>
    <n v="1"/>
    <n v="0"/>
    <n v="0"/>
  </r>
  <r>
    <x v="518"/>
    <x v="46"/>
    <s v="Gujarat"/>
    <x v="0"/>
    <x v="1"/>
    <x v="1"/>
    <n v="1"/>
    <n v="1005.72"/>
    <n v="0.01"/>
    <n v="995.66"/>
    <s v="COD"/>
    <x v="0"/>
    <x v="1"/>
    <x v="0"/>
    <n v="1005.72"/>
    <n v="995.66280000000006"/>
    <x v="1"/>
    <m/>
    <m/>
    <n v="6400.6183730158691"/>
    <n v="10.057199999999966"/>
    <n v="9.9431253231515725E-4"/>
    <n v="1"/>
    <n v="0"/>
    <n v="0"/>
  </r>
  <r>
    <x v="519"/>
    <x v="117"/>
    <s v="Karnataka"/>
    <x v="2"/>
    <x v="0"/>
    <x v="2"/>
    <n v="1"/>
    <n v="2143.09"/>
    <n v="0.04"/>
    <n v="2057.37"/>
    <s v="Credit Card"/>
    <x v="0"/>
    <x v="0"/>
    <x v="0"/>
    <n v="2143.09"/>
    <n v="2057.3663999999999"/>
    <x v="0"/>
    <m/>
    <m/>
    <n v="6400.6183730158691"/>
    <n v="85.72360000000026"/>
    <n v="1.8664638442622567E-3"/>
    <n v="1"/>
    <n v="0"/>
    <n v="0"/>
  </r>
  <r>
    <x v="520"/>
    <x v="168"/>
    <s v="Tamil Nadu"/>
    <x v="1"/>
    <x v="1"/>
    <x v="10"/>
    <n v="1"/>
    <n v="556.32000000000005"/>
    <n v="7.0000000000000007E-2"/>
    <n v="517.38"/>
    <s v="COD"/>
    <x v="2"/>
    <x v="1"/>
    <x v="3"/>
    <n v="556.32000000000005"/>
    <n v="517.37760000000003"/>
    <x v="1"/>
    <m/>
    <m/>
    <n v="6557.4564173228364"/>
    <n v="38.942400000000021"/>
    <n v="1.258268622375611E-2"/>
    <n v="0"/>
    <n v="0"/>
    <n v="1"/>
  </r>
  <r>
    <x v="521"/>
    <x v="123"/>
    <s v="Karnataka"/>
    <x v="1"/>
    <x v="2"/>
    <x v="7"/>
    <n v="1"/>
    <n v="3503.64"/>
    <n v="7.0000000000000007E-2"/>
    <n v="3258.39"/>
    <s v="Net Banking"/>
    <x v="0"/>
    <x v="0"/>
    <x v="0"/>
    <n v="3503.64"/>
    <n v="3258.3851999999997"/>
    <x v="2"/>
    <m/>
    <m/>
    <n v="6400.6183730158691"/>
    <n v="245.25480000000016"/>
    <n v="1.9979221609526094E-3"/>
    <n v="1"/>
    <n v="0"/>
    <n v="0"/>
  </r>
  <r>
    <x v="522"/>
    <x v="97"/>
    <s v="Maharashtra"/>
    <x v="2"/>
    <x v="3"/>
    <x v="8"/>
    <n v="5"/>
    <n v="4937.2299999999996"/>
    <n v="0.12"/>
    <n v="21723.81"/>
    <s v="COD"/>
    <x v="1"/>
    <x v="0"/>
    <x v="0"/>
    <n v="24686.149999999998"/>
    <n v="21723.811999999998"/>
    <x v="3"/>
    <m/>
    <m/>
    <n v="7014.593770491806"/>
    <n v="2962.3379999999997"/>
    <n v="2.4305126558819418E-3"/>
    <n v="1"/>
    <n v="0"/>
    <n v="0"/>
  </r>
  <r>
    <x v="523"/>
    <x v="54"/>
    <s v="Gujarat"/>
    <x v="1"/>
    <x v="4"/>
    <x v="17"/>
    <n v="3"/>
    <n v="4642.82"/>
    <n v="0.15"/>
    <n v="11839.19"/>
    <s v="COD"/>
    <x v="1"/>
    <x v="1"/>
    <x v="0"/>
    <n v="13928.46"/>
    <n v="11839.190999999999"/>
    <x v="4"/>
    <m/>
    <m/>
    <n v="7014.593770491806"/>
    <n v="2089.2690000000002"/>
    <n v="3.2307950771298479E-3"/>
    <n v="1"/>
    <n v="0"/>
    <n v="0"/>
  </r>
  <r>
    <x v="524"/>
    <x v="38"/>
    <s v="Karnataka"/>
    <x v="3"/>
    <x v="3"/>
    <x v="12"/>
    <n v="1"/>
    <n v="217.54"/>
    <n v="0.16"/>
    <n v="182.73"/>
    <s v="Debit Card"/>
    <x v="0"/>
    <x v="2"/>
    <x v="3"/>
    <n v="217.54"/>
    <n v="182.7336"/>
    <x v="3"/>
    <m/>
    <m/>
    <n v="6400.6183730158691"/>
    <n v="34.806399999999996"/>
    <n v="7.3549692010664705E-2"/>
    <n v="0"/>
    <n v="0"/>
    <n v="1"/>
  </r>
  <r>
    <x v="525"/>
    <x v="81"/>
    <s v="Maharashtra"/>
    <x v="3"/>
    <x v="2"/>
    <x v="5"/>
    <n v="5"/>
    <n v="4049.61"/>
    <n v="0.05"/>
    <n v="19235.650000000001"/>
    <s v="UPI"/>
    <x v="2"/>
    <x v="0"/>
    <x v="0"/>
    <n v="20248.05"/>
    <n v="19235.647499999999"/>
    <x v="2"/>
    <m/>
    <m/>
    <n v="6557.4564173228364"/>
    <n v="1012.4025000000001"/>
    <n v="1.234686797000205E-3"/>
    <n v="1"/>
    <n v="0"/>
    <n v="0"/>
  </r>
  <r>
    <x v="526"/>
    <x v="28"/>
    <s v="Karnataka"/>
    <x v="2"/>
    <x v="4"/>
    <x v="19"/>
    <n v="5"/>
    <n v="1687.23"/>
    <n v="0"/>
    <n v="8436.15"/>
    <s v="UPI"/>
    <x v="1"/>
    <x v="0"/>
    <x v="0"/>
    <n v="8436.15"/>
    <n v="8436.15"/>
    <x v="4"/>
    <m/>
    <m/>
    <n v="7014.593770491806"/>
    <n v="0"/>
    <n v="0"/>
    <n v="1"/>
    <n v="0"/>
    <n v="0"/>
  </r>
  <r>
    <x v="527"/>
    <x v="45"/>
    <s v="Delhi"/>
    <x v="0"/>
    <x v="1"/>
    <x v="13"/>
    <n v="3"/>
    <n v="4619.17"/>
    <n v="0.12"/>
    <n v="12194.61"/>
    <s v="Debit Card"/>
    <x v="2"/>
    <x v="1"/>
    <x v="0"/>
    <n v="13857.51"/>
    <n v="12194.6088"/>
    <x v="1"/>
    <m/>
    <m/>
    <n v="6557.4564173228364"/>
    <n v="1662.9012000000002"/>
    <n v="2.5978693141841497E-3"/>
    <n v="1"/>
    <n v="0"/>
    <n v="0"/>
  </r>
  <r>
    <x v="528"/>
    <x v="73"/>
    <s v="Tamil Nadu"/>
    <x v="0"/>
    <x v="2"/>
    <x v="11"/>
    <n v="4"/>
    <n v="3941.55"/>
    <n v="0.1"/>
    <n v="14189.58"/>
    <s v="COD"/>
    <x v="2"/>
    <x v="0"/>
    <x v="3"/>
    <n v="15766.2"/>
    <n v="14189.580000000002"/>
    <x v="2"/>
    <m/>
    <m/>
    <n v="6557.4564173228364"/>
    <n v="1576.619999999999"/>
    <n v="2.5370729789042381E-3"/>
    <n v="0"/>
    <n v="0"/>
    <n v="1"/>
  </r>
  <r>
    <x v="529"/>
    <x v="24"/>
    <s v="Gujarat"/>
    <x v="0"/>
    <x v="4"/>
    <x v="17"/>
    <n v="2"/>
    <n v="2929.25"/>
    <n v="0.08"/>
    <n v="5389.82"/>
    <s v="COD"/>
    <x v="0"/>
    <x v="1"/>
    <x v="2"/>
    <n v="5858.5"/>
    <n v="5389.8200000000006"/>
    <x v="4"/>
    <m/>
    <m/>
    <n v="6400.6183730158691"/>
    <n v="468.67999999999938"/>
    <n v="2.7310745071263977E-3"/>
    <n v="0"/>
    <n v="0"/>
    <n v="0"/>
  </r>
  <r>
    <x v="530"/>
    <x v="37"/>
    <s v="Karnataka"/>
    <x v="3"/>
    <x v="4"/>
    <x v="19"/>
    <n v="5"/>
    <n v="4227.79"/>
    <n v="0.14000000000000001"/>
    <n v="18179.5"/>
    <s v="Net Banking"/>
    <x v="1"/>
    <x v="1"/>
    <x v="0"/>
    <n v="21138.95"/>
    <n v="18179.496999999999"/>
    <x v="4"/>
    <m/>
    <m/>
    <n v="7014.593770491806"/>
    <n v="2959.4530000000013"/>
    <n v="3.3114227527857349E-3"/>
    <n v="1"/>
    <n v="0"/>
    <n v="0"/>
  </r>
  <r>
    <x v="531"/>
    <x v="140"/>
    <s v="Maharashtra"/>
    <x v="2"/>
    <x v="4"/>
    <x v="17"/>
    <n v="1"/>
    <n v="2535.5700000000002"/>
    <n v="0.06"/>
    <n v="2383.44"/>
    <s v="UPI"/>
    <x v="2"/>
    <x v="1"/>
    <x v="0"/>
    <n v="2535.5700000000002"/>
    <n v="2383.4358000000002"/>
    <x v="4"/>
    <m/>
    <m/>
    <n v="6557.4564173228364"/>
    <n v="152.13419999999996"/>
    <n v="2.3663318307126204E-3"/>
    <n v="1"/>
    <n v="0"/>
    <n v="0"/>
  </r>
  <r>
    <x v="532"/>
    <x v="82"/>
    <s v="Maharashtra"/>
    <x v="1"/>
    <x v="4"/>
    <x v="16"/>
    <n v="2"/>
    <n v="4575.43"/>
    <n v="0.11"/>
    <n v="8144.27"/>
    <s v="UPI"/>
    <x v="0"/>
    <x v="2"/>
    <x v="1"/>
    <n v="9150.86"/>
    <n v="8144.2654000000002"/>
    <x v="4"/>
    <m/>
    <m/>
    <n v="6400.6183730158691"/>
    <n v="1006.5946000000004"/>
    <n v="2.4041456212858681E-3"/>
    <n v="0"/>
    <n v="1"/>
    <n v="0"/>
  </r>
  <r>
    <x v="533"/>
    <x v="70"/>
    <s v="Karnataka"/>
    <x v="3"/>
    <x v="3"/>
    <x v="12"/>
    <n v="5"/>
    <n v="1620.76"/>
    <n v="0.08"/>
    <n v="7455.5"/>
    <s v="Net Banking"/>
    <x v="1"/>
    <x v="2"/>
    <x v="0"/>
    <n v="8103.8"/>
    <n v="7455.4960000000001"/>
    <x v="3"/>
    <m/>
    <m/>
    <n v="7014.593770491806"/>
    <n v="648.30400000000009"/>
    <n v="4.9359559712727364E-3"/>
    <n v="1"/>
    <n v="0"/>
    <n v="0"/>
  </r>
  <r>
    <x v="534"/>
    <x v="166"/>
    <s v="Tamil Nadu"/>
    <x v="0"/>
    <x v="0"/>
    <x v="3"/>
    <n v="1"/>
    <n v="1623.81"/>
    <n v="0.01"/>
    <n v="1607.57"/>
    <s v="COD"/>
    <x v="0"/>
    <x v="0"/>
    <x v="0"/>
    <n v="1623.81"/>
    <n v="1607.5718999999999"/>
    <x v="0"/>
    <m/>
    <m/>
    <n v="6400.6183730158691"/>
    <n v="16.238100000000031"/>
    <n v="6.1583559652915064E-4"/>
    <n v="1"/>
    <n v="0"/>
    <n v="0"/>
  </r>
  <r>
    <x v="535"/>
    <x v="46"/>
    <s v="Gujarat"/>
    <x v="2"/>
    <x v="0"/>
    <x v="0"/>
    <n v="5"/>
    <n v="3816.62"/>
    <n v="0.16"/>
    <n v="16029.8"/>
    <s v="UPI"/>
    <x v="0"/>
    <x v="2"/>
    <x v="0"/>
    <n v="19083.099999999999"/>
    <n v="16029.803999999998"/>
    <x v="0"/>
    <m/>
    <m/>
    <n v="6400.6183730158691"/>
    <n v="3053.2960000000003"/>
    <n v="4.1921909962217884E-3"/>
    <n v="1"/>
    <n v="0"/>
    <n v="0"/>
  </r>
  <r>
    <x v="536"/>
    <x v="20"/>
    <s v="Gujarat"/>
    <x v="0"/>
    <x v="4"/>
    <x v="17"/>
    <n v="1"/>
    <n v="1436.01"/>
    <n v="0.04"/>
    <n v="1378.57"/>
    <s v="UPI"/>
    <x v="2"/>
    <x v="2"/>
    <x v="2"/>
    <n v="1436.01"/>
    <n v="1378.5696"/>
    <x v="4"/>
    <m/>
    <m/>
    <n v="6557.4564173228364"/>
    <n v="57.440399999999954"/>
    <n v="2.7854959227303429E-3"/>
    <n v="0"/>
    <n v="0"/>
    <n v="0"/>
  </r>
  <r>
    <x v="537"/>
    <x v="129"/>
    <s v="Delhi"/>
    <x v="2"/>
    <x v="1"/>
    <x v="13"/>
    <n v="5"/>
    <n v="1660.58"/>
    <n v="0.04"/>
    <n v="7970.78"/>
    <s v="COD"/>
    <x v="2"/>
    <x v="0"/>
    <x v="0"/>
    <n v="8302.9"/>
    <n v="7970.7839999999997"/>
    <x v="1"/>
    <m/>
    <m/>
    <n v="6557.4564173228364"/>
    <n v="332.11599999999999"/>
    <n v="2.4087969263751224E-3"/>
    <n v="1"/>
    <n v="0"/>
    <n v="0"/>
  </r>
  <r>
    <x v="538"/>
    <x v="115"/>
    <s v="Karnataka"/>
    <x v="0"/>
    <x v="3"/>
    <x v="8"/>
    <n v="5"/>
    <n v="2273.87"/>
    <n v="0.03"/>
    <n v="11028.27"/>
    <s v="COD"/>
    <x v="2"/>
    <x v="1"/>
    <x v="0"/>
    <n v="11369.349999999999"/>
    <n v="11028.269499999999"/>
    <x v="3"/>
    <m/>
    <m/>
    <n v="6557.4564173228364"/>
    <n v="341.08050000000003"/>
    <n v="1.3193366375386455E-3"/>
    <n v="1"/>
    <n v="0"/>
    <n v="0"/>
  </r>
  <r>
    <x v="539"/>
    <x v="147"/>
    <s v="Tamil Nadu"/>
    <x v="1"/>
    <x v="0"/>
    <x v="0"/>
    <n v="5"/>
    <n v="4467.25"/>
    <n v="0.16"/>
    <n v="18762.45"/>
    <s v="Net Banking"/>
    <x v="0"/>
    <x v="0"/>
    <x v="0"/>
    <n v="22336.25"/>
    <n v="18762.45"/>
    <x v="0"/>
    <m/>
    <m/>
    <n v="6400.6183730158691"/>
    <n v="3573.7999999999993"/>
    <n v="3.5816218031227264E-3"/>
    <n v="1"/>
    <n v="0"/>
    <n v="0"/>
  </r>
  <r>
    <x v="540"/>
    <x v="174"/>
    <s v="Delhi"/>
    <x v="1"/>
    <x v="4"/>
    <x v="17"/>
    <n v="4"/>
    <n v="2882.17"/>
    <n v="0.02"/>
    <n v="11298.11"/>
    <s v="COD"/>
    <x v="0"/>
    <x v="0"/>
    <x v="0"/>
    <n v="11528.68"/>
    <n v="11298.106400000001"/>
    <x v="4"/>
    <m/>
    <m/>
    <n v="6400.6183730158691"/>
    <n v="230.57359999999971"/>
    <n v="6.9392159379911666E-4"/>
    <n v="1"/>
    <n v="0"/>
    <n v="0"/>
  </r>
  <r>
    <x v="541"/>
    <x v="44"/>
    <s v="Tamil Nadu"/>
    <x v="1"/>
    <x v="4"/>
    <x v="18"/>
    <n v="2"/>
    <n v="4319.37"/>
    <n v="0.15"/>
    <n v="7342.93"/>
    <s v="Debit Card"/>
    <x v="0"/>
    <x v="1"/>
    <x v="0"/>
    <n v="8638.74"/>
    <n v="7342.9289999999992"/>
    <x v="4"/>
    <m/>
    <m/>
    <n v="6400.6183730158691"/>
    <n v="1295.8110000000006"/>
    <n v="3.4727286618187374E-3"/>
    <n v="1"/>
    <n v="0"/>
    <n v="0"/>
  </r>
  <r>
    <x v="542"/>
    <x v="107"/>
    <s v="Tamil Nadu"/>
    <x v="3"/>
    <x v="4"/>
    <x v="17"/>
    <n v="1"/>
    <n v="2429.14"/>
    <n v="0.09"/>
    <n v="2210.52"/>
    <s v="Net Banking"/>
    <x v="0"/>
    <x v="1"/>
    <x v="0"/>
    <n v="2429.14"/>
    <n v="2210.5174000000002"/>
    <x v="4"/>
    <m/>
    <m/>
    <n v="6400.6183730158691"/>
    <n v="218.62259999999969"/>
    <n v="3.7050149435602724E-3"/>
    <n v="1"/>
    <n v="0"/>
    <n v="0"/>
  </r>
  <r>
    <x v="543"/>
    <x v="105"/>
    <s v="Gujarat"/>
    <x v="1"/>
    <x v="4"/>
    <x v="16"/>
    <n v="1"/>
    <n v="1696.76"/>
    <n v="0.16"/>
    <n v="1425.28"/>
    <s v="Credit Card"/>
    <x v="2"/>
    <x v="1"/>
    <x v="0"/>
    <n v="1696.76"/>
    <n v="1425.2783999999999"/>
    <x v="4"/>
    <m/>
    <m/>
    <n v="6557.4564173228364"/>
    <n v="271.48160000000007"/>
    <n v="9.4297366746033621E-3"/>
    <n v="1"/>
    <n v="0"/>
    <n v="0"/>
  </r>
  <r>
    <x v="544"/>
    <x v="70"/>
    <s v="Gujarat"/>
    <x v="3"/>
    <x v="2"/>
    <x v="11"/>
    <n v="2"/>
    <n v="4872.07"/>
    <n v="0.1"/>
    <n v="8769.73"/>
    <s v="Debit Card"/>
    <x v="1"/>
    <x v="1"/>
    <x v="3"/>
    <n v="9744.14"/>
    <n v="8769.7260000000006"/>
    <x v="2"/>
    <m/>
    <m/>
    <n v="7014.593770491806"/>
    <n v="974.41399999999885"/>
    <n v="2.0525156658258198E-3"/>
    <n v="0"/>
    <n v="0"/>
    <n v="1"/>
  </r>
  <r>
    <x v="545"/>
    <x v="36"/>
    <s v="Tamil Nadu"/>
    <x v="0"/>
    <x v="1"/>
    <x v="14"/>
    <n v="5"/>
    <n v="3501.25"/>
    <n v="0.04"/>
    <n v="16806"/>
    <s v="COD"/>
    <x v="2"/>
    <x v="0"/>
    <x v="0"/>
    <n v="17506.25"/>
    <n v="16806"/>
    <x v="1"/>
    <m/>
    <m/>
    <n v="6557.4564173228364"/>
    <n v="700.25"/>
    <n v="1.1424491253123885E-3"/>
    <n v="1"/>
    <n v="0"/>
    <n v="0"/>
  </r>
  <r>
    <x v="546"/>
    <x v="56"/>
    <s v="Maharashtra"/>
    <x v="3"/>
    <x v="1"/>
    <x v="14"/>
    <n v="4"/>
    <n v="1694.35"/>
    <n v="0.02"/>
    <n v="6641.85"/>
    <s v="COD"/>
    <x v="1"/>
    <x v="1"/>
    <x v="0"/>
    <n v="6777.4"/>
    <n v="6641.8519999999999"/>
    <x v="1"/>
    <m/>
    <m/>
    <n v="7014.593770491806"/>
    <n v="135.54799999999977"/>
    <n v="1.180393661286039E-3"/>
    <n v="1"/>
    <n v="0"/>
    <n v="0"/>
  </r>
  <r>
    <x v="547"/>
    <x v="4"/>
    <s v="Gujarat"/>
    <x v="0"/>
    <x v="2"/>
    <x v="7"/>
    <n v="5"/>
    <n v="3879.58"/>
    <n v="0.09"/>
    <n v="17652.09"/>
    <s v="Credit Card"/>
    <x v="1"/>
    <x v="1"/>
    <x v="0"/>
    <n v="19397.900000000001"/>
    <n v="17652.089000000004"/>
    <x v="2"/>
    <m/>
    <m/>
    <n v="7014.593770491806"/>
    <n v="1745.8109999999979"/>
    <n v="2.3198387454312062E-3"/>
    <n v="1"/>
    <n v="0"/>
    <n v="0"/>
  </r>
  <r>
    <x v="548"/>
    <x v="47"/>
    <s v="Delhi"/>
    <x v="3"/>
    <x v="3"/>
    <x v="8"/>
    <n v="5"/>
    <n v="1528.37"/>
    <n v="0.15"/>
    <n v="6495.57"/>
    <s v="Debit Card"/>
    <x v="2"/>
    <x v="1"/>
    <x v="0"/>
    <n v="7641.8499999999995"/>
    <n v="6495.5724999999993"/>
    <x v="3"/>
    <m/>
    <m/>
    <n v="6557.4564173228364"/>
    <n v="1146.2775000000001"/>
    <n v="9.8143774086117894E-3"/>
    <n v="1"/>
    <n v="0"/>
    <n v="0"/>
  </r>
  <r>
    <x v="549"/>
    <x v="119"/>
    <s v="Gujarat"/>
    <x v="1"/>
    <x v="4"/>
    <x v="17"/>
    <n v="3"/>
    <n v="4952.42"/>
    <n v="0.15"/>
    <n v="12628.67"/>
    <s v="UPI"/>
    <x v="2"/>
    <x v="0"/>
    <x v="3"/>
    <n v="14857.26"/>
    <n v="12628.671"/>
    <x v="4"/>
    <m/>
    <m/>
    <n v="6557.4564173228364"/>
    <n v="2228.5889999999999"/>
    <n v="3.0288222727474644E-3"/>
    <n v="0"/>
    <n v="0"/>
    <n v="1"/>
  </r>
  <r>
    <x v="550"/>
    <x v="148"/>
    <s v="Karnataka"/>
    <x v="0"/>
    <x v="4"/>
    <x v="19"/>
    <n v="1"/>
    <n v="3546.44"/>
    <n v="0.21"/>
    <n v="2801.69"/>
    <s v="COD"/>
    <x v="0"/>
    <x v="1"/>
    <x v="1"/>
    <n v="3546.44"/>
    <n v="2801.6876000000002"/>
    <x v="4"/>
    <m/>
    <m/>
    <n v="6400.6183730158691"/>
    <n v="744.75239999999985"/>
    <n v="5.9214310689028994E-3"/>
    <n v="0"/>
    <n v="1"/>
    <n v="0"/>
  </r>
  <r>
    <x v="551"/>
    <x v="85"/>
    <s v="Tamil Nadu"/>
    <x v="3"/>
    <x v="0"/>
    <x v="4"/>
    <n v="3"/>
    <n v="3587.69"/>
    <n v="0.1"/>
    <n v="9686.76"/>
    <s v="COD"/>
    <x v="2"/>
    <x v="1"/>
    <x v="0"/>
    <n v="10763.07"/>
    <n v="9686.7630000000008"/>
    <x v="0"/>
    <m/>
    <m/>
    <n v="6557.4564173228364"/>
    <n v="1076.3069999999989"/>
    <n v="2.7873088254559341E-3"/>
    <n v="1"/>
    <n v="0"/>
    <n v="0"/>
  </r>
  <r>
    <x v="552"/>
    <x v="151"/>
    <s v="Delhi"/>
    <x v="3"/>
    <x v="2"/>
    <x v="11"/>
    <n v="3"/>
    <n v="4215.82"/>
    <n v="0.04"/>
    <n v="12141.56"/>
    <s v="COD"/>
    <x v="2"/>
    <x v="0"/>
    <x v="0"/>
    <n v="12647.46"/>
    <n v="12141.561599999999"/>
    <x v="2"/>
    <m/>
    <m/>
    <n v="6557.4564173228364"/>
    <n v="505.89840000000004"/>
    <n v="9.4880711225811369E-4"/>
    <n v="1"/>
    <n v="0"/>
    <n v="0"/>
  </r>
  <r>
    <x v="553"/>
    <x v="70"/>
    <s v="Delhi"/>
    <x v="1"/>
    <x v="0"/>
    <x v="0"/>
    <n v="4"/>
    <n v="4877.38"/>
    <n v="0.03"/>
    <n v="18924.23"/>
    <s v="Net Banking"/>
    <x v="1"/>
    <x v="2"/>
    <x v="1"/>
    <n v="19509.52"/>
    <n v="18924.234400000001"/>
    <x v="0"/>
    <m/>
    <m/>
    <n v="7014.593770491806"/>
    <n v="585.28559999999925"/>
    <n v="6.1508432806137723E-4"/>
    <n v="0"/>
    <n v="1"/>
    <n v="0"/>
  </r>
  <r>
    <x v="554"/>
    <x v="171"/>
    <s v="Gujarat"/>
    <x v="2"/>
    <x v="1"/>
    <x v="14"/>
    <n v="5"/>
    <n v="2178.21"/>
    <n v="0.21"/>
    <n v="8603.93"/>
    <s v="Debit Card"/>
    <x v="2"/>
    <x v="1"/>
    <x v="0"/>
    <n v="10891.05"/>
    <n v="8603.9295000000002"/>
    <x v="1"/>
    <m/>
    <m/>
    <n v="6557.4564173228364"/>
    <n v="2287.1204999999991"/>
    <n v="9.6409437106615061E-3"/>
    <n v="1"/>
    <n v="0"/>
    <n v="0"/>
  </r>
  <r>
    <x v="555"/>
    <x v="34"/>
    <s v="Gujarat"/>
    <x v="2"/>
    <x v="2"/>
    <x v="7"/>
    <n v="2"/>
    <n v="3589.44"/>
    <n v="7.0000000000000007E-2"/>
    <n v="6676.36"/>
    <s v="Net Banking"/>
    <x v="1"/>
    <x v="0"/>
    <x v="0"/>
    <n v="7178.88"/>
    <n v="6676.3584000000001"/>
    <x v="2"/>
    <m/>
    <m/>
    <n v="7014.593770491806"/>
    <n v="502.52160000000003"/>
    <n v="1.9501649282339308E-3"/>
    <n v="1"/>
    <n v="0"/>
    <n v="0"/>
  </r>
  <r>
    <x v="556"/>
    <x v="3"/>
    <s v="Karnataka"/>
    <x v="2"/>
    <x v="0"/>
    <x v="3"/>
    <n v="4"/>
    <n v="4812.51"/>
    <n v="0.02"/>
    <n v="18865.04"/>
    <s v="Credit Card"/>
    <x v="1"/>
    <x v="0"/>
    <x v="0"/>
    <n v="19250.04"/>
    <n v="18865.039199999999"/>
    <x v="0"/>
    <m/>
    <m/>
    <n v="7014.593770491806"/>
    <n v="385.00080000000162"/>
    <n v="4.1558355203417756E-4"/>
    <n v="1"/>
    <n v="0"/>
    <n v="0"/>
  </r>
  <r>
    <x v="557"/>
    <x v="143"/>
    <s v="Delhi"/>
    <x v="2"/>
    <x v="0"/>
    <x v="0"/>
    <n v="1"/>
    <n v="3451.96"/>
    <n v="0.13"/>
    <n v="3003.21"/>
    <s v="Net Banking"/>
    <x v="1"/>
    <x v="0"/>
    <x v="0"/>
    <n v="3451.96"/>
    <n v="3003.2051999999999"/>
    <x v="0"/>
    <m/>
    <m/>
    <n v="7014.593770491806"/>
    <n v="448.75480000000016"/>
    <n v="3.7659764307813532E-3"/>
    <n v="1"/>
    <n v="0"/>
    <n v="0"/>
  </r>
  <r>
    <x v="558"/>
    <x v="54"/>
    <s v="Tamil Nadu"/>
    <x v="2"/>
    <x v="4"/>
    <x v="19"/>
    <n v="4"/>
    <n v="2912.43"/>
    <n v="0.08"/>
    <n v="10717.74"/>
    <s v="Net Banking"/>
    <x v="1"/>
    <x v="1"/>
    <x v="0"/>
    <n v="11649.72"/>
    <n v="10717.742399999999"/>
    <x v="4"/>
    <m/>
    <m/>
    <n v="7014.593770491806"/>
    <n v="931.97760000000017"/>
    <n v="2.7468471345234052E-3"/>
    <n v="1"/>
    <n v="0"/>
    <n v="0"/>
  </r>
  <r>
    <x v="559"/>
    <x v="146"/>
    <s v="Gujarat"/>
    <x v="2"/>
    <x v="0"/>
    <x v="2"/>
    <n v="4"/>
    <n v="2932.89"/>
    <n v="0.14000000000000001"/>
    <n v="10089.14"/>
    <s v="UPI"/>
    <x v="0"/>
    <x v="0"/>
    <x v="3"/>
    <n v="11731.56"/>
    <n v="10089.141599999999"/>
    <x v="0"/>
    <m/>
    <m/>
    <n v="6400.6183730158691"/>
    <n v="1642.4184000000005"/>
    <n v="4.7734487144079733E-3"/>
    <n v="0"/>
    <n v="0"/>
    <n v="1"/>
  </r>
  <r>
    <x v="560"/>
    <x v="101"/>
    <s v="Karnataka"/>
    <x v="2"/>
    <x v="1"/>
    <x v="13"/>
    <n v="2"/>
    <n v="2577.42"/>
    <n v="0.21"/>
    <n v="4072.32"/>
    <s v="Net Banking"/>
    <x v="0"/>
    <x v="1"/>
    <x v="0"/>
    <n v="5154.84"/>
    <n v="4072.3236000000002"/>
    <x v="1"/>
    <m/>
    <m/>
    <n v="6400.6183730158691"/>
    <n v="1082.5164"/>
    <n v="8.1476825662872166E-3"/>
    <n v="1"/>
    <n v="0"/>
    <n v="0"/>
  </r>
  <r>
    <x v="561"/>
    <x v="22"/>
    <s v="Karnataka"/>
    <x v="3"/>
    <x v="4"/>
    <x v="17"/>
    <n v="1"/>
    <n v="3058.73"/>
    <n v="0.23"/>
    <n v="2355.2199999999998"/>
    <s v="Credit Card"/>
    <x v="1"/>
    <x v="0"/>
    <x v="0"/>
    <n v="3058.73"/>
    <n v="2355.2221"/>
    <x v="4"/>
    <m/>
    <m/>
    <n v="7014.593770491806"/>
    <n v="703.50790000000006"/>
    <n v="7.5194606912019043E-3"/>
    <n v="1"/>
    <n v="0"/>
    <n v="0"/>
  </r>
  <r>
    <x v="562"/>
    <x v="31"/>
    <s v="Karnataka"/>
    <x v="0"/>
    <x v="4"/>
    <x v="16"/>
    <n v="2"/>
    <n v="4016.92"/>
    <n v="0.22"/>
    <n v="6266.4"/>
    <s v="Debit Card"/>
    <x v="2"/>
    <x v="1"/>
    <x v="2"/>
    <n v="8033.84"/>
    <n v="6266.3951999999999"/>
    <x v="4"/>
    <m/>
    <m/>
    <n v="6557.4564173228364"/>
    <n v="1767.4448000000002"/>
    <n v="5.4768329964251213E-3"/>
    <n v="0"/>
    <n v="0"/>
    <n v="0"/>
  </r>
  <r>
    <x v="563"/>
    <x v="1"/>
    <s v="Tamil Nadu"/>
    <x v="3"/>
    <x v="1"/>
    <x v="10"/>
    <n v="2"/>
    <n v="3337.27"/>
    <n v="0.18"/>
    <n v="5473.12"/>
    <s v="Net Banking"/>
    <x v="2"/>
    <x v="2"/>
    <x v="0"/>
    <n v="6674.54"/>
    <n v="5473.1228000000001"/>
    <x v="1"/>
    <m/>
    <m/>
    <n v="6557.4564173228364"/>
    <n v="1201.4171999999999"/>
    <n v="5.3936301228249437E-3"/>
    <n v="1"/>
    <n v="0"/>
    <n v="0"/>
  </r>
  <r>
    <x v="564"/>
    <x v="160"/>
    <s v="Karnataka"/>
    <x v="3"/>
    <x v="4"/>
    <x v="19"/>
    <n v="2"/>
    <n v="2373.67"/>
    <n v="0.12"/>
    <n v="4177.66"/>
    <s v="Credit Card"/>
    <x v="0"/>
    <x v="1"/>
    <x v="0"/>
    <n v="4747.34"/>
    <n v="4177.6592000000001"/>
    <x v="4"/>
    <m/>
    <m/>
    <n v="6400.6183730158691"/>
    <n v="569.68080000000009"/>
    <n v="5.0554626380246619E-3"/>
    <n v="1"/>
    <n v="0"/>
    <n v="0"/>
  </r>
  <r>
    <x v="565"/>
    <x v="59"/>
    <s v="Karnataka"/>
    <x v="1"/>
    <x v="2"/>
    <x v="5"/>
    <n v="4"/>
    <n v="158.13"/>
    <n v="0.23"/>
    <n v="487.04"/>
    <s v="Debit Card"/>
    <x v="1"/>
    <x v="1"/>
    <x v="0"/>
    <n v="632.52"/>
    <n v="487.04039999999998"/>
    <x v="2"/>
    <m/>
    <m/>
    <n v="7014.593770491806"/>
    <n v="145.4796"/>
    <n v="0.145449946246759"/>
    <n v="1"/>
    <n v="0"/>
    <n v="0"/>
  </r>
  <r>
    <x v="566"/>
    <x v="175"/>
    <s v="Maharashtra"/>
    <x v="2"/>
    <x v="1"/>
    <x v="13"/>
    <n v="3"/>
    <n v="4785.3"/>
    <n v="0.11"/>
    <n v="12776.75"/>
    <s v="COD"/>
    <x v="1"/>
    <x v="0"/>
    <x v="0"/>
    <n v="14355.900000000001"/>
    <n v="12776.751000000002"/>
    <x v="1"/>
    <m/>
    <m/>
    <n v="7014.593770491806"/>
    <n v="1579.1489999999994"/>
    <n v="2.2987064551856728E-3"/>
    <n v="1"/>
    <n v="0"/>
    <n v="0"/>
  </r>
  <r>
    <x v="567"/>
    <x v="147"/>
    <s v="Karnataka"/>
    <x v="3"/>
    <x v="4"/>
    <x v="19"/>
    <n v="4"/>
    <n v="3888.44"/>
    <n v="0.19"/>
    <n v="12598.55"/>
    <s v="COD"/>
    <x v="2"/>
    <x v="0"/>
    <x v="0"/>
    <n v="15553.76"/>
    <n v="12598.545600000001"/>
    <x v="4"/>
    <m/>
    <m/>
    <n v="6557.4564173228364"/>
    <n v="2955.2143999999989"/>
    <n v="4.8862783018382688E-3"/>
    <n v="1"/>
    <n v="0"/>
    <n v="0"/>
  </r>
  <r>
    <x v="568"/>
    <x v="176"/>
    <s v="Gujarat"/>
    <x v="0"/>
    <x v="3"/>
    <x v="9"/>
    <n v="1"/>
    <n v="4175.28"/>
    <n v="0"/>
    <n v="4175.28"/>
    <s v="Credit Card"/>
    <x v="1"/>
    <x v="2"/>
    <x v="0"/>
    <n v="4175.28"/>
    <n v="4175.28"/>
    <x v="3"/>
    <m/>
    <m/>
    <n v="7014.593770491806"/>
    <n v="0"/>
    <n v="0"/>
    <n v="1"/>
    <n v="0"/>
    <n v="0"/>
  </r>
  <r>
    <x v="569"/>
    <x v="11"/>
    <s v="Karnataka"/>
    <x v="3"/>
    <x v="4"/>
    <x v="16"/>
    <n v="1"/>
    <n v="216.13"/>
    <n v="0.02"/>
    <n v="211.81"/>
    <s v="UPI"/>
    <x v="0"/>
    <x v="0"/>
    <x v="2"/>
    <n v="216.13"/>
    <n v="211.8074"/>
    <x v="4"/>
    <m/>
    <m/>
    <n v="6400.6183730158691"/>
    <n v="4.3225999999999942"/>
    <n v="9.2536899088511548E-3"/>
    <n v="0"/>
    <n v="0"/>
    <n v="0"/>
  </r>
  <r>
    <x v="570"/>
    <x v="15"/>
    <s v="Maharashtra"/>
    <x v="3"/>
    <x v="0"/>
    <x v="0"/>
    <n v="4"/>
    <n v="3316.33"/>
    <n v="0.22"/>
    <n v="10346.950000000001"/>
    <s v="COD"/>
    <x v="0"/>
    <x v="0"/>
    <x v="1"/>
    <n v="13265.32"/>
    <n v="10346.9496"/>
    <x v="0"/>
    <m/>
    <m/>
    <n v="6400.6183730158691"/>
    <n v="2918.3703999999998"/>
    <n v="6.6338392138297463E-3"/>
    <n v="0"/>
    <n v="1"/>
    <n v="0"/>
  </r>
  <r>
    <x v="571"/>
    <x v="162"/>
    <s v="Karnataka"/>
    <x v="1"/>
    <x v="3"/>
    <x v="9"/>
    <n v="1"/>
    <n v="3230.02"/>
    <n v="0.23"/>
    <n v="2487.12"/>
    <s v="Net Banking"/>
    <x v="1"/>
    <x v="1"/>
    <x v="0"/>
    <n v="3230.02"/>
    <n v="2487.1154000000001"/>
    <x v="3"/>
    <m/>
    <m/>
    <n v="7014.593770491806"/>
    <n v="742.90459999999985"/>
    <n v="7.1206989430406013E-3"/>
    <n v="1"/>
    <n v="0"/>
    <n v="0"/>
  </r>
  <r>
    <x v="572"/>
    <x v="71"/>
    <s v="Delhi"/>
    <x v="2"/>
    <x v="4"/>
    <x v="17"/>
    <n v="1"/>
    <n v="1975.72"/>
    <n v="0.08"/>
    <n v="1817.66"/>
    <s v="Credit Card"/>
    <x v="2"/>
    <x v="2"/>
    <x v="2"/>
    <n v="1975.72"/>
    <n v="1817.6624000000002"/>
    <x v="4"/>
    <m/>
    <m/>
    <n v="6557.4564173228364"/>
    <n v="158.05759999999987"/>
    <n v="4.0491567631040833E-3"/>
    <n v="0"/>
    <n v="0"/>
    <n v="0"/>
  </r>
  <r>
    <x v="573"/>
    <x v="100"/>
    <s v="Tamil Nadu"/>
    <x v="0"/>
    <x v="4"/>
    <x v="16"/>
    <n v="2"/>
    <n v="3090.48"/>
    <n v="0.04"/>
    <n v="5933.72"/>
    <s v="Credit Card"/>
    <x v="2"/>
    <x v="1"/>
    <x v="0"/>
    <n v="6180.96"/>
    <n v="5933.7215999999999"/>
    <x v="4"/>
    <m/>
    <m/>
    <n v="6557.4564173228364"/>
    <n v="247.23840000000018"/>
    <n v="1.2942973259817245E-3"/>
    <n v="1"/>
    <n v="0"/>
    <n v="0"/>
  </r>
  <r>
    <x v="574"/>
    <x v="54"/>
    <s v="Gujarat"/>
    <x v="2"/>
    <x v="2"/>
    <x v="11"/>
    <n v="3"/>
    <n v="606.11"/>
    <n v="0.02"/>
    <n v="1781.96"/>
    <s v="Credit Card"/>
    <x v="2"/>
    <x v="0"/>
    <x v="3"/>
    <n v="1818.33"/>
    <n v="1781.9633999999999"/>
    <x v="2"/>
    <m/>
    <m/>
    <n v="6557.4564173228364"/>
    <n v="36.366600000000062"/>
    <n v="3.2997310719176383E-3"/>
    <n v="0"/>
    <n v="0"/>
    <n v="1"/>
  </r>
  <r>
    <x v="575"/>
    <x v="176"/>
    <s v="Delhi"/>
    <x v="0"/>
    <x v="0"/>
    <x v="3"/>
    <n v="4"/>
    <n v="1405.54"/>
    <n v="0.18"/>
    <n v="4610.17"/>
    <s v="Credit Card"/>
    <x v="0"/>
    <x v="1"/>
    <x v="0"/>
    <n v="5622.16"/>
    <n v="4610.1712000000007"/>
    <x v="0"/>
    <m/>
    <m/>
    <n v="6400.6183730158691"/>
    <n v="1011.9887999999992"/>
    <n v="1.2806465842309718E-2"/>
    <n v="1"/>
    <n v="0"/>
    <n v="0"/>
  </r>
  <r>
    <x v="576"/>
    <x v="101"/>
    <s v="Tamil Nadu"/>
    <x v="1"/>
    <x v="2"/>
    <x v="5"/>
    <n v="1"/>
    <n v="2746.63"/>
    <n v="0"/>
    <n v="2746.63"/>
    <s v="Net Banking"/>
    <x v="1"/>
    <x v="0"/>
    <x v="0"/>
    <n v="2746.63"/>
    <n v="2746.63"/>
    <x v="2"/>
    <m/>
    <m/>
    <n v="7014.593770491806"/>
    <n v="0"/>
    <n v="0"/>
    <n v="1"/>
    <n v="0"/>
    <n v="0"/>
  </r>
  <r>
    <x v="577"/>
    <x v="51"/>
    <s v="Karnataka"/>
    <x v="2"/>
    <x v="1"/>
    <x v="1"/>
    <n v="1"/>
    <n v="3198.14"/>
    <n v="0.24"/>
    <n v="2430.59"/>
    <s v="UPI"/>
    <x v="2"/>
    <x v="2"/>
    <x v="0"/>
    <n v="3198.14"/>
    <n v="2430.5864000000001"/>
    <x v="1"/>
    <m/>
    <m/>
    <n v="6557.4564173228364"/>
    <n v="767.55359999999973"/>
    <n v="7.5043619103603975E-3"/>
    <n v="1"/>
    <n v="0"/>
    <n v="0"/>
  </r>
  <r>
    <x v="578"/>
    <x v="47"/>
    <s v="Tamil Nadu"/>
    <x v="3"/>
    <x v="4"/>
    <x v="19"/>
    <n v="2"/>
    <n v="965.43"/>
    <n v="0.01"/>
    <n v="1911.55"/>
    <s v="UPI"/>
    <x v="1"/>
    <x v="1"/>
    <x v="0"/>
    <n v="1930.86"/>
    <n v="1911.5513999999998"/>
    <x v="4"/>
    <m/>
    <m/>
    <n v="7014.593770491806"/>
    <n v="19.308600000000069"/>
    <n v="1.0358078783547229E-3"/>
    <n v="1"/>
    <n v="0"/>
    <n v="0"/>
  </r>
  <r>
    <x v="579"/>
    <x v="132"/>
    <s v="Karnataka"/>
    <x v="0"/>
    <x v="2"/>
    <x v="7"/>
    <n v="4"/>
    <n v="3703.09"/>
    <n v="0.03"/>
    <n v="14367.99"/>
    <s v="Net Banking"/>
    <x v="0"/>
    <x v="2"/>
    <x v="0"/>
    <n v="14812.36"/>
    <n v="14367.9892"/>
    <x v="2"/>
    <m/>
    <m/>
    <n v="6400.6183730158691"/>
    <n v="444.3708000000006"/>
    <n v="8.1013423924344266E-4"/>
    <n v="1"/>
    <n v="0"/>
    <n v="0"/>
  </r>
  <r>
    <x v="580"/>
    <x v="61"/>
    <s v="Tamil Nadu"/>
    <x v="0"/>
    <x v="1"/>
    <x v="10"/>
    <n v="5"/>
    <n v="3252.7"/>
    <n v="0.12"/>
    <n v="14311.88"/>
    <s v="Net Banking"/>
    <x v="0"/>
    <x v="1"/>
    <x v="0"/>
    <n v="16263.5"/>
    <n v="14311.88"/>
    <x v="1"/>
    <m/>
    <m/>
    <n v="6400.6183730158691"/>
    <n v="1951.6200000000008"/>
    <n v="3.6892427829188059E-3"/>
    <n v="1"/>
    <n v="0"/>
    <n v="0"/>
  </r>
  <r>
    <x v="581"/>
    <x v="102"/>
    <s v="Maharashtra"/>
    <x v="3"/>
    <x v="0"/>
    <x v="2"/>
    <n v="2"/>
    <n v="4054.81"/>
    <n v="0.17"/>
    <n v="6730.98"/>
    <s v="Net Banking"/>
    <x v="0"/>
    <x v="1"/>
    <x v="0"/>
    <n v="8109.62"/>
    <n v="6730.9845999999998"/>
    <x v="0"/>
    <m/>
    <m/>
    <n v="6400.6183730158691"/>
    <n v="1378.6354000000001"/>
    <n v="4.1925515622186988E-3"/>
    <n v="1"/>
    <n v="0"/>
    <n v="0"/>
  </r>
  <r>
    <x v="582"/>
    <x v="75"/>
    <s v="Maharashtra"/>
    <x v="3"/>
    <x v="3"/>
    <x v="8"/>
    <n v="1"/>
    <n v="2408.98"/>
    <n v="0.23"/>
    <n v="1854.91"/>
    <s v="Debit Card"/>
    <x v="2"/>
    <x v="2"/>
    <x v="0"/>
    <n v="2408.98"/>
    <n v="1854.9146000000001"/>
    <x v="3"/>
    <m/>
    <m/>
    <n v="6557.4564173228364"/>
    <n v="554.06539999999995"/>
    <n v="9.5476093616385354E-3"/>
    <n v="1"/>
    <n v="0"/>
    <n v="0"/>
  </r>
  <r>
    <x v="583"/>
    <x v="177"/>
    <s v="Delhi"/>
    <x v="0"/>
    <x v="3"/>
    <x v="8"/>
    <n v="1"/>
    <n v="2335.3000000000002"/>
    <n v="0.04"/>
    <n v="2241.89"/>
    <s v="Credit Card"/>
    <x v="2"/>
    <x v="0"/>
    <x v="3"/>
    <n v="2335.3000000000002"/>
    <n v="2241.8879999999999"/>
    <x v="3"/>
    <m/>
    <m/>
    <n v="6557.4564173228364"/>
    <n v="93.412000000000262"/>
    <n v="1.7128420331434934E-3"/>
    <n v="0"/>
    <n v="0"/>
    <n v="1"/>
  </r>
  <r>
    <x v="584"/>
    <x v="60"/>
    <s v="Tamil Nadu"/>
    <x v="1"/>
    <x v="0"/>
    <x v="0"/>
    <n v="2"/>
    <n v="409.24"/>
    <n v="0.05"/>
    <n v="777.56"/>
    <s v="COD"/>
    <x v="1"/>
    <x v="1"/>
    <x v="0"/>
    <n v="818.48"/>
    <n v="777.55599999999993"/>
    <x v="0"/>
    <m/>
    <m/>
    <n v="7014.593770491806"/>
    <n v="40.924000000000092"/>
    <n v="1.2217769523995701E-2"/>
    <n v="1"/>
    <n v="0"/>
    <n v="0"/>
  </r>
  <r>
    <x v="585"/>
    <x v="169"/>
    <s v="Karnataka"/>
    <x v="3"/>
    <x v="1"/>
    <x v="10"/>
    <n v="5"/>
    <n v="949.89"/>
    <n v="0.02"/>
    <n v="4654.46"/>
    <s v="Debit Card"/>
    <x v="0"/>
    <x v="1"/>
    <x v="3"/>
    <n v="4749.45"/>
    <n v="4654.4609999999993"/>
    <x v="1"/>
    <m/>
    <m/>
    <n v="6400.6183730158691"/>
    <n v="94.989000000000487"/>
    <n v="2.1055069534367137E-3"/>
    <n v="0"/>
    <n v="0"/>
    <n v="1"/>
  </r>
  <r>
    <x v="586"/>
    <x v="102"/>
    <s v="Gujarat"/>
    <x v="1"/>
    <x v="3"/>
    <x v="9"/>
    <n v="2"/>
    <n v="4635.8100000000004"/>
    <n v="0.01"/>
    <n v="9178.9"/>
    <s v="Debit Card"/>
    <x v="2"/>
    <x v="2"/>
    <x v="3"/>
    <n v="9271.6200000000008"/>
    <n v="9178.9038"/>
    <x v="3"/>
    <m/>
    <m/>
    <n v="6557.4564173228364"/>
    <n v="92.716200000000754"/>
    <n v="2.1571203306434039E-4"/>
    <n v="0"/>
    <n v="0"/>
    <n v="1"/>
  </r>
  <r>
    <x v="587"/>
    <x v="43"/>
    <s v="Maharashtra"/>
    <x v="2"/>
    <x v="0"/>
    <x v="3"/>
    <n v="2"/>
    <n v="4638.07"/>
    <n v="0.18"/>
    <n v="7606.43"/>
    <s v="Credit Card"/>
    <x v="0"/>
    <x v="0"/>
    <x v="0"/>
    <n v="9276.14"/>
    <n v="7606.4348"/>
    <x v="0"/>
    <m/>
    <m/>
    <n v="6400.6183730158691"/>
    <n v="1669.7051999999994"/>
    <n v="3.8809246087273368E-3"/>
    <n v="1"/>
    <n v="0"/>
    <n v="0"/>
  </r>
  <r>
    <x v="588"/>
    <x v="73"/>
    <s v="Delhi"/>
    <x v="0"/>
    <x v="2"/>
    <x v="11"/>
    <n v="3"/>
    <n v="2663.13"/>
    <n v="0.1"/>
    <n v="7190.45"/>
    <s v="Debit Card"/>
    <x v="1"/>
    <x v="2"/>
    <x v="0"/>
    <n v="7989.39"/>
    <n v="7190.451"/>
    <x v="2"/>
    <m/>
    <m/>
    <n v="7014.593770491806"/>
    <n v="798.93900000000031"/>
    <n v="3.7549800422810751E-3"/>
    <n v="1"/>
    <n v="0"/>
    <n v="0"/>
  </r>
  <r>
    <x v="589"/>
    <x v="76"/>
    <s v="Karnataka"/>
    <x v="0"/>
    <x v="2"/>
    <x v="7"/>
    <n v="1"/>
    <n v="2832.78"/>
    <n v="0.05"/>
    <n v="2691.14"/>
    <s v="UPI"/>
    <x v="2"/>
    <x v="0"/>
    <x v="0"/>
    <n v="2832.78"/>
    <n v="2691.1410000000001"/>
    <x v="2"/>
    <m/>
    <m/>
    <n v="6557.4564173228364"/>
    <n v="141.63900000000012"/>
    <n v="1.7650505863498049E-3"/>
    <n v="1"/>
    <n v="0"/>
    <n v="0"/>
  </r>
  <r>
    <x v="590"/>
    <x v="115"/>
    <s v="Tamil Nadu"/>
    <x v="1"/>
    <x v="1"/>
    <x v="10"/>
    <n v="1"/>
    <n v="1049.22"/>
    <n v="0.2"/>
    <n v="839.38"/>
    <s v="Debit Card"/>
    <x v="2"/>
    <x v="0"/>
    <x v="0"/>
    <n v="1049.22"/>
    <n v="839.37600000000009"/>
    <x v="1"/>
    <m/>
    <m/>
    <n v="6557.4564173228364"/>
    <n v="209.84399999999994"/>
    <n v="1.9061779226473001E-2"/>
    <n v="1"/>
    <n v="0"/>
    <n v="0"/>
  </r>
  <r>
    <x v="591"/>
    <x v="150"/>
    <s v="Maharashtra"/>
    <x v="0"/>
    <x v="3"/>
    <x v="8"/>
    <n v="2"/>
    <n v="2229.89"/>
    <n v="0.08"/>
    <n v="4103"/>
    <s v="UPI"/>
    <x v="2"/>
    <x v="1"/>
    <x v="0"/>
    <n v="4459.78"/>
    <n v="4102.9975999999997"/>
    <x v="3"/>
    <m/>
    <m/>
    <n v="6557.4564173228364"/>
    <n v="356.78240000000005"/>
    <n v="3.5876209140361186E-3"/>
    <n v="1"/>
    <n v="0"/>
    <n v="0"/>
  </r>
  <r>
    <x v="592"/>
    <x v="8"/>
    <s v="Delhi"/>
    <x v="1"/>
    <x v="0"/>
    <x v="4"/>
    <n v="5"/>
    <n v="668.72"/>
    <n v="0.22"/>
    <n v="2608.0100000000002"/>
    <s v="Credit Card"/>
    <x v="2"/>
    <x v="0"/>
    <x v="0"/>
    <n v="3343.6000000000004"/>
    <n v="2608.0080000000003"/>
    <x v="0"/>
    <m/>
    <m/>
    <n v="6557.4564173228364"/>
    <n v="735.5920000000001"/>
    <n v="3.2898672089962916E-2"/>
    <n v="1"/>
    <n v="0"/>
    <n v="0"/>
  </r>
  <r>
    <x v="593"/>
    <x v="72"/>
    <s v="Delhi"/>
    <x v="1"/>
    <x v="4"/>
    <x v="18"/>
    <n v="1"/>
    <n v="1698.05"/>
    <n v="0.02"/>
    <n v="1664.09"/>
    <s v="UPI"/>
    <x v="0"/>
    <x v="0"/>
    <x v="1"/>
    <n v="1698.05"/>
    <n v="1664.0889999999999"/>
    <x v="4"/>
    <m/>
    <m/>
    <n v="6400.6183730158691"/>
    <n v="33.961000000000013"/>
    <n v="1.1778216189158154E-3"/>
    <n v="0"/>
    <n v="1"/>
    <n v="0"/>
  </r>
  <r>
    <x v="594"/>
    <x v="127"/>
    <s v="Maharashtra"/>
    <x v="1"/>
    <x v="2"/>
    <x v="11"/>
    <n v="4"/>
    <n v="366.26"/>
    <n v="0.11"/>
    <n v="1303.8900000000001"/>
    <s v="Net Banking"/>
    <x v="1"/>
    <x v="2"/>
    <x v="0"/>
    <n v="1465.04"/>
    <n v="1303.8856000000001"/>
    <x v="2"/>
    <m/>
    <m/>
    <n v="7014.593770491806"/>
    <n v="161.1543999999999"/>
    <n v="3.0033309670725712E-2"/>
    <n v="1"/>
    <n v="0"/>
    <n v="0"/>
  </r>
  <r>
    <x v="595"/>
    <x v="22"/>
    <s v="Tamil Nadu"/>
    <x v="0"/>
    <x v="4"/>
    <x v="16"/>
    <n v="3"/>
    <n v="4880.22"/>
    <n v="0.05"/>
    <n v="13908.63"/>
    <s v="Debit Card"/>
    <x v="1"/>
    <x v="2"/>
    <x v="0"/>
    <n v="14640.66"/>
    <n v="13908.626999999999"/>
    <x v="4"/>
    <m/>
    <m/>
    <n v="7014.593770491806"/>
    <n v="732.03300000000127"/>
    <n v="1.0245439754765155E-3"/>
    <n v="1"/>
    <n v="0"/>
    <n v="0"/>
  </r>
  <r>
    <x v="596"/>
    <x v="59"/>
    <s v="Delhi"/>
    <x v="2"/>
    <x v="0"/>
    <x v="2"/>
    <n v="4"/>
    <n v="2149.3000000000002"/>
    <n v="0.19"/>
    <n v="6963.73"/>
    <s v="Credit Card"/>
    <x v="2"/>
    <x v="2"/>
    <x v="0"/>
    <n v="8597.2000000000007"/>
    <n v="6963.7320000000009"/>
    <x v="0"/>
    <m/>
    <m/>
    <n v="6557.4564173228364"/>
    <n v="1633.4679999999998"/>
    <n v="8.840087470339179E-3"/>
    <n v="1"/>
    <n v="0"/>
    <n v="0"/>
  </r>
  <r>
    <x v="597"/>
    <x v="124"/>
    <s v="Gujarat"/>
    <x v="1"/>
    <x v="1"/>
    <x v="10"/>
    <n v="1"/>
    <n v="2117.31"/>
    <n v="0.13"/>
    <n v="1842.06"/>
    <s v="COD"/>
    <x v="0"/>
    <x v="2"/>
    <x v="3"/>
    <n v="2117.31"/>
    <n v="1842.0597"/>
    <x v="1"/>
    <m/>
    <m/>
    <n v="6400.6183730158691"/>
    <n v="275.25029999999992"/>
    <n v="6.1398661509179109E-3"/>
    <n v="0"/>
    <n v="0"/>
    <n v="1"/>
  </r>
  <r>
    <x v="598"/>
    <x v="157"/>
    <s v="Tamil Nadu"/>
    <x v="3"/>
    <x v="4"/>
    <x v="19"/>
    <n v="3"/>
    <n v="2227.8200000000002"/>
    <n v="0.06"/>
    <n v="6282.45"/>
    <s v="Debit Card"/>
    <x v="0"/>
    <x v="0"/>
    <x v="1"/>
    <n v="6683.4600000000009"/>
    <n v="6282.4524000000001"/>
    <x v="4"/>
    <m/>
    <m/>
    <n v="6400.6183730158691"/>
    <n v="401.00760000000082"/>
    <n v="2.6932157894264345E-3"/>
    <n v="0"/>
    <n v="1"/>
    <n v="0"/>
  </r>
  <r>
    <x v="599"/>
    <x v="58"/>
    <s v="Maharashtra"/>
    <x v="0"/>
    <x v="0"/>
    <x v="3"/>
    <n v="5"/>
    <n v="264.74"/>
    <n v="0.13"/>
    <n v="1151.6199999999999"/>
    <s v="Credit Card"/>
    <x v="2"/>
    <x v="1"/>
    <x v="0"/>
    <n v="1323.7"/>
    <n v="1151.6190000000001"/>
    <x v="0"/>
    <m/>
    <m/>
    <n v="6557.4564173228364"/>
    <n v="172.0809999999999"/>
    <n v="4.9104782050313517E-2"/>
    <n v="1"/>
    <n v="0"/>
    <n v="0"/>
  </r>
  <r>
    <x v="600"/>
    <x v="99"/>
    <s v="Gujarat"/>
    <x v="3"/>
    <x v="3"/>
    <x v="8"/>
    <n v="4"/>
    <n v="4754.68"/>
    <n v="0.03"/>
    <n v="18448.16"/>
    <s v="Credit Card"/>
    <x v="1"/>
    <x v="1"/>
    <x v="0"/>
    <n v="19018.72"/>
    <n v="18448.1584"/>
    <x v="3"/>
    <m/>
    <m/>
    <n v="7014.593770491806"/>
    <n v="570.56160000000091"/>
    <n v="6.3095728839795734E-4"/>
    <n v="1"/>
    <n v="0"/>
    <n v="0"/>
  </r>
  <r>
    <x v="601"/>
    <x v="38"/>
    <s v="Tamil Nadu"/>
    <x v="1"/>
    <x v="0"/>
    <x v="0"/>
    <n v="4"/>
    <n v="4303.82"/>
    <n v="0.19"/>
    <n v="13944.38"/>
    <s v="UPI"/>
    <x v="0"/>
    <x v="2"/>
    <x v="0"/>
    <n v="17215.28"/>
    <n v="13944.3768"/>
    <x v="0"/>
    <m/>
    <m/>
    <n v="6400.6183730158691"/>
    <n v="3270.9031999999988"/>
    <n v="4.4146827701902029E-3"/>
    <n v="1"/>
    <n v="0"/>
    <n v="0"/>
  </r>
  <r>
    <x v="602"/>
    <x v="52"/>
    <s v="Delhi"/>
    <x v="0"/>
    <x v="3"/>
    <x v="15"/>
    <n v="4"/>
    <n v="3549.12"/>
    <n v="0"/>
    <n v="14196.48"/>
    <s v="UPI"/>
    <x v="1"/>
    <x v="0"/>
    <x v="0"/>
    <n v="14196.48"/>
    <n v="14196.48"/>
    <x v="3"/>
    <m/>
    <m/>
    <n v="7014.593770491806"/>
    <n v="0"/>
    <n v="0"/>
    <n v="1"/>
    <n v="0"/>
    <n v="0"/>
  </r>
  <r>
    <x v="603"/>
    <x v="131"/>
    <s v="Karnataka"/>
    <x v="0"/>
    <x v="4"/>
    <x v="19"/>
    <n v="5"/>
    <n v="2757.93"/>
    <n v="0.2"/>
    <n v="11031.72"/>
    <s v="Net Banking"/>
    <x v="2"/>
    <x v="0"/>
    <x v="0"/>
    <n v="13789.65"/>
    <n v="11031.720000000001"/>
    <x v="4"/>
    <m/>
    <m/>
    <n v="6557.4564173228364"/>
    <n v="2757.9299999999985"/>
    <n v="7.2518156733492149E-3"/>
    <n v="1"/>
    <n v="0"/>
    <n v="0"/>
  </r>
  <r>
    <x v="604"/>
    <x v="19"/>
    <s v="Gujarat"/>
    <x v="2"/>
    <x v="4"/>
    <x v="19"/>
    <n v="1"/>
    <n v="1976.48"/>
    <n v="0.12"/>
    <n v="1739.3"/>
    <s v="UPI"/>
    <x v="0"/>
    <x v="2"/>
    <x v="0"/>
    <n v="1976.48"/>
    <n v="1739.3024"/>
    <x v="4"/>
    <m/>
    <m/>
    <n v="6400.6183730158691"/>
    <n v="237.17759999999998"/>
    <n v="6.0713996600016192E-3"/>
    <n v="1"/>
    <n v="0"/>
    <n v="0"/>
  </r>
  <r>
    <x v="605"/>
    <x v="60"/>
    <s v="Gujarat"/>
    <x v="3"/>
    <x v="1"/>
    <x v="13"/>
    <n v="3"/>
    <n v="1269.3"/>
    <n v="0.03"/>
    <n v="3693.66"/>
    <s v="Debit Card"/>
    <x v="0"/>
    <x v="1"/>
    <x v="3"/>
    <n v="3807.8999999999996"/>
    <n v="3693.6629999999996"/>
    <x v="1"/>
    <m/>
    <m/>
    <n v="6400.6183730158691"/>
    <n v="114.23700000000008"/>
    <n v="2.3635074450484516E-3"/>
    <n v="0"/>
    <n v="0"/>
    <n v="1"/>
  </r>
  <r>
    <x v="606"/>
    <x v="34"/>
    <s v="Karnataka"/>
    <x v="1"/>
    <x v="3"/>
    <x v="9"/>
    <n v="4"/>
    <n v="1458.01"/>
    <n v="0.02"/>
    <n v="5715.4"/>
    <s v="UPI"/>
    <x v="1"/>
    <x v="1"/>
    <x v="0"/>
    <n v="5832.04"/>
    <n v="5715.3991999999998"/>
    <x v="3"/>
    <m/>
    <m/>
    <n v="7014.593770491806"/>
    <n v="116.64080000000013"/>
    <n v="1.3717327041652665E-3"/>
    <n v="1"/>
    <n v="0"/>
    <n v="0"/>
  </r>
  <r>
    <x v="607"/>
    <x v="158"/>
    <s v="Tamil Nadu"/>
    <x v="0"/>
    <x v="1"/>
    <x v="13"/>
    <n v="5"/>
    <n v="4507.3100000000004"/>
    <n v="0.11"/>
    <n v="20057.53"/>
    <s v="COD"/>
    <x v="1"/>
    <x v="1"/>
    <x v="0"/>
    <n v="22536.550000000003"/>
    <n v="20057.529500000004"/>
    <x v="1"/>
    <m/>
    <m/>
    <n v="7014.593770491806"/>
    <n v="2479.0204999999987"/>
    <n v="2.4404800202337978E-3"/>
    <n v="1"/>
    <n v="0"/>
    <n v="0"/>
  </r>
  <r>
    <x v="608"/>
    <x v="29"/>
    <s v="Maharashtra"/>
    <x v="2"/>
    <x v="2"/>
    <x v="7"/>
    <n v="3"/>
    <n v="4795.46"/>
    <n v="0.02"/>
    <n v="14098.65"/>
    <s v="Net Banking"/>
    <x v="0"/>
    <x v="2"/>
    <x v="0"/>
    <n v="14386.380000000001"/>
    <n v="14098.652400000001"/>
    <x v="2"/>
    <m/>
    <m/>
    <n v="6400.6183730158691"/>
    <n v="287.72760000000017"/>
    <n v="4.170611369920717E-4"/>
    <n v="1"/>
    <n v="0"/>
    <n v="0"/>
  </r>
  <r>
    <x v="609"/>
    <x v="122"/>
    <s v="Delhi"/>
    <x v="3"/>
    <x v="3"/>
    <x v="15"/>
    <n v="1"/>
    <n v="1536.53"/>
    <n v="0.24"/>
    <n v="1167.76"/>
    <s v="Debit Card"/>
    <x v="1"/>
    <x v="0"/>
    <x v="0"/>
    <n v="1536.53"/>
    <n v="1167.7628"/>
    <x v="3"/>
    <m/>
    <m/>
    <n v="7014.593770491806"/>
    <n v="368.7672"/>
    <n v="1.5619610420883417E-2"/>
    <n v="1"/>
    <n v="0"/>
    <n v="0"/>
  </r>
  <r>
    <x v="610"/>
    <x v="59"/>
    <s v="Maharashtra"/>
    <x v="2"/>
    <x v="2"/>
    <x v="5"/>
    <n v="1"/>
    <n v="207.98"/>
    <n v="0.2"/>
    <n v="166.38"/>
    <s v="UPI"/>
    <x v="0"/>
    <x v="0"/>
    <x v="0"/>
    <n v="207.98"/>
    <n v="166.38400000000001"/>
    <x v="2"/>
    <m/>
    <m/>
    <n v="6400.6183730158691"/>
    <n v="41.595999999999975"/>
    <n v="9.616309260505819E-2"/>
    <n v="1"/>
    <n v="0"/>
    <n v="0"/>
  </r>
  <r>
    <x v="611"/>
    <x v="178"/>
    <s v="Tamil Nadu"/>
    <x v="3"/>
    <x v="4"/>
    <x v="17"/>
    <n v="5"/>
    <n v="4225.3500000000004"/>
    <n v="0.11"/>
    <n v="18802.810000000001"/>
    <s v="COD"/>
    <x v="1"/>
    <x v="1"/>
    <x v="1"/>
    <n v="21126.75"/>
    <n v="18802.807499999999"/>
    <x v="4"/>
    <m/>
    <m/>
    <n v="7014.593770491806"/>
    <n v="2323.942500000001"/>
    <n v="2.6033346350006507E-3"/>
    <n v="0"/>
    <n v="1"/>
    <n v="0"/>
  </r>
  <r>
    <x v="612"/>
    <x v="2"/>
    <s v="Karnataka"/>
    <x v="3"/>
    <x v="4"/>
    <x v="16"/>
    <n v="3"/>
    <n v="4856.55"/>
    <n v="0.19"/>
    <n v="11801.42"/>
    <s v="Debit Card"/>
    <x v="2"/>
    <x v="2"/>
    <x v="0"/>
    <n v="14569.650000000001"/>
    <n v="11801.416500000001"/>
    <x v="4"/>
    <m/>
    <m/>
    <n v="6557.4564173228364"/>
    <n v="2768.2335000000003"/>
    <n v="3.9122422295662556E-3"/>
    <n v="1"/>
    <n v="0"/>
    <n v="0"/>
  </r>
  <r>
    <x v="613"/>
    <x v="122"/>
    <s v="Gujarat"/>
    <x v="3"/>
    <x v="2"/>
    <x v="11"/>
    <n v="5"/>
    <n v="1497.71"/>
    <n v="0.24"/>
    <n v="5691.3"/>
    <s v="Debit Card"/>
    <x v="1"/>
    <x v="0"/>
    <x v="0"/>
    <n v="7488.55"/>
    <n v="5691.2979999999998"/>
    <x v="2"/>
    <m/>
    <m/>
    <n v="7014.593770491806"/>
    <n v="1797.2520000000004"/>
    <n v="1.6024464015062995E-2"/>
    <n v="1"/>
    <n v="0"/>
    <n v="0"/>
  </r>
  <r>
    <x v="614"/>
    <x v="3"/>
    <s v="Karnataka"/>
    <x v="0"/>
    <x v="0"/>
    <x v="0"/>
    <n v="4"/>
    <n v="1376"/>
    <n v="0.05"/>
    <n v="5228.8"/>
    <s v="COD"/>
    <x v="0"/>
    <x v="0"/>
    <x v="0"/>
    <n v="5504"/>
    <n v="5228.8"/>
    <x v="0"/>
    <m/>
    <m/>
    <n v="6400.6183730158691"/>
    <n v="275.19999999999982"/>
    <n v="3.6337209302325581E-3"/>
    <n v="1"/>
    <n v="0"/>
    <n v="0"/>
  </r>
  <r>
    <x v="615"/>
    <x v="52"/>
    <s v="Karnataka"/>
    <x v="1"/>
    <x v="4"/>
    <x v="16"/>
    <n v="2"/>
    <n v="2714.85"/>
    <n v="0.03"/>
    <n v="5266.81"/>
    <s v="Net Banking"/>
    <x v="1"/>
    <x v="2"/>
    <x v="1"/>
    <n v="5429.7"/>
    <n v="5266.8089999999993"/>
    <x v="4"/>
    <m/>
    <m/>
    <n v="7014.593770491806"/>
    <n v="162.89100000000053"/>
    <n v="1.1050334272611746E-3"/>
    <n v="0"/>
    <n v="1"/>
    <n v="0"/>
  </r>
  <r>
    <x v="616"/>
    <x v="148"/>
    <s v="Karnataka"/>
    <x v="2"/>
    <x v="3"/>
    <x v="15"/>
    <n v="5"/>
    <n v="4880.45"/>
    <n v="0.08"/>
    <n v="22450.07"/>
    <s v="Debit Card"/>
    <x v="0"/>
    <x v="0"/>
    <x v="0"/>
    <n v="24402.25"/>
    <n v="22450.07"/>
    <x v="3"/>
    <m/>
    <m/>
    <n v="6400.6183730158691"/>
    <n v="1952.1800000000003"/>
    <n v="1.6391931071929845E-3"/>
    <n v="1"/>
    <n v="0"/>
    <n v="0"/>
  </r>
  <r>
    <x v="617"/>
    <x v="127"/>
    <s v="Gujarat"/>
    <x v="0"/>
    <x v="4"/>
    <x v="16"/>
    <n v="1"/>
    <n v="3685.04"/>
    <n v="0.23"/>
    <n v="2837.48"/>
    <s v="Net Banking"/>
    <x v="2"/>
    <x v="2"/>
    <x v="0"/>
    <n v="3685.04"/>
    <n v="2837.4807999999998"/>
    <x v="4"/>
    <m/>
    <m/>
    <n v="6557.4564173228364"/>
    <n v="847.55920000000015"/>
    <n v="6.241451924538133E-3"/>
    <n v="1"/>
    <n v="0"/>
    <n v="0"/>
  </r>
  <r>
    <x v="618"/>
    <x v="131"/>
    <s v="Tamil Nadu"/>
    <x v="3"/>
    <x v="2"/>
    <x v="11"/>
    <n v="3"/>
    <n v="369.66"/>
    <n v="0.16"/>
    <n v="931.54"/>
    <s v="UPI"/>
    <x v="0"/>
    <x v="0"/>
    <x v="3"/>
    <n v="1108.98"/>
    <n v="931.54319999999996"/>
    <x v="2"/>
    <m/>
    <m/>
    <n v="6400.6183730158691"/>
    <n v="177.43680000000006"/>
    <n v="4.3283016826272794E-2"/>
    <n v="0"/>
    <n v="0"/>
    <n v="1"/>
  </r>
  <r>
    <x v="619"/>
    <x v="155"/>
    <s v="Maharashtra"/>
    <x v="1"/>
    <x v="4"/>
    <x v="16"/>
    <n v="4"/>
    <n v="3417.61"/>
    <n v="0.24"/>
    <n v="10389.530000000001"/>
    <s v="Credit Card"/>
    <x v="1"/>
    <x v="0"/>
    <x v="0"/>
    <n v="13670.44"/>
    <n v="10389.5344"/>
    <x v="4"/>
    <m/>
    <m/>
    <n v="7014.593770491806"/>
    <n v="3280.9056"/>
    <n v="7.0224513622092625E-3"/>
    <n v="1"/>
    <n v="0"/>
    <n v="0"/>
  </r>
  <r>
    <x v="620"/>
    <x v="158"/>
    <s v="Karnataka"/>
    <x v="2"/>
    <x v="4"/>
    <x v="19"/>
    <n v="4"/>
    <n v="1911.19"/>
    <n v="0.09"/>
    <n v="6956.73"/>
    <s v="Net Banking"/>
    <x v="0"/>
    <x v="1"/>
    <x v="0"/>
    <n v="7644.76"/>
    <n v="6956.7316000000001"/>
    <x v="4"/>
    <m/>
    <m/>
    <n v="6400.6183730158691"/>
    <n v="688.02840000000015"/>
    <n v="4.7091079379862804E-3"/>
    <n v="1"/>
    <n v="0"/>
    <n v="0"/>
  </r>
  <r>
    <x v="621"/>
    <x v="74"/>
    <s v="Delhi"/>
    <x v="1"/>
    <x v="2"/>
    <x v="7"/>
    <n v="4"/>
    <n v="4038.06"/>
    <n v="7.0000000000000007E-2"/>
    <n v="15021.58"/>
    <s v="Net Banking"/>
    <x v="1"/>
    <x v="0"/>
    <x v="0"/>
    <n v="16152.24"/>
    <n v="15021.583199999999"/>
    <x v="2"/>
    <m/>
    <m/>
    <n v="7014.593770491806"/>
    <n v="1130.6568000000007"/>
    <n v="1.7335056933279844E-3"/>
    <n v="1"/>
    <n v="0"/>
    <n v="0"/>
  </r>
  <r>
    <x v="622"/>
    <x v="60"/>
    <s v="Gujarat"/>
    <x v="2"/>
    <x v="2"/>
    <x v="11"/>
    <n v="2"/>
    <n v="1118.1400000000001"/>
    <n v="0.12"/>
    <n v="1967.93"/>
    <s v="COD"/>
    <x v="0"/>
    <x v="0"/>
    <x v="0"/>
    <n v="2236.2800000000002"/>
    <n v="1967.9264000000003"/>
    <x v="2"/>
    <m/>
    <m/>
    <n v="6400.6183730158691"/>
    <n v="268.35359999999991"/>
    <n v="1.0732108680487237E-2"/>
    <n v="1"/>
    <n v="0"/>
    <n v="0"/>
  </r>
  <r>
    <x v="623"/>
    <x v="135"/>
    <s v="Maharashtra"/>
    <x v="3"/>
    <x v="1"/>
    <x v="14"/>
    <n v="3"/>
    <n v="2131.12"/>
    <n v="0.14000000000000001"/>
    <n v="5498.29"/>
    <s v="Credit Card"/>
    <x v="2"/>
    <x v="0"/>
    <x v="0"/>
    <n v="6393.36"/>
    <n v="5498.2896000000001"/>
    <x v="1"/>
    <m/>
    <m/>
    <n v="6557.4564173228364"/>
    <n v="895.07039999999961"/>
    <n v="6.5693156650024412E-3"/>
    <n v="1"/>
    <n v="0"/>
    <n v="0"/>
  </r>
  <r>
    <x v="624"/>
    <x v="29"/>
    <s v="Gujarat"/>
    <x v="1"/>
    <x v="2"/>
    <x v="6"/>
    <n v="3"/>
    <n v="4189.47"/>
    <n v="0.08"/>
    <n v="11562.94"/>
    <s v="Net Banking"/>
    <x v="0"/>
    <x v="0"/>
    <x v="0"/>
    <n v="12568.41"/>
    <n v="11562.9372"/>
    <x v="2"/>
    <m/>
    <m/>
    <n v="6400.6183730158691"/>
    <n v="1005.4727999999996"/>
    <n v="1.9095494179454681E-3"/>
    <n v="1"/>
    <n v="0"/>
    <n v="0"/>
  </r>
  <r>
    <x v="625"/>
    <x v="115"/>
    <s v="Karnataka"/>
    <x v="1"/>
    <x v="0"/>
    <x v="4"/>
    <n v="4"/>
    <n v="708.47"/>
    <n v="0.17"/>
    <n v="2352.12"/>
    <s v="UPI"/>
    <x v="1"/>
    <x v="1"/>
    <x v="0"/>
    <n v="2833.88"/>
    <n v="2352.1203999999998"/>
    <x v="0"/>
    <m/>
    <m/>
    <n v="7014.593770491806"/>
    <n v="481.75960000000032"/>
    <n v="2.3995370305023501E-2"/>
    <n v="1"/>
    <n v="0"/>
    <n v="0"/>
  </r>
  <r>
    <x v="626"/>
    <x v="46"/>
    <s v="Maharashtra"/>
    <x v="1"/>
    <x v="3"/>
    <x v="8"/>
    <n v="1"/>
    <n v="3034.57"/>
    <n v="0.09"/>
    <n v="2761.46"/>
    <s v="UPI"/>
    <x v="2"/>
    <x v="1"/>
    <x v="1"/>
    <n v="3034.57"/>
    <n v="2761.4587000000001"/>
    <x v="3"/>
    <m/>
    <m/>
    <n v="6557.4564173228364"/>
    <n v="273.11130000000003"/>
    <n v="2.9658238234741658E-3"/>
    <n v="0"/>
    <n v="1"/>
    <n v="0"/>
  </r>
  <r>
    <x v="627"/>
    <x v="38"/>
    <s v="Karnataka"/>
    <x v="0"/>
    <x v="2"/>
    <x v="7"/>
    <n v="5"/>
    <n v="185.97"/>
    <n v="0.06"/>
    <n v="874.06"/>
    <s v="COD"/>
    <x v="1"/>
    <x v="0"/>
    <x v="0"/>
    <n v="929.85"/>
    <n v="874.05899999999997"/>
    <x v="2"/>
    <m/>
    <m/>
    <n v="7014.593770491806"/>
    <n v="55.791000000000054"/>
    <n v="3.2263268269075655E-2"/>
    <n v="1"/>
    <n v="0"/>
    <n v="0"/>
  </r>
  <r>
    <x v="628"/>
    <x v="154"/>
    <s v="Karnataka"/>
    <x v="0"/>
    <x v="2"/>
    <x v="11"/>
    <n v="3"/>
    <n v="1869.7"/>
    <n v="0.16"/>
    <n v="4711.6400000000003"/>
    <s v="Debit Card"/>
    <x v="0"/>
    <x v="1"/>
    <x v="0"/>
    <n v="5609.1"/>
    <n v="4711.6440000000002"/>
    <x v="2"/>
    <m/>
    <m/>
    <n v="6400.6183730158691"/>
    <n v="897.45600000000013"/>
    <n v="8.5575225972081091E-3"/>
    <n v="1"/>
    <n v="0"/>
    <n v="0"/>
  </r>
  <r>
    <x v="629"/>
    <x v="26"/>
    <s v="Gujarat"/>
    <x v="2"/>
    <x v="1"/>
    <x v="13"/>
    <n v="2"/>
    <n v="3846.98"/>
    <n v="0.15"/>
    <n v="6539.87"/>
    <s v="Debit Card"/>
    <x v="1"/>
    <x v="2"/>
    <x v="1"/>
    <n v="7693.96"/>
    <n v="6539.866"/>
    <x v="1"/>
    <m/>
    <m/>
    <n v="7014.593770491806"/>
    <n v="1154.0940000000001"/>
    <n v="3.8991624599036129E-3"/>
    <n v="0"/>
    <n v="1"/>
    <n v="0"/>
  </r>
  <r>
    <x v="630"/>
    <x v="123"/>
    <s v="Karnataka"/>
    <x v="2"/>
    <x v="4"/>
    <x v="17"/>
    <n v="5"/>
    <n v="1822.98"/>
    <n v="0.04"/>
    <n v="8750.2999999999993"/>
    <s v="Credit Card"/>
    <x v="1"/>
    <x v="2"/>
    <x v="0"/>
    <n v="9114.9"/>
    <n v="8750.3040000000001"/>
    <x v="4"/>
    <m/>
    <m/>
    <n v="7014.593770491806"/>
    <n v="364.59599999999955"/>
    <n v="2.194209481179168E-3"/>
    <n v="1"/>
    <n v="0"/>
    <n v="0"/>
  </r>
  <r>
    <x v="631"/>
    <x v="112"/>
    <s v="Karnataka"/>
    <x v="0"/>
    <x v="2"/>
    <x v="5"/>
    <n v="2"/>
    <n v="857.32"/>
    <n v="0.06"/>
    <n v="1611.76"/>
    <s v="Debit Card"/>
    <x v="0"/>
    <x v="2"/>
    <x v="0"/>
    <n v="1714.64"/>
    <n v="1611.7616"/>
    <x v="2"/>
    <m/>
    <m/>
    <n v="6400.6183730158691"/>
    <n v="102.87840000000006"/>
    <n v="6.9985536322493347E-3"/>
    <n v="1"/>
    <n v="0"/>
    <n v="0"/>
  </r>
  <r>
    <x v="632"/>
    <x v="124"/>
    <s v="Delhi"/>
    <x v="2"/>
    <x v="0"/>
    <x v="0"/>
    <n v="3"/>
    <n v="1626.71"/>
    <n v="0.09"/>
    <n v="4440.92"/>
    <s v="Credit Card"/>
    <x v="2"/>
    <x v="1"/>
    <x v="0"/>
    <n v="4880.13"/>
    <n v="4440.9183000000003"/>
    <x v="0"/>
    <m/>
    <m/>
    <n v="6557.4564173228364"/>
    <n v="439.21169999999984"/>
    <n v="5.5326394993575985E-3"/>
    <n v="1"/>
    <n v="0"/>
    <n v="0"/>
  </r>
  <r>
    <x v="633"/>
    <x v="169"/>
    <s v="Maharashtra"/>
    <x v="3"/>
    <x v="4"/>
    <x v="19"/>
    <n v="2"/>
    <n v="3471.43"/>
    <n v="0.08"/>
    <n v="6387.43"/>
    <s v="Debit Card"/>
    <x v="0"/>
    <x v="2"/>
    <x v="2"/>
    <n v="6942.86"/>
    <n v="6387.4312"/>
    <x v="4"/>
    <m/>
    <m/>
    <n v="6400.6183730158691"/>
    <n v="555.42879999999968"/>
    <n v="2.3045258006066664E-3"/>
    <n v="0"/>
    <n v="0"/>
    <n v="0"/>
  </r>
  <r>
    <x v="634"/>
    <x v="68"/>
    <s v="Maharashtra"/>
    <x v="0"/>
    <x v="2"/>
    <x v="7"/>
    <n v="4"/>
    <n v="308.33"/>
    <n v="0.03"/>
    <n v="1196.32"/>
    <s v="Credit Card"/>
    <x v="2"/>
    <x v="0"/>
    <x v="0"/>
    <n v="1233.32"/>
    <n v="1196.3203999999998"/>
    <x v="2"/>
    <m/>
    <m/>
    <n v="6557.4564173228364"/>
    <n v="36.9996000000001"/>
    <n v="9.7298349171342398E-3"/>
    <n v="1"/>
    <n v="0"/>
    <n v="0"/>
  </r>
  <r>
    <x v="635"/>
    <x v="153"/>
    <s v="Maharashtra"/>
    <x v="3"/>
    <x v="4"/>
    <x v="19"/>
    <n v="1"/>
    <n v="3797.3"/>
    <n v="0.2"/>
    <n v="3037.84"/>
    <s v="UPI"/>
    <x v="1"/>
    <x v="0"/>
    <x v="0"/>
    <n v="3797.3"/>
    <n v="3037.84"/>
    <x v="4"/>
    <m/>
    <m/>
    <n v="7014.593770491806"/>
    <n v="759.46"/>
    <n v="5.2669001659073553E-3"/>
    <n v="1"/>
    <n v="0"/>
    <n v="0"/>
  </r>
  <r>
    <x v="636"/>
    <x v="6"/>
    <s v="Karnataka"/>
    <x v="2"/>
    <x v="3"/>
    <x v="12"/>
    <n v="2"/>
    <n v="4244.72"/>
    <n v="0.24"/>
    <n v="6451.97"/>
    <s v="Credit Card"/>
    <x v="0"/>
    <x v="0"/>
    <x v="0"/>
    <n v="8489.44"/>
    <n v="6451.9744000000001"/>
    <x v="3"/>
    <m/>
    <m/>
    <n v="6400.6183730158691"/>
    <n v="2037.4656000000004"/>
    <n v="5.6540831904106741E-3"/>
    <n v="1"/>
    <n v="0"/>
    <n v="0"/>
  </r>
  <r>
    <x v="637"/>
    <x v="23"/>
    <s v="Gujarat"/>
    <x v="3"/>
    <x v="1"/>
    <x v="10"/>
    <n v="1"/>
    <n v="4115.97"/>
    <n v="0.19"/>
    <n v="3333.94"/>
    <s v="COD"/>
    <x v="0"/>
    <x v="0"/>
    <x v="0"/>
    <n v="4115.97"/>
    <n v="3333.9357000000005"/>
    <x v="1"/>
    <m/>
    <m/>
    <n v="6400.6183730158691"/>
    <n v="782.0342999999998"/>
    <n v="4.6161658126759909E-3"/>
    <n v="1"/>
    <n v="0"/>
    <n v="0"/>
  </r>
  <r>
    <x v="638"/>
    <x v="136"/>
    <s v="Gujarat"/>
    <x v="1"/>
    <x v="4"/>
    <x v="16"/>
    <n v="1"/>
    <n v="4628.74"/>
    <n v="0.23"/>
    <n v="3564.13"/>
    <s v="Credit Card"/>
    <x v="1"/>
    <x v="0"/>
    <x v="0"/>
    <n v="4628.74"/>
    <n v="3564.1297999999997"/>
    <x v="4"/>
    <m/>
    <m/>
    <n v="7014.593770491806"/>
    <n v="1064.6102000000001"/>
    <n v="4.9689548343609712E-3"/>
    <n v="1"/>
    <n v="0"/>
    <n v="0"/>
  </r>
  <r>
    <x v="639"/>
    <x v="128"/>
    <s v="Tamil Nadu"/>
    <x v="3"/>
    <x v="1"/>
    <x v="10"/>
    <n v="3"/>
    <n v="4908.38"/>
    <n v="0.11"/>
    <n v="13105.37"/>
    <s v="Credit Card"/>
    <x v="0"/>
    <x v="0"/>
    <x v="0"/>
    <n v="14725.14"/>
    <n v="13105.374599999999"/>
    <x v="1"/>
    <m/>
    <m/>
    <n v="6400.6183730158691"/>
    <n v="1619.7654000000002"/>
    <n v="2.2410652801942801E-3"/>
    <n v="1"/>
    <n v="0"/>
    <n v="0"/>
  </r>
  <r>
    <x v="640"/>
    <x v="49"/>
    <s v="Tamil Nadu"/>
    <x v="0"/>
    <x v="4"/>
    <x v="19"/>
    <n v="2"/>
    <n v="2529.5"/>
    <n v="0.09"/>
    <n v="4603.6899999999996"/>
    <s v="Credit Card"/>
    <x v="1"/>
    <x v="1"/>
    <x v="0"/>
    <n v="5059"/>
    <n v="4603.6900000000005"/>
    <x v="4"/>
    <m/>
    <m/>
    <n v="7014.593770491806"/>
    <n v="455.30999999999949"/>
    <n v="3.5580154180668111E-3"/>
    <n v="1"/>
    <n v="0"/>
    <n v="0"/>
  </r>
  <r>
    <x v="641"/>
    <x v="173"/>
    <s v="Tamil Nadu"/>
    <x v="3"/>
    <x v="2"/>
    <x v="7"/>
    <n v="5"/>
    <n v="3707.25"/>
    <n v="0.17"/>
    <n v="15385.09"/>
    <s v="UPI"/>
    <x v="2"/>
    <x v="1"/>
    <x v="0"/>
    <n v="18536.25"/>
    <n v="15385.0875"/>
    <x v="2"/>
    <m/>
    <m/>
    <n v="6557.4564173228364"/>
    <n v="3151.1625000000004"/>
    <n v="4.5856092791152474E-3"/>
    <n v="1"/>
    <n v="0"/>
    <n v="0"/>
  </r>
  <r>
    <x v="642"/>
    <x v="132"/>
    <s v="Delhi"/>
    <x v="0"/>
    <x v="4"/>
    <x v="18"/>
    <n v="3"/>
    <n v="978.56"/>
    <n v="0.25"/>
    <n v="2201.7600000000002"/>
    <s v="Credit Card"/>
    <x v="2"/>
    <x v="1"/>
    <x v="0"/>
    <n v="2935.68"/>
    <n v="2201.7599999999998"/>
    <x v="4"/>
    <m/>
    <m/>
    <n v="6557.4564173228364"/>
    <n v="733.92000000000007"/>
    <n v="2.554774362328319E-2"/>
    <n v="1"/>
    <n v="0"/>
    <n v="0"/>
  </r>
  <r>
    <x v="643"/>
    <x v="87"/>
    <s v="Maharashtra"/>
    <x v="3"/>
    <x v="1"/>
    <x v="13"/>
    <n v="4"/>
    <n v="3505.68"/>
    <n v="0.24"/>
    <n v="10657.27"/>
    <s v="Debit Card"/>
    <x v="2"/>
    <x v="0"/>
    <x v="0"/>
    <n v="14022.72"/>
    <n v="10657.2672"/>
    <x v="1"/>
    <m/>
    <m/>
    <n v="6557.4564173228364"/>
    <n v="3365.4527999999991"/>
    <n v="6.8460327240364204E-3"/>
    <n v="1"/>
    <n v="0"/>
    <n v="0"/>
  </r>
  <r>
    <x v="644"/>
    <x v="177"/>
    <s v="Delhi"/>
    <x v="2"/>
    <x v="3"/>
    <x v="9"/>
    <n v="1"/>
    <n v="1241.06"/>
    <n v="0.11"/>
    <n v="1104.54"/>
    <s v="COD"/>
    <x v="2"/>
    <x v="1"/>
    <x v="3"/>
    <n v="1241.06"/>
    <n v="1104.5434"/>
    <x v="3"/>
    <m/>
    <m/>
    <n v="6557.4564173228364"/>
    <n v="136.51659999999993"/>
    <n v="8.8633909722334141E-3"/>
    <n v="0"/>
    <n v="0"/>
    <n v="1"/>
  </r>
  <r>
    <x v="645"/>
    <x v="124"/>
    <s v="Tamil Nadu"/>
    <x v="2"/>
    <x v="1"/>
    <x v="1"/>
    <n v="5"/>
    <n v="4755.68"/>
    <n v="0.25"/>
    <n v="17833.8"/>
    <s v="UPI"/>
    <x v="2"/>
    <x v="0"/>
    <x v="0"/>
    <n v="23778.400000000001"/>
    <n v="17833.800000000003"/>
    <x v="1"/>
    <m/>
    <m/>
    <n v="6557.4564173228364"/>
    <n v="5944.5999999999985"/>
    <n v="5.2568717827944688E-3"/>
    <n v="1"/>
    <n v="0"/>
    <n v="0"/>
  </r>
  <r>
    <x v="646"/>
    <x v="66"/>
    <s v="Maharashtra"/>
    <x v="0"/>
    <x v="2"/>
    <x v="7"/>
    <n v="4"/>
    <n v="1231.03"/>
    <n v="0.24"/>
    <n v="3742.33"/>
    <s v="UPI"/>
    <x v="2"/>
    <x v="2"/>
    <x v="0"/>
    <n v="4924.12"/>
    <n v="3742.3312000000001"/>
    <x v="2"/>
    <m/>
    <m/>
    <n v="6557.4564173228364"/>
    <n v="1181.7887999999998"/>
    <n v="1.9495869312689373E-2"/>
    <n v="1"/>
    <n v="0"/>
    <n v="0"/>
  </r>
  <r>
    <x v="647"/>
    <x v="6"/>
    <s v="Maharashtra"/>
    <x v="0"/>
    <x v="0"/>
    <x v="3"/>
    <n v="5"/>
    <n v="3428.1"/>
    <n v="0.04"/>
    <n v="16454.88"/>
    <s v="Debit Card"/>
    <x v="2"/>
    <x v="0"/>
    <x v="3"/>
    <n v="17140.5"/>
    <n v="16454.88"/>
    <x v="0"/>
    <m/>
    <m/>
    <n v="6557.4564173228364"/>
    <n v="685.61999999999898"/>
    <n v="1.1668271053936583E-3"/>
    <n v="0"/>
    <n v="0"/>
    <n v="1"/>
  </r>
  <r>
    <x v="648"/>
    <x v="2"/>
    <s v="Tamil Nadu"/>
    <x v="0"/>
    <x v="1"/>
    <x v="14"/>
    <n v="4"/>
    <n v="2502.23"/>
    <n v="7.0000000000000007E-2"/>
    <n v="9308.2999999999993"/>
    <s v="Debit Card"/>
    <x v="2"/>
    <x v="1"/>
    <x v="2"/>
    <n v="10008.92"/>
    <n v="9308.2955999999995"/>
    <x v="1"/>
    <m/>
    <m/>
    <n v="6557.4564173228364"/>
    <n v="700.62440000000061"/>
    <n v="2.797504625873721E-3"/>
    <n v="0"/>
    <n v="0"/>
    <n v="0"/>
  </r>
  <r>
    <x v="649"/>
    <x v="65"/>
    <s v="Maharashtra"/>
    <x v="0"/>
    <x v="0"/>
    <x v="3"/>
    <n v="3"/>
    <n v="4279.08"/>
    <n v="0.11"/>
    <n v="11425.14"/>
    <s v="Net Banking"/>
    <x v="2"/>
    <x v="2"/>
    <x v="0"/>
    <n v="12837.24"/>
    <n v="11425.143599999999"/>
    <x v="0"/>
    <m/>
    <m/>
    <n v="6557.4564173228364"/>
    <n v="1412.0964000000004"/>
    <n v="2.5706460267160233E-3"/>
    <n v="1"/>
    <n v="0"/>
    <n v="0"/>
  </r>
  <r>
    <x v="650"/>
    <x v="63"/>
    <s v="Tamil Nadu"/>
    <x v="1"/>
    <x v="4"/>
    <x v="16"/>
    <n v="3"/>
    <n v="3607.04"/>
    <n v="0.12"/>
    <n v="9522.59"/>
    <s v="Net Banking"/>
    <x v="0"/>
    <x v="2"/>
    <x v="0"/>
    <n v="10821.119999999999"/>
    <n v="9522.5855999999985"/>
    <x v="4"/>
    <m/>
    <m/>
    <n v="6400.6183730158691"/>
    <n v="1298.5344000000005"/>
    <n v="3.3268275372604684E-3"/>
    <n v="1"/>
    <n v="0"/>
    <n v="0"/>
  </r>
  <r>
    <x v="651"/>
    <x v="89"/>
    <s v="Tamil Nadu"/>
    <x v="1"/>
    <x v="1"/>
    <x v="14"/>
    <n v="5"/>
    <n v="373.11"/>
    <n v="7.0000000000000007E-2"/>
    <n v="1734.96"/>
    <s v="COD"/>
    <x v="0"/>
    <x v="0"/>
    <x v="0"/>
    <n v="1865.5500000000002"/>
    <n v="1734.9615000000001"/>
    <x v="1"/>
    <m/>
    <m/>
    <n v="6400.6183730158691"/>
    <n v="130.58850000000007"/>
    <n v="1.8761223231754713E-2"/>
    <n v="1"/>
    <n v="0"/>
    <n v="0"/>
  </r>
  <r>
    <x v="652"/>
    <x v="179"/>
    <s v="Karnataka"/>
    <x v="0"/>
    <x v="4"/>
    <x v="17"/>
    <n v="5"/>
    <n v="321.08"/>
    <n v="0.21"/>
    <n v="1268.27"/>
    <s v="Credit Card"/>
    <x v="0"/>
    <x v="1"/>
    <x v="3"/>
    <n v="1605.3999999999999"/>
    <n v="1268.2659999999998"/>
    <x v="4"/>
    <m/>
    <m/>
    <n v="6400.6183730158691"/>
    <n v="337.13400000000001"/>
    <n v="6.5404260620406135E-2"/>
    <n v="0"/>
    <n v="0"/>
    <n v="1"/>
  </r>
  <r>
    <x v="653"/>
    <x v="28"/>
    <s v="Maharashtra"/>
    <x v="3"/>
    <x v="4"/>
    <x v="18"/>
    <n v="3"/>
    <n v="2118.46"/>
    <n v="0.01"/>
    <n v="6291.83"/>
    <s v="Net Banking"/>
    <x v="2"/>
    <x v="2"/>
    <x v="0"/>
    <n v="6355.38"/>
    <n v="6291.8262000000004"/>
    <x v="4"/>
    <m/>
    <m/>
    <n v="6557.4564173228364"/>
    <n v="63.553799999999683"/>
    <n v="4.7204101092302906E-4"/>
    <n v="1"/>
    <n v="0"/>
    <n v="0"/>
  </r>
  <r>
    <x v="654"/>
    <x v="60"/>
    <s v="Maharashtra"/>
    <x v="1"/>
    <x v="4"/>
    <x v="19"/>
    <n v="3"/>
    <n v="931.92"/>
    <n v="0.13"/>
    <n v="2432.31"/>
    <s v="UPI"/>
    <x v="0"/>
    <x v="2"/>
    <x v="0"/>
    <n v="2795.7599999999998"/>
    <n v="2432.3111999999996"/>
    <x v="4"/>
    <m/>
    <m/>
    <n v="6400.6183730158691"/>
    <n v="363.44880000000012"/>
    <n v="1.3949695252811402E-2"/>
    <n v="1"/>
    <n v="0"/>
    <n v="0"/>
  </r>
  <r>
    <x v="655"/>
    <x v="64"/>
    <s v="Karnataka"/>
    <x v="1"/>
    <x v="2"/>
    <x v="5"/>
    <n v="4"/>
    <n v="2981.15"/>
    <n v="0.25"/>
    <n v="8943.4500000000007"/>
    <s v="Credit Card"/>
    <x v="1"/>
    <x v="1"/>
    <x v="0"/>
    <n v="11924.6"/>
    <n v="8943.4500000000007"/>
    <x v="2"/>
    <m/>
    <m/>
    <n v="7014.593770491806"/>
    <n v="2981.1499999999996"/>
    <n v="8.3860255270617034E-3"/>
    <n v="1"/>
    <n v="0"/>
    <n v="0"/>
  </r>
  <r>
    <x v="656"/>
    <x v="67"/>
    <s v="Maharashtra"/>
    <x v="3"/>
    <x v="0"/>
    <x v="3"/>
    <n v="4"/>
    <n v="2563.5700000000002"/>
    <n v="0.19"/>
    <n v="8305.9699999999993"/>
    <s v="Debit Card"/>
    <x v="2"/>
    <x v="1"/>
    <x v="0"/>
    <n v="10254.280000000001"/>
    <n v="8305.966800000002"/>
    <x v="0"/>
    <m/>
    <m/>
    <n v="6557.4564173228364"/>
    <n v="1948.3131999999987"/>
    <n v="7.4115393767285468E-3"/>
    <n v="1"/>
    <n v="0"/>
    <n v="0"/>
  </r>
  <r>
    <x v="657"/>
    <x v="28"/>
    <s v="Delhi"/>
    <x v="2"/>
    <x v="4"/>
    <x v="18"/>
    <n v="1"/>
    <n v="4217.8599999999997"/>
    <n v="0.13"/>
    <n v="3669.54"/>
    <s v="Net Banking"/>
    <x v="1"/>
    <x v="1"/>
    <x v="0"/>
    <n v="4217.8599999999997"/>
    <n v="3669.5381999999995"/>
    <x v="4"/>
    <m/>
    <m/>
    <n v="7014.593770491806"/>
    <n v="548.32180000000017"/>
    <n v="3.0821316971165478E-3"/>
    <n v="1"/>
    <n v="0"/>
    <n v="0"/>
  </r>
  <r>
    <x v="658"/>
    <x v="72"/>
    <s v="Delhi"/>
    <x v="2"/>
    <x v="1"/>
    <x v="14"/>
    <n v="1"/>
    <n v="3616.76"/>
    <n v="0.14000000000000001"/>
    <n v="3110.41"/>
    <s v="COD"/>
    <x v="1"/>
    <x v="0"/>
    <x v="0"/>
    <n v="3616.76"/>
    <n v="3110.4136000000003"/>
    <x v="1"/>
    <m/>
    <m/>
    <n v="7014.593770491806"/>
    <n v="506.3463999999999"/>
    <n v="3.8708678485716501E-3"/>
    <n v="1"/>
    <n v="0"/>
    <n v="0"/>
  </r>
  <r>
    <x v="659"/>
    <x v="0"/>
    <s v="Tamil Nadu"/>
    <x v="1"/>
    <x v="1"/>
    <x v="14"/>
    <n v="1"/>
    <n v="3292.53"/>
    <n v="0.08"/>
    <n v="3029.13"/>
    <s v="Debit Card"/>
    <x v="2"/>
    <x v="1"/>
    <x v="0"/>
    <n v="3292.53"/>
    <n v="3029.1276000000003"/>
    <x v="1"/>
    <m/>
    <m/>
    <n v="6557.4564173228364"/>
    <n v="263.40239999999994"/>
    <n v="2.4297424776691481E-3"/>
    <n v="1"/>
    <n v="0"/>
    <n v="0"/>
  </r>
  <r>
    <x v="660"/>
    <x v="20"/>
    <s v="Tamil Nadu"/>
    <x v="3"/>
    <x v="4"/>
    <x v="16"/>
    <n v="5"/>
    <n v="2625.31"/>
    <n v="0.17"/>
    <n v="10895.04"/>
    <s v="Net Banking"/>
    <x v="2"/>
    <x v="0"/>
    <x v="1"/>
    <n v="13126.55"/>
    <n v="10895.036499999998"/>
    <x v="4"/>
    <m/>
    <m/>
    <n v="6557.4564173228364"/>
    <n v="2231.5135000000009"/>
    <n v="6.4754257592436705E-3"/>
    <n v="0"/>
    <n v="1"/>
    <n v="0"/>
  </r>
  <r>
    <x v="661"/>
    <x v="89"/>
    <s v="Gujarat"/>
    <x v="1"/>
    <x v="1"/>
    <x v="10"/>
    <n v="4"/>
    <n v="1412.89"/>
    <n v="0.16"/>
    <n v="4747.3100000000004"/>
    <s v="Net Banking"/>
    <x v="0"/>
    <x v="0"/>
    <x v="1"/>
    <n v="5651.56"/>
    <n v="4747.3104000000003"/>
    <x v="1"/>
    <m/>
    <m/>
    <n v="6400.6183730158691"/>
    <n v="904.2496000000001"/>
    <n v="1.1324306917028218E-2"/>
    <n v="0"/>
    <n v="1"/>
    <n v="0"/>
  </r>
  <r>
    <x v="662"/>
    <x v="9"/>
    <s v="Karnataka"/>
    <x v="1"/>
    <x v="0"/>
    <x v="4"/>
    <n v="2"/>
    <n v="837.32"/>
    <n v="0.17"/>
    <n v="1389.95"/>
    <s v="Net Banking"/>
    <x v="0"/>
    <x v="1"/>
    <x v="0"/>
    <n v="1674.64"/>
    <n v="1389.9512"/>
    <x v="0"/>
    <m/>
    <m/>
    <n v="6400.6183730158691"/>
    <n v="284.68880000000013"/>
    <n v="2.0302871064825874E-2"/>
    <n v="1"/>
    <n v="0"/>
    <n v="0"/>
  </r>
  <r>
    <x v="663"/>
    <x v="84"/>
    <s v="Tamil Nadu"/>
    <x v="3"/>
    <x v="0"/>
    <x v="4"/>
    <n v="2"/>
    <n v="1356.59"/>
    <n v="0.15"/>
    <n v="2306.1999999999998"/>
    <s v="UPI"/>
    <x v="2"/>
    <x v="1"/>
    <x v="0"/>
    <n v="2713.18"/>
    <n v="2306.203"/>
    <x v="0"/>
    <m/>
    <m/>
    <n v="6557.4564173228364"/>
    <n v="406.97699999999986"/>
    <n v="1.1057135906943145E-2"/>
    <n v="1"/>
    <n v="0"/>
    <n v="0"/>
  </r>
  <r>
    <x v="664"/>
    <x v="50"/>
    <s v="Delhi"/>
    <x v="0"/>
    <x v="3"/>
    <x v="8"/>
    <n v="4"/>
    <n v="2843.14"/>
    <n v="0.11"/>
    <n v="10121.58"/>
    <s v="UPI"/>
    <x v="2"/>
    <x v="0"/>
    <x v="0"/>
    <n v="11372.56"/>
    <n v="10121.5784"/>
    <x v="3"/>
    <m/>
    <m/>
    <n v="6557.4564173228364"/>
    <n v="1250.9815999999992"/>
    <n v="3.8689617816920732E-3"/>
    <n v="1"/>
    <n v="0"/>
    <n v="0"/>
  </r>
  <r>
    <x v="665"/>
    <x v="148"/>
    <s v="Maharashtra"/>
    <x v="1"/>
    <x v="4"/>
    <x v="16"/>
    <n v="5"/>
    <n v="962.33"/>
    <n v="0.21"/>
    <n v="3801.2"/>
    <s v="UPI"/>
    <x v="2"/>
    <x v="0"/>
    <x v="3"/>
    <n v="4811.6500000000005"/>
    <n v="3801.2035000000005"/>
    <x v="4"/>
    <m/>
    <m/>
    <n v="6557.4564173228364"/>
    <n v="1010.4465"/>
    <n v="2.1822036099882577E-2"/>
    <n v="0"/>
    <n v="0"/>
    <n v="1"/>
  </r>
  <r>
    <x v="666"/>
    <x v="167"/>
    <s v="Karnataka"/>
    <x v="0"/>
    <x v="0"/>
    <x v="0"/>
    <n v="1"/>
    <n v="4512.82"/>
    <n v="0.1"/>
    <n v="4061.54"/>
    <s v="COD"/>
    <x v="2"/>
    <x v="1"/>
    <x v="0"/>
    <n v="4512.82"/>
    <n v="4061.538"/>
    <x v="0"/>
    <m/>
    <m/>
    <n v="6557.4564173228364"/>
    <n v="451.2819999999997"/>
    <n v="2.215909342716971E-3"/>
    <n v="1"/>
    <n v="0"/>
    <n v="0"/>
  </r>
  <r>
    <x v="667"/>
    <x v="16"/>
    <s v="Maharashtra"/>
    <x v="2"/>
    <x v="3"/>
    <x v="12"/>
    <n v="5"/>
    <n v="4671.38"/>
    <n v="0.13"/>
    <n v="20320.5"/>
    <s v="COD"/>
    <x v="1"/>
    <x v="0"/>
    <x v="0"/>
    <n v="23356.9"/>
    <n v="20320.503000000001"/>
    <x v="3"/>
    <m/>
    <m/>
    <n v="7014.593770491806"/>
    <n v="3036.3970000000008"/>
    <n v="2.7829035531256288E-3"/>
    <n v="1"/>
    <n v="0"/>
    <n v="0"/>
  </r>
  <r>
    <x v="668"/>
    <x v="117"/>
    <s v="Gujarat"/>
    <x v="3"/>
    <x v="0"/>
    <x v="4"/>
    <n v="3"/>
    <n v="4178.4399999999996"/>
    <n v="0.18"/>
    <n v="10278.959999999999"/>
    <s v="Credit Card"/>
    <x v="2"/>
    <x v="0"/>
    <x v="1"/>
    <n v="12535.32"/>
    <n v="10278.9624"/>
    <x v="0"/>
    <m/>
    <m/>
    <n v="6557.4564173228364"/>
    <n v="2256.3575999999994"/>
    <n v="4.3078278017633382E-3"/>
    <n v="0"/>
    <n v="1"/>
    <n v="0"/>
  </r>
  <r>
    <x v="669"/>
    <x v="93"/>
    <s v="Maharashtra"/>
    <x v="0"/>
    <x v="3"/>
    <x v="12"/>
    <n v="3"/>
    <n v="2253.4299999999998"/>
    <n v="0.06"/>
    <n v="6354.67"/>
    <s v="Debit Card"/>
    <x v="0"/>
    <x v="0"/>
    <x v="0"/>
    <n v="6760.2899999999991"/>
    <n v="6354.672599999999"/>
    <x v="3"/>
    <m/>
    <m/>
    <n v="6400.6183730158691"/>
    <n v="405.61740000000009"/>
    <n v="2.6626076691976231E-3"/>
    <n v="1"/>
    <n v="0"/>
    <n v="0"/>
  </r>
  <r>
    <x v="670"/>
    <x v="171"/>
    <s v="Karnataka"/>
    <x v="2"/>
    <x v="4"/>
    <x v="19"/>
    <n v="4"/>
    <n v="3445.42"/>
    <n v="0.24"/>
    <n v="10474.08"/>
    <s v="COD"/>
    <x v="2"/>
    <x v="2"/>
    <x v="0"/>
    <n v="13781.68"/>
    <n v="10474.076800000001"/>
    <x v="4"/>
    <m/>
    <m/>
    <n v="6557.4564173228364"/>
    <n v="3307.6031999999996"/>
    <n v="6.9657690499271493E-3"/>
    <n v="1"/>
    <n v="0"/>
    <n v="0"/>
  </r>
  <r>
    <x v="671"/>
    <x v="122"/>
    <s v="Maharashtra"/>
    <x v="2"/>
    <x v="4"/>
    <x v="17"/>
    <n v="1"/>
    <n v="3484.34"/>
    <n v="0.2"/>
    <n v="2787.47"/>
    <s v="COD"/>
    <x v="0"/>
    <x v="2"/>
    <x v="0"/>
    <n v="3484.34"/>
    <n v="2787.4720000000002"/>
    <x v="4"/>
    <m/>
    <m/>
    <n v="6400.6183730158691"/>
    <n v="696.86799999999994"/>
    <n v="5.7399679709787214E-3"/>
    <n v="1"/>
    <n v="0"/>
    <n v="0"/>
  </r>
  <r>
    <x v="672"/>
    <x v="62"/>
    <s v="Maharashtra"/>
    <x v="2"/>
    <x v="4"/>
    <x v="17"/>
    <n v="4"/>
    <n v="2003.51"/>
    <n v="0.23"/>
    <n v="6170.81"/>
    <s v="COD"/>
    <x v="0"/>
    <x v="1"/>
    <x v="0"/>
    <n v="8014.04"/>
    <n v="6170.8108000000002"/>
    <x v="4"/>
    <m/>
    <m/>
    <n v="6400.6183730158691"/>
    <n v="1843.2291999999998"/>
    <n v="1.1479852858233799E-2"/>
    <n v="1"/>
    <n v="0"/>
    <n v="0"/>
  </r>
  <r>
    <x v="673"/>
    <x v="46"/>
    <s v="Delhi"/>
    <x v="0"/>
    <x v="3"/>
    <x v="9"/>
    <n v="3"/>
    <n v="4409.3900000000003"/>
    <n v="0.19"/>
    <n v="10714.82"/>
    <s v="Debit Card"/>
    <x v="2"/>
    <x v="1"/>
    <x v="0"/>
    <n v="13228.170000000002"/>
    <n v="10714.817700000001"/>
    <x v="3"/>
    <m/>
    <m/>
    <n v="6557.4564173228364"/>
    <n v="2513.3523000000005"/>
    <n v="4.3089860502246342E-3"/>
    <n v="1"/>
    <n v="0"/>
    <n v="0"/>
  </r>
  <r>
    <x v="674"/>
    <x v="169"/>
    <s v="Tamil Nadu"/>
    <x v="2"/>
    <x v="0"/>
    <x v="3"/>
    <n v="4"/>
    <n v="4396.13"/>
    <n v="0.21"/>
    <n v="13891.77"/>
    <s v="Net Banking"/>
    <x v="2"/>
    <x v="2"/>
    <x v="0"/>
    <n v="17584.52"/>
    <n v="13891.7708"/>
    <x v="0"/>
    <m/>
    <m/>
    <n v="6557.4564173228364"/>
    <n v="3692.7492000000002"/>
    <n v="4.7769287987388907E-3"/>
    <n v="1"/>
    <n v="0"/>
    <n v="0"/>
  </r>
  <r>
    <x v="675"/>
    <x v="1"/>
    <s v="Gujarat"/>
    <x v="3"/>
    <x v="4"/>
    <x v="18"/>
    <n v="3"/>
    <n v="2320.98"/>
    <n v="0.01"/>
    <n v="6893.31"/>
    <s v="COD"/>
    <x v="1"/>
    <x v="2"/>
    <x v="0"/>
    <n v="6962.9400000000005"/>
    <n v="6893.3106000000007"/>
    <x v="4"/>
    <m/>
    <m/>
    <n v="7014.593770491806"/>
    <n v="69.629399999999805"/>
    <n v="4.3085248472627942E-4"/>
    <n v="1"/>
    <n v="0"/>
    <n v="0"/>
  </r>
  <r>
    <x v="676"/>
    <x v="111"/>
    <s v="Tamil Nadu"/>
    <x v="3"/>
    <x v="3"/>
    <x v="8"/>
    <n v="3"/>
    <n v="1637.24"/>
    <n v="0.02"/>
    <n v="4813.49"/>
    <s v="Debit Card"/>
    <x v="1"/>
    <x v="2"/>
    <x v="0"/>
    <n v="4911.72"/>
    <n v="4813.4856"/>
    <x v="3"/>
    <m/>
    <m/>
    <n v="7014.593770491806"/>
    <n v="98.234400000000278"/>
    <n v="1.2215680046908212E-3"/>
    <n v="1"/>
    <n v="0"/>
    <n v="0"/>
  </r>
  <r>
    <x v="677"/>
    <x v="118"/>
    <s v="Karnataka"/>
    <x v="2"/>
    <x v="3"/>
    <x v="15"/>
    <n v="2"/>
    <n v="1377.33"/>
    <n v="0.17"/>
    <n v="2286.37"/>
    <s v="Net Banking"/>
    <x v="2"/>
    <x v="1"/>
    <x v="0"/>
    <n v="2754.66"/>
    <n v="2286.3678"/>
    <x v="3"/>
    <m/>
    <m/>
    <n v="6557.4564173228364"/>
    <n v="468.29219999999987"/>
    <n v="1.234272106176443E-2"/>
    <n v="1"/>
    <n v="0"/>
    <n v="0"/>
  </r>
  <r>
    <x v="678"/>
    <x v="173"/>
    <s v="Delhi"/>
    <x v="3"/>
    <x v="2"/>
    <x v="6"/>
    <n v="5"/>
    <n v="1199.99"/>
    <n v="0.24"/>
    <n v="4559.96"/>
    <s v="Net Banking"/>
    <x v="2"/>
    <x v="0"/>
    <x v="1"/>
    <n v="5999.95"/>
    <n v="4559.9619999999995"/>
    <x v="2"/>
    <m/>
    <m/>
    <n v="6557.4564173228364"/>
    <n v="1439.9880000000003"/>
    <n v="2.0000166668055569E-2"/>
    <n v="0"/>
    <n v="1"/>
    <n v="0"/>
  </r>
  <r>
    <x v="679"/>
    <x v="48"/>
    <s v="Karnataka"/>
    <x v="0"/>
    <x v="2"/>
    <x v="11"/>
    <n v="4"/>
    <n v="3128.22"/>
    <n v="0.15"/>
    <n v="10635.95"/>
    <s v="Debit Card"/>
    <x v="0"/>
    <x v="2"/>
    <x v="2"/>
    <n v="12512.88"/>
    <n v="10635.947999999999"/>
    <x v="2"/>
    <m/>
    <m/>
    <n v="6400.6183730158691"/>
    <n v="1876.9320000000007"/>
    <n v="4.7950591710301709E-3"/>
    <n v="0"/>
    <n v="0"/>
    <n v="0"/>
  </r>
  <r>
    <x v="680"/>
    <x v="154"/>
    <s v="Maharashtra"/>
    <x v="3"/>
    <x v="3"/>
    <x v="8"/>
    <n v="4"/>
    <n v="4153.5600000000004"/>
    <n v="0.12"/>
    <n v="14620.53"/>
    <s v="COD"/>
    <x v="2"/>
    <x v="2"/>
    <x v="0"/>
    <n v="16614.240000000002"/>
    <n v="14620.531200000001"/>
    <x v="3"/>
    <m/>
    <m/>
    <n v="6557.4564173228364"/>
    <n v="1993.7088000000003"/>
    <n v="2.8890879149452513E-3"/>
    <n v="1"/>
    <n v="0"/>
    <n v="0"/>
  </r>
  <r>
    <x v="681"/>
    <x v="142"/>
    <s v="Tamil Nadu"/>
    <x v="3"/>
    <x v="4"/>
    <x v="17"/>
    <n v="4"/>
    <n v="4296.05"/>
    <n v="0.15"/>
    <n v="14606.57"/>
    <s v="Net Banking"/>
    <x v="0"/>
    <x v="1"/>
    <x v="0"/>
    <n v="17184.2"/>
    <n v="14606.57"/>
    <x v="4"/>
    <m/>
    <m/>
    <n v="6400.6183730158691"/>
    <n v="2577.630000000001"/>
    <n v="3.4915794741681313E-3"/>
    <n v="1"/>
    <n v="0"/>
    <n v="0"/>
  </r>
  <r>
    <x v="682"/>
    <x v="118"/>
    <s v="Maharashtra"/>
    <x v="1"/>
    <x v="2"/>
    <x v="11"/>
    <n v="2"/>
    <n v="3126.63"/>
    <n v="0.23"/>
    <n v="4815.01"/>
    <s v="UPI"/>
    <x v="2"/>
    <x v="1"/>
    <x v="0"/>
    <n v="6253.26"/>
    <n v="4815.0102000000006"/>
    <x v="2"/>
    <m/>
    <m/>
    <n v="6557.4564173228364"/>
    <n v="1438.2497999999996"/>
    <n v="7.3561630253659695E-3"/>
    <n v="1"/>
    <n v="0"/>
    <n v="0"/>
  </r>
  <r>
    <x v="683"/>
    <x v="45"/>
    <s v="Karnataka"/>
    <x v="2"/>
    <x v="2"/>
    <x v="11"/>
    <n v="2"/>
    <n v="3595.35"/>
    <n v="0.18"/>
    <n v="5896.37"/>
    <s v="Net Banking"/>
    <x v="1"/>
    <x v="0"/>
    <x v="0"/>
    <n v="7190.7"/>
    <n v="5896.3740000000007"/>
    <x v="2"/>
    <m/>
    <m/>
    <n v="7014.593770491806"/>
    <n v="1294.3259999999991"/>
    <n v="5.0064666861362591E-3"/>
    <n v="1"/>
    <n v="0"/>
    <n v="0"/>
  </r>
  <r>
    <x v="684"/>
    <x v="149"/>
    <s v="Maharashtra"/>
    <x v="0"/>
    <x v="1"/>
    <x v="13"/>
    <n v="4"/>
    <n v="4550.3100000000004"/>
    <n v="0.25"/>
    <n v="13650.93"/>
    <s v="UPI"/>
    <x v="0"/>
    <x v="0"/>
    <x v="0"/>
    <n v="18201.240000000002"/>
    <n v="13650.93"/>
    <x v="1"/>
    <m/>
    <m/>
    <n v="6400.6183730158691"/>
    <n v="4550.3100000000013"/>
    <n v="5.4941311690851827E-3"/>
    <n v="1"/>
    <n v="0"/>
    <n v="0"/>
  </r>
  <r>
    <x v="685"/>
    <x v="117"/>
    <s v="Karnataka"/>
    <x v="3"/>
    <x v="1"/>
    <x v="14"/>
    <n v="3"/>
    <n v="747.97"/>
    <n v="0.22"/>
    <n v="1750.25"/>
    <s v="Net Banking"/>
    <x v="1"/>
    <x v="2"/>
    <x v="0"/>
    <n v="2243.91"/>
    <n v="1750.2498000000001"/>
    <x v="1"/>
    <m/>
    <m/>
    <n v="7014.593770491806"/>
    <n v="493.6601999999998"/>
    <n v="2.9412944369426579E-2"/>
    <n v="1"/>
    <n v="0"/>
    <n v="0"/>
  </r>
  <r>
    <x v="686"/>
    <x v="112"/>
    <s v="Karnataka"/>
    <x v="2"/>
    <x v="1"/>
    <x v="14"/>
    <n v="1"/>
    <n v="1654.86"/>
    <n v="0.13"/>
    <n v="1439.73"/>
    <s v="Net Banking"/>
    <x v="0"/>
    <x v="2"/>
    <x v="0"/>
    <n v="1654.86"/>
    <n v="1439.7282"/>
    <x v="1"/>
    <m/>
    <m/>
    <n v="6400.6183730158691"/>
    <n v="215.13179999999988"/>
    <n v="7.8556494204947858E-3"/>
    <n v="1"/>
    <n v="0"/>
    <n v="0"/>
  </r>
  <r>
    <x v="687"/>
    <x v="102"/>
    <s v="Tamil Nadu"/>
    <x v="2"/>
    <x v="0"/>
    <x v="4"/>
    <n v="3"/>
    <n v="4638.5600000000004"/>
    <n v="7.0000000000000007E-2"/>
    <n v="12941.58"/>
    <s v="UPI"/>
    <x v="1"/>
    <x v="1"/>
    <x v="0"/>
    <n v="13915.68"/>
    <n v="12941.582399999999"/>
    <x v="0"/>
    <m/>
    <m/>
    <n v="7014.593770491806"/>
    <n v="974.09760000000097"/>
    <n v="1.5090890276292642E-3"/>
    <n v="1"/>
    <n v="0"/>
    <n v="0"/>
  </r>
  <r>
    <x v="688"/>
    <x v="152"/>
    <s v="Karnataka"/>
    <x v="0"/>
    <x v="2"/>
    <x v="11"/>
    <n v="5"/>
    <n v="4279.8599999999997"/>
    <n v="0.16"/>
    <n v="17975.41"/>
    <s v="Net Banking"/>
    <x v="0"/>
    <x v="1"/>
    <x v="0"/>
    <n v="21399.3"/>
    <n v="17975.412"/>
    <x v="2"/>
    <m/>
    <m/>
    <n v="6400.6183730158691"/>
    <n v="3423.887999999999"/>
    <n v="3.738440042431295E-3"/>
    <n v="1"/>
    <n v="0"/>
    <n v="0"/>
  </r>
  <r>
    <x v="689"/>
    <x v="156"/>
    <s v="Delhi"/>
    <x v="1"/>
    <x v="0"/>
    <x v="4"/>
    <n v="3"/>
    <n v="901.42"/>
    <n v="0.12"/>
    <n v="2379.75"/>
    <s v="Credit Card"/>
    <x v="2"/>
    <x v="2"/>
    <x v="0"/>
    <n v="2704.2599999999998"/>
    <n v="2379.7487999999998"/>
    <x v="0"/>
    <m/>
    <m/>
    <n v="6557.4564173228364"/>
    <n v="324.51119999999992"/>
    <n v="1.3312329435779103E-2"/>
    <n v="1"/>
    <n v="0"/>
    <n v="0"/>
  </r>
  <r>
    <x v="690"/>
    <x v="180"/>
    <s v="Tamil Nadu"/>
    <x v="3"/>
    <x v="4"/>
    <x v="18"/>
    <n v="2"/>
    <n v="705.91"/>
    <n v="0.02"/>
    <n v="1383.58"/>
    <s v="Net Banking"/>
    <x v="0"/>
    <x v="1"/>
    <x v="3"/>
    <n v="1411.82"/>
    <n v="1383.5835999999999"/>
    <x v="4"/>
    <m/>
    <m/>
    <n v="6400.6183730158691"/>
    <n v="28.236400000000003"/>
    <n v="2.833222365457353E-3"/>
    <n v="0"/>
    <n v="0"/>
    <n v="1"/>
  </r>
  <r>
    <x v="691"/>
    <x v="47"/>
    <s v="Gujarat"/>
    <x v="3"/>
    <x v="1"/>
    <x v="1"/>
    <n v="5"/>
    <n v="4990.22"/>
    <n v="0"/>
    <n v="24951.1"/>
    <s v="COD"/>
    <x v="0"/>
    <x v="0"/>
    <x v="0"/>
    <n v="24951.100000000002"/>
    <n v="24951.100000000002"/>
    <x v="1"/>
    <m/>
    <m/>
    <n v="6400.6183730158691"/>
    <n v="0"/>
    <n v="0"/>
    <n v="1"/>
    <n v="0"/>
    <n v="0"/>
  </r>
  <r>
    <x v="692"/>
    <x v="146"/>
    <s v="Tamil Nadu"/>
    <x v="1"/>
    <x v="0"/>
    <x v="4"/>
    <n v="1"/>
    <n v="1492.98"/>
    <n v="0.25"/>
    <n v="1119.74"/>
    <s v="Credit Card"/>
    <x v="2"/>
    <x v="2"/>
    <x v="0"/>
    <n v="1492.98"/>
    <n v="1119.7350000000001"/>
    <x v="0"/>
    <m/>
    <m/>
    <n v="6557.4564173228364"/>
    <n v="373.24499999999989"/>
    <n v="1.6745033423086714E-2"/>
    <n v="1"/>
    <n v="0"/>
    <n v="0"/>
  </r>
  <r>
    <x v="693"/>
    <x v="118"/>
    <s v="Delhi"/>
    <x v="2"/>
    <x v="0"/>
    <x v="2"/>
    <n v="4"/>
    <n v="4170.43"/>
    <n v="0.16"/>
    <n v="14012.64"/>
    <s v="Credit Card"/>
    <x v="0"/>
    <x v="1"/>
    <x v="0"/>
    <n v="16681.72"/>
    <n v="14012.6448"/>
    <x v="0"/>
    <m/>
    <m/>
    <n v="6400.6183730158691"/>
    <n v="2669.0752000000011"/>
    <n v="3.8365348417309483E-3"/>
    <n v="1"/>
    <n v="0"/>
    <n v="0"/>
  </r>
  <r>
    <x v="694"/>
    <x v="119"/>
    <s v="Maharashtra"/>
    <x v="3"/>
    <x v="0"/>
    <x v="2"/>
    <n v="3"/>
    <n v="4742.3500000000004"/>
    <n v="0.25"/>
    <n v="10670.29"/>
    <s v="COD"/>
    <x v="2"/>
    <x v="0"/>
    <x v="0"/>
    <n v="14227.050000000001"/>
    <n v="10670.2875"/>
    <x v="0"/>
    <m/>
    <m/>
    <n v="6557.4564173228364"/>
    <n v="3556.7625000000007"/>
    <n v="5.2716480226048263E-3"/>
    <n v="1"/>
    <n v="0"/>
    <n v="0"/>
  </r>
  <r>
    <x v="695"/>
    <x v="144"/>
    <s v="Karnataka"/>
    <x v="1"/>
    <x v="0"/>
    <x v="2"/>
    <n v="1"/>
    <n v="2781.07"/>
    <n v="0.15"/>
    <n v="2363.91"/>
    <s v="Credit Card"/>
    <x v="1"/>
    <x v="2"/>
    <x v="0"/>
    <n v="2781.07"/>
    <n v="2363.9095000000002"/>
    <x v="0"/>
    <m/>
    <m/>
    <n v="7014.593770491806"/>
    <n v="417.16049999999996"/>
    <n v="5.3936074963952712E-3"/>
    <n v="1"/>
    <n v="0"/>
    <n v="0"/>
  </r>
  <r>
    <x v="696"/>
    <x v="52"/>
    <s v="Maharashtra"/>
    <x v="3"/>
    <x v="3"/>
    <x v="15"/>
    <n v="2"/>
    <n v="2003.66"/>
    <n v="0.1"/>
    <n v="3606.59"/>
    <s v="Credit Card"/>
    <x v="0"/>
    <x v="0"/>
    <x v="0"/>
    <n v="4007.32"/>
    <n v="3606.5880000000002"/>
    <x v="3"/>
    <m/>
    <m/>
    <n v="6400.6183730158691"/>
    <n v="400.73199999999997"/>
    <n v="4.9908667139135386E-3"/>
    <n v="1"/>
    <n v="0"/>
    <n v="0"/>
  </r>
  <r>
    <x v="697"/>
    <x v="33"/>
    <s v="Karnataka"/>
    <x v="3"/>
    <x v="2"/>
    <x v="5"/>
    <n v="3"/>
    <n v="3361.05"/>
    <n v="0.21"/>
    <n v="7965.69"/>
    <s v="COD"/>
    <x v="0"/>
    <x v="0"/>
    <x v="0"/>
    <n v="10083.150000000001"/>
    <n v="7965.6885000000011"/>
    <x v="2"/>
    <m/>
    <m/>
    <n v="6400.6183730158691"/>
    <n v="2117.4615000000003"/>
    <n v="6.2480474851608868E-3"/>
    <n v="1"/>
    <n v="0"/>
    <n v="0"/>
  </r>
  <r>
    <x v="698"/>
    <x v="50"/>
    <s v="Karnataka"/>
    <x v="3"/>
    <x v="2"/>
    <x v="5"/>
    <n v="4"/>
    <n v="542.09"/>
    <n v="0.11"/>
    <n v="1929.84"/>
    <s v="COD"/>
    <x v="1"/>
    <x v="1"/>
    <x v="0"/>
    <n v="2168.36"/>
    <n v="1929.8404"/>
    <x v="2"/>
    <m/>
    <m/>
    <n v="7014.593770491806"/>
    <n v="238.51960000000008"/>
    <n v="2.0291833459388661E-2"/>
    <n v="1"/>
    <n v="0"/>
    <n v="0"/>
  </r>
  <r>
    <x v="699"/>
    <x v="82"/>
    <s v="Maharashtra"/>
    <x v="3"/>
    <x v="2"/>
    <x v="7"/>
    <n v="4"/>
    <n v="3414.56"/>
    <n v="0.16"/>
    <n v="11472.92"/>
    <s v="COD"/>
    <x v="2"/>
    <x v="0"/>
    <x v="1"/>
    <n v="13658.24"/>
    <n v="11472.9216"/>
    <x v="2"/>
    <m/>
    <m/>
    <n v="6557.4564173228364"/>
    <n v="2185.3184000000001"/>
    <n v="4.6858160348624712E-3"/>
    <n v="0"/>
    <n v="1"/>
    <n v="0"/>
  </r>
  <r>
    <x v="700"/>
    <x v="24"/>
    <s v="Karnataka"/>
    <x v="3"/>
    <x v="1"/>
    <x v="13"/>
    <n v="1"/>
    <n v="4545.32"/>
    <n v="0.12"/>
    <n v="3999.88"/>
    <s v="Net Banking"/>
    <x v="2"/>
    <x v="2"/>
    <x v="0"/>
    <n v="4545.32"/>
    <n v="3999.8815999999997"/>
    <x v="1"/>
    <m/>
    <m/>
    <n v="6557.4564173228364"/>
    <n v="545.4384"/>
    <n v="2.6400781463131306E-3"/>
    <n v="1"/>
    <n v="0"/>
    <n v="0"/>
  </r>
  <r>
    <x v="701"/>
    <x v="167"/>
    <s v="Gujarat"/>
    <x v="0"/>
    <x v="4"/>
    <x v="16"/>
    <n v="5"/>
    <n v="333.87"/>
    <n v="0.02"/>
    <n v="1635.96"/>
    <s v="Net Banking"/>
    <x v="2"/>
    <x v="2"/>
    <x v="0"/>
    <n v="1669.35"/>
    <n v="1635.963"/>
    <x v="4"/>
    <m/>
    <m/>
    <n v="6557.4564173228364"/>
    <n v="33.386999999999944"/>
    <n v="5.9903555276005632E-3"/>
    <n v="1"/>
    <n v="0"/>
    <n v="0"/>
  </r>
  <r>
    <x v="702"/>
    <x v="97"/>
    <s v="Tamil Nadu"/>
    <x v="0"/>
    <x v="2"/>
    <x v="7"/>
    <n v="3"/>
    <n v="1348.82"/>
    <n v="0.02"/>
    <n v="3965.53"/>
    <s v="COD"/>
    <x v="2"/>
    <x v="0"/>
    <x v="0"/>
    <n v="4046.46"/>
    <n v="3965.5308"/>
    <x v="2"/>
    <m/>
    <m/>
    <n v="6557.4564173228364"/>
    <n v="80.929200000000037"/>
    <n v="1.4827775388858409E-3"/>
    <n v="1"/>
    <n v="0"/>
    <n v="0"/>
  </r>
  <r>
    <x v="703"/>
    <x v="3"/>
    <s v="Delhi"/>
    <x v="1"/>
    <x v="2"/>
    <x v="11"/>
    <n v="1"/>
    <n v="2139.63"/>
    <n v="0.18"/>
    <n v="1754.5"/>
    <s v="Net Banking"/>
    <x v="0"/>
    <x v="1"/>
    <x v="3"/>
    <n v="2139.63"/>
    <n v="1754.4966000000002"/>
    <x v="2"/>
    <m/>
    <m/>
    <n v="6400.6183730158691"/>
    <n v="385.13339999999994"/>
    <n v="8.4126694802372365E-3"/>
    <n v="0"/>
    <n v="0"/>
    <n v="1"/>
  </r>
  <r>
    <x v="704"/>
    <x v="74"/>
    <s v="Karnataka"/>
    <x v="0"/>
    <x v="2"/>
    <x v="6"/>
    <n v="2"/>
    <n v="483.28"/>
    <n v="0.25"/>
    <n v="724.92"/>
    <s v="Debit Card"/>
    <x v="0"/>
    <x v="1"/>
    <x v="0"/>
    <n v="966.56"/>
    <n v="724.92"/>
    <x v="2"/>
    <m/>
    <m/>
    <n v="6400.6183730158691"/>
    <n v="241.64"/>
    <n v="5.1729846051978154E-2"/>
    <n v="1"/>
    <n v="0"/>
    <n v="0"/>
  </r>
  <r>
    <x v="705"/>
    <x v="23"/>
    <s v="Tamil Nadu"/>
    <x v="1"/>
    <x v="0"/>
    <x v="0"/>
    <n v="2"/>
    <n v="3313.42"/>
    <n v="0.12"/>
    <n v="5831.62"/>
    <s v="Credit Card"/>
    <x v="0"/>
    <x v="1"/>
    <x v="0"/>
    <n v="6626.84"/>
    <n v="5831.6192000000001"/>
    <x v="0"/>
    <m/>
    <m/>
    <n v="6400.6183730158691"/>
    <n v="795.22080000000005"/>
    <n v="3.6216356513813519E-3"/>
    <n v="1"/>
    <n v="0"/>
    <n v="0"/>
  </r>
  <r>
    <x v="706"/>
    <x v="61"/>
    <s v="Tamil Nadu"/>
    <x v="3"/>
    <x v="1"/>
    <x v="1"/>
    <n v="2"/>
    <n v="762.06"/>
    <n v="0.05"/>
    <n v="1447.91"/>
    <s v="UPI"/>
    <x v="0"/>
    <x v="2"/>
    <x v="1"/>
    <n v="1524.12"/>
    <n v="1447.9139999999998"/>
    <x v="1"/>
    <m/>
    <m/>
    <n v="6400.6183730158691"/>
    <n v="76.206000000000131"/>
    <n v="6.561163163005538E-3"/>
    <n v="0"/>
    <n v="1"/>
    <n v="0"/>
  </r>
  <r>
    <x v="707"/>
    <x v="101"/>
    <s v="Delhi"/>
    <x v="3"/>
    <x v="3"/>
    <x v="15"/>
    <n v="5"/>
    <n v="1035.48"/>
    <n v="0.08"/>
    <n v="4763.21"/>
    <s v="Debit Card"/>
    <x v="2"/>
    <x v="1"/>
    <x v="0"/>
    <n v="5177.3999999999996"/>
    <n v="4763.2079999999996"/>
    <x v="3"/>
    <m/>
    <m/>
    <n v="6557.4564173228364"/>
    <n v="414.19200000000001"/>
    <n v="7.7258855796345652E-3"/>
    <n v="1"/>
    <n v="0"/>
    <n v="0"/>
  </r>
  <r>
    <x v="708"/>
    <x v="64"/>
    <s v="Delhi"/>
    <x v="3"/>
    <x v="0"/>
    <x v="0"/>
    <n v="4"/>
    <n v="4822.95"/>
    <n v="0.12"/>
    <n v="16976.78"/>
    <s v="Debit Card"/>
    <x v="1"/>
    <x v="1"/>
    <x v="0"/>
    <n v="19291.8"/>
    <n v="16976.784"/>
    <x v="0"/>
    <m/>
    <m/>
    <n v="7014.593770491806"/>
    <n v="2315.0159999999996"/>
    <n v="2.488103753926539E-3"/>
    <n v="1"/>
    <n v="0"/>
    <n v="0"/>
  </r>
  <r>
    <x v="709"/>
    <x v="65"/>
    <s v="Maharashtra"/>
    <x v="1"/>
    <x v="1"/>
    <x v="14"/>
    <n v="1"/>
    <n v="3189.01"/>
    <n v="0.18"/>
    <n v="2614.9899999999998"/>
    <s v="UPI"/>
    <x v="0"/>
    <x v="1"/>
    <x v="0"/>
    <n v="3189.01"/>
    <n v="2614.9882000000002"/>
    <x v="1"/>
    <m/>
    <m/>
    <n v="6400.6183730158691"/>
    <n v="574.02179999999998"/>
    <n v="5.6443849345094556E-3"/>
    <n v="1"/>
    <n v="0"/>
    <n v="0"/>
  </r>
  <r>
    <x v="710"/>
    <x v="128"/>
    <s v="Maharashtra"/>
    <x v="1"/>
    <x v="1"/>
    <x v="1"/>
    <n v="4"/>
    <n v="2615.44"/>
    <n v="0.18"/>
    <n v="8578.64"/>
    <s v="Net Banking"/>
    <x v="2"/>
    <x v="0"/>
    <x v="0"/>
    <n v="10461.76"/>
    <n v="8578.6432000000004"/>
    <x v="1"/>
    <m/>
    <m/>
    <n v="6557.4564173228364"/>
    <n v="1883.1167999999998"/>
    <n v="6.8822072003181098E-3"/>
    <n v="1"/>
    <n v="0"/>
    <n v="0"/>
  </r>
  <r>
    <x v="711"/>
    <x v="148"/>
    <s v="Tamil Nadu"/>
    <x v="1"/>
    <x v="0"/>
    <x v="0"/>
    <n v="5"/>
    <n v="411.2"/>
    <n v="0.22"/>
    <n v="1603.68"/>
    <s v="COD"/>
    <x v="2"/>
    <x v="1"/>
    <x v="0"/>
    <n v="2056"/>
    <n v="1603.68"/>
    <x v="0"/>
    <m/>
    <m/>
    <n v="6557.4564173228364"/>
    <n v="452.31999999999994"/>
    <n v="5.3501945525291833E-2"/>
    <n v="1"/>
    <n v="0"/>
    <n v="0"/>
  </r>
  <r>
    <x v="712"/>
    <x v="109"/>
    <s v="Tamil Nadu"/>
    <x v="1"/>
    <x v="1"/>
    <x v="1"/>
    <n v="2"/>
    <n v="1511.25"/>
    <n v="0.05"/>
    <n v="2871.38"/>
    <s v="Net Banking"/>
    <x v="0"/>
    <x v="1"/>
    <x v="0"/>
    <n v="3022.5"/>
    <n v="2871.375"/>
    <x v="1"/>
    <m/>
    <m/>
    <n v="6400.6183730158691"/>
    <n v="151.125"/>
    <n v="3.3085194375516956E-3"/>
    <n v="1"/>
    <n v="0"/>
    <n v="0"/>
  </r>
  <r>
    <x v="713"/>
    <x v="142"/>
    <s v="Gujarat"/>
    <x v="2"/>
    <x v="3"/>
    <x v="9"/>
    <n v="3"/>
    <n v="3642.68"/>
    <n v="0.1"/>
    <n v="9835.24"/>
    <s v="Net Banking"/>
    <x v="0"/>
    <x v="1"/>
    <x v="3"/>
    <n v="10928.039999999999"/>
    <n v="9835.235999999999"/>
    <x v="3"/>
    <m/>
    <m/>
    <n v="6400.6183730158691"/>
    <n v="1092.8040000000001"/>
    <n v="2.7452315328274791E-3"/>
    <n v="0"/>
    <n v="0"/>
    <n v="1"/>
  </r>
  <r>
    <x v="714"/>
    <x v="65"/>
    <s v="Karnataka"/>
    <x v="1"/>
    <x v="3"/>
    <x v="12"/>
    <n v="4"/>
    <n v="732.57"/>
    <n v="0.05"/>
    <n v="2783.77"/>
    <s v="Credit Card"/>
    <x v="1"/>
    <x v="0"/>
    <x v="0"/>
    <n v="2930.28"/>
    <n v="2783.7660000000001"/>
    <x v="3"/>
    <m/>
    <m/>
    <n v="7014.593770491806"/>
    <n v="146.51400000000012"/>
    <n v="6.8252863207611562E-3"/>
    <n v="1"/>
    <n v="0"/>
    <n v="0"/>
  </r>
  <r>
    <x v="715"/>
    <x v="44"/>
    <s v="Karnataka"/>
    <x v="2"/>
    <x v="2"/>
    <x v="5"/>
    <n v="5"/>
    <n v="330.54"/>
    <n v="0"/>
    <n v="1652.7"/>
    <s v="Debit Card"/>
    <x v="0"/>
    <x v="1"/>
    <x v="0"/>
    <n v="1652.7"/>
    <n v="1652.7"/>
    <x v="2"/>
    <m/>
    <m/>
    <n v="6400.6183730158691"/>
    <n v="0"/>
    <n v="0"/>
    <n v="1"/>
    <n v="0"/>
    <n v="0"/>
  </r>
  <r>
    <x v="716"/>
    <x v="51"/>
    <s v="Maharashtra"/>
    <x v="1"/>
    <x v="3"/>
    <x v="8"/>
    <n v="1"/>
    <n v="3126.06"/>
    <n v="0.03"/>
    <n v="3032.28"/>
    <s v="UPI"/>
    <x v="2"/>
    <x v="2"/>
    <x v="0"/>
    <n v="3126.06"/>
    <n v="3032.2781999999997"/>
    <x v="3"/>
    <m/>
    <m/>
    <n v="6557.4564173228364"/>
    <n v="93.781800000000203"/>
    <n v="9.5967447841692087E-4"/>
    <n v="1"/>
    <n v="0"/>
    <n v="0"/>
  </r>
  <r>
    <x v="717"/>
    <x v="24"/>
    <s v="Maharashtra"/>
    <x v="0"/>
    <x v="4"/>
    <x v="17"/>
    <n v="2"/>
    <n v="4281.7"/>
    <n v="0.22"/>
    <n v="6679.45"/>
    <s v="COD"/>
    <x v="2"/>
    <x v="0"/>
    <x v="0"/>
    <n v="8563.4"/>
    <n v="6679.4520000000002"/>
    <x v="4"/>
    <m/>
    <m/>
    <n v="6557.4564173228364"/>
    <n v="1883.9479999999994"/>
    <n v="5.1381460634794592E-3"/>
    <n v="1"/>
    <n v="0"/>
    <n v="0"/>
  </r>
  <r>
    <x v="718"/>
    <x v="102"/>
    <s v="Maharashtra"/>
    <x v="0"/>
    <x v="2"/>
    <x v="5"/>
    <n v="5"/>
    <n v="3932.57"/>
    <n v="0.24"/>
    <n v="14943.77"/>
    <s v="Credit Card"/>
    <x v="1"/>
    <x v="0"/>
    <x v="0"/>
    <n v="19662.850000000002"/>
    <n v="14943.766000000001"/>
    <x v="2"/>
    <m/>
    <m/>
    <n v="7014.593770491806"/>
    <n v="4719.0840000000007"/>
    <n v="6.1028792875905576E-3"/>
    <n v="1"/>
    <n v="0"/>
    <n v="0"/>
  </r>
  <r>
    <x v="719"/>
    <x v="172"/>
    <s v="Delhi"/>
    <x v="0"/>
    <x v="3"/>
    <x v="8"/>
    <n v="3"/>
    <n v="3570"/>
    <n v="0.19"/>
    <n v="8675.1"/>
    <s v="UPI"/>
    <x v="0"/>
    <x v="1"/>
    <x v="0"/>
    <n v="10710"/>
    <n v="8675.1"/>
    <x v="3"/>
    <m/>
    <m/>
    <n v="6400.6183730158691"/>
    <n v="2034.8999999999996"/>
    <n v="5.3221288515406164E-3"/>
    <n v="1"/>
    <n v="0"/>
    <n v="0"/>
  </r>
  <r>
    <x v="720"/>
    <x v="20"/>
    <s v="Delhi"/>
    <x v="3"/>
    <x v="4"/>
    <x v="17"/>
    <n v="4"/>
    <n v="4851.22"/>
    <n v="0.19"/>
    <n v="15717.95"/>
    <s v="Credit Card"/>
    <x v="0"/>
    <x v="2"/>
    <x v="3"/>
    <n v="19404.88"/>
    <n v="15717.952800000003"/>
    <x v="4"/>
    <m/>
    <m/>
    <n v="6400.6183730158691"/>
    <n v="3686.9271999999983"/>
    <n v="3.9165405815444363E-3"/>
    <n v="0"/>
    <n v="0"/>
    <n v="1"/>
  </r>
  <r>
    <x v="721"/>
    <x v="142"/>
    <s v="Karnataka"/>
    <x v="2"/>
    <x v="2"/>
    <x v="6"/>
    <n v="1"/>
    <n v="1403.48"/>
    <n v="0.18"/>
    <n v="1150.8499999999999"/>
    <s v="COD"/>
    <x v="0"/>
    <x v="1"/>
    <x v="0"/>
    <n v="1403.48"/>
    <n v="1150.8536000000001"/>
    <x v="2"/>
    <m/>
    <m/>
    <n v="6400.6183730158691"/>
    <n v="252.62639999999988"/>
    <n v="1.2825262917889817E-2"/>
    <n v="1"/>
    <n v="0"/>
    <n v="0"/>
  </r>
  <r>
    <x v="722"/>
    <x v="150"/>
    <s v="Gujarat"/>
    <x v="1"/>
    <x v="3"/>
    <x v="12"/>
    <n v="2"/>
    <n v="4028.67"/>
    <n v="0.1"/>
    <n v="7251.61"/>
    <s v="Net Banking"/>
    <x v="0"/>
    <x v="1"/>
    <x v="2"/>
    <n v="8057.34"/>
    <n v="7251.6060000000007"/>
    <x v="3"/>
    <m/>
    <m/>
    <n v="6400.6183730158691"/>
    <n v="805.73399999999947"/>
    <n v="2.4822087686506961E-3"/>
    <n v="0"/>
    <n v="0"/>
    <n v="0"/>
  </r>
  <r>
    <x v="723"/>
    <x v="155"/>
    <s v="Maharashtra"/>
    <x v="0"/>
    <x v="1"/>
    <x v="1"/>
    <n v="1"/>
    <n v="3616.37"/>
    <n v="0.13"/>
    <n v="3146.24"/>
    <s v="Net Banking"/>
    <x v="0"/>
    <x v="2"/>
    <x v="0"/>
    <n v="3616.37"/>
    <n v="3146.2419"/>
    <x v="1"/>
    <m/>
    <m/>
    <n v="6400.6183730158691"/>
    <n v="470.1280999999999"/>
    <n v="3.5947649162004994E-3"/>
    <n v="1"/>
    <n v="0"/>
    <n v="0"/>
  </r>
  <r>
    <x v="724"/>
    <x v="179"/>
    <s v="Tamil Nadu"/>
    <x v="0"/>
    <x v="2"/>
    <x v="11"/>
    <n v="1"/>
    <n v="3334.86"/>
    <n v="0.16"/>
    <n v="2801.28"/>
    <s v="Credit Card"/>
    <x v="2"/>
    <x v="0"/>
    <x v="2"/>
    <n v="3334.86"/>
    <n v="2801.2824000000001"/>
    <x v="2"/>
    <m/>
    <m/>
    <n v="6557.4564173228364"/>
    <n v="533.57760000000007"/>
    <n v="4.7978026064062658E-3"/>
    <n v="0"/>
    <n v="0"/>
    <n v="0"/>
  </r>
  <r>
    <x v="725"/>
    <x v="157"/>
    <s v="Tamil Nadu"/>
    <x v="2"/>
    <x v="1"/>
    <x v="1"/>
    <n v="5"/>
    <n v="4380.38"/>
    <n v="0.18"/>
    <n v="17959.560000000001"/>
    <s v="Net Banking"/>
    <x v="1"/>
    <x v="1"/>
    <x v="0"/>
    <n v="21901.9"/>
    <n v="17959.558000000001"/>
    <x v="1"/>
    <m/>
    <m/>
    <n v="7014.593770491806"/>
    <n v="3942.3420000000006"/>
    <n v="4.1092325323373764E-3"/>
    <n v="1"/>
    <n v="0"/>
    <n v="0"/>
  </r>
  <r>
    <x v="726"/>
    <x v="35"/>
    <s v="Tamil Nadu"/>
    <x v="1"/>
    <x v="4"/>
    <x v="16"/>
    <n v="2"/>
    <n v="4449.1400000000003"/>
    <n v="0.16"/>
    <n v="7474.56"/>
    <s v="Net Banking"/>
    <x v="1"/>
    <x v="0"/>
    <x v="0"/>
    <n v="8898.2800000000007"/>
    <n v="7474.5552000000007"/>
    <x v="4"/>
    <m/>
    <m/>
    <n v="7014.593770491806"/>
    <n v="1423.7248"/>
    <n v="3.5962006140512551E-3"/>
    <n v="1"/>
    <n v="0"/>
    <n v="0"/>
  </r>
  <r>
    <x v="727"/>
    <x v="125"/>
    <s v="Karnataka"/>
    <x v="3"/>
    <x v="2"/>
    <x v="11"/>
    <n v="5"/>
    <n v="1739.02"/>
    <n v="0.18"/>
    <n v="7129.98"/>
    <s v="Credit Card"/>
    <x v="0"/>
    <x v="0"/>
    <x v="0"/>
    <n v="8695.1"/>
    <n v="7129.9820000000009"/>
    <x v="2"/>
    <m/>
    <m/>
    <n v="6400.6183730158691"/>
    <n v="1565.1179999999995"/>
    <n v="1.0350657266736438E-2"/>
    <n v="1"/>
    <n v="0"/>
    <n v="0"/>
  </r>
  <r>
    <x v="728"/>
    <x v="54"/>
    <s v="Delhi"/>
    <x v="3"/>
    <x v="1"/>
    <x v="1"/>
    <n v="5"/>
    <n v="1630.04"/>
    <n v="0.09"/>
    <n v="7416.68"/>
    <s v="Credit Card"/>
    <x v="1"/>
    <x v="0"/>
    <x v="0"/>
    <n v="8150.2"/>
    <n v="7416.6819999999998"/>
    <x v="1"/>
    <m/>
    <m/>
    <n v="7014.593770491806"/>
    <n v="733.51800000000003"/>
    <n v="5.5213368997079825E-3"/>
    <n v="1"/>
    <n v="0"/>
    <n v="0"/>
  </r>
  <r>
    <x v="729"/>
    <x v="51"/>
    <s v="Delhi"/>
    <x v="2"/>
    <x v="1"/>
    <x v="1"/>
    <n v="4"/>
    <n v="4936.08"/>
    <n v="0.03"/>
    <n v="19151.990000000002"/>
    <s v="UPI"/>
    <x v="1"/>
    <x v="2"/>
    <x v="0"/>
    <n v="19744.32"/>
    <n v="19151.990399999999"/>
    <x v="1"/>
    <m/>
    <m/>
    <n v="7014.593770491806"/>
    <n v="592.32960000000094"/>
    <n v="6.0776972820537748E-4"/>
    <n v="1"/>
    <n v="0"/>
    <n v="0"/>
  </r>
  <r>
    <x v="730"/>
    <x v="63"/>
    <s v="Maharashtra"/>
    <x v="1"/>
    <x v="1"/>
    <x v="1"/>
    <n v="1"/>
    <n v="2298.81"/>
    <n v="0.14000000000000001"/>
    <n v="1976.98"/>
    <s v="Credit Card"/>
    <x v="1"/>
    <x v="2"/>
    <x v="0"/>
    <n v="2298.81"/>
    <n v="1976.9766"/>
    <x v="1"/>
    <m/>
    <m/>
    <n v="7014.593770491806"/>
    <n v="321.83339999999998"/>
    <n v="6.0901074903972063E-3"/>
    <n v="1"/>
    <n v="0"/>
    <n v="0"/>
  </r>
  <r>
    <x v="731"/>
    <x v="14"/>
    <s v="Karnataka"/>
    <x v="3"/>
    <x v="3"/>
    <x v="12"/>
    <n v="5"/>
    <n v="3394.93"/>
    <n v="0.18"/>
    <n v="13919.21"/>
    <s v="UPI"/>
    <x v="2"/>
    <x v="0"/>
    <x v="0"/>
    <n v="16974.649999999998"/>
    <n v="13919.213"/>
    <x v="3"/>
    <m/>
    <m/>
    <n v="6557.4564173228364"/>
    <n v="3055.4369999999981"/>
    <n v="5.3020239003455155E-3"/>
    <n v="1"/>
    <n v="0"/>
    <n v="0"/>
  </r>
  <r>
    <x v="732"/>
    <x v="150"/>
    <s v="Karnataka"/>
    <x v="0"/>
    <x v="1"/>
    <x v="10"/>
    <n v="2"/>
    <n v="3587.04"/>
    <n v="0.21"/>
    <n v="5667.52"/>
    <s v="Net Banking"/>
    <x v="0"/>
    <x v="2"/>
    <x v="0"/>
    <n v="7174.08"/>
    <n v="5667.5232000000005"/>
    <x v="1"/>
    <m/>
    <m/>
    <n v="6400.6183730158691"/>
    <n v="1506.5567999999994"/>
    <n v="5.8544092064766488E-3"/>
    <n v="1"/>
    <n v="0"/>
    <n v="0"/>
  </r>
  <r>
    <x v="733"/>
    <x v="167"/>
    <s v="Delhi"/>
    <x v="1"/>
    <x v="3"/>
    <x v="15"/>
    <n v="3"/>
    <n v="3416.43"/>
    <n v="0.1"/>
    <n v="9224.36"/>
    <s v="Net Banking"/>
    <x v="0"/>
    <x v="0"/>
    <x v="1"/>
    <n v="10249.289999999999"/>
    <n v="9224.360999999999"/>
    <x v="3"/>
    <m/>
    <m/>
    <n v="6400.6183730158691"/>
    <n v="1024.9290000000001"/>
    <n v="2.9270320188032541E-3"/>
    <n v="0"/>
    <n v="1"/>
    <n v="0"/>
  </r>
  <r>
    <x v="734"/>
    <x v="42"/>
    <s v="Tamil Nadu"/>
    <x v="3"/>
    <x v="1"/>
    <x v="14"/>
    <n v="4"/>
    <n v="3685.41"/>
    <n v="0.1"/>
    <n v="13267.48"/>
    <s v="Net Banking"/>
    <x v="1"/>
    <x v="2"/>
    <x v="0"/>
    <n v="14741.64"/>
    <n v="13267.476000000001"/>
    <x v="1"/>
    <m/>
    <m/>
    <n v="7014.593770491806"/>
    <n v="1474.1639999999989"/>
    <n v="2.7134023080200033E-3"/>
    <n v="1"/>
    <n v="0"/>
    <n v="0"/>
  </r>
  <r>
    <x v="735"/>
    <x v="9"/>
    <s v="Delhi"/>
    <x v="3"/>
    <x v="2"/>
    <x v="5"/>
    <n v="1"/>
    <n v="3502.91"/>
    <n v="0.11"/>
    <n v="3117.59"/>
    <s v="COD"/>
    <x v="1"/>
    <x v="2"/>
    <x v="1"/>
    <n v="3502.91"/>
    <n v="3117.5898999999999"/>
    <x v="2"/>
    <m/>
    <m/>
    <n v="7014.593770491806"/>
    <n v="385.32009999999991"/>
    <n v="3.1402462524015747E-3"/>
    <n v="0"/>
    <n v="1"/>
    <n v="0"/>
  </r>
  <r>
    <x v="736"/>
    <x v="99"/>
    <s v="Gujarat"/>
    <x v="3"/>
    <x v="4"/>
    <x v="19"/>
    <n v="1"/>
    <n v="1910.97"/>
    <n v="7.0000000000000007E-2"/>
    <n v="1777.2"/>
    <s v="Net Banking"/>
    <x v="0"/>
    <x v="0"/>
    <x v="0"/>
    <n v="1910.97"/>
    <n v="1777.2021"/>
    <x v="4"/>
    <m/>
    <m/>
    <n v="6400.6183730158691"/>
    <n v="133.76790000000005"/>
    <n v="3.6630611678885594E-3"/>
    <n v="1"/>
    <n v="0"/>
    <n v="0"/>
  </r>
  <r>
    <x v="737"/>
    <x v="147"/>
    <s v="Karnataka"/>
    <x v="1"/>
    <x v="4"/>
    <x v="17"/>
    <n v="1"/>
    <n v="3976.9"/>
    <n v="0.04"/>
    <n v="3817.82"/>
    <s v="UPI"/>
    <x v="2"/>
    <x v="0"/>
    <x v="0"/>
    <n v="3976.9"/>
    <n v="3817.8240000000001"/>
    <x v="4"/>
    <m/>
    <m/>
    <n v="6557.4564173228364"/>
    <n v="159.07600000000002"/>
    <n v="1.0058085443435843E-3"/>
    <n v="1"/>
    <n v="0"/>
    <n v="0"/>
  </r>
  <r>
    <x v="738"/>
    <x v="79"/>
    <s v="Delhi"/>
    <x v="0"/>
    <x v="4"/>
    <x v="17"/>
    <n v="4"/>
    <n v="110.22"/>
    <n v="0.14000000000000001"/>
    <n v="379.16"/>
    <s v="Debit Card"/>
    <x v="1"/>
    <x v="2"/>
    <x v="0"/>
    <n v="440.88"/>
    <n v="379.15679999999998"/>
    <x v="4"/>
    <m/>
    <m/>
    <n v="7014.593770491806"/>
    <n v="61.72320000000002"/>
    <n v="0.12701868989294141"/>
    <n v="1"/>
    <n v="0"/>
    <n v="0"/>
  </r>
  <r>
    <x v="739"/>
    <x v="181"/>
    <s v="Gujarat"/>
    <x v="3"/>
    <x v="1"/>
    <x v="1"/>
    <n v="4"/>
    <n v="2428.61"/>
    <n v="0.18"/>
    <n v="7965.84"/>
    <s v="Net Banking"/>
    <x v="2"/>
    <x v="0"/>
    <x v="3"/>
    <n v="9714.44"/>
    <n v="7965.8408000000009"/>
    <x v="1"/>
    <m/>
    <m/>
    <n v="6557.4564173228364"/>
    <n v="1748.5991999999997"/>
    <n v="7.4116469914889587E-3"/>
    <n v="0"/>
    <n v="0"/>
    <n v="1"/>
  </r>
  <r>
    <x v="740"/>
    <x v="92"/>
    <s v="Tamil Nadu"/>
    <x v="1"/>
    <x v="1"/>
    <x v="14"/>
    <n v="3"/>
    <n v="537.64"/>
    <n v="0.16"/>
    <n v="1354.85"/>
    <s v="Net Banking"/>
    <x v="0"/>
    <x v="0"/>
    <x v="0"/>
    <n v="1612.92"/>
    <n v="1354.8528000000001"/>
    <x v="1"/>
    <m/>
    <m/>
    <n v="6400.6183730158691"/>
    <n v="258.06719999999996"/>
    <n v="2.9759690499218807E-2"/>
    <n v="1"/>
    <n v="0"/>
    <n v="0"/>
  </r>
  <r>
    <x v="741"/>
    <x v="172"/>
    <s v="Gujarat"/>
    <x v="0"/>
    <x v="2"/>
    <x v="6"/>
    <n v="4"/>
    <n v="3705.97"/>
    <n v="0.16"/>
    <n v="12452.06"/>
    <s v="Credit Card"/>
    <x v="1"/>
    <x v="2"/>
    <x v="0"/>
    <n v="14823.88"/>
    <n v="12452.0592"/>
    <x v="2"/>
    <m/>
    <m/>
    <n v="7014.593770491806"/>
    <n v="2371.8207999999995"/>
    <n v="4.3173582085122113E-3"/>
    <n v="1"/>
    <n v="0"/>
    <n v="0"/>
  </r>
  <r>
    <x v="742"/>
    <x v="157"/>
    <s v="Gujarat"/>
    <x v="3"/>
    <x v="4"/>
    <x v="19"/>
    <n v="5"/>
    <n v="2754.99"/>
    <n v="0.19"/>
    <n v="11157.71"/>
    <s v="Credit Card"/>
    <x v="0"/>
    <x v="0"/>
    <x v="3"/>
    <n v="13774.949999999999"/>
    <n v="11157.709499999999"/>
    <x v="4"/>
    <m/>
    <m/>
    <n v="6400.6183730158691"/>
    <n v="2617.2404999999999"/>
    <n v="6.8965767570844183E-3"/>
    <n v="0"/>
    <n v="0"/>
    <n v="1"/>
  </r>
  <r>
    <x v="743"/>
    <x v="138"/>
    <s v="Maharashtra"/>
    <x v="1"/>
    <x v="1"/>
    <x v="13"/>
    <n v="1"/>
    <n v="1447.32"/>
    <n v="0.05"/>
    <n v="1374.95"/>
    <s v="COD"/>
    <x v="0"/>
    <x v="0"/>
    <x v="0"/>
    <n v="1447.32"/>
    <n v="1374.954"/>
    <x v="1"/>
    <m/>
    <m/>
    <n v="6400.6183730158691"/>
    <n v="72.365999999999985"/>
    <n v="3.4546610286598678E-3"/>
    <n v="1"/>
    <n v="0"/>
    <n v="0"/>
  </r>
  <r>
    <x v="744"/>
    <x v="56"/>
    <s v="Tamil Nadu"/>
    <x v="3"/>
    <x v="1"/>
    <x v="1"/>
    <n v="4"/>
    <n v="4323.67"/>
    <n v="0.01"/>
    <n v="17121.73"/>
    <s v="COD"/>
    <x v="0"/>
    <x v="1"/>
    <x v="0"/>
    <n v="17294.68"/>
    <n v="17121.733199999999"/>
    <x v="1"/>
    <m/>
    <m/>
    <n v="6400.6183730158691"/>
    <n v="172.94680000000153"/>
    <n v="2.312849963110043E-4"/>
    <n v="1"/>
    <n v="0"/>
    <n v="0"/>
  </r>
  <r>
    <x v="745"/>
    <x v="119"/>
    <s v="Tamil Nadu"/>
    <x v="3"/>
    <x v="1"/>
    <x v="1"/>
    <n v="1"/>
    <n v="4900.95"/>
    <n v="0.14000000000000001"/>
    <n v="4214.82"/>
    <s v="UPI"/>
    <x v="0"/>
    <x v="1"/>
    <x v="0"/>
    <n v="4900.95"/>
    <n v="4214.817"/>
    <x v="1"/>
    <m/>
    <m/>
    <n v="6400.6183730158691"/>
    <n v="686.13299999999981"/>
    <n v="2.8565890286577095E-3"/>
    <n v="1"/>
    <n v="0"/>
    <n v="0"/>
  </r>
  <r>
    <x v="746"/>
    <x v="132"/>
    <s v="Karnataka"/>
    <x v="0"/>
    <x v="0"/>
    <x v="4"/>
    <n v="2"/>
    <n v="388.68"/>
    <n v="0.24"/>
    <n v="590.79"/>
    <s v="Net Banking"/>
    <x v="1"/>
    <x v="2"/>
    <x v="0"/>
    <n v="777.36"/>
    <n v="590.79359999999997"/>
    <x v="0"/>
    <m/>
    <m/>
    <n v="7014.593770491806"/>
    <n v="186.56640000000004"/>
    <n v="6.1747452917567149E-2"/>
    <n v="1"/>
    <n v="0"/>
    <n v="0"/>
  </r>
  <r>
    <x v="747"/>
    <x v="165"/>
    <s v="Maharashtra"/>
    <x v="0"/>
    <x v="4"/>
    <x v="18"/>
    <n v="4"/>
    <n v="4475.75"/>
    <n v="0.06"/>
    <n v="16828.82"/>
    <s v="UPI"/>
    <x v="0"/>
    <x v="2"/>
    <x v="0"/>
    <n v="17903"/>
    <n v="16828.82"/>
    <x v="4"/>
    <m/>
    <m/>
    <n v="6400.6183730158691"/>
    <n v="1074.1800000000003"/>
    <n v="1.3405574484723229E-3"/>
    <n v="1"/>
    <n v="0"/>
    <n v="0"/>
  </r>
  <r>
    <x v="748"/>
    <x v="73"/>
    <s v="Tamil Nadu"/>
    <x v="1"/>
    <x v="1"/>
    <x v="10"/>
    <n v="4"/>
    <n v="4751.8500000000004"/>
    <n v="7.0000000000000007E-2"/>
    <n v="17676.88"/>
    <s v="COD"/>
    <x v="1"/>
    <x v="1"/>
    <x v="0"/>
    <n v="19007.400000000001"/>
    <n v="17676.882000000001"/>
    <x v="1"/>
    <m/>
    <m/>
    <n v="7014.593770491806"/>
    <n v="1330.518"/>
    <n v="1.4731104727632395E-3"/>
    <n v="1"/>
    <n v="0"/>
    <n v="0"/>
  </r>
  <r>
    <x v="749"/>
    <x v="101"/>
    <s v="Maharashtra"/>
    <x v="0"/>
    <x v="0"/>
    <x v="3"/>
    <n v="2"/>
    <n v="4577.3"/>
    <n v="0"/>
    <n v="9154.6"/>
    <s v="Net Banking"/>
    <x v="1"/>
    <x v="0"/>
    <x v="0"/>
    <n v="9154.6"/>
    <n v="9154.6"/>
    <x v="0"/>
    <m/>
    <m/>
    <n v="7014.593770491806"/>
    <n v="0"/>
    <n v="0"/>
    <n v="1"/>
    <n v="0"/>
    <n v="0"/>
  </r>
  <r>
    <x v="750"/>
    <x v="154"/>
    <s v="Karnataka"/>
    <x v="3"/>
    <x v="1"/>
    <x v="10"/>
    <n v="4"/>
    <n v="511.15"/>
    <n v="0.16"/>
    <n v="1717.46"/>
    <s v="COD"/>
    <x v="2"/>
    <x v="2"/>
    <x v="0"/>
    <n v="2044.6"/>
    <n v="1717.4639999999999"/>
    <x v="1"/>
    <m/>
    <m/>
    <n v="6557.4564173228364"/>
    <n v="327.13599999999997"/>
    <n v="3.1301966154749096E-2"/>
    <n v="1"/>
    <n v="0"/>
    <n v="0"/>
  </r>
  <r>
    <x v="751"/>
    <x v="62"/>
    <s v="Gujarat"/>
    <x v="2"/>
    <x v="3"/>
    <x v="12"/>
    <n v="4"/>
    <n v="304.77999999999997"/>
    <n v="0.2"/>
    <n v="975.3"/>
    <s v="Net Banking"/>
    <x v="1"/>
    <x v="0"/>
    <x v="0"/>
    <n v="1219.1199999999999"/>
    <n v="975.29599999999994"/>
    <x v="3"/>
    <m/>
    <m/>
    <n v="7014.593770491806"/>
    <n v="243.82399999999996"/>
    <n v="6.5621103746965032E-2"/>
    <n v="1"/>
    <n v="0"/>
    <n v="0"/>
  </r>
  <r>
    <x v="752"/>
    <x v="45"/>
    <s v="Maharashtra"/>
    <x v="3"/>
    <x v="3"/>
    <x v="8"/>
    <n v="5"/>
    <n v="1329.36"/>
    <n v="0.17"/>
    <n v="5516.84"/>
    <s v="Net Banking"/>
    <x v="2"/>
    <x v="1"/>
    <x v="0"/>
    <n v="6646.7999999999993"/>
    <n v="5516.8439999999991"/>
    <x v="3"/>
    <m/>
    <m/>
    <n v="6557.4564173228364"/>
    <n v="1129.9560000000001"/>
    <n v="1.2788108563519288E-2"/>
    <n v="1"/>
    <n v="0"/>
    <n v="0"/>
  </r>
  <r>
    <x v="753"/>
    <x v="94"/>
    <s v="Maharashtra"/>
    <x v="0"/>
    <x v="1"/>
    <x v="1"/>
    <n v="5"/>
    <n v="2859.1"/>
    <n v="0.08"/>
    <n v="13151.86"/>
    <s v="Debit Card"/>
    <x v="1"/>
    <x v="1"/>
    <x v="3"/>
    <n v="14295.5"/>
    <n v="13151.86"/>
    <x v="1"/>
    <m/>
    <m/>
    <n v="7014.593770491806"/>
    <n v="1143.6399999999994"/>
    <n v="2.7980833129306426E-3"/>
    <n v="0"/>
    <n v="0"/>
    <n v="1"/>
  </r>
  <r>
    <x v="754"/>
    <x v="83"/>
    <s v="Tamil Nadu"/>
    <x v="2"/>
    <x v="1"/>
    <x v="1"/>
    <n v="5"/>
    <n v="4791.34"/>
    <n v="0.08"/>
    <n v="22040.16"/>
    <s v="Debit Card"/>
    <x v="1"/>
    <x v="0"/>
    <x v="0"/>
    <n v="23956.7"/>
    <n v="22040.164000000001"/>
    <x v="1"/>
    <m/>
    <m/>
    <n v="7014.593770491806"/>
    <n v="1916.5360000000001"/>
    <n v="1.6696790459453932E-3"/>
    <n v="1"/>
    <n v="0"/>
    <n v="0"/>
  </r>
  <r>
    <x v="755"/>
    <x v="113"/>
    <s v="Delhi"/>
    <x v="3"/>
    <x v="2"/>
    <x v="6"/>
    <n v="2"/>
    <n v="2353.02"/>
    <n v="0.15"/>
    <n v="4000.13"/>
    <s v="UPI"/>
    <x v="2"/>
    <x v="2"/>
    <x v="0"/>
    <n v="4706.04"/>
    <n v="4000.134"/>
    <x v="2"/>
    <m/>
    <m/>
    <n v="6557.4564173228364"/>
    <n v="705.90599999999995"/>
    <n v="6.3747864446541038E-3"/>
    <n v="1"/>
    <n v="0"/>
    <n v="0"/>
  </r>
  <r>
    <x v="756"/>
    <x v="143"/>
    <s v="Maharashtra"/>
    <x v="1"/>
    <x v="0"/>
    <x v="3"/>
    <n v="2"/>
    <n v="2124.5"/>
    <n v="0.22"/>
    <n v="3314.22"/>
    <s v="Credit Card"/>
    <x v="1"/>
    <x v="0"/>
    <x v="3"/>
    <n v="4249"/>
    <n v="3314.2200000000003"/>
    <x v="0"/>
    <m/>
    <m/>
    <n v="7014.593770491806"/>
    <n v="934.77999999999975"/>
    <n v="1.0355377735937869E-2"/>
    <n v="0"/>
    <n v="0"/>
    <n v="1"/>
  </r>
  <r>
    <x v="757"/>
    <x v="143"/>
    <s v="Maharashtra"/>
    <x v="2"/>
    <x v="1"/>
    <x v="13"/>
    <n v="4"/>
    <n v="3394"/>
    <n v="0.09"/>
    <n v="12354.16"/>
    <s v="COD"/>
    <x v="0"/>
    <x v="1"/>
    <x v="0"/>
    <n v="13576"/>
    <n v="12354.16"/>
    <x v="1"/>
    <m/>
    <m/>
    <n v="6400.6183730158691"/>
    <n v="1221.8400000000001"/>
    <n v="2.6517383618149676E-3"/>
    <n v="1"/>
    <n v="0"/>
    <n v="0"/>
  </r>
  <r>
    <x v="758"/>
    <x v="9"/>
    <s v="Tamil Nadu"/>
    <x v="2"/>
    <x v="0"/>
    <x v="0"/>
    <n v="4"/>
    <n v="145.88"/>
    <n v="0.19"/>
    <n v="472.65"/>
    <s v="UPI"/>
    <x v="0"/>
    <x v="1"/>
    <x v="0"/>
    <n v="583.52"/>
    <n v="472.65120000000002"/>
    <x v="0"/>
    <m/>
    <m/>
    <n v="6400.6183730158691"/>
    <n v="110.86879999999996"/>
    <n v="0.13024403619413216"/>
    <n v="1"/>
    <n v="0"/>
    <n v="0"/>
  </r>
  <r>
    <x v="759"/>
    <x v="39"/>
    <s v="Delhi"/>
    <x v="3"/>
    <x v="1"/>
    <x v="1"/>
    <n v="3"/>
    <n v="280.3"/>
    <n v="0.12"/>
    <n v="739.99"/>
    <s v="Debit Card"/>
    <x v="2"/>
    <x v="0"/>
    <x v="0"/>
    <n v="840.90000000000009"/>
    <n v="739.99200000000008"/>
    <x v="1"/>
    <m/>
    <m/>
    <n v="6557.4564173228364"/>
    <n v="100.90800000000002"/>
    <n v="4.2811273635390647E-2"/>
    <n v="1"/>
    <n v="0"/>
    <n v="0"/>
  </r>
  <r>
    <x v="760"/>
    <x v="149"/>
    <s v="Karnataka"/>
    <x v="3"/>
    <x v="2"/>
    <x v="7"/>
    <n v="4"/>
    <n v="935.34"/>
    <n v="0.05"/>
    <n v="3554.29"/>
    <s v="COD"/>
    <x v="1"/>
    <x v="0"/>
    <x v="0"/>
    <n v="3741.36"/>
    <n v="3554.2919999999999"/>
    <x v="2"/>
    <m/>
    <m/>
    <n v="7014.593770491806"/>
    <n v="187.06800000000021"/>
    <n v="5.3456497102657855E-3"/>
    <n v="1"/>
    <n v="0"/>
    <n v="0"/>
  </r>
  <r>
    <x v="761"/>
    <x v="153"/>
    <s v="Delhi"/>
    <x v="3"/>
    <x v="3"/>
    <x v="8"/>
    <n v="2"/>
    <n v="4416.92"/>
    <n v="0.18"/>
    <n v="7243.75"/>
    <s v="UPI"/>
    <x v="1"/>
    <x v="1"/>
    <x v="3"/>
    <n v="8833.84"/>
    <n v="7243.7488000000003"/>
    <x v="3"/>
    <m/>
    <m/>
    <n v="7014.593770491806"/>
    <n v="1590.0911999999998"/>
    <n v="4.0752379486157777E-3"/>
    <n v="0"/>
    <n v="0"/>
    <n v="1"/>
  </r>
  <r>
    <x v="762"/>
    <x v="177"/>
    <s v="Gujarat"/>
    <x v="2"/>
    <x v="0"/>
    <x v="2"/>
    <n v="4"/>
    <n v="3240.73"/>
    <n v="0.24"/>
    <n v="9851.82"/>
    <s v="Net Banking"/>
    <x v="0"/>
    <x v="2"/>
    <x v="0"/>
    <n v="12962.92"/>
    <n v="9851.8191999999999"/>
    <x v="0"/>
    <m/>
    <m/>
    <n v="6400.6183730158691"/>
    <n v="3111.1008000000002"/>
    <n v="7.4057388304486953E-3"/>
    <n v="1"/>
    <n v="0"/>
    <n v="0"/>
  </r>
  <r>
    <x v="763"/>
    <x v="102"/>
    <s v="Maharashtra"/>
    <x v="3"/>
    <x v="2"/>
    <x v="6"/>
    <n v="4"/>
    <n v="1871.21"/>
    <n v="0.19"/>
    <n v="6062.72"/>
    <s v="COD"/>
    <x v="2"/>
    <x v="0"/>
    <x v="0"/>
    <n v="7484.84"/>
    <n v="6062.7204000000002"/>
    <x v="2"/>
    <m/>
    <m/>
    <n v="6557.4564173228364"/>
    <n v="1422.1196"/>
    <n v="1.0153857664292089E-2"/>
    <n v="1"/>
    <n v="0"/>
    <n v="0"/>
  </r>
  <r>
    <x v="764"/>
    <x v="177"/>
    <s v="Karnataka"/>
    <x v="3"/>
    <x v="2"/>
    <x v="5"/>
    <n v="2"/>
    <n v="1740.06"/>
    <n v="0.22"/>
    <n v="2714.49"/>
    <s v="Credit Card"/>
    <x v="2"/>
    <x v="2"/>
    <x v="2"/>
    <n v="3480.12"/>
    <n v="2714.4935999999998"/>
    <x v="2"/>
    <m/>
    <m/>
    <n v="6557.4564173228364"/>
    <n v="765.6264000000001"/>
    <n v="1.2643242187051019E-2"/>
    <n v="0"/>
    <n v="0"/>
    <n v="0"/>
  </r>
  <r>
    <x v="765"/>
    <x v="135"/>
    <s v="Delhi"/>
    <x v="0"/>
    <x v="2"/>
    <x v="7"/>
    <n v="3"/>
    <n v="1622.95"/>
    <n v="0.16"/>
    <n v="4089.83"/>
    <s v="Debit Card"/>
    <x v="0"/>
    <x v="2"/>
    <x v="0"/>
    <n v="4868.8500000000004"/>
    <n v="4089.8340000000003"/>
    <x v="2"/>
    <m/>
    <m/>
    <n v="6400.6183730158691"/>
    <n v="779.01600000000008"/>
    <n v="9.8585908376721404E-3"/>
    <n v="1"/>
    <n v="0"/>
    <n v="0"/>
  </r>
  <r>
    <x v="766"/>
    <x v="139"/>
    <s v="Karnataka"/>
    <x v="2"/>
    <x v="0"/>
    <x v="2"/>
    <n v="4"/>
    <n v="1267.96"/>
    <n v="0.09"/>
    <n v="4615.37"/>
    <s v="Debit Card"/>
    <x v="0"/>
    <x v="2"/>
    <x v="0"/>
    <n v="5071.84"/>
    <n v="4615.3744000000006"/>
    <x v="0"/>
    <m/>
    <m/>
    <n v="6400.6183730158691"/>
    <n v="456.46559999999954"/>
    <n v="7.0980157102747713E-3"/>
    <n v="1"/>
    <n v="0"/>
    <n v="0"/>
  </r>
  <r>
    <x v="767"/>
    <x v="94"/>
    <s v="Gujarat"/>
    <x v="0"/>
    <x v="3"/>
    <x v="8"/>
    <n v="1"/>
    <n v="3164.21"/>
    <n v="0.14000000000000001"/>
    <n v="2721.22"/>
    <s v="COD"/>
    <x v="2"/>
    <x v="2"/>
    <x v="1"/>
    <n v="3164.21"/>
    <n v="2721.2206000000001"/>
    <x v="3"/>
    <m/>
    <m/>
    <n v="6557.4564173228364"/>
    <n v="442.98939999999993"/>
    <n v="4.4244851005464242E-3"/>
    <n v="0"/>
    <n v="1"/>
    <n v="0"/>
  </r>
  <r>
    <x v="768"/>
    <x v="12"/>
    <s v="Maharashtra"/>
    <x v="0"/>
    <x v="2"/>
    <x v="6"/>
    <n v="4"/>
    <n v="368.47"/>
    <n v="0.15"/>
    <n v="1252.8"/>
    <s v="Debit Card"/>
    <x v="0"/>
    <x v="1"/>
    <x v="0"/>
    <n v="1473.88"/>
    <n v="1252.798"/>
    <x v="2"/>
    <m/>
    <m/>
    <n v="6400.6183730158691"/>
    <n v="221.08200000000011"/>
    <n v="4.0708877249165464E-2"/>
    <n v="1"/>
    <n v="0"/>
    <n v="0"/>
  </r>
  <r>
    <x v="769"/>
    <x v="165"/>
    <s v="Karnataka"/>
    <x v="0"/>
    <x v="0"/>
    <x v="0"/>
    <n v="1"/>
    <n v="3124.78"/>
    <n v="0.1"/>
    <n v="2812.3"/>
    <s v="Net Banking"/>
    <x v="2"/>
    <x v="0"/>
    <x v="0"/>
    <n v="3124.78"/>
    <n v="2812.3020000000001"/>
    <x v="0"/>
    <m/>
    <m/>
    <n v="6557.4564173228364"/>
    <n v="312.47800000000007"/>
    <n v="3.2002252958608286E-3"/>
    <n v="1"/>
    <n v="0"/>
    <n v="0"/>
  </r>
  <r>
    <x v="770"/>
    <x v="144"/>
    <s v="Gujarat"/>
    <x v="1"/>
    <x v="2"/>
    <x v="5"/>
    <n v="3"/>
    <n v="3289.51"/>
    <n v="0.17"/>
    <n v="8190.88"/>
    <s v="COD"/>
    <x v="0"/>
    <x v="2"/>
    <x v="0"/>
    <n v="9868.5300000000007"/>
    <n v="8190.8798999999999"/>
    <x v="2"/>
    <m/>
    <m/>
    <n v="6400.6183730158691"/>
    <n v="1677.6501000000007"/>
    <n v="5.1679429459098774E-3"/>
    <n v="1"/>
    <n v="0"/>
    <n v="0"/>
  </r>
  <r>
    <x v="771"/>
    <x v="65"/>
    <s v="Maharashtra"/>
    <x v="3"/>
    <x v="1"/>
    <x v="10"/>
    <n v="5"/>
    <n v="3595.17"/>
    <n v="0.15"/>
    <n v="15279.47"/>
    <s v="Credit Card"/>
    <x v="0"/>
    <x v="2"/>
    <x v="0"/>
    <n v="17975.849999999999"/>
    <n v="15279.472499999998"/>
    <x v="1"/>
    <m/>
    <m/>
    <n v="6400.6183730158691"/>
    <n v="2696.3775000000005"/>
    <n v="4.1722644548102036E-3"/>
    <n v="1"/>
    <n v="0"/>
    <n v="0"/>
  </r>
  <r>
    <x v="772"/>
    <x v="57"/>
    <s v="Tamil Nadu"/>
    <x v="0"/>
    <x v="4"/>
    <x v="17"/>
    <n v="5"/>
    <n v="2278.66"/>
    <n v="0.06"/>
    <n v="10709.7"/>
    <s v="Net Banking"/>
    <x v="1"/>
    <x v="2"/>
    <x v="0"/>
    <n v="11393.3"/>
    <n v="10709.701999999999"/>
    <x v="4"/>
    <m/>
    <m/>
    <n v="7014.593770491806"/>
    <n v="683.59799999999996"/>
    <n v="2.633126486619329E-3"/>
    <n v="1"/>
    <n v="0"/>
    <n v="0"/>
  </r>
  <r>
    <x v="773"/>
    <x v="58"/>
    <s v="Gujarat"/>
    <x v="1"/>
    <x v="1"/>
    <x v="14"/>
    <n v="5"/>
    <n v="4437.59"/>
    <n v="0.19"/>
    <n v="17972.240000000002"/>
    <s v="UPI"/>
    <x v="2"/>
    <x v="2"/>
    <x v="0"/>
    <n v="22187.95"/>
    <n v="17972.239500000003"/>
    <x v="1"/>
    <m/>
    <m/>
    <n v="6557.4564173228364"/>
    <n v="4215.7104999999974"/>
    <n v="4.2816033026935795E-3"/>
    <n v="1"/>
    <n v="0"/>
    <n v="0"/>
  </r>
  <r>
    <x v="774"/>
    <x v="41"/>
    <s v="Karnataka"/>
    <x v="0"/>
    <x v="4"/>
    <x v="17"/>
    <n v="5"/>
    <n v="3322.62"/>
    <n v="0.04"/>
    <n v="15948.58"/>
    <s v="Credit Card"/>
    <x v="1"/>
    <x v="2"/>
    <x v="0"/>
    <n v="16613.099999999999"/>
    <n v="15948.575999999997"/>
    <x v="4"/>
    <m/>
    <m/>
    <n v="7014.593770491806"/>
    <n v="664.52400000000125"/>
    <n v="1.2038692357236157E-3"/>
    <n v="1"/>
    <n v="0"/>
    <n v="0"/>
  </r>
  <r>
    <x v="775"/>
    <x v="17"/>
    <s v="Delhi"/>
    <x v="2"/>
    <x v="3"/>
    <x v="12"/>
    <n v="2"/>
    <n v="3372.51"/>
    <n v="0.17"/>
    <n v="5598.37"/>
    <s v="Credit Card"/>
    <x v="2"/>
    <x v="1"/>
    <x v="1"/>
    <n v="6745.02"/>
    <n v="5598.3666000000003"/>
    <x v="3"/>
    <m/>
    <m/>
    <n v="6557.4564173228364"/>
    <n v="1146.6534000000001"/>
    <n v="5.0407559947931958E-3"/>
    <n v="0"/>
    <n v="1"/>
    <n v="0"/>
  </r>
  <r>
    <x v="776"/>
    <x v="136"/>
    <s v="Gujarat"/>
    <x v="1"/>
    <x v="1"/>
    <x v="1"/>
    <n v="3"/>
    <n v="895.17"/>
    <n v="0.11"/>
    <n v="2390.1"/>
    <s v="UPI"/>
    <x v="2"/>
    <x v="2"/>
    <x v="0"/>
    <n v="2685.5099999999998"/>
    <n v="2390.1038999999996"/>
    <x v="1"/>
    <m/>
    <m/>
    <n v="6557.4564173228364"/>
    <n v="295.40610000000015"/>
    <n v="1.2288168727727694E-2"/>
    <n v="1"/>
    <n v="0"/>
    <n v="0"/>
  </r>
  <r>
    <x v="777"/>
    <x v="99"/>
    <s v="Delhi"/>
    <x v="1"/>
    <x v="0"/>
    <x v="4"/>
    <n v="2"/>
    <n v="1271.19"/>
    <n v="0.18"/>
    <n v="2084.75"/>
    <s v="Net Banking"/>
    <x v="1"/>
    <x v="1"/>
    <x v="0"/>
    <n v="2542.38"/>
    <n v="2084.7516000000001"/>
    <x v="0"/>
    <m/>
    <m/>
    <n v="7014.593770491806"/>
    <n v="457.62840000000006"/>
    <n v="1.4159960352111013E-2"/>
    <n v="1"/>
    <n v="0"/>
    <n v="0"/>
  </r>
  <r>
    <x v="778"/>
    <x v="19"/>
    <s v="Karnataka"/>
    <x v="1"/>
    <x v="3"/>
    <x v="8"/>
    <n v="3"/>
    <n v="247.09"/>
    <n v="0.03"/>
    <n v="719.03"/>
    <s v="Credit Card"/>
    <x v="0"/>
    <x v="1"/>
    <x v="0"/>
    <n v="741.27"/>
    <n v="719.03189999999995"/>
    <x v="3"/>
    <m/>
    <m/>
    <n v="6400.6183730158691"/>
    <n v="22.238100000000031"/>
    <n v="1.2141325023270873E-2"/>
    <n v="1"/>
    <n v="0"/>
    <n v="0"/>
  </r>
  <r>
    <x v="779"/>
    <x v="74"/>
    <s v="Maharashtra"/>
    <x v="3"/>
    <x v="1"/>
    <x v="1"/>
    <n v="2"/>
    <n v="1492.09"/>
    <n v="0.05"/>
    <n v="2834.97"/>
    <s v="Credit Card"/>
    <x v="0"/>
    <x v="1"/>
    <x v="0"/>
    <n v="2984.18"/>
    <n v="2834.9709999999995"/>
    <x v="1"/>
    <m/>
    <m/>
    <n v="6400.6183730158691"/>
    <n v="149.20900000000029"/>
    <n v="3.3510042959875082E-3"/>
    <n v="1"/>
    <n v="0"/>
    <n v="0"/>
  </r>
  <r>
    <x v="780"/>
    <x v="142"/>
    <s v="Delhi"/>
    <x v="3"/>
    <x v="1"/>
    <x v="10"/>
    <n v="2"/>
    <n v="4230.12"/>
    <n v="0.23"/>
    <n v="6514.38"/>
    <s v="Debit Card"/>
    <x v="0"/>
    <x v="2"/>
    <x v="0"/>
    <n v="8460.24"/>
    <n v="6514.3847999999998"/>
    <x v="1"/>
    <m/>
    <m/>
    <n v="6400.6183730158691"/>
    <n v="1945.8552"/>
    <n v="5.4371979991111362E-3"/>
    <n v="1"/>
    <n v="0"/>
    <n v="0"/>
  </r>
  <r>
    <x v="781"/>
    <x v="6"/>
    <s v="Delhi"/>
    <x v="1"/>
    <x v="0"/>
    <x v="2"/>
    <n v="2"/>
    <n v="1911.24"/>
    <n v="0.09"/>
    <n v="3478.46"/>
    <s v="UPI"/>
    <x v="2"/>
    <x v="2"/>
    <x v="1"/>
    <n v="3822.48"/>
    <n v="3478.4567999999999"/>
    <x v="0"/>
    <m/>
    <m/>
    <n v="6557.4564173228364"/>
    <n v="344.02320000000009"/>
    <n v="4.7089847428894325E-3"/>
    <n v="0"/>
    <n v="1"/>
    <n v="0"/>
  </r>
  <r>
    <x v="782"/>
    <x v="33"/>
    <s v="Delhi"/>
    <x v="1"/>
    <x v="0"/>
    <x v="0"/>
    <n v="2"/>
    <n v="2709.52"/>
    <n v="0.17"/>
    <n v="4497.8"/>
    <s v="Debit Card"/>
    <x v="0"/>
    <x v="1"/>
    <x v="2"/>
    <n v="5419.04"/>
    <n v="4497.8031999999994"/>
    <x v="0"/>
    <m/>
    <m/>
    <n v="6400.6183730158691"/>
    <n v="921.23680000000058"/>
    <n v="6.2741740234432668E-3"/>
    <n v="0"/>
    <n v="0"/>
    <n v="0"/>
  </r>
  <r>
    <x v="783"/>
    <x v="23"/>
    <s v="Gujarat"/>
    <x v="0"/>
    <x v="3"/>
    <x v="8"/>
    <n v="5"/>
    <n v="1541.5"/>
    <n v="0.04"/>
    <n v="7399.2"/>
    <s v="COD"/>
    <x v="0"/>
    <x v="2"/>
    <x v="0"/>
    <n v="7707.5"/>
    <n v="7399.2"/>
    <x v="3"/>
    <m/>
    <m/>
    <n v="6400.6183730158691"/>
    <n v="308.30000000000018"/>
    <n v="2.5948751216347712E-3"/>
    <n v="1"/>
    <n v="0"/>
    <n v="0"/>
  </r>
  <r>
    <x v="784"/>
    <x v="176"/>
    <s v="Gujarat"/>
    <x v="0"/>
    <x v="4"/>
    <x v="16"/>
    <n v="2"/>
    <n v="3663.76"/>
    <n v="0.2"/>
    <n v="5862.02"/>
    <s v="COD"/>
    <x v="2"/>
    <x v="0"/>
    <x v="0"/>
    <n v="7327.52"/>
    <n v="5862.0160000000005"/>
    <x v="4"/>
    <m/>
    <m/>
    <n v="6557.4564173228364"/>
    <n v="1465.5039999999999"/>
    <n v="5.4588728519335324E-3"/>
    <n v="1"/>
    <n v="0"/>
    <n v="0"/>
  </r>
  <r>
    <x v="785"/>
    <x v="2"/>
    <s v="Tamil Nadu"/>
    <x v="1"/>
    <x v="2"/>
    <x v="6"/>
    <n v="2"/>
    <n v="1676.93"/>
    <n v="0.09"/>
    <n v="3052.01"/>
    <s v="COD"/>
    <x v="2"/>
    <x v="0"/>
    <x v="0"/>
    <n v="3353.86"/>
    <n v="3052.0126"/>
    <x v="2"/>
    <m/>
    <m/>
    <n v="6557.4564173228364"/>
    <n v="301.84740000000011"/>
    <n v="5.3669503199298713E-3"/>
    <n v="1"/>
    <n v="0"/>
    <n v="0"/>
  </r>
  <r>
    <x v="786"/>
    <x v="47"/>
    <s v="Karnataka"/>
    <x v="1"/>
    <x v="2"/>
    <x v="5"/>
    <n v="5"/>
    <n v="3283.71"/>
    <n v="0.05"/>
    <n v="15597.62"/>
    <s v="COD"/>
    <x v="2"/>
    <x v="2"/>
    <x v="1"/>
    <n v="16418.55"/>
    <n v="15597.622499999998"/>
    <x v="2"/>
    <m/>
    <m/>
    <n v="6557.4564173228364"/>
    <n v="820.9275000000016"/>
    <n v="1.522667957889095E-3"/>
    <n v="0"/>
    <n v="1"/>
    <n v="0"/>
  </r>
  <r>
    <x v="787"/>
    <x v="5"/>
    <s v="Karnataka"/>
    <x v="0"/>
    <x v="2"/>
    <x v="11"/>
    <n v="5"/>
    <n v="870.33"/>
    <n v="0.21"/>
    <n v="3437.8"/>
    <s v="Net Banking"/>
    <x v="2"/>
    <x v="1"/>
    <x v="0"/>
    <n v="4351.6500000000005"/>
    <n v="3437.8035000000004"/>
    <x v="2"/>
    <m/>
    <m/>
    <n v="6557.4564173228364"/>
    <n v="913.84650000000011"/>
    <n v="2.4128778739098963E-2"/>
    <n v="1"/>
    <n v="0"/>
    <n v="0"/>
  </r>
  <r>
    <x v="788"/>
    <x v="137"/>
    <s v="Tamil Nadu"/>
    <x v="2"/>
    <x v="0"/>
    <x v="2"/>
    <n v="2"/>
    <n v="2961.41"/>
    <n v="0.12"/>
    <n v="5212.08"/>
    <s v="COD"/>
    <x v="2"/>
    <x v="0"/>
    <x v="0"/>
    <n v="5922.82"/>
    <n v="5212.0815999999995"/>
    <x v="0"/>
    <m/>
    <m/>
    <n v="6557.4564173228364"/>
    <n v="710.73840000000018"/>
    <n v="4.0521238193968415E-3"/>
    <n v="1"/>
    <n v="0"/>
    <n v="0"/>
  </r>
  <r>
    <x v="789"/>
    <x v="78"/>
    <s v="Tamil Nadu"/>
    <x v="3"/>
    <x v="2"/>
    <x v="5"/>
    <n v="3"/>
    <n v="1437.8"/>
    <n v="0.01"/>
    <n v="4270.2700000000004"/>
    <s v="UPI"/>
    <x v="2"/>
    <x v="1"/>
    <x v="0"/>
    <n v="4313.3999999999996"/>
    <n v="4270.2659999999996"/>
    <x v="2"/>
    <m/>
    <m/>
    <n v="6557.4564173228364"/>
    <n v="43.134000000000015"/>
    <n v="6.9550702462094867E-4"/>
    <n v="1"/>
    <n v="0"/>
    <n v="0"/>
  </r>
  <r>
    <x v="790"/>
    <x v="166"/>
    <s v="Maharashtra"/>
    <x v="3"/>
    <x v="0"/>
    <x v="2"/>
    <n v="5"/>
    <n v="2778.59"/>
    <n v="0.02"/>
    <n v="13615.09"/>
    <s v="UPI"/>
    <x v="1"/>
    <x v="1"/>
    <x v="0"/>
    <n v="13892.95"/>
    <n v="13615.091"/>
    <x v="0"/>
    <m/>
    <m/>
    <n v="7014.593770491806"/>
    <n v="277.85900000000038"/>
    <n v="7.1978953354039283E-4"/>
    <n v="1"/>
    <n v="0"/>
    <n v="0"/>
  </r>
  <r>
    <x v="791"/>
    <x v="85"/>
    <s v="Maharashtra"/>
    <x v="2"/>
    <x v="0"/>
    <x v="2"/>
    <n v="3"/>
    <n v="1063.57"/>
    <n v="0.08"/>
    <n v="2935.45"/>
    <s v="COD"/>
    <x v="0"/>
    <x v="1"/>
    <x v="0"/>
    <n v="3190.71"/>
    <n v="2935.4532000000004"/>
    <x v="0"/>
    <m/>
    <m/>
    <n v="6400.6183730158691"/>
    <n v="255.25679999999966"/>
    <n v="7.5218368325545111E-3"/>
    <n v="1"/>
    <n v="0"/>
    <n v="0"/>
  </r>
  <r>
    <x v="792"/>
    <x v="160"/>
    <s v="Gujarat"/>
    <x v="1"/>
    <x v="1"/>
    <x v="10"/>
    <n v="3"/>
    <n v="1481.04"/>
    <n v="0.09"/>
    <n v="4043.24"/>
    <s v="UPI"/>
    <x v="0"/>
    <x v="1"/>
    <x v="3"/>
    <n v="4443.12"/>
    <n v="4043.2392"/>
    <x v="1"/>
    <m/>
    <m/>
    <n v="6400.6183730158691"/>
    <n v="399.88079999999991"/>
    <n v="6.0768108896451139E-3"/>
    <n v="0"/>
    <n v="0"/>
    <n v="1"/>
  </r>
  <r>
    <x v="793"/>
    <x v="69"/>
    <s v="Gujarat"/>
    <x v="3"/>
    <x v="0"/>
    <x v="3"/>
    <n v="2"/>
    <n v="1211.94"/>
    <n v="0.19"/>
    <n v="1963.34"/>
    <s v="Debit Card"/>
    <x v="2"/>
    <x v="1"/>
    <x v="0"/>
    <n v="2423.88"/>
    <n v="1963.3428000000001"/>
    <x v="0"/>
    <m/>
    <m/>
    <n v="6557.4564173228364"/>
    <n v="460.53719999999998"/>
    <n v="1.5677343762892551E-2"/>
    <n v="1"/>
    <n v="0"/>
    <n v="0"/>
  </r>
  <r>
    <x v="794"/>
    <x v="178"/>
    <s v="Tamil Nadu"/>
    <x v="1"/>
    <x v="1"/>
    <x v="14"/>
    <n v="3"/>
    <n v="4244.43"/>
    <n v="0.11"/>
    <n v="11332.63"/>
    <s v="UPI"/>
    <x v="0"/>
    <x v="0"/>
    <x v="0"/>
    <n v="12733.29"/>
    <n v="11332.628100000002"/>
    <x v="1"/>
    <m/>
    <m/>
    <n v="6400.6183730158691"/>
    <n v="1400.6618999999992"/>
    <n v="2.5916318563387782E-3"/>
    <n v="1"/>
    <n v="0"/>
    <n v="0"/>
  </r>
  <r>
    <x v="795"/>
    <x v="168"/>
    <s v="Karnataka"/>
    <x v="2"/>
    <x v="2"/>
    <x v="7"/>
    <n v="2"/>
    <n v="1597.3"/>
    <n v="0.18"/>
    <n v="2619.5700000000002"/>
    <s v="Debit Card"/>
    <x v="1"/>
    <x v="1"/>
    <x v="0"/>
    <n v="3194.6"/>
    <n v="2619.5720000000001"/>
    <x v="2"/>
    <m/>
    <m/>
    <n v="7014.593770491806"/>
    <n v="575.02799999999979"/>
    <n v="1.126901646528517E-2"/>
    <n v="1"/>
    <n v="0"/>
    <n v="0"/>
  </r>
  <r>
    <x v="796"/>
    <x v="57"/>
    <s v="Tamil Nadu"/>
    <x v="3"/>
    <x v="2"/>
    <x v="5"/>
    <n v="3"/>
    <n v="2976.08"/>
    <n v="0.14000000000000001"/>
    <n v="7678.29"/>
    <s v="COD"/>
    <x v="2"/>
    <x v="2"/>
    <x v="0"/>
    <n v="8928.24"/>
    <n v="7678.2864"/>
    <x v="2"/>
    <m/>
    <m/>
    <n v="6557.4564173228364"/>
    <n v="1249.9535999999998"/>
    <n v="4.7041746189618568E-3"/>
    <n v="1"/>
    <n v="0"/>
    <n v="0"/>
  </r>
  <r>
    <x v="797"/>
    <x v="152"/>
    <s v="Tamil Nadu"/>
    <x v="2"/>
    <x v="4"/>
    <x v="18"/>
    <n v="1"/>
    <n v="2719"/>
    <n v="0.05"/>
    <n v="2583.0500000000002"/>
    <s v="Debit Card"/>
    <x v="2"/>
    <x v="2"/>
    <x v="0"/>
    <n v="2719"/>
    <n v="2583.0499999999997"/>
    <x v="4"/>
    <m/>
    <m/>
    <n v="6557.4564173228364"/>
    <n v="135.95000000000027"/>
    <n v="1.8389113644722325E-3"/>
    <n v="1"/>
    <n v="0"/>
    <n v="0"/>
  </r>
  <r>
    <x v="798"/>
    <x v="63"/>
    <s v="Maharashtra"/>
    <x v="1"/>
    <x v="2"/>
    <x v="6"/>
    <n v="5"/>
    <n v="970.42"/>
    <n v="0.21"/>
    <n v="3833.16"/>
    <s v="Debit Card"/>
    <x v="0"/>
    <x v="0"/>
    <x v="0"/>
    <n v="4852.0999999999995"/>
    <n v="3833.1589999999997"/>
    <x v="2"/>
    <m/>
    <m/>
    <n v="6400.6183730158691"/>
    <n v="1018.9409999999998"/>
    <n v="2.164011458955916E-2"/>
    <n v="1"/>
    <n v="0"/>
    <n v="0"/>
  </r>
  <r>
    <x v="799"/>
    <x v="24"/>
    <s v="Tamil Nadu"/>
    <x v="0"/>
    <x v="3"/>
    <x v="8"/>
    <n v="2"/>
    <n v="1526.42"/>
    <n v="0.13"/>
    <n v="2655.97"/>
    <s v="UPI"/>
    <x v="0"/>
    <x v="1"/>
    <x v="0"/>
    <n v="3052.84"/>
    <n v="2655.9708000000001"/>
    <x v="3"/>
    <m/>
    <m/>
    <n v="6400.6183730158691"/>
    <n v="396.86920000000009"/>
    <n v="8.5166598970139278E-3"/>
    <n v="1"/>
    <n v="0"/>
    <n v="0"/>
  </r>
  <r>
    <x v="800"/>
    <x v="35"/>
    <s v="Karnataka"/>
    <x v="1"/>
    <x v="0"/>
    <x v="4"/>
    <n v="2"/>
    <n v="4949.0200000000004"/>
    <n v="0.03"/>
    <n v="9601.1"/>
    <s v="Net Banking"/>
    <x v="2"/>
    <x v="1"/>
    <x v="0"/>
    <n v="9898.0400000000009"/>
    <n v="9601.0987999999998"/>
    <x v="0"/>
    <m/>
    <m/>
    <n v="6557.4564173228364"/>
    <n v="296.94120000000112"/>
    <n v="6.0618061757681315E-4"/>
    <n v="1"/>
    <n v="0"/>
    <n v="0"/>
  </r>
  <r>
    <x v="801"/>
    <x v="112"/>
    <s v="Delhi"/>
    <x v="2"/>
    <x v="2"/>
    <x v="11"/>
    <n v="4"/>
    <n v="4107.6899999999996"/>
    <n v="0.17"/>
    <n v="13637.53"/>
    <s v="Debit Card"/>
    <x v="2"/>
    <x v="2"/>
    <x v="0"/>
    <n v="16430.759999999998"/>
    <n v="13637.530799999999"/>
    <x v="2"/>
    <m/>
    <m/>
    <n v="6557.4564173228364"/>
    <n v="2793.2291999999998"/>
    <n v="4.1385791040706582E-3"/>
    <n v="1"/>
    <n v="0"/>
    <n v="0"/>
  </r>
  <r>
    <x v="802"/>
    <x v="104"/>
    <s v="Karnataka"/>
    <x v="3"/>
    <x v="1"/>
    <x v="14"/>
    <n v="2"/>
    <n v="2284.08"/>
    <n v="0.21"/>
    <n v="3608.85"/>
    <s v="Debit Card"/>
    <x v="0"/>
    <x v="0"/>
    <x v="0"/>
    <n v="4568.16"/>
    <n v="3608.8463999999999"/>
    <x v="1"/>
    <m/>
    <m/>
    <n v="6400.6183730158691"/>
    <n v="959.31359999999995"/>
    <n v="9.1940737627403592E-3"/>
    <n v="1"/>
    <n v="0"/>
    <n v="0"/>
  </r>
  <r>
    <x v="803"/>
    <x v="89"/>
    <s v="Tamil Nadu"/>
    <x v="2"/>
    <x v="1"/>
    <x v="14"/>
    <n v="1"/>
    <n v="3712.72"/>
    <n v="7.0000000000000007E-2"/>
    <n v="3452.83"/>
    <s v="Net Banking"/>
    <x v="1"/>
    <x v="1"/>
    <x v="0"/>
    <n v="3712.72"/>
    <n v="3452.8295999999996"/>
    <x v="1"/>
    <m/>
    <m/>
    <n v="7014.593770491806"/>
    <n v="259.89040000000023"/>
    <n v="1.8854101575125517E-3"/>
    <n v="1"/>
    <n v="0"/>
    <n v="0"/>
  </r>
  <r>
    <x v="804"/>
    <x v="5"/>
    <s v="Gujarat"/>
    <x v="1"/>
    <x v="4"/>
    <x v="18"/>
    <n v="2"/>
    <n v="979.93"/>
    <n v="0.15"/>
    <n v="1665.88"/>
    <s v="Debit Card"/>
    <x v="2"/>
    <x v="1"/>
    <x v="0"/>
    <n v="1959.86"/>
    <n v="1665.8809999999999"/>
    <x v="4"/>
    <m/>
    <m/>
    <n v="6557.4564173228364"/>
    <n v="293.97900000000004"/>
    <n v="1.5307215821538274E-2"/>
    <n v="1"/>
    <n v="0"/>
    <n v="0"/>
  </r>
  <r>
    <x v="805"/>
    <x v="176"/>
    <s v="Tamil Nadu"/>
    <x v="0"/>
    <x v="3"/>
    <x v="8"/>
    <n v="2"/>
    <n v="1441.5"/>
    <n v="0.16"/>
    <n v="2421.7199999999998"/>
    <s v="Credit Card"/>
    <x v="0"/>
    <x v="1"/>
    <x v="0"/>
    <n v="2883"/>
    <n v="2421.7199999999998"/>
    <x v="3"/>
    <m/>
    <m/>
    <n v="6400.6183730158691"/>
    <n v="461.2800000000002"/>
    <n v="1.1099549080818593E-2"/>
    <n v="1"/>
    <n v="0"/>
    <n v="0"/>
  </r>
  <r>
    <x v="806"/>
    <x v="94"/>
    <s v="Tamil Nadu"/>
    <x v="1"/>
    <x v="3"/>
    <x v="15"/>
    <n v="3"/>
    <n v="475.01"/>
    <n v="0.03"/>
    <n v="1382.28"/>
    <s v="COD"/>
    <x v="0"/>
    <x v="1"/>
    <x v="0"/>
    <n v="1425.03"/>
    <n v="1382.2791"/>
    <x v="3"/>
    <m/>
    <m/>
    <n v="6400.6183730158691"/>
    <n v="42.750900000000001"/>
    <n v="6.3156565124944742E-3"/>
    <n v="1"/>
    <n v="0"/>
    <n v="0"/>
  </r>
  <r>
    <x v="807"/>
    <x v="82"/>
    <s v="Gujarat"/>
    <x v="1"/>
    <x v="4"/>
    <x v="16"/>
    <n v="1"/>
    <n v="458.66"/>
    <n v="0.17"/>
    <n v="380.69"/>
    <s v="Credit Card"/>
    <x v="2"/>
    <x v="0"/>
    <x v="0"/>
    <n v="458.66"/>
    <n v="380.68779999999998"/>
    <x v="4"/>
    <m/>
    <m/>
    <n v="6557.4564173228364"/>
    <n v="77.972200000000043"/>
    <n v="3.7064492216456635E-2"/>
    <n v="1"/>
    <n v="0"/>
    <n v="0"/>
  </r>
  <r>
    <x v="808"/>
    <x v="31"/>
    <s v="Tamil Nadu"/>
    <x v="1"/>
    <x v="2"/>
    <x v="11"/>
    <n v="3"/>
    <n v="661.95"/>
    <n v="0.23"/>
    <n v="1529.1"/>
    <s v="Credit Card"/>
    <x v="0"/>
    <x v="1"/>
    <x v="0"/>
    <n v="1985.8500000000001"/>
    <n v="1529.1045000000001"/>
    <x v="2"/>
    <m/>
    <m/>
    <n v="6400.6183730158691"/>
    <n v="456.74549999999999"/>
    <n v="3.4745826724072816E-2"/>
    <n v="1"/>
    <n v="0"/>
    <n v="0"/>
  </r>
  <r>
    <x v="809"/>
    <x v="10"/>
    <s v="Gujarat"/>
    <x v="3"/>
    <x v="0"/>
    <x v="0"/>
    <n v="4"/>
    <n v="787.25"/>
    <n v="0.21"/>
    <n v="2487.71"/>
    <s v="Debit Card"/>
    <x v="1"/>
    <x v="2"/>
    <x v="3"/>
    <n v="3149"/>
    <n v="2487.71"/>
    <x v="0"/>
    <m/>
    <m/>
    <n v="7014.593770491806"/>
    <n v="661.29"/>
    <n v="2.6675134963480469E-2"/>
    <n v="0"/>
    <n v="0"/>
    <n v="1"/>
  </r>
  <r>
    <x v="810"/>
    <x v="99"/>
    <s v="Delhi"/>
    <x v="0"/>
    <x v="1"/>
    <x v="13"/>
    <n v="5"/>
    <n v="3733.09"/>
    <n v="0.04"/>
    <n v="17918.830000000002"/>
    <s v="UPI"/>
    <x v="0"/>
    <x v="0"/>
    <x v="0"/>
    <n v="18665.45"/>
    <n v="17918.831999999999"/>
    <x v="1"/>
    <m/>
    <m/>
    <n v="6400.6183730158691"/>
    <n v="746.61800000000221"/>
    <n v="1.0714984101642339E-3"/>
    <n v="1"/>
    <n v="0"/>
    <n v="0"/>
  </r>
  <r>
    <x v="811"/>
    <x v="60"/>
    <s v="Karnataka"/>
    <x v="0"/>
    <x v="3"/>
    <x v="15"/>
    <n v="1"/>
    <n v="4474.17"/>
    <n v="0.13"/>
    <n v="3892.53"/>
    <s v="Debit Card"/>
    <x v="0"/>
    <x v="1"/>
    <x v="3"/>
    <n v="4474.17"/>
    <n v="3892.5279"/>
    <x v="3"/>
    <m/>
    <m/>
    <n v="6400.6183730158691"/>
    <n v="581.64210000000003"/>
    <n v="2.905566842565213E-3"/>
    <n v="0"/>
    <n v="0"/>
    <n v="1"/>
  </r>
  <r>
    <x v="812"/>
    <x v="85"/>
    <s v="Tamil Nadu"/>
    <x v="3"/>
    <x v="1"/>
    <x v="13"/>
    <n v="1"/>
    <n v="3031.21"/>
    <n v="0.01"/>
    <n v="3000.9"/>
    <s v="UPI"/>
    <x v="2"/>
    <x v="1"/>
    <x v="1"/>
    <n v="3031.21"/>
    <n v="3000.8978999999999"/>
    <x v="1"/>
    <m/>
    <m/>
    <n v="6557.4564173228364"/>
    <n v="30.3121000000001"/>
    <n v="3.2990126055271657E-4"/>
    <n v="0"/>
    <n v="1"/>
    <n v="0"/>
  </r>
  <r>
    <x v="813"/>
    <x v="59"/>
    <s v="Delhi"/>
    <x v="0"/>
    <x v="4"/>
    <x v="16"/>
    <n v="4"/>
    <n v="236.93"/>
    <n v="0"/>
    <n v="947.72"/>
    <s v="Credit Card"/>
    <x v="0"/>
    <x v="2"/>
    <x v="0"/>
    <n v="947.72"/>
    <n v="947.72"/>
    <x v="4"/>
    <m/>
    <m/>
    <n v="6400.6183730158691"/>
    <n v="0"/>
    <n v="0"/>
    <n v="1"/>
    <n v="0"/>
    <n v="0"/>
  </r>
  <r>
    <x v="814"/>
    <x v="123"/>
    <s v="Delhi"/>
    <x v="3"/>
    <x v="0"/>
    <x v="4"/>
    <n v="5"/>
    <n v="627.65"/>
    <n v="0.08"/>
    <n v="2887.19"/>
    <s v="Credit Card"/>
    <x v="2"/>
    <x v="0"/>
    <x v="0"/>
    <n v="3138.25"/>
    <n v="2887.19"/>
    <x v="0"/>
    <m/>
    <m/>
    <n v="6557.4564173228364"/>
    <n v="251.05999999999995"/>
    <n v="1.2745957141719111E-2"/>
    <n v="1"/>
    <n v="0"/>
    <n v="0"/>
  </r>
  <r>
    <x v="815"/>
    <x v="127"/>
    <s v="Tamil Nadu"/>
    <x v="1"/>
    <x v="1"/>
    <x v="14"/>
    <n v="2"/>
    <n v="618.84"/>
    <n v="0.08"/>
    <n v="1138.67"/>
    <s v="Credit Card"/>
    <x v="0"/>
    <x v="2"/>
    <x v="0"/>
    <n v="1237.68"/>
    <n v="1138.6656"/>
    <x v="1"/>
    <m/>
    <m/>
    <n v="6400.6183730158691"/>
    <n v="99.014400000000023"/>
    <n v="1.2927412578372439E-2"/>
    <n v="1"/>
    <n v="0"/>
    <n v="0"/>
  </r>
  <r>
    <x v="816"/>
    <x v="36"/>
    <s v="Delhi"/>
    <x v="2"/>
    <x v="0"/>
    <x v="3"/>
    <n v="1"/>
    <n v="3324.01"/>
    <n v="7.0000000000000007E-2"/>
    <n v="3091.33"/>
    <s v="Net Banking"/>
    <x v="0"/>
    <x v="0"/>
    <x v="0"/>
    <n v="3324.01"/>
    <n v="3091.3292999999999"/>
    <x v="0"/>
    <m/>
    <m/>
    <n v="6400.6183730158691"/>
    <n v="232.68070000000034"/>
    <n v="2.1058901748189688E-3"/>
    <n v="1"/>
    <n v="0"/>
    <n v="0"/>
  </r>
  <r>
    <x v="817"/>
    <x v="18"/>
    <s v="Karnataka"/>
    <x v="3"/>
    <x v="3"/>
    <x v="15"/>
    <n v="1"/>
    <n v="3591.4"/>
    <n v="0.2"/>
    <n v="2873.12"/>
    <s v="COD"/>
    <x v="2"/>
    <x v="0"/>
    <x v="0"/>
    <n v="3591.4"/>
    <n v="2873.1200000000003"/>
    <x v="3"/>
    <m/>
    <m/>
    <n v="6557.4564173228364"/>
    <n v="718.27999999999975"/>
    <n v="5.5688589408030295E-3"/>
    <n v="1"/>
    <n v="0"/>
    <n v="0"/>
  </r>
  <r>
    <x v="818"/>
    <x v="122"/>
    <s v="Tamil Nadu"/>
    <x v="1"/>
    <x v="0"/>
    <x v="2"/>
    <n v="2"/>
    <n v="3213.23"/>
    <n v="0.22"/>
    <n v="5012.6400000000003"/>
    <s v="Debit Card"/>
    <x v="2"/>
    <x v="1"/>
    <x v="0"/>
    <n v="6426.46"/>
    <n v="5012.6388000000006"/>
    <x v="0"/>
    <m/>
    <m/>
    <n v="6557.4564173228364"/>
    <n v="1413.8211999999994"/>
    <n v="6.8466932027897165E-3"/>
    <n v="1"/>
    <n v="0"/>
    <n v="0"/>
  </r>
  <r>
    <x v="819"/>
    <x v="33"/>
    <s v="Tamil Nadu"/>
    <x v="3"/>
    <x v="0"/>
    <x v="3"/>
    <n v="2"/>
    <n v="2566.7600000000002"/>
    <n v="0.18"/>
    <n v="4209.49"/>
    <s v="COD"/>
    <x v="1"/>
    <x v="2"/>
    <x v="0"/>
    <n v="5133.5200000000004"/>
    <n v="4209.4864000000007"/>
    <x v="0"/>
    <m/>
    <m/>
    <n v="7014.593770491806"/>
    <n v="924.03359999999975"/>
    <n v="7.0127320045504831E-3"/>
    <n v="1"/>
    <n v="0"/>
    <n v="0"/>
  </r>
  <r>
    <x v="820"/>
    <x v="35"/>
    <s v="Delhi"/>
    <x v="2"/>
    <x v="0"/>
    <x v="2"/>
    <n v="5"/>
    <n v="489.01"/>
    <n v="0.03"/>
    <n v="2371.6999999999998"/>
    <s v="Net Banking"/>
    <x v="0"/>
    <x v="1"/>
    <x v="0"/>
    <n v="2445.0500000000002"/>
    <n v="2371.6985"/>
    <x v="0"/>
    <m/>
    <m/>
    <n v="6400.6183730158691"/>
    <n v="73.351500000000215"/>
    <n v="6.1348438682235539E-3"/>
    <n v="1"/>
    <n v="0"/>
    <n v="0"/>
  </r>
  <r>
    <x v="821"/>
    <x v="144"/>
    <s v="Maharashtra"/>
    <x v="3"/>
    <x v="2"/>
    <x v="11"/>
    <n v="5"/>
    <n v="4943.8999999999996"/>
    <n v="0.11"/>
    <n v="22000.35"/>
    <s v="Debit Card"/>
    <x v="1"/>
    <x v="1"/>
    <x v="0"/>
    <n v="24719.5"/>
    <n v="22000.355"/>
    <x v="2"/>
    <m/>
    <m/>
    <n v="7014.593770491806"/>
    <n v="2719.1450000000004"/>
    <n v="2.2249640971702504E-3"/>
    <n v="1"/>
    <n v="0"/>
    <n v="0"/>
  </r>
  <r>
    <x v="822"/>
    <x v="113"/>
    <s v="Karnataka"/>
    <x v="3"/>
    <x v="0"/>
    <x v="3"/>
    <n v="3"/>
    <n v="1779.37"/>
    <n v="0.05"/>
    <n v="5071.2"/>
    <s v="Credit Card"/>
    <x v="0"/>
    <x v="2"/>
    <x v="3"/>
    <n v="5338.11"/>
    <n v="5071.2044999999998"/>
    <x v="0"/>
    <m/>
    <m/>
    <n v="6400.6183730158691"/>
    <n v="266.90549999999985"/>
    <n v="2.8099833086991468E-3"/>
    <n v="0"/>
    <n v="0"/>
    <n v="1"/>
  </r>
  <r>
    <x v="823"/>
    <x v="107"/>
    <s v="Gujarat"/>
    <x v="0"/>
    <x v="3"/>
    <x v="15"/>
    <n v="4"/>
    <n v="3185.93"/>
    <n v="0.02"/>
    <n v="12488.85"/>
    <s v="UPI"/>
    <x v="0"/>
    <x v="1"/>
    <x v="2"/>
    <n v="12743.72"/>
    <n v="12488.845599999999"/>
    <x v="3"/>
    <m/>
    <m/>
    <n v="6400.6183730158691"/>
    <n v="254.87440000000061"/>
    <n v="6.2776018305486943E-4"/>
    <n v="0"/>
    <n v="0"/>
    <n v="0"/>
  </r>
  <r>
    <x v="824"/>
    <x v="22"/>
    <s v="Delhi"/>
    <x v="3"/>
    <x v="0"/>
    <x v="4"/>
    <n v="2"/>
    <n v="3003.89"/>
    <n v="0.21"/>
    <n v="4746.1499999999996"/>
    <s v="Debit Card"/>
    <x v="0"/>
    <x v="2"/>
    <x v="0"/>
    <n v="6007.78"/>
    <n v="4746.1462000000001"/>
    <x v="0"/>
    <m/>
    <m/>
    <n v="6400.6183730158691"/>
    <n v="1261.6337999999996"/>
    <n v="6.9909350875032045E-3"/>
    <n v="1"/>
    <n v="0"/>
    <n v="0"/>
  </r>
  <r>
    <x v="825"/>
    <x v="115"/>
    <s v="Karnataka"/>
    <x v="2"/>
    <x v="2"/>
    <x v="5"/>
    <n v="2"/>
    <n v="1300.1300000000001"/>
    <n v="0.04"/>
    <n v="2496.25"/>
    <s v="Debit Card"/>
    <x v="1"/>
    <x v="2"/>
    <x v="0"/>
    <n v="2600.2600000000002"/>
    <n v="2496.2496000000001"/>
    <x v="2"/>
    <m/>
    <m/>
    <n v="7014.593770491806"/>
    <n v="104.01040000000012"/>
    <n v="3.0766154153815386E-3"/>
    <n v="1"/>
    <n v="0"/>
    <n v="0"/>
  </r>
  <r>
    <x v="826"/>
    <x v="128"/>
    <s v="Karnataka"/>
    <x v="1"/>
    <x v="2"/>
    <x v="11"/>
    <n v="3"/>
    <n v="2051.4"/>
    <n v="0.04"/>
    <n v="5908.03"/>
    <s v="Net Banking"/>
    <x v="0"/>
    <x v="1"/>
    <x v="0"/>
    <n v="6154.2000000000007"/>
    <n v="5908.0320000000002"/>
    <x v="2"/>
    <m/>
    <m/>
    <n v="6400.6183730158691"/>
    <n v="246.16800000000057"/>
    <n v="1.9498878814468166E-3"/>
    <n v="1"/>
    <n v="0"/>
    <n v="0"/>
  </r>
  <r>
    <x v="827"/>
    <x v="44"/>
    <s v="Tamil Nadu"/>
    <x v="3"/>
    <x v="2"/>
    <x v="11"/>
    <n v="4"/>
    <n v="4284.8100000000004"/>
    <n v="0.19"/>
    <n v="13882.78"/>
    <s v="Credit Card"/>
    <x v="2"/>
    <x v="1"/>
    <x v="0"/>
    <n v="17139.240000000002"/>
    <n v="13882.784400000002"/>
    <x v="2"/>
    <m/>
    <m/>
    <n v="6557.4564173228364"/>
    <n v="3256.4555999999993"/>
    <n v="4.4342689640847555E-3"/>
    <n v="1"/>
    <n v="0"/>
    <n v="0"/>
  </r>
  <r>
    <x v="828"/>
    <x v="145"/>
    <s v="Tamil Nadu"/>
    <x v="0"/>
    <x v="3"/>
    <x v="9"/>
    <n v="4"/>
    <n v="1487.81"/>
    <n v="0.14000000000000001"/>
    <n v="5118.07"/>
    <s v="Net Banking"/>
    <x v="2"/>
    <x v="1"/>
    <x v="0"/>
    <n v="5951.24"/>
    <n v="5118.0663999999997"/>
    <x v="3"/>
    <m/>
    <m/>
    <n v="6557.4564173228364"/>
    <n v="833.17360000000008"/>
    <n v="9.4098036711676904E-3"/>
    <n v="1"/>
    <n v="0"/>
    <n v="0"/>
  </r>
  <r>
    <x v="829"/>
    <x v="69"/>
    <s v="Delhi"/>
    <x v="1"/>
    <x v="2"/>
    <x v="11"/>
    <n v="1"/>
    <n v="4322.1099999999997"/>
    <n v="0.18"/>
    <n v="3544.13"/>
    <s v="Debit Card"/>
    <x v="0"/>
    <x v="1"/>
    <x v="0"/>
    <n v="4322.1099999999997"/>
    <n v="3544.1302000000001"/>
    <x v="2"/>
    <m/>
    <m/>
    <n v="6400.6183730158691"/>
    <n v="777.97979999999961"/>
    <n v="4.164632552156238E-3"/>
    <n v="1"/>
    <n v="0"/>
    <n v="0"/>
  </r>
  <r>
    <x v="830"/>
    <x v="151"/>
    <s v="Karnataka"/>
    <x v="0"/>
    <x v="2"/>
    <x v="5"/>
    <n v="3"/>
    <n v="3241.14"/>
    <n v="0.15"/>
    <n v="8264.91"/>
    <s v="Net Banking"/>
    <x v="2"/>
    <x v="1"/>
    <x v="2"/>
    <n v="9723.42"/>
    <n v="8264.9069999999992"/>
    <x v="2"/>
    <m/>
    <m/>
    <n v="6557.4564173228364"/>
    <n v="1458.5130000000008"/>
    <n v="4.628001258816343E-3"/>
    <n v="0"/>
    <n v="0"/>
    <n v="0"/>
  </r>
  <r>
    <x v="831"/>
    <x v="158"/>
    <s v="Gujarat"/>
    <x v="2"/>
    <x v="0"/>
    <x v="3"/>
    <n v="4"/>
    <n v="4789.7700000000004"/>
    <n v="0.19"/>
    <n v="15518.85"/>
    <s v="Debit Card"/>
    <x v="0"/>
    <x v="0"/>
    <x v="0"/>
    <n v="19159.080000000002"/>
    <n v="15518.854800000003"/>
    <x v="0"/>
    <m/>
    <m/>
    <n v="6400.6183730158691"/>
    <n v="3640.2251999999989"/>
    <n v="3.9667875492977742E-3"/>
    <n v="1"/>
    <n v="0"/>
    <n v="0"/>
  </r>
  <r>
    <x v="832"/>
    <x v="113"/>
    <s v="Maharashtra"/>
    <x v="0"/>
    <x v="2"/>
    <x v="6"/>
    <n v="2"/>
    <n v="1287.53"/>
    <n v="0.01"/>
    <n v="2549.31"/>
    <s v="Net Banking"/>
    <x v="2"/>
    <x v="1"/>
    <x v="0"/>
    <n v="2575.06"/>
    <n v="2549.3094000000001"/>
    <x v="2"/>
    <m/>
    <m/>
    <n v="6557.4564173228364"/>
    <n v="25.750599999999849"/>
    <n v="7.7668093170644569E-4"/>
    <n v="1"/>
    <n v="0"/>
    <n v="0"/>
  </r>
  <r>
    <x v="833"/>
    <x v="150"/>
    <s v="Gujarat"/>
    <x v="3"/>
    <x v="3"/>
    <x v="9"/>
    <n v="2"/>
    <n v="1346.01"/>
    <n v="0.15"/>
    <n v="2288.2199999999998"/>
    <s v="Net Banking"/>
    <x v="1"/>
    <x v="0"/>
    <x v="0"/>
    <n v="2692.02"/>
    <n v="2288.2170000000001"/>
    <x v="3"/>
    <m/>
    <m/>
    <n v="7014.593770491806"/>
    <n v="403.80299999999988"/>
    <n v="1.1144047963982436E-2"/>
    <n v="1"/>
    <n v="0"/>
    <n v="0"/>
  </r>
  <r>
    <x v="834"/>
    <x v="80"/>
    <s v="Tamil Nadu"/>
    <x v="1"/>
    <x v="0"/>
    <x v="3"/>
    <n v="5"/>
    <n v="4558.75"/>
    <n v="0.22"/>
    <n v="17779.12"/>
    <s v="COD"/>
    <x v="0"/>
    <x v="2"/>
    <x v="0"/>
    <n v="22793.75"/>
    <n v="17779.125"/>
    <x v="0"/>
    <m/>
    <m/>
    <n v="6400.6183730158691"/>
    <n v="5014.625"/>
    <n v="4.8258842884562657E-3"/>
    <n v="1"/>
    <n v="0"/>
    <n v="0"/>
  </r>
  <r>
    <x v="835"/>
    <x v="22"/>
    <s v="Gujarat"/>
    <x v="0"/>
    <x v="4"/>
    <x v="18"/>
    <n v="4"/>
    <n v="3787.07"/>
    <n v="0.23"/>
    <n v="11664.18"/>
    <s v="UPI"/>
    <x v="1"/>
    <x v="2"/>
    <x v="0"/>
    <n v="15148.28"/>
    <n v="11664.1756"/>
    <x v="4"/>
    <m/>
    <m/>
    <n v="7014.593770491806"/>
    <n v="3484.1044000000002"/>
    <n v="6.0732967703263996E-3"/>
    <n v="1"/>
    <n v="0"/>
    <n v="0"/>
  </r>
  <r>
    <x v="836"/>
    <x v="111"/>
    <s v="Karnataka"/>
    <x v="1"/>
    <x v="4"/>
    <x v="16"/>
    <n v="4"/>
    <n v="3525.14"/>
    <n v="0"/>
    <n v="14100.56"/>
    <s v="Debit Card"/>
    <x v="1"/>
    <x v="2"/>
    <x v="0"/>
    <n v="14100.56"/>
    <n v="14100.56"/>
    <x v="4"/>
    <m/>
    <m/>
    <n v="7014.593770491806"/>
    <n v="0"/>
    <n v="0"/>
    <n v="1"/>
    <n v="0"/>
    <n v="0"/>
  </r>
  <r>
    <x v="837"/>
    <x v="88"/>
    <s v="Gujarat"/>
    <x v="3"/>
    <x v="0"/>
    <x v="3"/>
    <n v="3"/>
    <n v="3691.91"/>
    <n v="0.04"/>
    <n v="10632.7"/>
    <s v="Net Banking"/>
    <x v="1"/>
    <x v="1"/>
    <x v="0"/>
    <n v="11075.73"/>
    <n v="10632.700799999999"/>
    <x v="0"/>
    <m/>
    <m/>
    <n v="7014.593770491806"/>
    <n v="443.02920000000086"/>
    <n v="1.0834500299303071E-3"/>
    <n v="1"/>
    <n v="0"/>
    <n v="0"/>
  </r>
  <r>
    <x v="838"/>
    <x v="106"/>
    <s v="Delhi"/>
    <x v="0"/>
    <x v="3"/>
    <x v="15"/>
    <n v="4"/>
    <n v="2878.75"/>
    <n v="0.05"/>
    <n v="10939.25"/>
    <s v="COD"/>
    <x v="0"/>
    <x v="2"/>
    <x v="0"/>
    <n v="11515"/>
    <n v="10939.25"/>
    <x v="3"/>
    <m/>
    <m/>
    <n v="6400.6183730158691"/>
    <n v="575.75"/>
    <n v="1.7368649587494573E-3"/>
    <n v="1"/>
    <n v="0"/>
    <n v="0"/>
  </r>
  <r>
    <x v="839"/>
    <x v="10"/>
    <s v="Tamil Nadu"/>
    <x v="2"/>
    <x v="3"/>
    <x v="9"/>
    <n v="5"/>
    <n v="635.05999999999995"/>
    <n v="0.16"/>
    <n v="2667.25"/>
    <s v="Net Banking"/>
    <x v="1"/>
    <x v="2"/>
    <x v="0"/>
    <n v="3175.2999999999997"/>
    <n v="2667.2519999999995"/>
    <x v="3"/>
    <m/>
    <m/>
    <n v="7014.593770491806"/>
    <n v="508.04800000000023"/>
    <n v="2.519446981387586E-2"/>
    <n v="1"/>
    <n v="0"/>
    <n v="0"/>
  </r>
  <r>
    <x v="840"/>
    <x v="143"/>
    <s v="Maharashtra"/>
    <x v="0"/>
    <x v="0"/>
    <x v="2"/>
    <n v="5"/>
    <n v="1250.42"/>
    <n v="0.12"/>
    <n v="5501.85"/>
    <s v="UPI"/>
    <x v="0"/>
    <x v="2"/>
    <x v="0"/>
    <n v="6252.1"/>
    <n v="5501.848"/>
    <x v="0"/>
    <m/>
    <m/>
    <n v="6400.6183730158691"/>
    <n v="750.25200000000041"/>
    <n v="9.5967754834375644E-3"/>
    <n v="1"/>
    <n v="0"/>
    <n v="0"/>
  </r>
  <r>
    <x v="841"/>
    <x v="78"/>
    <s v="Maharashtra"/>
    <x v="1"/>
    <x v="0"/>
    <x v="0"/>
    <n v="1"/>
    <n v="1940.76"/>
    <n v="0.13"/>
    <n v="1688.46"/>
    <s v="Debit Card"/>
    <x v="1"/>
    <x v="1"/>
    <x v="0"/>
    <n v="1940.76"/>
    <n v="1688.4612"/>
    <x v="0"/>
    <m/>
    <m/>
    <n v="7014.593770491806"/>
    <n v="252.29880000000003"/>
    <n v="6.6984068097034151E-3"/>
    <n v="1"/>
    <n v="0"/>
    <n v="0"/>
  </r>
  <r>
    <x v="842"/>
    <x v="136"/>
    <s v="Karnataka"/>
    <x v="1"/>
    <x v="4"/>
    <x v="18"/>
    <n v="3"/>
    <n v="4997.28"/>
    <n v="0.2"/>
    <n v="11993.47"/>
    <s v="UPI"/>
    <x v="1"/>
    <x v="1"/>
    <x v="0"/>
    <n v="14991.84"/>
    <n v="11993.472000000002"/>
    <x v="4"/>
    <m/>
    <m/>
    <n v="7014.593770491806"/>
    <n v="2998.3679999999986"/>
    <n v="4.0021771843883076E-3"/>
    <n v="1"/>
    <n v="0"/>
    <n v="0"/>
  </r>
  <r>
    <x v="843"/>
    <x v="24"/>
    <s v="Karnataka"/>
    <x v="0"/>
    <x v="0"/>
    <x v="2"/>
    <n v="4"/>
    <n v="4365.6499999999996"/>
    <n v="0.1"/>
    <n v="15716.34"/>
    <s v="Credit Card"/>
    <x v="0"/>
    <x v="2"/>
    <x v="0"/>
    <n v="17462.599999999999"/>
    <n v="15716.339999999998"/>
    <x v="0"/>
    <m/>
    <m/>
    <n v="6400.6183730158691"/>
    <n v="1746.2600000000002"/>
    <n v="2.2906096457572184E-3"/>
    <n v="1"/>
    <n v="0"/>
    <n v="0"/>
  </r>
  <r>
    <x v="844"/>
    <x v="10"/>
    <s v="Delhi"/>
    <x v="1"/>
    <x v="1"/>
    <x v="1"/>
    <n v="5"/>
    <n v="3462.31"/>
    <n v="0.22"/>
    <n v="13503.01"/>
    <s v="UPI"/>
    <x v="2"/>
    <x v="0"/>
    <x v="0"/>
    <n v="17311.55"/>
    <n v="13503.009"/>
    <x v="1"/>
    <m/>
    <m/>
    <n v="6557.4564173228364"/>
    <n v="3808.5409999999993"/>
    <n v="6.3541392885096944E-3"/>
    <n v="1"/>
    <n v="0"/>
    <n v="0"/>
  </r>
  <r>
    <x v="845"/>
    <x v="20"/>
    <s v="Maharashtra"/>
    <x v="1"/>
    <x v="0"/>
    <x v="2"/>
    <n v="3"/>
    <n v="3421.85"/>
    <n v="0.06"/>
    <n v="9649.6200000000008"/>
    <s v="UPI"/>
    <x v="0"/>
    <x v="1"/>
    <x v="0"/>
    <n v="10265.549999999999"/>
    <n v="9649.6169999999984"/>
    <x v="0"/>
    <m/>
    <m/>
    <n v="6400.6183730158691"/>
    <n v="615.9330000000009"/>
    <n v="1.753437468036296E-3"/>
    <n v="1"/>
    <n v="0"/>
    <n v="0"/>
  </r>
  <r>
    <x v="846"/>
    <x v="36"/>
    <s v="Tamil Nadu"/>
    <x v="3"/>
    <x v="0"/>
    <x v="2"/>
    <n v="1"/>
    <n v="3697.96"/>
    <n v="7.0000000000000007E-2"/>
    <n v="3439.1"/>
    <s v="Net Banking"/>
    <x v="1"/>
    <x v="2"/>
    <x v="1"/>
    <n v="3697.96"/>
    <n v="3439.1027999999997"/>
    <x v="0"/>
    <m/>
    <m/>
    <n v="7014.593770491806"/>
    <n v="258.85720000000038"/>
    <n v="1.8929355644733855E-3"/>
    <n v="0"/>
    <n v="1"/>
    <n v="0"/>
  </r>
  <r>
    <x v="847"/>
    <x v="56"/>
    <s v="Delhi"/>
    <x v="3"/>
    <x v="1"/>
    <x v="13"/>
    <n v="3"/>
    <n v="4178.54"/>
    <n v="0.25"/>
    <n v="9401.7199999999993"/>
    <s v="Net Banking"/>
    <x v="0"/>
    <x v="1"/>
    <x v="1"/>
    <n v="12535.619999999999"/>
    <n v="9401.7150000000001"/>
    <x v="1"/>
    <m/>
    <m/>
    <n v="6400.6183730158691"/>
    <n v="3133.9049999999988"/>
    <n v="5.9829509828791877E-3"/>
    <n v="0"/>
    <n v="1"/>
    <n v="0"/>
  </r>
  <r>
    <x v="848"/>
    <x v="174"/>
    <s v="Gujarat"/>
    <x v="0"/>
    <x v="0"/>
    <x v="3"/>
    <n v="2"/>
    <n v="935.12"/>
    <n v="0.24"/>
    <n v="1421.38"/>
    <s v="Debit Card"/>
    <x v="0"/>
    <x v="0"/>
    <x v="0"/>
    <n v="1870.24"/>
    <n v="1421.3824"/>
    <x v="0"/>
    <m/>
    <m/>
    <n v="6400.6183730158691"/>
    <n v="448.85760000000005"/>
    <n v="2.5665155274189409E-2"/>
    <n v="1"/>
    <n v="0"/>
    <n v="0"/>
  </r>
  <r>
    <x v="849"/>
    <x v="138"/>
    <s v="Karnataka"/>
    <x v="0"/>
    <x v="0"/>
    <x v="4"/>
    <n v="2"/>
    <n v="3623.96"/>
    <n v="0.17"/>
    <n v="6015.77"/>
    <s v="Net Banking"/>
    <x v="2"/>
    <x v="0"/>
    <x v="0"/>
    <n v="7247.92"/>
    <n v="6015.7735999999995"/>
    <x v="0"/>
    <m/>
    <m/>
    <n v="6557.4564173228364"/>
    <n v="1232.1464000000005"/>
    <n v="4.6910010044260977E-3"/>
    <n v="1"/>
    <n v="0"/>
    <n v="0"/>
  </r>
  <r>
    <x v="850"/>
    <x v="161"/>
    <s v="Maharashtra"/>
    <x v="2"/>
    <x v="1"/>
    <x v="14"/>
    <n v="5"/>
    <n v="3855.05"/>
    <n v="0.15"/>
    <n v="16383.96"/>
    <s v="UPI"/>
    <x v="0"/>
    <x v="0"/>
    <x v="0"/>
    <n v="19275.25"/>
    <n v="16383.9625"/>
    <x v="1"/>
    <m/>
    <m/>
    <n v="6400.6183730158691"/>
    <n v="2891.2875000000004"/>
    <n v="3.8910001167300032E-3"/>
    <n v="1"/>
    <n v="0"/>
    <n v="0"/>
  </r>
  <r>
    <x v="851"/>
    <x v="102"/>
    <s v="Delhi"/>
    <x v="3"/>
    <x v="2"/>
    <x v="5"/>
    <n v="1"/>
    <n v="1525.78"/>
    <n v="0.03"/>
    <n v="1480.01"/>
    <s v="Debit Card"/>
    <x v="2"/>
    <x v="1"/>
    <x v="0"/>
    <n v="1525.78"/>
    <n v="1480.0065999999999"/>
    <x v="2"/>
    <m/>
    <m/>
    <n v="6557.4564173228364"/>
    <n v="45.773400000000038"/>
    <n v="1.9662074479938128E-3"/>
    <n v="1"/>
    <n v="0"/>
    <n v="0"/>
  </r>
  <r>
    <x v="852"/>
    <x v="38"/>
    <s v="Delhi"/>
    <x v="3"/>
    <x v="0"/>
    <x v="2"/>
    <n v="5"/>
    <n v="3710.9"/>
    <n v="0.08"/>
    <n v="17070.14"/>
    <s v="UPI"/>
    <x v="2"/>
    <x v="0"/>
    <x v="3"/>
    <n v="18554.5"/>
    <n v="17070.14"/>
    <x v="0"/>
    <m/>
    <m/>
    <n v="6557.4564173228364"/>
    <n v="1484.3600000000006"/>
    <n v="2.1558112587242986E-3"/>
    <n v="0"/>
    <n v="0"/>
    <n v="1"/>
  </r>
  <r>
    <x v="853"/>
    <x v="97"/>
    <s v="Karnataka"/>
    <x v="1"/>
    <x v="2"/>
    <x v="6"/>
    <n v="5"/>
    <n v="2994.8"/>
    <n v="0.03"/>
    <n v="14524.78"/>
    <s v="Debit Card"/>
    <x v="1"/>
    <x v="2"/>
    <x v="0"/>
    <n v="14974"/>
    <n v="14524.779999999999"/>
    <x v="2"/>
    <m/>
    <m/>
    <n v="7014.593770491806"/>
    <n v="449.22000000000116"/>
    <n v="1.0017363429945237E-3"/>
    <n v="1"/>
    <n v="0"/>
    <n v="0"/>
  </r>
  <r>
    <x v="854"/>
    <x v="60"/>
    <s v="Tamil Nadu"/>
    <x v="0"/>
    <x v="4"/>
    <x v="16"/>
    <n v="5"/>
    <n v="1488.62"/>
    <n v="0.19"/>
    <n v="6028.91"/>
    <s v="Net Banking"/>
    <x v="0"/>
    <x v="0"/>
    <x v="0"/>
    <n v="7443.0999999999995"/>
    <n v="6028.9110000000001"/>
    <x v="4"/>
    <m/>
    <m/>
    <n v="6400.6183730158691"/>
    <n v="1414.1889999999994"/>
    <n v="1.2763499079684543E-2"/>
    <n v="1"/>
    <n v="0"/>
    <n v="0"/>
  </r>
  <r>
    <x v="855"/>
    <x v="137"/>
    <s v="Karnataka"/>
    <x v="0"/>
    <x v="4"/>
    <x v="19"/>
    <n v="2"/>
    <n v="2525.63"/>
    <n v="0.18"/>
    <n v="4142.03"/>
    <s v="COD"/>
    <x v="2"/>
    <x v="1"/>
    <x v="2"/>
    <n v="5051.26"/>
    <n v="4142.0332000000008"/>
    <x v="4"/>
    <m/>
    <m/>
    <n v="6557.4564173228364"/>
    <n v="909.22679999999946"/>
    <n v="7.1269346658061547E-3"/>
    <n v="0"/>
    <n v="0"/>
    <n v="0"/>
  </r>
  <r>
    <x v="856"/>
    <x v="27"/>
    <s v="Delhi"/>
    <x v="1"/>
    <x v="4"/>
    <x v="16"/>
    <n v="1"/>
    <n v="4623.47"/>
    <n v="0.19"/>
    <n v="3745.01"/>
    <s v="Debit Card"/>
    <x v="1"/>
    <x v="1"/>
    <x v="0"/>
    <n v="4623.47"/>
    <n v="3745.0107000000003"/>
    <x v="4"/>
    <m/>
    <m/>
    <n v="7014.593770491806"/>
    <n v="878.45929999999998"/>
    <n v="4.1094675644050898E-3"/>
    <n v="1"/>
    <n v="0"/>
    <n v="0"/>
  </r>
  <r>
    <x v="857"/>
    <x v="171"/>
    <s v="Gujarat"/>
    <x v="1"/>
    <x v="3"/>
    <x v="8"/>
    <n v="4"/>
    <n v="3421.7"/>
    <n v="0.25"/>
    <n v="10265.1"/>
    <s v="Net Banking"/>
    <x v="2"/>
    <x v="1"/>
    <x v="0"/>
    <n v="13686.8"/>
    <n v="10265.099999999999"/>
    <x v="3"/>
    <m/>
    <m/>
    <n v="6557.4564173228364"/>
    <n v="3421.7000000000007"/>
    <n v="7.3063097290820356E-3"/>
    <n v="1"/>
    <n v="0"/>
    <n v="0"/>
  </r>
  <r>
    <x v="858"/>
    <x v="99"/>
    <s v="Delhi"/>
    <x v="0"/>
    <x v="4"/>
    <x v="17"/>
    <n v="1"/>
    <n v="741.41"/>
    <n v="0.19"/>
    <n v="600.54"/>
    <s v="COD"/>
    <x v="2"/>
    <x v="0"/>
    <x v="3"/>
    <n v="741.41"/>
    <n v="600.5421"/>
    <x v="4"/>
    <m/>
    <m/>
    <n v="6557.4564173228364"/>
    <n v="140.86789999999996"/>
    <n v="2.5626846144508438E-2"/>
    <n v="0"/>
    <n v="0"/>
    <n v="1"/>
  </r>
  <r>
    <x v="859"/>
    <x v="115"/>
    <s v="Delhi"/>
    <x v="3"/>
    <x v="4"/>
    <x v="18"/>
    <n v="4"/>
    <n v="3510.18"/>
    <n v="7.0000000000000007E-2"/>
    <n v="13057.87"/>
    <s v="COD"/>
    <x v="0"/>
    <x v="2"/>
    <x v="0"/>
    <n v="14040.72"/>
    <n v="13057.869599999998"/>
    <x v="4"/>
    <m/>
    <m/>
    <n v="6400.6183730158691"/>
    <n v="982.85040000000117"/>
    <n v="1.9941997276492944E-3"/>
    <n v="1"/>
    <n v="0"/>
    <n v="0"/>
  </r>
  <r>
    <x v="860"/>
    <x v="84"/>
    <s v="Karnataka"/>
    <x v="3"/>
    <x v="3"/>
    <x v="8"/>
    <n v="2"/>
    <n v="1945.12"/>
    <n v="0.25"/>
    <n v="2917.68"/>
    <s v="COD"/>
    <x v="0"/>
    <x v="0"/>
    <x v="1"/>
    <n v="3890.24"/>
    <n v="2917.68"/>
    <x v="3"/>
    <m/>
    <m/>
    <n v="6400.6183730158691"/>
    <n v="972.56"/>
    <n v="1.2852677469770504E-2"/>
    <n v="0"/>
    <n v="1"/>
    <n v="0"/>
  </r>
  <r>
    <x v="861"/>
    <x v="70"/>
    <s v="Tamil Nadu"/>
    <x v="1"/>
    <x v="0"/>
    <x v="2"/>
    <n v="1"/>
    <n v="4903.3599999999997"/>
    <n v="0.16"/>
    <n v="4118.82"/>
    <s v="Debit Card"/>
    <x v="0"/>
    <x v="0"/>
    <x v="2"/>
    <n v="4903.3599999999997"/>
    <n v="4118.8224"/>
    <x v="0"/>
    <m/>
    <m/>
    <n v="6400.6183730158691"/>
    <n v="784.53759999999966"/>
    <n v="3.2630685897017558E-3"/>
    <n v="0"/>
    <n v="0"/>
    <n v="0"/>
  </r>
  <r>
    <x v="862"/>
    <x v="4"/>
    <s v="Maharashtra"/>
    <x v="1"/>
    <x v="2"/>
    <x v="11"/>
    <n v="4"/>
    <n v="2494.27"/>
    <n v="0.17"/>
    <n v="8280.98"/>
    <s v="Credit Card"/>
    <x v="0"/>
    <x v="2"/>
    <x v="3"/>
    <n v="9977.08"/>
    <n v="8280.9763999999996"/>
    <x v="2"/>
    <m/>
    <m/>
    <n v="6400.6183730158691"/>
    <n v="1696.1036000000004"/>
    <n v="6.8156214042585607E-3"/>
    <n v="0"/>
    <n v="0"/>
    <n v="1"/>
  </r>
  <r>
    <x v="863"/>
    <x v="40"/>
    <s v="Tamil Nadu"/>
    <x v="0"/>
    <x v="0"/>
    <x v="3"/>
    <n v="4"/>
    <n v="1899.88"/>
    <n v="0.03"/>
    <n v="7371.53"/>
    <s v="UPI"/>
    <x v="1"/>
    <x v="2"/>
    <x v="0"/>
    <n v="7599.52"/>
    <n v="7371.5344000000005"/>
    <x v="0"/>
    <m/>
    <m/>
    <n v="7014.593770491806"/>
    <n v="227.98559999999998"/>
    <n v="1.5790470977114343E-3"/>
    <n v="1"/>
    <n v="0"/>
    <n v="0"/>
  </r>
  <r>
    <x v="864"/>
    <x v="127"/>
    <s v="Maharashtra"/>
    <x v="3"/>
    <x v="1"/>
    <x v="10"/>
    <n v="5"/>
    <n v="2449.54"/>
    <n v="0.17"/>
    <n v="10165.59"/>
    <s v="COD"/>
    <x v="1"/>
    <x v="2"/>
    <x v="0"/>
    <n v="12247.7"/>
    <n v="10165.591"/>
    <x v="1"/>
    <m/>
    <m/>
    <n v="7014.593770491806"/>
    <n v="2082.1090000000004"/>
    <n v="6.9400785453595376E-3"/>
    <n v="1"/>
    <n v="0"/>
    <n v="0"/>
  </r>
  <r>
    <x v="865"/>
    <x v="170"/>
    <s v="Gujarat"/>
    <x v="3"/>
    <x v="2"/>
    <x v="6"/>
    <n v="3"/>
    <n v="411.14"/>
    <n v="0.23"/>
    <n v="949.73"/>
    <s v="Debit Card"/>
    <x v="0"/>
    <x v="0"/>
    <x v="0"/>
    <n v="1233.42"/>
    <n v="949.73340000000007"/>
    <x v="2"/>
    <m/>
    <m/>
    <n v="6400.6183730158691"/>
    <n v="283.6866"/>
    <n v="5.5942014885440483E-2"/>
    <n v="1"/>
    <n v="0"/>
    <n v="0"/>
  </r>
  <r>
    <x v="866"/>
    <x v="129"/>
    <s v="Gujarat"/>
    <x v="0"/>
    <x v="0"/>
    <x v="3"/>
    <n v="4"/>
    <n v="413.27"/>
    <n v="0.21"/>
    <n v="1305.93"/>
    <s v="COD"/>
    <x v="1"/>
    <x v="0"/>
    <x v="3"/>
    <n v="1653.08"/>
    <n v="1305.9331999999999"/>
    <x v="0"/>
    <m/>
    <m/>
    <n v="7014.593770491806"/>
    <n v="347.14679999999998"/>
    <n v="5.0814237665448736E-2"/>
    <n v="0"/>
    <n v="0"/>
    <n v="1"/>
  </r>
  <r>
    <x v="867"/>
    <x v="109"/>
    <s v="Delhi"/>
    <x v="0"/>
    <x v="3"/>
    <x v="8"/>
    <n v="2"/>
    <n v="126.09"/>
    <n v="0.11"/>
    <n v="224.44"/>
    <s v="COD"/>
    <x v="1"/>
    <x v="1"/>
    <x v="0"/>
    <n v="252.18"/>
    <n v="224.4402"/>
    <x v="3"/>
    <m/>
    <m/>
    <n v="7014.593770491806"/>
    <n v="27.739800000000002"/>
    <n v="8.7239273534776743E-2"/>
    <n v="1"/>
    <n v="0"/>
    <n v="0"/>
  </r>
  <r>
    <x v="868"/>
    <x v="133"/>
    <s v="Delhi"/>
    <x v="2"/>
    <x v="1"/>
    <x v="10"/>
    <n v="3"/>
    <n v="4272.1099999999997"/>
    <n v="0.01"/>
    <n v="12688.17"/>
    <s v="Credit Card"/>
    <x v="1"/>
    <x v="2"/>
    <x v="0"/>
    <n v="12816.329999999998"/>
    <n v="12688.166699999998"/>
    <x v="1"/>
    <m/>
    <m/>
    <n v="7014.593770491806"/>
    <n v="128.16330000000016"/>
    <n v="2.3407636975639672E-4"/>
    <n v="1"/>
    <n v="0"/>
    <n v="0"/>
  </r>
  <r>
    <x v="869"/>
    <x v="4"/>
    <s v="Tamil Nadu"/>
    <x v="1"/>
    <x v="1"/>
    <x v="10"/>
    <n v="3"/>
    <n v="326.20999999999998"/>
    <n v="0.24"/>
    <n v="743.76"/>
    <s v="Credit Card"/>
    <x v="0"/>
    <x v="1"/>
    <x v="0"/>
    <n v="978.62999999999988"/>
    <n v="743.75879999999995"/>
    <x v="1"/>
    <m/>
    <m/>
    <n v="6400.6183730158691"/>
    <n v="234.87119999999993"/>
    <n v="7.3572238741914722E-2"/>
    <n v="1"/>
    <n v="0"/>
    <n v="0"/>
  </r>
  <r>
    <x v="870"/>
    <x v="143"/>
    <s v="Gujarat"/>
    <x v="0"/>
    <x v="2"/>
    <x v="6"/>
    <n v="5"/>
    <n v="2601.89"/>
    <n v="0.17"/>
    <n v="10797.84"/>
    <s v="UPI"/>
    <x v="1"/>
    <x v="0"/>
    <x v="0"/>
    <n v="13009.449999999999"/>
    <n v="10797.843499999999"/>
    <x v="2"/>
    <m/>
    <m/>
    <n v="7014.593770491806"/>
    <n v="2211.6064999999999"/>
    <n v="6.533712032407212E-3"/>
    <n v="1"/>
    <n v="0"/>
    <n v="0"/>
  </r>
  <r>
    <x v="871"/>
    <x v="53"/>
    <s v="Karnataka"/>
    <x v="3"/>
    <x v="3"/>
    <x v="12"/>
    <n v="5"/>
    <n v="2805.15"/>
    <n v="0.15"/>
    <n v="11921.89"/>
    <s v="Debit Card"/>
    <x v="0"/>
    <x v="1"/>
    <x v="0"/>
    <n v="14025.75"/>
    <n v="11921.887499999999"/>
    <x v="3"/>
    <m/>
    <m/>
    <n v="6400.6183730158691"/>
    <n v="2103.8625000000011"/>
    <n v="5.3473076306079885E-3"/>
    <n v="1"/>
    <n v="0"/>
    <n v="0"/>
  </r>
  <r>
    <x v="872"/>
    <x v="141"/>
    <s v="Gujarat"/>
    <x v="0"/>
    <x v="2"/>
    <x v="7"/>
    <n v="4"/>
    <n v="3283.87"/>
    <n v="0.04"/>
    <n v="12610.06"/>
    <s v="UPI"/>
    <x v="2"/>
    <x v="1"/>
    <x v="1"/>
    <n v="13135.48"/>
    <n v="12610.060799999999"/>
    <x v="2"/>
    <m/>
    <m/>
    <n v="6557.4564173228364"/>
    <n v="525.41920000000027"/>
    <n v="1.2180750151498079E-3"/>
    <n v="0"/>
    <n v="1"/>
    <n v="0"/>
  </r>
  <r>
    <x v="873"/>
    <x v="165"/>
    <s v="Gujarat"/>
    <x v="2"/>
    <x v="2"/>
    <x v="11"/>
    <n v="3"/>
    <n v="4977.26"/>
    <n v="0.17"/>
    <n v="12393.38"/>
    <s v="Debit Card"/>
    <x v="0"/>
    <x v="2"/>
    <x v="0"/>
    <n v="14931.78"/>
    <n v="12393.377399999999"/>
    <x v="2"/>
    <m/>
    <m/>
    <n v="6400.6183730158691"/>
    <n v="2538.4026000000013"/>
    <n v="3.4155338479404328E-3"/>
    <n v="1"/>
    <n v="0"/>
    <n v="0"/>
  </r>
  <r>
    <x v="874"/>
    <x v="19"/>
    <s v="Tamil Nadu"/>
    <x v="0"/>
    <x v="1"/>
    <x v="10"/>
    <n v="4"/>
    <n v="1956.82"/>
    <n v="0.24"/>
    <n v="5948.73"/>
    <s v="Debit Card"/>
    <x v="2"/>
    <x v="2"/>
    <x v="0"/>
    <n v="7827.28"/>
    <n v="5948.7327999999998"/>
    <x v="1"/>
    <m/>
    <m/>
    <n v="6557.4564173228364"/>
    <n v="1878.5472"/>
    <n v="1.2264796966506885E-2"/>
    <n v="1"/>
    <n v="0"/>
    <n v="0"/>
  </r>
  <r>
    <x v="875"/>
    <x v="81"/>
    <s v="Gujarat"/>
    <x v="2"/>
    <x v="1"/>
    <x v="13"/>
    <n v="3"/>
    <n v="3236.87"/>
    <n v="0.09"/>
    <n v="8836.66"/>
    <s v="Net Banking"/>
    <x v="0"/>
    <x v="1"/>
    <x v="0"/>
    <n v="9710.61"/>
    <n v="8836.6550999999999"/>
    <x v="1"/>
    <m/>
    <m/>
    <n v="6400.6183730158691"/>
    <n v="873.95490000000063"/>
    <n v="2.7804638431571239E-3"/>
    <n v="1"/>
    <n v="0"/>
    <n v="0"/>
  </r>
  <r>
    <x v="876"/>
    <x v="41"/>
    <s v="Maharashtra"/>
    <x v="3"/>
    <x v="3"/>
    <x v="9"/>
    <n v="2"/>
    <n v="1955.3"/>
    <n v="0.03"/>
    <n v="3793.28"/>
    <s v="Credit Card"/>
    <x v="2"/>
    <x v="2"/>
    <x v="0"/>
    <n v="3910.6"/>
    <n v="3793.2819999999997"/>
    <x v="3"/>
    <m/>
    <m/>
    <n v="6557.4564173228364"/>
    <n v="117.31800000000021"/>
    <n v="1.5342914130823913E-3"/>
    <n v="1"/>
    <n v="0"/>
    <n v="0"/>
  </r>
  <r>
    <x v="877"/>
    <x v="83"/>
    <s v="Maharashtra"/>
    <x v="0"/>
    <x v="4"/>
    <x v="18"/>
    <n v="5"/>
    <n v="4340.45"/>
    <n v="0.14000000000000001"/>
    <n v="18663.939999999999"/>
    <s v="COD"/>
    <x v="2"/>
    <x v="0"/>
    <x v="1"/>
    <n v="21702.25"/>
    <n v="18663.935000000001"/>
    <x v="4"/>
    <m/>
    <m/>
    <n v="6557.4564173228364"/>
    <n v="3038.3149999999987"/>
    <n v="3.2254720132705137E-3"/>
    <n v="0"/>
    <n v="1"/>
    <n v="0"/>
  </r>
  <r>
    <x v="878"/>
    <x v="10"/>
    <s v="Tamil Nadu"/>
    <x v="1"/>
    <x v="3"/>
    <x v="9"/>
    <n v="5"/>
    <n v="2803.19"/>
    <n v="0.22"/>
    <n v="10932.44"/>
    <s v="Debit Card"/>
    <x v="2"/>
    <x v="1"/>
    <x v="0"/>
    <n v="14015.95"/>
    <n v="10932.441000000001"/>
    <x v="3"/>
    <m/>
    <m/>
    <n v="6557.4564173228364"/>
    <n v="3083.509"/>
    <n v="7.8482015132759469E-3"/>
    <n v="1"/>
    <n v="0"/>
    <n v="0"/>
  </r>
  <r>
    <x v="879"/>
    <x v="50"/>
    <s v="Gujarat"/>
    <x v="0"/>
    <x v="4"/>
    <x v="19"/>
    <n v="2"/>
    <n v="799.08"/>
    <n v="0.14000000000000001"/>
    <n v="1374.42"/>
    <s v="Debit Card"/>
    <x v="1"/>
    <x v="1"/>
    <x v="1"/>
    <n v="1598.16"/>
    <n v="1374.4176"/>
    <x v="4"/>
    <m/>
    <m/>
    <n v="7014.593770491806"/>
    <n v="223.74240000000009"/>
    <n v="1.7520148170395957E-2"/>
    <n v="0"/>
    <n v="1"/>
    <n v="0"/>
  </r>
  <r>
    <x v="880"/>
    <x v="53"/>
    <s v="Gujarat"/>
    <x v="2"/>
    <x v="4"/>
    <x v="16"/>
    <n v="4"/>
    <n v="997.21"/>
    <n v="0.25"/>
    <n v="2991.63"/>
    <s v="Net Banking"/>
    <x v="1"/>
    <x v="1"/>
    <x v="0"/>
    <n v="3988.84"/>
    <n v="2991.63"/>
    <x v="4"/>
    <m/>
    <m/>
    <n v="7014.593770491806"/>
    <n v="997.21"/>
    <n v="2.5069945146960017E-2"/>
    <n v="1"/>
    <n v="0"/>
    <n v="0"/>
  </r>
  <r>
    <x v="881"/>
    <x v="103"/>
    <s v="Karnataka"/>
    <x v="0"/>
    <x v="2"/>
    <x v="11"/>
    <n v="4"/>
    <n v="3875.83"/>
    <n v="0.21"/>
    <n v="12247.62"/>
    <s v="Credit Card"/>
    <x v="2"/>
    <x v="0"/>
    <x v="0"/>
    <n v="15503.32"/>
    <n v="12247.622800000001"/>
    <x v="2"/>
    <m/>
    <m/>
    <n v="6557.4564173228364"/>
    <n v="3255.6971999999987"/>
    <n v="5.418194296447471E-3"/>
    <n v="1"/>
    <n v="0"/>
    <n v="0"/>
  </r>
  <r>
    <x v="882"/>
    <x v="108"/>
    <s v="Delhi"/>
    <x v="0"/>
    <x v="3"/>
    <x v="8"/>
    <n v="1"/>
    <n v="3742.71"/>
    <n v="0.14000000000000001"/>
    <n v="3218.73"/>
    <s v="COD"/>
    <x v="0"/>
    <x v="1"/>
    <x v="2"/>
    <n v="3742.71"/>
    <n v="3218.7305999999999"/>
    <x v="3"/>
    <m/>
    <m/>
    <n v="6400.6183730158691"/>
    <n v="523.97940000000017"/>
    <n v="3.7406050695886137E-3"/>
    <n v="0"/>
    <n v="0"/>
    <n v="0"/>
  </r>
  <r>
    <x v="883"/>
    <x v="66"/>
    <s v="Tamil Nadu"/>
    <x v="3"/>
    <x v="2"/>
    <x v="11"/>
    <n v="5"/>
    <n v="3519.62"/>
    <n v="0.1"/>
    <n v="15838.29"/>
    <s v="Net Banking"/>
    <x v="1"/>
    <x v="0"/>
    <x v="1"/>
    <n v="17598.099999999999"/>
    <n v="15838.289999999999"/>
    <x v="2"/>
    <m/>
    <m/>
    <n v="7014.593770491806"/>
    <n v="1759.8099999999995"/>
    <n v="2.8412158130707295E-3"/>
    <n v="0"/>
    <n v="1"/>
    <n v="0"/>
  </r>
  <r>
    <x v="884"/>
    <x v="112"/>
    <s v="Gujarat"/>
    <x v="3"/>
    <x v="0"/>
    <x v="3"/>
    <n v="5"/>
    <n v="3451.98"/>
    <n v="0.01"/>
    <n v="17087.3"/>
    <s v="UPI"/>
    <x v="0"/>
    <x v="1"/>
    <x v="0"/>
    <n v="17259.900000000001"/>
    <n v="17087.300999999999"/>
    <x v="0"/>
    <m/>
    <m/>
    <n v="6400.6183730158691"/>
    <n v="172.59900000000198"/>
    <n v="2.8968881627355897E-4"/>
    <n v="1"/>
    <n v="0"/>
    <n v="0"/>
  </r>
  <r>
    <x v="885"/>
    <x v="175"/>
    <s v="Delhi"/>
    <x v="1"/>
    <x v="1"/>
    <x v="10"/>
    <n v="2"/>
    <n v="2617.0500000000002"/>
    <n v="0.24"/>
    <n v="3977.92"/>
    <s v="Credit Card"/>
    <x v="2"/>
    <x v="1"/>
    <x v="0"/>
    <n v="5234.1000000000004"/>
    <n v="3977.9160000000002"/>
    <x v="1"/>
    <m/>
    <m/>
    <n v="6557.4564173228364"/>
    <n v="1256.1840000000002"/>
    <n v="9.1706310540494058E-3"/>
    <n v="1"/>
    <n v="0"/>
    <n v="0"/>
  </r>
  <r>
    <x v="886"/>
    <x v="108"/>
    <s v="Karnataka"/>
    <x v="3"/>
    <x v="4"/>
    <x v="19"/>
    <n v="1"/>
    <n v="1521.32"/>
    <n v="0.12"/>
    <n v="1338.76"/>
    <s v="Debit Card"/>
    <x v="1"/>
    <x v="1"/>
    <x v="0"/>
    <n v="1521.32"/>
    <n v="1338.7616"/>
    <x v="4"/>
    <m/>
    <m/>
    <n v="7014.593770491806"/>
    <n v="182.55839999999989"/>
    <n v="7.8878868351168717E-3"/>
    <n v="1"/>
    <n v="0"/>
    <n v="0"/>
  </r>
  <r>
    <x v="887"/>
    <x v="146"/>
    <s v="Delhi"/>
    <x v="1"/>
    <x v="1"/>
    <x v="14"/>
    <n v="5"/>
    <n v="4146.0600000000004"/>
    <n v="0.01"/>
    <n v="20523"/>
    <s v="UPI"/>
    <x v="1"/>
    <x v="1"/>
    <x v="0"/>
    <n v="20730.300000000003"/>
    <n v="20522.997000000003"/>
    <x v="1"/>
    <m/>
    <m/>
    <n v="7014.593770491806"/>
    <n v="207.30299999999988"/>
    <n v="2.4119284332595282E-4"/>
    <n v="1"/>
    <n v="0"/>
    <n v="0"/>
  </r>
  <r>
    <x v="888"/>
    <x v="39"/>
    <s v="Karnataka"/>
    <x v="1"/>
    <x v="0"/>
    <x v="3"/>
    <n v="1"/>
    <n v="125.26"/>
    <n v="0.22"/>
    <n v="97.7"/>
    <s v="UPI"/>
    <x v="2"/>
    <x v="2"/>
    <x v="0"/>
    <n v="125.26"/>
    <n v="97.702800000000011"/>
    <x v="0"/>
    <m/>
    <m/>
    <n v="6557.4564173228364"/>
    <n v="27.557199999999995"/>
    <n v="0.17563467986587897"/>
    <n v="1"/>
    <n v="0"/>
    <n v="0"/>
  </r>
  <r>
    <x v="889"/>
    <x v="90"/>
    <s v="Tamil Nadu"/>
    <x v="1"/>
    <x v="0"/>
    <x v="3"/>
    <n v="5"/>
    <n v="2620.16"/>
    <n v="0.04"/>
    <n v="12576.77"/>
    <s v="Debit Card"/>
    <x v="0"/>
    <x v="2"/>
    <x v="0"/>
    <n v="13100.8"/>
    <n v="12576.767999999998"/>
    <x v="0"/>
    <m/>
    <m/>
    <n v="6400.6183730158691"/>
    <n v="524.03200000000106"/>
    <n v="1.5266243282852955E-3"/>
    <n v="1"/>
    <n v="0"/>
    <n v="0"/>
  </r>
  <r>
    <x v="890"/>
    <x v="178"/>
    <s v="Tamil Nadu"/>
    <x v="2"/>
    <x v="4"/>
    <x v="16"/>
    <n v="3"/>
    <n v="1886.03"/>
    <n v="0.22"/>
    <n v="4413.3100000000004"/>
    <s v="Net Banking"/>
    <x v="2"/>
    <x v="0"/>
    <x v="0"/>
    <n v="5658.09"/>
    <n v="4413.3101999999999"/>
    <x v="4"/>
    <m/>
    <m/>
    <n v="6557.4564173228364"/>
    <n v="1244.7798000000003"/>
    <n v="1.1664713710810539E-2"/>
    <n v="1"/>
    <n v="0"/>
    <n v="0"/>
  </r>
  <r>
    <x v="891"/>
    <x v="155"/>
    <s v="Delhi"/>
    <x v="3"/>
    <x v="2"/>
    <x v="5"/>
    <n v="4"/>
    <n v="128.47"/>
    <n v="0.22"/>
    <n v="400.83"/>
    <s v="Debit Card"/>
    <x v="2"/>
    <x v="0"/>
    <x v="0"/>
    <n v="513.88"/>
    <n v="400.82640000000004"/>
    <x v="2"/>
    <m/>
    <m/>
    <n v="6557.4564173228364"/>
    <n v="113.05359999999996"/>
    <n v="0.17124620533976806"/>
    <n v="1"/>
    <n v="0"/>
    <n v="0"/>
  </r>
  <r>
    <x v="892"/>
    <x v="148"/>
    <s v="Delhi"/>
    <x v="1"/>
    <x v="4"/>
    <x v="19"/>
    <n v="3"/>
    <n v="4514.8900000000003"/>
    <n v="0.04"/>
    <n v="13002.88"/>
    <s v="Net Banking"/>
    <x v="2"/>
    <x v="2"/>
    <x v="2"/>
    <n v="13544.670000000002"/>
    <n v="13002.883200000002"/>
    <x v="4"/>
    <m/>
    <m/>
    <n v="6557.4564173228364"/>
    <n v="541.78679999999986"/>
    <n v="8.8595735444274386E-4"/>
    <n v="0"/>
    <n v="0"/>
    <n v="0"/>
  </r>
  <r>
    <x v="893"/>
    <x v="11"/>
    <s v="Tamil Nadu"/>
    <x v="1"/>
    <x v="4"/>
    <x v="19"/>
    <n v="4"/>
    <n v="4019.12"/>
    <n v="0.18"/>
    <n v="13182.71"/>
    <s v="Net Banking"/>
    <x v="1"/>
    <x v="1"/>
    <x v="0"/>
    <n v="16076.48"/>
    <n v="13182.713600000001"/>
    <x v="4"/>
    <m/>
    <m/>
    <n v="7014.593770491806"/>
    <n v="2893.7663999999986"/>
    <n v="4.4785923286689618E-3"/>
    <n v="1"/>
    <n v="0"/>
    <n v="0"/>
  </r>
  <r>
    <x v="894"/>
    <x v="113"/>
    <s v="Maharashtra"/>
    <x v="3"/>
    <x v="2"/>
    <x v="11"/>
    <n v="2"/>
    <n v="862.16"/>
    <n v="0.13"/>
    <n v="1500.16"/>
    <s v="Credit Card"/>
    <x v="0"/>
    <x v="0"/>
    <x v="0"/>
    <n v="1724.32"/>
    <n v="1500.1584"/>
    <x v="2"/>
    <m/>
    <m/>
    <n v="6400.6183730158691"/>
    <n v="224.16159999999991"/>
    <n v="1.5078407720144755E-2"/>
    <n v="1"/>
    <n v="0"/>
    <n v="0"/>
  </r>
  <r>
    <x v="895"/>
    <x v="178"/>
    <s v="Gujarat"/>
    <x v="3"/>
    <x v="4"/>
    <x v="18"/>
    <n v="4"/>
    <n v="1518.39"/>
    <n v="0.12"/>
    <n v="5344.73"/>
    <s v="Credit Card"/>
    <x v="2"/>
    <x v="1"/>
    <x v="0"/>
    <n v="6073.56"/>
    <n v="5344.7328000000007"/>
    <x v="4"/>
    <m/>
    <m/>
    <n v="6557.4564173228364"/>
    <n v="728.82719999999972"/>
    <n v="7.9031078971805654E-3"/>
    <n v="1"/>
    <n v="0"/>
    <n v="0"/>
  </r>
  <r>
    <x v="896"/>
    <x v="90"/>
    <s v="Delhi"/>
    <x v="3"/>
    <x v="1"/>
    <x v="10"/>
    <n v="3"/>
    <n v="4971.8599999999997"/>
    <n v="0.06"/>
    <n v="14020.65"/>
    <s v="UPI"/>
    <x v="0"/>
    <x v="1"/>
    <x v="0"/>
    <n v="14915.579999999998"/>
    <n v="14020.645199999997"/>
    <x v="1"/>
    <m/>
    <m/>
    <n v="6400.6183730158691"/>
    <n v="894.93480000000091"/>
    <n v="1.2067918243876539E-3"/>
    <n v="1"/>
    <n v="0"/>
    <n v="0"/>
  </r>
  <r>
    <x v="897"/>
    <x v="73"/>
    <s v="Delhi"/>
    <x v="2"/>
    <x v="0"/>
    <x v="4"/>
    <n v="2"/>
    <n v="1223.98"/>
    <n v="0.03"/>
    <n v="2374.52"/>
    <s v="COD"/>
    <x v="1"/>
    <x v="2"/>
    <x v="2"/>
    <n v="2447.96"/>
    <n v="2374.5212000000001"/>
    <x v="0"/>
    <m/>
    <m/>
    <n v="7014.593770491806"/>
    <n v="73.438799999999901"/>
    <n v="2.4510204415104822E-3"/>
    <n v="0"/>
    <n v="0"/>
    <n v="0"/>
  </r>
  <r>
    <x v="898"/>
    <x v="56"/>
    <s v="Maharashtra"/>
    <x v="2"/>
    <x v="3"/>
    <x v="15"/>
    <n v="1"/>
    <n v="4335.32"/>
    <n v="0.1"/>
    <n v="3901.79"/>
    <s v="COD"/>
    <x v="0"/>
    <x v="0"/>
    <x v="0"/>
    <n v="4335.32"/>
    <n v="3901.788"/>
    <x v="3"/>
    <m/>
    <m/>
    <n v="6400.6183730158691"/>
    <n v="433.5319999999997"/>
    <n v="2.3066348043512363E-3"/>
    <n v="1"/>
    <n v="0"/>
    <n v="0"/>
  </r>
  <r>
    <x v="899"/>
    <x v="14"/>
    <s v="Karnataka"/>
    <x v="0"/>
    <x v="3"/>
    <x v="12"/>
    <n v="1"/>
    <n v="2598.33"/>
    <n v="0.16"/>
    <n v="2182.6"/>
    <s v="Net Banking"/>
    <x v="2"/>
    <x v="1"/>
    <x v="0"/>
    <n v="2598.33"/>
    <n v="2182.5971999999997"/>
    <x v="3"/>
    <m/>
    <m/>
    <n v="6557.4564173228364"/>
    <n v="415.73280000000022"/>
    <n v="6.1578013570254744E-3"/>
    <n v="1"/>
    <n v="0"/>
    <n v="0"/>
  </r>
  <r>
    <x v="900"/>
    <x v="164"/>
    <s v="Tamil Nadu"/>
    <x v="2"/>
    <x v="4"/>
    <x v="17"/>
    <n v="1"/>
    <n v="990.58"/>
    <n v="0"/>
    <n v="990.58"/>
    <s v="Debit Card"/>
    <x v="2"/>
    <x v="0"/>
    <x v="0"/>
    <n v="990.58"/>
    <n v="990.58"/>
    <x v="4"/>
    <m/>
    <m/>
    <n v="6557.4564173228364"/>
    <n v="0"/>
    <n v="0"/>
    <n v="1"/>
    <n v="0"/>
    <n v="0"/>
  </r>
  <r>
    <x v="901"/>
    <x v="147"/>
    <s v="Gujarat"/>
    <x v="2"/>
    <x v="2"/>
    <x v="6"/>
    <n v="2"/>
    <n v="1336.09"/>
    <n v="0.12"/>
    <n v="2351.52"/>
    <s v="Credit Card"/>
    <x v="2"/>
    <x v="1"/>
    <x v="0"/>
    <n v="2672.18"/>
    <n v="2351.5183999999999"/>
    <x v="2"/>
    <m/>
    <m/>
    <n v="6557.4564173228364"/>
    <n v="320.66159999999991"/>
    <n v="8.9814308916315519E-3"/>
    <n v="1"/>
    <n v="0"/>
    <n v="0"/>
  </r>
  <r>
    <x v="902"/>
    <x v="85"/>
    <s v="Karnataka"/>
    <x v="2"/>
    <x v="0"/>
    <x v="4"/>
    <n v="3"/>
    <n v="3740.37"/>
    <n v="0.15"/>
    <n v="9537.94"/>
    <s v="UPI"/>
    <x v="1"/>
    <x v="0"/>
    <x v="0"/>
    <n v="11221.11"/>
    <n v="9537.9434999999994"/>
    <x v="0"/>
    <m/>
    <m/>
    <n v="7014.593770491806"/>
    <n v="1683.1665000000012"/>
    <n v="4.0102984464103824E-3"/>
    <n v="1"/>
    <n v="0"/>
    <n v="0"/>
  </r>
  <r>
    <x v="903"/>
    <x v="100"/>
    <s v="Gujarat"/>
    <x v="0"/>
    <x v="4"/>
    <x v="16"/>
    <n v="1"/>
    <n v="739.38"/>
    <n v="0.19"/>
    <n v="598.9"/>
    <s v="Net Banking"/>
    <x v="0"/>
    <x v="2"/>
    <x v="0"/>
    <n v="739.38"/>
    <n v="598.89780000000007"/>
    <x v="4"/>
    <m/>
    <m/>
    <n v="6400.6183730158691"/>
    <n v="140.48219999999992"/>
    <n v="2.5697205766993969E-2"/>
    <n v="1"/>
    <n v="0"/>
    <n v="0"/>
  </r>
  <r>
    <x v="904"/>
    <x v="35"/>
    <s v="Tamil Nadu"/>
    <x v="3"/>
    <x v="3"/>
    <x v="12"/>
    <n v="5"/>
    <n v="3133.15"/>
    <n v="0.08"/>
    <n v="14412.49"/>
    <s v="Credit Card"/>
    <x v="0"/>
    <x v="1"/>
    <x v="0"/>
    <n v="15665.75"/>
    <n v="14412.49"/>
    <x v="3"/>
    <m/>
    <m/>
    <n v="6400.6183730158691"/>
    <n v="1253.2600000000002"/>
    <n v="2.5533408869667907E-3"/>
    <n v="1"/>
    <n v="0"/>
    <n v="0"/>
  </r>
  <r>
    <x v="905"/>
    <x v="130"/>
    <s v="Delhi"/>
    <x v="2"/>
    <x v="3"/>
    <x v="8"/>
    <n v="5"/>
    <n v="3586.86"/>
    <n v="0.22"/>
    <n v="13988.75"/>
    <s v="Debit Card"/>
    <x v="2"/>
    <x v="0"/>
    <x v="1"/>
    <n v="17934.3"/>
    <n v="13988.754000000001"/>
    <x v="3"/>
    <m/>
    <m/>
    <n v="6557.4564173228364"/>
    <n v="3945.5459999999985"/>
    <n v="6.1334983801988371E-3"/>
    <n v="0"/>
    <n v="1"/>
    <n v="0"/>
  </r>
  <r>
    <x v="906"/>
    <x v="68"/>
    <s v="Tamil Nadu"/>
    <x v="3"/>
    <x v="2"/>
    <x v="7"/>
    <n v="4"/>
    <n v="2666.44"/>
    <n v="0.24"/>
    <n v="8105.98"/>
    <s v="Credit Card"/>
    <x v="2"/>
    <x v="2"/>
    <x v="0"/>
    <n v="10665.76"/>
    <n v="8105.9776000000002"/>
    <x v="2"/>
    <m/>
    <m/>
    <n v="6557.4564173228364"/>
    <n v="2559.7824000000001"/>
    <n v="9.000765065030527E-3"/>
    <n v="1"/>
    <n v="0"/>
    <n v="0"/>
  </r>
  <r>
    <x v="907"/>
    <x v="59"/>
    <s v="Maharashtra"/>
    <x v="0"/>
    <x v="3"/>
    <x v="9"/>
    <n v="2"/>
    <n v="3729.5"/>
    <n v="0.1"/>
    <n v="6713.1"/>
    <s v="COD"/>
    <x v="0"/>
    <x v="0"/>
    <x v="0"/>
    <n v="7459"/>
    <n v="6713.1"/>
    <x v="3"/>
    <m/>
    <m/>
    <n v="6400.6183730158691"/>
    <n v="745.89999999999964"/>
    <n v="2.6813245743397239E-3"/>
    <n v="1"/>
    <n v="0"/>
    <n v="0"/>
  </r>
  <r>
    <x v="908"/>
    <x v="40"/>
    <s v="Gujarat"/>
    <x v="3"/>
    <x v="1"/>
    <x v="14"/>
    <n v="5"/>
    <n v="1430.32"/>
    <n v="0.05"/>
    <n v="6794.02"/>
    <s v="Net Banking"/>
    <x v="2"/>
    <x v="2"/>
    <x v="0"/>
    <n v="7151.5999999999995"/>
    <n v="6794.0199999999995"/>
    <x v="1"/>
    <m/>
    <m/>
    <n v="6557.4564173228364"/>
    <n v="357.57999999999993"/>
    <n v="3.4957212372056603E-3"/>
    <n v="1"/>
    <n v="0"/>
    <n v="0"/>
  </r>
  <r>
    <x v="909"/>
    <x v="152"/>
    <s v="Gujarat"/>
    <x v="0"/>
    <x v="0"/>
    <x v="3"/>
    <n v="3"/>
    <n v="4277.13"/>
    <n v="7.0000000000000007E-2"/>
    <n v="11933.19"/>
    <s v="COD"/>
    <x v="2"/>
    <x v="1"/>
    <x v="0"/>
    <n v="12831.39"/>
    <n v="11933.192699999998"/>
    <x v="0"/>
    <m/>
    <m/>
    <n v="6557.4564173228364"/>
    <n v="898.19730000000163"/>
    <n v="1.6366114660999315E-3"/>
    <n v="1"/>
    <n v="0"/>
    <n v="0"/>
  </r>
  <r>
    <x v="910"/>
    <x v="42"/>
    <s v="Karnataka"/>
    <x v="2"/>
    <x v="0"/>
    <x v="4"/>
    <n v="2"/>
    <n v="4716.03"/>
    <n v="7.0000000000000007E-2"/>
    <n v="8771.82"/>
    <s v="Credit Card"/>
    <x v="1"/>
    <x v="2"/>
    <x v="1"/>
    <n v="9432.06"/>
    <n v="8771.8157999999985"/>
    <x v="0"/>
    <m/>
    <m/>
    <n v="7014.593770491806"/>
    <n v="660.244200000001"/>
    <n v="1.4842992941096645E-3"/>
    <n v="0"/>
    <n v="1"/>
    <n v="0"/>
  </r>
  <r>
    <x v="911"/>
    <x v="137"/>
    <s v="Delhi"/>
    <x v="2"/>
    <x v="0"/>
    <x v="4"/>
    <n v="1"/>
    <n v="3278.36"/>
    <n v="0.16"/>
    <n v="2753.82"/>
    <s v="COD"/>
    <x v="0"/>
    <x v="1"/>
    <x v="0"/>
    <n v="3278.36"/>
    <n v="2753.8224"/>
    <x v="0"/>
    <m/>
    <m/>
    <n v="6400.6183730158691"/>
    <n v="524.53760000000011"/>
    <n v="4.8804890250003048E-3"/>
    <n v="1"/>
    <n v="0"/>
    <n v="0"/>
  </r>
  <r>
    <x v="912"/>
    <x v="31"/>
    <s v="Delhi"/>
    <x v="2"/>
    <x v="1"/>
    <x v="1"/>
    <n v="3"/>
    <n v="1690.71"/>
    <n v="0.01"/>
    <n v="5021.41"/>
    <s v="Net Banking"/>
    <x v="1"/>
    <x v="2"/>
    <x v="0"/>
    <n v="5072.13"/>
    <n v="5021.4087"/>
    <x v="1"/>
    <m/>
    <m/>
    <n v="7014.593770491806"/>
    <n v="50.721300000000156"/>
    <n v="5.9146748998941269E-4"/>
    <n v="1"/>
    <n v="0"/>
    <n v="0"/>
  </r>
  <r>
    <x v="913"/>
    <x v="72"/>
    <s v="Karnataka"/>
    <x v="2"/>
    <x v="4"/>
    <x v="16"/>
    <n v="5"/>
    <n v="621.57000000000005"/>
    <n v="0.19"/>
    <n v="2517.36"/>
    <s v="Credit Card"/>
    <x v="1"/>
    <x v="1"/>
    <x v="1"/>
    <n v="3107.8500000000004"/>
    <n v="2517.3585000000003"/>
    <x v="4"/>
    <m/>
    <m/>
    <n v="7014.593770491806"/>
    <n v="590.49150000000009"/>
    <n v="3.0567755844072265E-2"/>
    <n v="0"/>
    <n v="1"/>
    <n v="0"/>
  </r>
  <r>
    <x v="914"/>
    <x v="125"/>
    <s v="Tamil Nadu"/>
    <x v="3"/>
    <x v="1"/>
    <x v="10"/>
    <n v="3"/>
    <n v="1099.2"/>
    <n v="0.16"/>
    <n v="2769.98"/>
    <s v="Debit Card"/>
    <x v="2"/>
    <x v="1"/>
    <x v="0"/>
    <n v="3297.6000000000004"/>
    <n v="2769.9840000000004"/>
    <x v="1"/>
    <m/>
    <m/>
    <n v="6557.4564173228364"/>
    <n v="527.61599999999999"/>
    <n v="1.4556040756914117E-2"/>
    <n v="1"/>
    <n v="0"/>
    <n v="0"/>
  </r>
  <r>
    <x v="915"/>
    <x v="106"/>
    <s v="Delhi"/>
    <x v="3"/>
    <x v="2"/>
    <x v="6"/>
    <n v="4"/>
    <n v="989.42"/>
    <n v="0.05"/>
    <n v="3759.8"/>
    <s v="Net Banking"/>
    <x v="0"/>
    <x v="2"/>
    <x v="0"/>
    <n v="3957.68"/>
    <n v="3759.7959999999998"/>
    <x v="2"/>
    <m/>
    <m/>
    <n v="6400.6183730158691"/>
    <n v="197.88400000000001"/>
    <n v="5.0534656667542612E-3"/>
    <n v="1"/>
    <n v="0"/>
    <n v="0"/>
  </r>
  <r>
    <x v="916"/>
    <x v="164"/>
    <s v="Maharashtra"/>
    <x v="0"/>
    <x v="3"/>
    <x v="9"/>
    <n v="2"/>
    <n v="4105.75"/>
    <n v="0.17"/>
    <n v="6815.55"/>
    <s v="UPI"/>
    <x v="0"/>
    <x v="2"/>
    <x v="0"/>
    <n v="8211.5"/>
    <n v="6815.5450000000001"/>
    <x v="3"/>
    <m/>
    <m/>
    <n v="6400.6183730158691"/>
    <n v="1395.9549999999999"/>
    <n v="4.1405346160871956E-3"/>
    <n v="1"/>
    <n v="0"/>
    <n v="0"/>
  </r>
  <r>
    <x v="917"/>
    <x v="166"/>
    <s v="Tamil Nadu"/>
    <x v="0"/>
    <x v="2"/>
    <x v="11"/>
    <n v="5"/>
    <n v="772.73"/>
    <n v="0.19"/>
    <n v="3129.56"/>
    <s v="Net Banking"/>
    <x v="0"/>
    <x v="2"/>
    <x v="0"/>
    <n v="3863.65"/>
    <n v="3129.5565000000001"/>
    <x v="2"/>
    <m/>
    <m/>
    <n v="6400.6183730158691"/>
    <n v="734.09349999999995"/>
    <n v="2.4588148512417016E-2"/>
    <n v="1"/>
    <n v="0"/>
    <n v="0"/>
  </r>
  <r>
    <x v="918"/>
    <x v="10"/>
    <s v="Maharashtra"/>
    <x v="0"/>
    <x v="0"/>
    <x v="0"/>
    <n v="2"/>
    <n v="3873.58"/>
    <n v="7.0000000000000007E-2"/>
    <n v="7204.86"/>
    <s v="Credit Card"/>
    <x v="0"/>
    <x v="0"/>
    <x v="3"/>
    <n v="7747.16"/>
    <n v="7204.8587999999991"/>
    <x v="0"/>
    <m/>
    <m/>
    <n v="6400.6183730158691"/>
    <n v="542.30120000000079"/>
    <n v="1.8071138326819119E-3"/>
    <n v="0"/>
    <n v="0"/>
    <n v="1"/>
  </r>
  <r>
    <x v="919"/>
    <x v="162"/>
    <s v="Gujarat"/>
    <x v="1"/>
    <x v="0"/>
    <x v="0"/>
    <n v="1"/>
    <n v="1091.3800000000001"/>
    <n v="0.12"/>
    <n v="960.41"/>
    <s v="UPI"/>
    <x v="1"/>
    <x v="0"/>
    <x v="3"/>
    <n v="1091.3800000000001"/>
    <n v="960.41440000000011"/>
    <x v="0"/>
    <m/>
    <m/>
    <n v="7014.593770491806"/>
    <n v="130.96559999999999"/>
    <n v="1.0995253715479483E-2"/>
    <n v="0"/>
    <n v="0"/>
    <n v="1"/>
  </r>
  <r>
    <x v="920"/>
    <x v="14"/>
    <s v="Tamil Nadu"/>
    <x v="0"/>
    <x v="4"/>
    <x v="17"/>
    <n v="1"/>
    <n v="2763.28"/>
    <n v="7.0000000000000007E-2"/>
    <n v="2569.85"/>
    <s v="Debit Card"/>
    <x v="0"/>
    <x v="0"/>
    <x v="0"/>
    <n v="2763.28"/>
    <n v="2569.8503999999998"/>
    <x v="4"/>
    <m/>
    <m/>
    <n v="6400.6183730158691"/>
    <n v="193.42960000000039"/>
    <n v="2.5332213890738543E-3"/>
    <n v="1"/>
    <n v="0"/>
    <n v="0"/>
  </r>
  <r>
    <x v="921"/>
    <x v="50"/>
    <s v="Gujarat"/>
    <x v="3"/>
    <x v="0"/>
    <x v="0"/>
    <n v="5"/>
    <n v="4443.6400000000003"/>
    <n v="0.1"/>
    <n v="19996.38"/>
    <s v="UPI"/>
    <x v="0"/>
    <x v="2"/>
    <x v="0"/>
    <n v="22218.2"/>
    <n v="19996.38"/>
    <x v="0"/>
    <m/>
    <m/>
    <n v="6400.6183730158691"/>
    <n v="2221.8199999999997"/>
    <n v="2.2504073237255943E-3"/>
    <n v="1"/>
    <n v="0"/>
    <n v="0"/>
  </r>
  <r>
    <x v="922"/>
    <x v="99"/>
    <s v="Delhi"/>
    <x v="0"/>
    <x v="2"/>
    <x v="5"/>
    <n v="3"/>
    <n v="1206.83"/>
    <n v="0.22"/>
    <n v="2823.98"/>
    <s v="UPI"/>
    <x v="1"/>
    <x v="1"/>
    <x v="0"/>
    <n v="3620.49"/>
    <n v="2823.9821999999999"/>
    <x v="2"/>
    <m/>
    <m/>
    <n v="7014.593770491806"/>
    <n v="796.50779999999986"/>
    <n v="1.8229576659512942E-2"/>
    <n v="1"/>
    <n v="0"/>
    <n v="0"/>
  </r>
  <r>
    <x v="923"/>
    <x v="135"/>
    <s v="Maharashtra"/>
    <x v="0"/>
    <x v="0"/>
    <x v="4"/>
    <n v="1"/>
    <n v="3116.91"/>
    <n v="0.03"/>
    <n v="3023.4"/>
    <s v="UPI"/>
    <x v="2"/>
    <x v="2"/>
    <x v="0"/>
    <n v="3116.91"/>
    <n v="3023.4026999999996"/>
    <x v="0"/>
    <m/>
    <m/>
    <n v="6557.4564173228364"/>
    <n v="93.507300000000214"/>
    <n v="9.6249169850910038E-4"/>
    <n v="1"/>
    <n v="0"/>
    <n v="0"/>
  </r>
  <r>
    <x v="924"/>
    <x v="138"/>
    <s v="Gujarat"/>
    <x v="2"/>
    <x v="3"/>
    <x v="15"/>
    <n v="2"/>
    <n v="3429.22"/>
    <n v="0.04"/>
    <n v="6584.1"/>
    <s v="UPI"/>
    <x v="1"/>
    <x v="0"/>
    <x v="0"/>
    <n v="6858.44"/>
    <n v="6584.1023999999998"/>
    <x v="3"/>
    <m/>
    <m/>
    <n v="7014.593770491806"/>
    <n v="274.33759999999984"/>
    <n v="1.1664460139623588E-3"/>
    <n v="1"/>
    <n v="0"/>
    <n v="0"/>
  </r>
  <r>
    <x v="925"/>
    <x v="158"/>
    <s v="Maharashtra"/>
    <x v="0"/>
    <x v="4"/>
    <x v="17"/>
    <n v="3"/>
    <n v="4671.12"/>
    <n v="0.2"/>
    <n v="11210.69"/>
    <s v="UPI"/>
    <x v="2"/>
    <x v="0"/>
    <x v="3"/>
    <n v="14013.36"/>
    <n v="11210.688000000002"/>
    <x v="4"/>
    <m/>
    <m/>
    <n v="6557.4564173228364"/>
    <n v="2802.6719999999987"/>
    <n v="4.2816283889088704E-3"/>
    <n v="0"/>
    <n v="0"/>
    <n v="1"/>
  </r>
  <r>
    <x v="926"/>
    <x v="45"/>
    <s v="Karnataka"/>
    <x v="0"/>
    <x v="3"/>
    <x v="12"/>
    <n v="4"/>
    <n v="3634.58"/>
    <n v="0.2"/>
    <n v="11630.66"/>
    <s v="Debit Card"/>
    <x v="2"/>
    <x v="1"/>
    <x v="0"/>
    <n v="14538.32"/>
    <n v="11630.656000000001"/>
    <x v="3"/>
    <m/>
    <m/>
    <n v="6557.4564173228364"/>
    <n v="2907.6639999999989"/>
    <n v="5.5026990738957469E-3"/>
    <n v="1"/>
    <n v="0"/>
    <n v="0"/>
  </r>
  <r>
    <x v="927"/>
    <x v="102"/>
    <s v="Delhi"/>
    <x v="1"/>
    <x v="2"/>
    <x v="6"/>
    <n v="2"/>
    <n v="991.17"/>
    <n v="0.1"/>
    <n v="1784.11"/>
    <s v="Credit Card"/>
    <x v="2"/>
    <x v="1"/>
    <x v="0"/>
    <n v="1982.34"/>
    <n v="1784.106"/>
    <x v="2"/>
    <m/>
    <m/>
    <n v="6557.4564173228364"/>
    <n v="198.23399999999992"/>
    <n v="1.0089086634986935E-2"/>
    <n v="1"/>
    <n v="0"/>
    <n v="0"/>
  </r>
  <r>
    <x v="928"/>
    <x v="18"/>
    <s v="Delhi"/>
    <x v="3"/>
    <x v="2"/>
    <x v="6"/>
    <n v="4"/>
    <n v="2791.76"/>
    <n v="0.13"/>
    <n v="9715.32"/>
    <s v="Debit Card"/>
    <x v="2"/>
    <x v="1"/>
    <x v="0"/>
    <n v="11167.04"/>
    <n v="9715.3248000000003"/>
    <x v="2"/>
    <m/>
    <m/>
    <n v="6557.4564173228364"/>
    <n v="1451.7152000000006"/>
    <n v="4.656560735879875E-3"/>
    <n v="1"/>
    <n v="0"/>
    <n v="0"/>
  </r>
  <r>
    <x v="929"/>
    <x v="129"/>
    <s v="Gujarat"/>
    <x v="3"/>
    <x v="1"/>
    <x v="14"/>
    <n v="2"/>
    <n v="3545.16"/>
    <n v="0.06"/>
    <n v="6664.9"/>
    <s v="COD"/>
    <x v="1"/>
    <x v="2"/>
    <x v="2"/>
    <n v="7090.32"/>
    <n v="6664.9007999999994"/>
    <x v="1"/>
    <m/>
    <m/>
    <n v="7014.593770491806"/>
    <n v="425.41920000000027"/>
    <n v="1.6924482957045661E-3"/>
    <n v="0"/>
    <n v="0"/>
    <n v="0"/>
  </r>
  <r>
    <x v="930"/>
    <x v="18"/>
    <s v="Gujarat"/>
    <x v="2"/>
    <x v="0"/>
    <x v="2"/>
    <n v="1"/>
    <n v="391.93"/>
    <n v="0.09"/>
    <n v="356.66"/>
    <s v="Net Banking"/>
    <x v="0"/>
    <x v="2"/>
    <x v="0"/>
    <n v="391.93"/>
    <n v="356.65630000000004"/>
    <x v="0"/>
    <m/>
    <m/>
    <n v="6400.6183730158691"/>
    <n v="35.273699999999963"/>
    <n v="2.2963284259944376E-2"/>
    <n v="1"/>
    <n v="0"/>
    <n v="0"/>
  </r>
  <r>
    <x v="931"/>
    <x v="81"/>
    <s v="Delhi"/>
    <x v="3"/>
    <x v="1"/>
    <x v="14"/>
    <n v="1"/>
    <n v="3760.28"/>
    <n v="0.03"/>
    <n v="3647.47"/>
    <s v="Debit Card"/>
    <x v="0"/>
    <x v="0"/>
    <x v="0"/>
    <n v="3760.28"/>
    <n v="3647.4716000000003"/>
    <x v="1"/>
    <m/>
    <m/>
    <n v="6400.6183730158691"/>
    <n v="112.80839999999989"/>
    <n v="7.9781292882444917E-4"/>
    <n v="1"/>
    <n v="0"/>
    <n v="0"/>
  </r>
  <r>
    <x v="932"/>
    <x v="118"/>
    <s v="Karnataka"/>
    <x v="3"/>
    <x v="0"/>
    <x v="3"/>
    <n v="1"/>
    <n v="3347.46"/>
    <n v="0.02"/>
    <n v="3280.51"/>
    <s v="Credit Card"/>
    <x v="1"/>
    <x v="0"/>
    <x v="0"/>
    <n v="3347.46"/>
    <n v="3280.5108"/>
    <x v="0"/>
    <m/>
    <m/>
    <n v="7014.593770491806"/>
    <n v="66.949200000000019"/>
    <n v="5.9746793090880844E-4"/>
    <n v="1"/>
    <n v="0"/>
    <n v="0"/>
  </r>
  <r>
    <x v="933"/>
    <x v="129"/>
    <s v="Maharashtra"/>
    <x v="3"/>
    <x v="4"/>
    <x v="16"/>
    <n v="1"/>
    <n v="2889"/>
    <n v="0.2"/>
    <n v="2311.1999999999998"/>
    <s v="Debit Card"/>
    <x v="0"/>
    <x v="2"/>
    <x v="0"/>
    <n v="2889"/>
    <n v="2311.2000000000003"/>
    <x v="4"/>
    <m/>
    <m/>
    <n v="6400.6183730158691"/>
    <n v="577.79999999999973"/>
    <n v="6.9228106611284182E-3"/>
    <n v="1"/>
    <n v="0"/>
    <n v="0"/>
  </r>
  <r>
    <x v="934"/>
    <x v="16"/>
    <s v="Tamil Nadu"/>
    <x v="2"/>
    <x v="3"/>
    <x v="9"/>
    <n v="3"/>
    <n v="2275.4699999999998"/>
    <n v="0.16"/>
    <n v="5734.18"/>
    <s v="Net Banking"/>
    <x v="1"/>
    <x v="2"/>
    <x v="0"/>
    <n v="6826.41"/>
    <n v="5734.1844000000001"/>
    <x v="3"/>
    <m/>
    <m/>
    <n v="7014.593770491806"/>
    <n v="1092.2255999999998"/>
    <n v="7.0315143684601426E-3"/>
    <n v="1"/>
    <n v="0"/>
    <n v="0"/>
  </r>
  <r>
    <x v="935"/>
    <x v="164"/>
    <s v="Gujarat"/>
    <x v="1"/>
    <x v="0"/>
    <x v="0"/>
    <n v="2"/>
    <n v="153.25"/>
    <n v="0.21"/>
    <n v="242.14"/>
    <s v="Debit Card"/>
    <x v="1"/>
    <x v="0"/>
    <x v="0"/>
    <n v="306.5"/>
    <n v="242.13500000000002"/>
    <x v="0"/>
    <m/>
    <m/>
    <n v="7014.593770491806"/>
    <n v="64.364999999999981"/>
    <n v="0.13703099510603589"/>
    <n v="1"/>
    <n v="0"/>
    <n v="0"/>
  </r>
  <r>
    <x v="936"/>
    <x v="41"/>
    <s v="Delhi"/>
    <x v="3"/>
    <x v="4"/>
    <x v="17"/>
    <n v="3"/>
    <n v="4868.3"/>
    <n v="0.13"/>
    <n v="12706.26"/>
    <s v="Net Banking"/>
    <x v="0"/>
    <x v="2"/>
    <x v="0"/>
    <n v="14604.900000000001"/>
    <n v="12706.263000000001"/>
    <x v="4"/>
    <m/>
    <m/>
    <n v="6400.6183730158691"/>
    <n v="1898.6370000000006"/>
    <n v="2.6703366678306594E-3"/>
    <n v="1"/>
    <n v="0"/>
    <n v="0"/>
  </r>
  <r>
    <x v="937"/>
    <x v="150"/>
    <s v="Tamil Nadu"/>
    <x v="1"/>
    <x v="0"/>
    <x v="4"/>
    <n v="5"/>
    <n v="3064.91"/>
    <n v="0.02"/>
    <n v="15018.06"/>
    <s v="Debit Card"/>
    <x v="1"/>
    <x v="0"/>
    <x v="0"/>
    <n v="15324.55"/>
    <n v="15018.058999999999"/>
    <x v="0"/>
    <m/>
    <m/>
    <n v="7014.593770491806"/>
    <n v="306.49099999999999"/>
    <n v="6.525477093944031E-4"/>
    <n v="1"/>
    <n v="0"/>
    <n v="0"/>
  </r>
  <r>
    <x v="938"/>
    <x v="9"/>
    <s v="Delhi"/>
    <x v="2"/>
    <x v="2"/>
    <x v="5"/>
    <n v="4"/>
    <n v="1054.18"/>
    <n v="0.03"/>
    <n v="4090.22"/>
    <s v="Credit Card"/>
    <x v="2"/>
    <x v="2"/>
    <x v="0"/>
    <n v="4216.72"/>
    <n v="4090.2184000000002"/>
    <x v="2"/>
    <m/>
    <m/>
    <n v="6557.4564173228364"/>
    <n v="126.50160000000005"/>
    <n v="2.8458138078885954E-3"/>
    <n v="1"/>
    <n v="0"/>
    <n v="0"/>
  </r>
  <r>
    <x v="939"/>
    <x v="177"/>
    <s v="Delhi"/>
    <x v="2"/>
    <x v="4"/>
    <x v="19"/>
    <n v="5"/>
    <n v="621.67999999999995"/>
    <n v="0.05"/>
    <n v="2952.98"/>
    <s v="UPI"/>
    <x v="0"/>
    <x v="2"/>
    <x v="0"/>
    <n v="3108.3999999999996"/>
    <n v="2952.9799999999996"/>
    <x v="4"/>
    <m/>
    <m/>
    <n v="6400.6183730158691"/>
    <n v="155.42000000000007"/>
    <n v="8.0427229442800157E-3"/>
    <n v="1"/>
    <n v="0"/>
    <n v="0"/>
  </r>
  <r>
    <x v="940"/>
    <x v="157"/>
    <s v="Delhi"/>
    <x v="0"/>
    <x v="3"/>
    <x v="8"/>
    <n v="5"/>
    <n v="2867.5"/>
    <n v="0.14000000000000001"/>
    <n v="12330.25"/>
    <s v="UPI"/>
    <x v="0"/>
    <x v="1"/>
    <x v="0"/>
    <n v="14337.5"/>
    <n v="12330.25"/>
    <x v="3"/>
    <m/>
    <m/>
    <n v="6400.6183730158691"/>
    <n v="2007.25"/>
    <n v="4.8823016564952049E-3"/>
    <n v="1"/>
    <n v="0"/>
    <n v="0"/>
  </r>
  <r>
    <x v="941"/>
    <x v="120"/>
    <s v="Maharashtra"/>
    <x v="2"/>
    <x v="0"/>
    <x v="2"/>
    <n v="4"/>
    <n v="2551.06"/>
    <n v="0.08"/>
    <n v="9387.9"/>
    <s v="UPI"/>
    <x v="2"/>
    <x v="1"/>
    <x v="2"/>
    <n v="10204.24"/>
    <n v="9387.9007999999994"/>
    <x v="0"/>
    <m/>
    <m/>
    <n v="6557.4564173228364"/>
    <n v="816.33920000000035"/>
    <n v="3.1359513300353581E-3"/>
    <n v="0"/>
    <n v="0"/>
    <n v="0"/>
  </r>
  <r>
    <x v="942"/>
    <x v="139"/>
    <s v="Tamil Nadu"/>
    <x v="1"/>
    <x v="0"/>
    <x v="2"/>
    <n v="5"/>
    <n v="4056.72"/>
    <n v="0.04"/>
    <n v="19472.259999999998"/>
    <s v="COD"/>
    <x v="0"/>
    <x v="0"/>
    <x v="0"/>
    <n v="20283.599999999999"/>
    <n v="19472.255999999998"/>
    <x v="0"/>
    <m/>
    <m/>
    <n v="6400.6183730158691"/>
    <n v="811.34400000000096"/>
    <n v="9.8601826105819477E-4"/>
    <n v="1"/>
    <n v="0"/>
    <n v="0"/>
  </r>
  <r>
    <x v="943"/>
    <x v="84"/>
    <s v="Delhi"/>
    <x v="3"/>
    <x v="0"/>
    <x v="2"/>
    <n v="4"/>
    <n v="485.89"/>
    <n v="0.16"/>
    <n v="1632.59"/>
    <s v="Debit Card"/>
    <x v="1"/>
    <x v="0"/>
    <x v="1"/>
    <n v="1943.56"/>
    <n v="1632.5903999999998"/>
    <x v="0"/>
    <m/>
    <m/>
    <n v="7014.593770491806"/>
    <n v="310.96960000000013"/>
    <n v="3.2929263825145612E-2"/>
    <n v="0"/>
    <n v="1"/>
    <n v="0"/>
  </r>
  <r>
    <x v="944"/>
    <x v="113"/>
    <s v="Gujarat"/>
    <x v="1"/>
    <x v="3"/>
    <x v="12"/>
    <n v="5"/>
    <n v="3291.84"/>
    <n v="0.23"/>
    <n v="12673.58"/>
    <s v="COD"/>
    <x v="1"/>
    <x v="1"/>
    <x v="3"/>
    <n v="16459.2"/>
    <n v="12673.584000000001"/>
    <x v="3"/>
    <m/>
    <m/>
    <n v="7014.593770491806"/>
    <n v="3785.616"/>
    <n v="6.9869738504909117E-3"/>
    <n v="0"/>
    <n v="0"/>
    <n v="1"/>
  </r>
  <r>
    <x v="945"/>
    <x v="128"/>
    <s v="Karnataka"/>
    <x v="3"/>
    <x v="4"/>
    <x v="17"/>
    <n v="1"/>
    <n v="4464.33"/>
    <n v="0.19"/>
    <n v="3616.11"/>
    <s v="COD"/>
    <x v="2"/>
    <x v="1"/>
    <x v="0"/>
    <n v="4464.33"/>
    <n v="3616.1073000000001"/>
    <x v="4"/>
    <m/>
    <m/>
    <n v="6557.4564173228364"/>
    <n v="848.2226999999998"/>
    <n v="4.2559577808988138E-3"/>
    <n v="1"/>
    <n v="0"/>
    <n v="0"/>
  </r>
  <r>
    <x v="946"/>
    <x v="51"/>
    <s v="Delhi"/>
    <x v="0"/>
    <x v="1"/>
    <x v="13"/>
    <n v="4"/>
    <n v="577.29"/>
    <n v="0"/>
    <n v="2309.16"/>
    <s v="COD"/>
    <x v="1"/>
    <x v="1"/>
    <x v="0"/>
    <n v="2309.16"/>
    <n v="2309.16"/>
    <x v="1"/>
    <m/>
    <m/>
    <n v="7014.593770491806"/>
    <n v="0"/>
    <n v="0"/>
    <n v="1"/>
    <n v="0"/>
    <n v="0"/>
  </r>
  <r>
    <x v="947"/>
    <x v="58"/>
    <s v="Delhi"/>
    <x v="0"/>
    <x v="2"/>
    <x v="6"/>
    <n v="1"/>
    <n v="1472.57"/>
    <n v="0.09"/>
    <n v="1340.04"/>
    <s v="UPI"/>
    <x v="0"/>
    <x v="2"/>
    <x v="0"/>
    <n v="1472.57"/>
    <n v="1340.0387000000001"/>
    <x v="2"/>
    <m/>
    <m/>
    <n v="6400.6183730158691"/>
    <n v="132.53129999999987"/>
    <n v="6.1117637871204765E-3"/>
    <n v="1"/>
    <n v="0"/>
    <n v="0"/>
  </r>
  <r>
    <x v="948"/>
    <x v="80"/>
    <s v="Tamil Nadu"/>
    <x v="0"/>
    <x v="2"/>
    <x v="6"/>
    <n v="2"/>
    <n v="4705.16"/>
    <n v="0.24"/>
    <n v="7151.84"/>
    <s v="UPI"/>
    <x v="2"/>
    <x v="1"/>
    <x v="0"/>
    <n v="9410.32"/>
    <n v="7151.8432000000003"/>
    <x v="2"/>
    <m/>
    <m/>
    <n v="6557.4564173228364"/>
    <n v="2258.4767999999995"/>
    <n v="5.1007829701859237E-3"/>
    <n v="1"/>
    <n v="0"/>
    <n v="0"/>
  </r>
  <r>
    <x v="949"/>
    <x v="16"/>
    <s v="Tamil Nadu"/>
    <x v="2"/>
    <x v="4"/>
    <x v="18"/>
    <n v="2"/>
    <n v="2260.06"/>
    <n v="0.13"/>
    <n v="3932.5"/>
    <s v="COD"/>
    <x v="1"/>
    <x v="0"/>
    <x v="0"/>
    <n v="4520.12"/>
    <n v="3932.5043999999998"/>
    <x v="4"/>
    <m/>
    <m/>
    <n v="7014.593770491806"/>
    <n v="587.61560000000009"/>
    <n v="5.7520596798315091E-3"/>
    <n v="1"/>
    <n v="0"/>
    <n v="0"/>
  </r>
  <r>
    <x v="950"/>
    <x v="174"/>
    <s v="Karnataka"/>
    <x v="0"/>
    <x v="2"/>
    <x v="5"/>
    <n v="1"/>
    <n v="3731.11"/>
    <n v="0.06"/>
    <n v="3507.24"/>
    <s v="Credit Card"/>
    <x v="1"/>
    <x v="0"/>
    <x v="0"/>
    <n v="3731.11"/>
    <n v="3507.2433999999998"/>
    <x v="2"/>
    <m/>
    <m/>
    <n v="7014.593770491806"/>
    <n v="223.86660000000029"/>
    <n v="1.6081005384456634E-3"/>
    <n v="1"/>
    <n v="0"/>
    <n v="0"/>
  </r>
  <r>
    <x v="951"/>
    <x v="96"/>
    <s v="Tamil Nadu"/>
    <x v="0"/>
    <x v="0"/>
    <x v="2"/>
    <n v="4"/>
    <n v="4283.76"/>
    <n v="0.06"/>
    <n v="16106.94"/>
    <s v="Debit Card"/>
    <x v="1"/>
    <x v="1"/>
    <x v="0"/>
    <n v="17135.04"/>
    <n v="16106.937599999999"/>
    <x v="0"/>
    <m/>
    <m/>
    <n v="7014.593770491806"/>
    <n v="1028.1024000000016"/>
    <n v="1.4006386912432068E-3"/>
    <n v="1"/>
    <n v="0"/>
    <n v="0"/>
  </r>
  <r>
    <x v="952"/>
    <x v="13"/>
    <s v="Maharashtra"/>
    <x v="3"/>
    <x v="2"/>
    <x v="5"/>
    <n v="1"/>
    <n v="4595.5600000000004"/>
    <n v="0.23"/>
    <n v="3538.58"/>
    <s v="Credit Card"/>
    <x v="0"/>
    <x v="1"/>
    <x v="0"/>
    <n v="4595.5600000000004"/>
    <n v="3538.5812000000005"/>
    <x v="2"/>
    <m/>
    <m/>
    <n v="6400.6183730158691"/>
    <n v="1056.9787999999999"/>
    <n v="5.0048307496801253E-3"/>
    <n v="1"/>
    <n v="0"/>
    <n v="0"/>
  </r>
  <r>
    <x v="953"/>
    <x v="98"/>
    <s v="Karnataka"/>
    <x v="1"/>
    <x v="0"/>
    <x v="2"/>
    <n v="2"/>
    <n v="3541.23"/>
    <n v="0.12"/>
    <n v="6232.56"/>
    <s v="COD"/>
    <x v="2"/>
    <x v="1"/>
    <x v="0"/>
    <n v="7082.46"/>
    <n v="6232.5648000000001"/>
    <x v="0"/>
    <m/>
    <m/>
    <n v="6557.4564173228364"/>
    <n v="849.89519999999993"/>
    <n v="3.3886530951110208E-3"/>
    <n v="1"/>
    <n v="0"/>
    <n v="0"/>
  </r>
  <r>
    <x v="954"/>
    <x v="65"/>
    <s v="Delhi"/>
    <x v="0"/>
    <x v="3"/>
    <x v="15"/>
    <n v="5"/>
    <n v="253.48"/>
    <n v="0.15"/>
    <n v="1077.29"/>
    <s v="Debit Card"/>
    <x v="2"/>
    <x v="1"/>
    <x v="1"/>
    <n v="1267.3999999999999"/>
    <n v="1077.29"/>
    <x v="3"/>
    <m/>
    <m/>
    <n v="6557.4564173228364"/>
    <n v="190.1099999999999"/>
    <n v="5.9176266372100363E-2"/>
    <n v="0"/>
    <n v="1"/>
    <n v="0"/>
  </r>
  <r>
    <x v="955"/>
    <x v="16"/>
    <s v="Tamil Nadu"/>
    <x v="1"/>
    <x v="4"/>
    <x v="18"/>
    <n v="2"/>
    <n v="4353.3"/>
    <n v="0.24"/>
    <n v="6617.02"/>
    <s v="Debit Card"/>
    <x v="0"/>
    <x v="0"/>
    <x v="0"/>
    <n v="8706.6"/>
    <n v="6617.0160000000005"/>
    <x v="4"/>
    <m/>
    <m/>
    <n v="6400.6183730158691"/>
    <n v="2089.5839999999998"/>
    <n v="5.513059058645165E-3"/>
    <n v="1"/>
    <n v="0"/>
    <n v="0"/>
  </r>
  <r>
    <x v="956"/>
    <x v="12"/>
    <s v="Delhi"/>
    <x v="1"/>
    <x v="3"/>
    <x v="8"/>
    <n v="4"/>
    <n v="500.37"/>
    <n v="0.22"/>
    <n v="1561.15"/>
    <s v="Credit Card"/>
    <x v="2"/>
    <x v="1"/>
    <x v="0"/>
    <n v="2001.48"/>
    <n v="1561.1544000000001"/>
    <x v="3"/>
    <m/>
    <m/>
    <n v="6557.4564173228364"/>
    <n v="440.32559999999989"/>
    <n v="4.3967464076583328E-2"/>
    <n v="1"/>
    <n v="0"/>
    <n v="0"/>
  </r>
  <r>
    <x v="957"/>
    <x v="0"/>
    <s v="Maharashtra"/>
    <x v="2"/>
    <x v="4"/>
    <x v="16"/>
    <n v="3"/>
    <n v="4820.49"/>
    <n v="7.0000000000000007E-2"/>
    <n v="13449.17"/>
    <s v="Credit Card"/>
    <x v="2"/>
    <x v="2"/>
    <x v="1"/>
    <n v="14461.47"/>
    <n v="13449.167099999999"/>
    <x v="4"/>
    <m/>
    <m/>
    <n v="6557.4564173228364"/>
    <n v="1012.3029000000006"/>
    <n v="1.4521345340411454E-3"/>
    <n v="0"/>
    <n v="1"/>
    <n v="0"/>
  </r>
  <r>
    <x v="958"/>
    <x v="101"/>
    <s v="Gujarat"/>
    <x v="0"/>
    <x v="2"/>
    <x v="5"/>
    <n v="4"/>
    <n v="1837.99"/>
    <n v="0.17"/>
    <n v="6102.13"/>
    <s v="Debit Card"/>
    <x v="1"/>
    <x v="1"/>
    <x v="0"/>
    <n v="7351.96"/>
    <n v="6102.1268"/>
    <x v="2"/>
    <m/>
    <m/>
    <n v="7014.593770491806"/>
    <n v="1249.8332"/>
    <n v="9.2492342178140258E-3"/>
    <n v="1"/>
    <n v="0"/>
    <n v="0"/>
  </r>
  <r>
    <x v="959"/>
    <x v="103"/>
    <s v="Maharashtra"/>
    <x v="2"/>
    <x v="1"/>
    <x v="10"/>
    <n v="2"/>
    <n v="1686.29"/>
    <n v="0.25"/>
    <n v="2529.4299999999998"/>
    <s v="COD"/>
    <x v="1"/>
    <x v="0"/>
    <x v="0"/>
    <n v="3372.58"/>
    <n v="2529.4349999999999"/>
    <x v="1"/>
    <m/>
    <m/>
    <n v="7014.593770491806"/>
    <n v="843.14499999999998"/>
    <n v="1.4825445208119599E-2"/>
    <n v="1"/>
    <n v="0"/>
    <n v="0"/>
  </r>
  <r>
    <x v="960"/>
    <x v="30"/>
    <s v="Tamil Nadu"/>
    <x v="3"/>
    <x v="2"/>
    <x v="11"/>
    <n v="4"/>
    <n v="1387.73"/>
    <n v="0.18"/>
    <n v="4551.75"/>
    <s v="UPI"/>
    <x v="0"/>
    <x v="1"/>
    <x v="0"/>
    <n v="5550.92"/>
    <n v="4551.7544000000007"/>
    <x v="2"/>
    <m/>
    <m/>
    <n v="6400.6183730158691"/>
    <n v="999.16559999999936"/>
    <n v="1.2970822854589871E-2"/>
    <n v="1"/>
    <n v="0"/>
    <n v="0"/>
  </r>
  <r>
    <x v="961"/>
    <x v="49"/>
    <s v="Maharashtra"/>
    <x v="1"/>
    <x v="1"/>
    <x v="13"/>
    <n v="2"/>
    <n v="2158.86"/>
    <n v="0.14000000000000001"/>
    <n v="3713.24"/>
    <s v="Debit Card"/>
    <x v="1"/>
    <x v="2"/>
    <x v="0"/>
    <n v="4317.72"/>
    <n v="3713.2392"/>
    <x v="1"/>
    <m/>
    <m/>
    <n v="7014.593770491806"/>
    <n v="604.48080000000027"/>
    <n v="6.4849040697405108E-3"/>
    <n v="1"/>
    <n v="0"/>
    <n v="0"/>
  </r>
  <r>
    <x v="962"/>
    <x v="159"/>
    <s v="Gujarat"/>
    <x v="0"/>
    <x v="3"/>
    <x v="12"/>
    <n v="3"/>
    <n v="179.34"/>
    <n v="0.22"/>
    <n v="419.66"/>
    <s v="Credit Card"/>
    <x v="2"/>
    <x v="0"/>
    <x v="0"/>
    <n v="538.02"/>
    <n v="419.65559999999999"/>
    <x v="3"/>
    <m/>
    <m/>
    <n v="6557.4564173228364"/>
    <n v="118.36439999999999"/>
    <n v="0.12267201962752315"/>
    <n v="1"/>
    <n v="0"/>
    <n v="0"/>
  </r>
  <r>
    <x v="963"/>
    <x v="107"/>
    <s v="Tamil Nadu"/>
    <x v="0"/>
    <x v="2"/>
    <x v="5"/>
    <n v="5"/>
    <n v="2186.66"/>
    <n v="0.24"/>
    <n v="8309.31"/>
    <s v="UPI"/>
    <x v="2"/>
    <x v="1"/>
    <x v="1"/>
    <n v="10933.3"/>
    <n v="8309.3079999999991"/>
    <x v="2"/>
    <m/>
    <m/>
    <n v="6557.4564173228364"/>
    <n v="2623.9920000000002"/>
    <n v="1.0975643218424447E-2"/>
    <n v="0"/>
    <n v="1"/>
    <n v="0"/>
  </r>
  <r>
    <x v="964"/>
    <x v="171"/>
    <s v="Karnataka"/>
    <x v="1"/>
    <x v="2"/>
    <x v="5"/>
    <n v="5"/>
    <n v="897.02"/>
    <n v="0.11"/>
    <n v="3991.74"/>
    <s v="Debit Card"/>
    <x v="1"/>
    <x v="1"/>
    <x v="0"/>
    <n v="4485.1000000000004"/>
    <n v="3991.7390000000005"/>
    <x v="2"/>
    <m/>
    <m/>
    <n v="7014.593770491806"/>
    <n v="493.36099999999988"/>
    <n v="1.2262825800985486E-2"/>
    <n v="1"/>
    <n v="0"/>
    <n v="0"/>
  </r>
  <r>
    <x v="965"/>
    <x v="42"/>
    <s v="Maharashtra"/>
    <x v="0"/>
    <x v="1"/>
    <x v="13"/>
    <n v="1"/>
    <n v="3119.68"/>
    <n v="0.1"/>
    <n v="2807.71"/>
    <s v="Credit Card"/>
    <x v="0"/>
    <x v="1"/>
    <x v="0"/>
    <n v="3119.68"/>
    <n v="2807.712"/>
    <x v="1"/>
    <m/>
    <m/>
    <n v="6400.6183730158691"/>
    <n v="311.96799999999985"/>
    <n v="3.2054569699456362E-3"/>
    <n v="1"/>
    <n v="0"/>
    <n v="0"/>
  </r>
  <r>
    <x v="966"/>
    <x v="179"/>
    <s v="Karnataka"/>
    <x v="3"/>
    <x v="1"/>
    <x v="13"/>
    <n v="2"/>
    <n v="3906.71"/>
    <n v="0.14000000000000001"/>
    <n v="6719.54"/>
    <s v="Net Banking"/>
    <x v="0"/>
    <x v="2"/>
    <x v="1"/>
    <n v="7813.42"/>
    <n v="6719.5411999999997"/>
    <x v="1"/>
    <m/>
    <m/>
    <n v="6400.6183730158691"/>
    <n v="1093.8788000000004"/>
    <n v="3.5835779978549728E-3"/>
    <n v="0"/>
    <n v="1"/>
    <n v="0"/>
  </r>
  <r>
    <x v="967"/>
    <x v="39"/>
    <s v="Tamil Nadu"/>
    <x v="2"/>
    <x v="0"/>
    <x v="2"/>
    <n v="4"/>
    <n v="137.27000000000001"/>
    <n v="0.09"/>
    <n v="499.66"/>
    <s v="Net Banking"/>
    <x v="1"/>
    <x v="2"/>
    <x v="0"/>
    <n v="549.08000000000004"/>
    <n v="499.66280000000006"/>
    <x v="0"/>
    <m/>
    <m/>
    <n v="7014.593770491806"/>
    <n v="49.41719999999998"/>
    <n v="6.5564216507612724E-2"/>
    <n v="1"/>
    <n v="0"/>
    <n v="0"/>
  </r>
  <r>
    <x v="968"/>
    <x v="69"/>
    <s v="Tamil Nadu"/>
    <x v="2"/>
    <x v="4"/>
    <x v="17"/>
    <n v="4"/>
    <n v="260.11"/>
    <n v="0.01"/>
    <n v="1030.04"/>
    <s v="Debit Card"/>
    <x v="0"/>
    <x v="1"/>
    <x v="0"/>
    <n v="1040.44"/>
    <n v="1030.0355999999999"/>
    <x v="4"/>
    <m/>
    <m/>
    <n v="6400.6183730158691"/>
    <n v="10.404400000000123"/>
    <n v="3.8445273153665757E-3"/>
    <n v="1"/>
    <n v="0"/>
    <n v="0"/>
  </r>
  <r>
    <x v="969"/>
    <x v="179"/>
    <s v="Delhi"/>
    <x v="1"/>
    <x v="1"/>
    <x v="14"/>
    <n v="2"/>
    <n v="3119.71"/>
    <n v="0.1"/>
    <n v="5615.48"/>
    <s v="COD"/>
    <x v="2"/>
    <x v="2"/>
    <x v="0"/>
    <n v="6239.42"/>
    <n v="5615.4780000000001"/>
    <x v="1"/>
    <m/>
    <m/>
    <n v="6557.4564173228364"/>
    <n v="623.94200000000001"/>
    <n v="3.2054261453788972E-3"/>
    <n v="1"/>
    <n v="0"/>
    <n v="0"/>
  </r>
  <r>
    <x v="970"/>
    <x v="41"/>
    <s v="Tamil Nadu"/>
    <x v="0"/>
    <x v="2"/>
    <x v="11"/>
    <n v="2"/>
    <n v="2243.27"/>
    <n v="0.02"/>
    <n v="4396.8100000000004"/>
    <s v="UPI"/>
    <x v="1"/>
    <x v="2"/>
    <x v="0"/>
    <n v="4486.54"/>
    <n v="4396.8091999999997"/>
    <x v="2"/>
    <m/>
    <m/>
    <n v="7014.593770491806"/>
    <n v="89.730800000000272"/>
    <n v="8.9155563084247552E-4"/>
    <n v="1"/>
    <n v="0"/>
    <n v="0"/>
  </r>
  <r>
    <x v="971"/>
    <x v="32"/>
    <s v="Gujarat"/>
    <x v="3"/>
    <x v="2"/>
    <x v="6"/>
    <n v="2"/>
    <n v="556.95000000000005"/>
    <n v="0.01"/>
    <n v="1102.76"/>
    <s v="Debit Card"/>
    <x v="2"/>
    <x v="2"/>
    <x v="0"/>
    <n v="1113.9000000000001"/>
    <n v="1102.761"/>
    <x v="2"/>
    <m/>
    <m/>
    <n v="6557.4564173228364"/>
    <n v="11.139000000000124"/>
    <n v="1.7954933117874136E-3"/>
    <n v="1"/>
    <n v="0"/>
    <n v="0"/>
  </r>
  <r>
    <x v="972"/>
    <x v="93"/>
    <s v="Gujarat"/>
    <x v="3"/>
    <x v="1"/>
    <x v="13"/>
    <n v="2"/>
    <n v="4918.7299999999996"/>
    <n v="0.16"/>
    <n v="8263.4699999999993"/>
    <s v="Net Banking"/>
    <x v="0"/>
    <x v="1"/>
    <x v="0"/>
    <n v="9837.4599999999991"/>
    <n v="8263.4663999999993"/>
    <x v="1"/>
    <m/>
    <m/>
    <n v="6400.6183730158691"/>
    <n v="1573.9935999999998"/>
    <n v="3.2528721844866464E-3"/>
    <n v="1"/>
    <n v="0"/>
    <n v="0"/>
  </r>
  <r>
    <x v="973"/>
    <x v="42"/>
    <s v="Delhi"/>
    <x v="0"/>
    <x v="3"/>
    <x v="9"/>
    <n v="4"/>
    <n v="3874.92"/>
    <n v="0.16"/>
    <n v="13019.73"/>
    <s v="COD"/>
    <x v="0"/>
    <x v="1"/>
    <x v="1"/>
    <n v="15499.68"/>
    <n v="13019.7312"/>
    <x v="3"/>
    <m/>
    <m/>
    <n v="6400.6183730158691"/>
    <n v="2479.9488000000001"/>
    <n v="4.1291175043613798E-3"/>
    <n v="0"/>
    <n v="1"/>
    <n v="0"/>
  </r>
  <r>
    <x v="974"/>
    <x v="28"/>
    <s v="Maharashtra"/>
    <x v="0"/>
    <x v="0"/>
    <x v="0"/>
    <n v="1"/>
    <n v="624.67999999999995"/>
    <n v="7.0000000000000007E-2"/>
    <n v="580.95000000000005"/>
    <s v="Net Banking"/>
    <x v="1"/>
    <x v="2"/>
    <x v="0"/>
    <n v="624.67999999999995"/>
    <n v="580.9523999999999"/>
    <x v="0"/>
    <m/>
    <m/>
    <n v="7014.593770491806"/>
    <n v="43.727600000000052"/>
    <n v="1.120573733751681E-2"/>
    <n v="1"/>
    <n v="0"/>
    <n v="0"/>
  </r>
  <r>
    <x v="975"/>
    <x v="106"/>
    <s v="Tamil Nadu"/>
    <x v="0"/>
    <x v="4"/>
    <x v="16"/>
    <n v="1"/>
    <n v="2127.35"/>
    <n v="0.12"/>
    <n v="1872.07"/>
    <s v="Credit Card"/>
    <x v="2"/>
    <x v="0"/>
    <x v="0"/>
    <n v="2127.35"/>
    <n v="1872.068"/>
    <x v="4"/>
    <m/>
    <m/>
    <n v="6557.4564173228364"/>
    <n v="255.28199999999993"/>
    <n v="5.6408207394175857E-3"/>
    <n v="1"/>
    <n v="0"/>
    <n v="0"/>
  </r>
  <r>
    <x v="976"/>
    <x v="56"/>
    <s v="Karnataka"/>
    <x v="0"/>
    <x v="2"/>
    <x v="5"/>
    <n v="2"/>
    <n v="1563.9"/>
    <n v="0.23"/>
    <n v="2408.41"/>
    <s v="Net Banking"/>
    <x v="0"/>
    <x v="0"/>
    <x v="0"/>
    <n v="3127.8"/>
    <n v="2408.4060000000004"/>
    <x v="2"/>
    <m/>
    <m/>
    <n v="6400.6183730158691"/>
    <n v="719.39399999999978"/>
    <n v="1.470682268687256E-2"/>
    <n v="1"/>
    <n v="0"/>
    <n v="0"/>
  </r>
  <r>
    <x v="977"/>
    <x v="14"/>
    <s v="Tamil Nadu"/>
    <x v="0"/>
    <x v="4"/>
    <x v="17"/>
    <n v="5"/>
    <n v="124.57"/>
    <n v="0.13"/>
    <n v="541.88"/>
    <s v="COD"/>
    <x v="1"/>
    <x v="1"/>
    <x v="0"/>
    <n v="622.84999999999991"/>
    <n v="541.87949999999989"/>
    <x v="4"/>
    <m/>
    <m/>
    <n v="7014.593770491806"/>
    <n v="80.970500000000015"/>
    <n v="0.10435899494260256"/>
    <n v="1"/>
    <n v="0"/>
    <n v="0"/>
  </r>
  <r>
    <x v="978"/>
    <x v="115"/>
    <s v="Gujarat"/>
    <x v="0"/>
    <x v="0"/>
    <x v="0"/>
    <n v="2"/>
    <n v="4347.68"/>
    <n v="0.03"/>
    <n v="8434.5"/>
    <s v="COD"/>
    <x v="0"/>
    <x v="2"/>
    <x v="0"/>
    <n v="8695.36"/>
    <n v="8434.4992000000002"/>
    <x v="0"/>
    <m/>
    <m/>
    <n v="6400.6183730158691"/>
    <n v="260.86080000000038"/>
    <n v="6.900231847790085E-4"/>
    <n v="1"/>
    <n v="0"/>
    <n v="0"/>
  </r>
  <r>
    <x v="979"/>
    <x v="162"/>
    <s v="Delhi"/>
    <x v="2"/>
    <x v="3"/>
    <x v="8"/>
    <n v="4"/>
    <n v="1076.26"/>
    <n v="0.02"/>
    <n v="4218.9399999999996"/>
    <s v="UPI"/>
    <x v="2"/>
    <x v="0"/>
    <x v="0"/>
    <n v="4305.04"/>
    <n v="4218.9391999999998"/>
    <x v="3"/>
    <m/>
    <m/>
    <n v="6557.4564173228364"/>
    <n v="86.100800000000163"/>
    <n v="1.8582870310148106E-3"/>
    <n v="1"/>
    <n v="0"/>
    <n v="0"/>
  </r>
  <r>
    <x v="980"/>
    <x v="53"/>
    <s v="Gujarat"/>
    <x v="2"/>
    <x v="2"/>
    <x v="5"/>
    <n v="3"/>
    <n v="947.5"/>
    <n v="0.17"/>
    <n v="2359.2800000000002"/>
    <s v="Net Banking"/>
    <x v="0"/>
    <x v="0"/>
    <x v="2"/>
    <n v="2842.5"/>
    <n v="2359.2750000000001"/>
    <x v="2"/>
    <m/>
    <m/>
    <n v="6400.6183730158691"/>
    <n v="483.22499999999991"/>
    <n v="1.7941952506596307E-2"/>
    <n v="0"/>
    <n v="0"/>
    <n v="0"/>
  </r>
  <r>
    <x v="981"/>
    <x v="153"/>
    <s v="Delhi"/>
    <x v="2"/>
    <x v="0"/>
    <x v="2"/>
    <n v="4"/>
    <n v="2224.0100000000002"/>
    <n v="0.11"/>
    <n v="7917.48"/>
    <s v="Debit Card"/>
    <x v="1"/>
    <x v="0"/>
    <x v="3"/>
    <n v="8896.0400000000009"/>
    <n v="7917.4756000000007"/>
    <x v="0"/>
    <m/>
    <m/>
    <n v="7014.593770491806"/>
    <n v="978.56440000000021"/>
    <n v="4.9460209261649006E-3"/>
    <n v="0"/>
    <n v="0"/>
    <n v="1"/>
  </r>
  <r>
    <x v="982"/>
    <x v="130"/>
    <s v="Gujarat"/>
    <x v="0"/>
    <x v="1"/>
    <x v="13"/>
    <n v="2"/>
    <n v="2879"/>
    <n v="0.09"/>
    <n v="5239.78"/>
    <s v="Net Banking"/>
    <x v="2"/>
    <x v="0"/>
    <x v="0"/>
    <n v="5758"/>
    <n v="5239.78"/>
    <x v="1"/>
    <m/>
    <m/>
    <n v="6557.4564173228364"/>
    <n v="518.22000000000025"/>
    <n v="3.126085446335533E-3"/>
    <n v="1"/>
    <n v="0"/>
    <n v="0"/>
  </r>
  <r>
    <x v="983"/>
    <x v="99"/>
    <s v="Gujarat"/>
    <x v="2"/>
    <x v="0"/>
    <x v="2"/>
    <n v="5"/>
    <n v="4150.76"/>
    <n v="0.16"/>
    <n v="17433.189999999999"/>
    <s v="Net Banking"/>
    <x v="2"/>
    <x v="0"/>
    <x v="0"/>
    <n v="20753.800000000003"/>
    <n v="17433.192000000003"/>
    <x v="0"/>
    <m/>
    <m/>
    <n v="6557.4564173228364"/>
    <n v="3320.6080000000002"/>
    <n v="3.8547157628964334E-3"/>
    <n v="1"/>
    <n v="0"/>
    <n v="0"/>
  </r>
  <r>
    <x v="984"/>
    <x v="50"/>
    <s v="Karnataka"/>
    <x v="2"/>
    <x v="0"/>
    <x v="4"/>
    <n v="3"/>
    <n v="1302.06"/>
    <n v="0.05"/>
    <n v="3710.87"/>
    <s v="Net Banking"/>
    <x v="0"/>
    <x v="1"/>
    <x v="0"/>
    <n v="3906.18"/>
    <n v="3710.8709999999996"/>
    <x v="0"/>
    <m/>
    <m/>
    <n v="6400.6183730158691"/>
    <n v="195.3090000000002"/>
    <n v="3.840068814033148E-3"/>
    <n v="1"/>
    <n v="0"/>
    <n v="0"/>
  </r>
  <r>
    <x v="985"/>
    <x v="86"/>
    <s v="Maharashtra"/>
    <x v="2"/>
    <x v="4"/>
    <x v="19"/>
    <n v="1"/>
    <n v="3612.33"/>
    <n v="0.05"/>
    <n v="3431.71"/>
    <s v="UPI"/>
    <x v="1"/>
    <x v="0"/>
    <x v="1"/>
    <n v="3612.33"/>
    <n v="3431.7134999999998"/>
    <x v="4"/>
    <m/>
    <m/>
    <n v="7014.593770491806"/>
    <n v="180.61650000000009"/>
    <n v="1.3841481813677047E-3"/>
    <n v="0"/>
    <n v="1"/>
    <n v="0"/>
  </r>
  <r>
    <x v="986"/>
    <x v="173"/>
    <s v="Tamil Nadu"/>
    <x v="0"/>
    <x v="1"/>
    <x v="13"/>
    <n v="2"/>
    <n v="2683.59"/>
    <n v="0.03"/>
    <n v="5206.16"/>
    <s v="UPI"/>
    <x v="1"/>
    <x v="1"/>
    <x v="0"/>
    <n v="5367.18"/>
    <n v="5206.1646000000001"/>
    <x v="1"/>
    <m/>
    <m/>
    <n v="7014.593770491806"/>
    <n v="161.01540000000023"/>
    <n v="1.1179054922696833E-3"/>
    <n v="1"/>
    <n v="0"/>
    <n v="0"/>
  </r>
  <r>
    <x v="987"/>
    <x v="6"/>
    <s v="Karnataka"/>
    <x v="2"/>
    <x v="2"/>
    <x v="5"/>
    <n v="2"/>
    <n v="343.33"/>
    <n v="0.12"/>
    <n v="604.26"/>
    <s v="UPI"/>
    <x v="0"/>
    <x v="2"/>
    <x v="0"/>
    <n v="686.66"/>
    <n v="604.26080000000002"/>
    <x v="2"/>
    <m/>
    <m/>
    <n v="6400.6183730158691"/>
    <n v="82.399199999999951"/>
    <n v="3.4951795648501441E-2"/>
    <n v="1"/>
    <n v="0"/>
    <n v="0"/>
  </r>
  <r>
    <x v="988"/>
    <x v="25"/>
    <s v="Delhi"/>
    <x v="0"/>
    <x v="0"/>
    <x v="3"/>
    <n v="5"/>
    <n v="1976"/>
    <n v="0.14000000000000001"/>
    <n v="8496.7999999999993"/>
    <s v="COD"/>
    <x v="2"/>
    <x v="1"/>
    <x v="0"/>
    <n v="9880"/>
    <n v="8496.7999999999993"/>
    <x v="0"/>
    <m/>
    <m/>
    <n v="6557.4564173228364"/>
    <n v="1383.2000000000007"/>
    <n v="7.0850202429149807E-3"/>
    <n v="1"/>
    <n v="0"/>
    <n v="0"/>
  </r>
  <r>
    <x v="989"/>
    <x v="64"/>
    <s v="Tamil Nadu"/>
    <x v="0"/>
    <x v="1"/>
    <x v="13"/>
    <n v="4"/>
    <n v="281.33999999999997"/>
    <n v="0.13"/>
    <n v="979.06"/>
    <s v="UPI"/>
    <x v="0"/>
    <x v="0"/>
    <x v="0"/>
    <n v="1125.3599999999999"/>
    <n v="979.06319999999994"/>
    <x v="1"/>
    <m/>
    <m/>
    <n v="6400.6183730158691"/>
    <n v="146.29679999999996"/>
    <n v="4.6207435842752546E-2"/>
    <n v="1"/>
    <n v="0"/>
    <n v="0"/>
  </r>
  <r>
    <x v="990"/>
    <x v="127"/>
    <s v="Tamil Nadu"/>
    <x v="0"/>
    <x v="0"/>
    <x v="0"/>
    <n v="3"/>
    <n v="1445.9"/>
    <n v="0.19"/>
    <n v="3513.54"/>
    <s v="Credit Card"/>
    <x v="2"/>
    <x v="1"/>
    <x v="0"/>
    <n v="4337.7000000000007"/>
    <n v="3513.5370000000007"/>
    <x v="0"/>
    <m/>
    <m/>
    <n v="6557.4564173228364"/>
    <n v="824.16300000000001"/>
    <n v="1.3140604467805518E-2"/>
    <n v="1"/>
    <n v="0"/>
    <n v="0"/>
  </r>
  <r>
    <x v="991"/>
    <x v="25"/>
    <s v="Gujarat"/>
    <x v="0"/>
    <x v="4"/>
    <x v="18"/>
    <n v="3"/>
    <n v="3512.64"/>
    <n v="0.11"/>
    <n v="9378.75"/>
    <s v="Credit Card"/>
    <x v="2"/>
    <x v="0"/>
    <x v="3"/>
    <n v="10537.92"/>
    <n v="9378.7487999999994"/>
    <x v="4"/>
    <m/>
    <m/>
    <n v="6557.4564173228364"/>
    <n v="1159.1712000000007"/>
    <n v="3.1315477817254263E-3"/>
    <n v="0"/>
    <n v="0"/>
    <n v="1"/>
  </r>
  <r>
    <x v="992"/>
    <x v="169"/>
    <s v="Maharashtra"/>
    <x v="1"/>
    <x v="1"/>
    <x v="13"/>
    <n v="1"/>
    <n v="779.8"/>
    <n v="0.25"/>
    <n v="584.85"/>
    <s v="Debit Card"/>
    <x v="0"/>
    <x v="0"/>
    <x v="0"/>
    <n v="779.8"/>
    <n v="584.84999999999991"/>
    <x v="1"/>
    <m/>
    <m/>
    <n v="6400.6183730158691"/>
    <n v="194.95000000000005"/>
    <n v="3.205950243652219E-2"/>
    <n v="1"/>
    <n v="0"/>
    <n v="0"/>
  </r>
  <r>
    <x v="993"/>
    <x v="106"/>
    <s v="Karnataka"/>
    <x v="0"/>
    <x v="0"/>
    <x v="4"/>
    <n v="1"/>
    <n v="1372.47"/>
    <n v="0.2"/>
    <n v="1097.98"/>
    <s v="COD"/>
    <x v="0"/>
    <x v="2"/>
    <x v="1"/>
    <n v="1372.47"/>
    <n v="1097.9760000000001"/>
    <x v="0"/>
    <m/>
    <m/>
    <n v="6400.6183730158691"/>
    <n v="274.49399999999991"/>
    <n v="1.4572267517687091E-2"/>
    <n v="0"/>
    <n v="1"/>
    <n v="0"/>
  </r>
  <r>
    <x v="994"/>
    <x v="15"/>
    <s v="Karnataka"/>
    <x v="1"/>
    <x v="0"/>
    <x v="2"/>
    <n v="3"/>
    <n v="3523.46"/>
    <n v="0.23"/>
    <n v="8139.19"/>
    <s v="COD"/>
    <x v="2"/>
    <x v="0"/>
    <x v="0"/>
    <n v="10570.380000000001"/>
    <n v="8139.1926000000012"/>
    <x v="0"/>
    <m/>
    <m/>
    <n v="6557.4564173228364"/>
    <n v="2431.1873999999998"/>
    <n v="6.5276745017681485E-3"/>
    <n v="1"/>
    <n v="0"/>
    <n v="0"/>
  </r>
  <r>
    <x v="995"/>
    <x v="115"/>
    <s v="Gujarat"/>
    <x v="1"/>
    <x v="4"/>
    <x v="16"/>
    <n v="4"/>
    <n v="3374.35"/>
    <n v="0.13"/>
    <n v="11742.74"/>
    <s v="Net Banking"/>
    <x v="1"/>
    <x v="2"/>
    <x v="0"/>
    <n v="13497.4"/>
    <n v="11742.737999999999"/>
    <x v="4"/>
    <m/>
    <m/>
    <n v="7014.593770491806"/>
    <n v="1754.6620000000003"/>
    <n v="3.8525938328863342E-3"/>
    <n v="1"/>
    <n v="0"/>
    <n v="0"/>
  </r>
  <r>
    <x v="996"/>
    <x v="23"/>
    <s v="Tamil Nadu"/>
    <x v="3"/>
    <x v="4"/>
    <x v="17"/>
    <n v="3"/>
    <n v="3854.39"/>
    <n v="0.18"/>
    <n v="9481.7999999999993"/>
    <s v="Debit Card"/>
    <x v="0"/>
    <x v="1"/>
    <x v="0"/>
    <n v="11563.17"/>
    <n v="9481.7993999999999"/>
    <x v="4"/>
    <m/>
    <m/>
    <n v="6400.6183730158691"/>
    <n v="2081.3706000000002"/>
    <n v="4.6699996627222471E-3"/>
    <n v="1"/>
    <n v="0"/>
    <n v="0"/>
  </r>
  <r>
    <x v="997"/>
    <x v="162"/>
    <s v="Maharashtra"/>
    <x v="3"/>
    <x v="3"/>
    <x v="8"/>
    <n v="2"/>
    <n v="164.33"/>
    <n v="0.05"/>
    <n v="312.23"/>
    <s v="Net Banking"/>
    <x v="0"/>
    <x v="1"/>
    <x v="0"/>
    <n v="328.66"/>
    <n v="312.22700000000003"/>
    <x v="3"/>
    <m/>
    <m/>
    <n v="6400.6183730158691"/>
    <n v="16.432999999999993"/>
    <n v="3.0426580660865329E-2"/>
    <n v="1"/>
    <n v="0"/>
    <n v="0"/>
  </r>
  <r>
    <x v="998"/>
    <x v="130"/>
    <s v="Gujarat"/>
    <x v="3"/>
    <x v="4"/>
    <x v="16"/>
    <n v="3"/>
    <n v="3826.39"/>
    <n v="0.08"/>
    <n v="10560.84"/>
    <s v="COD"/>
    <x v="1"/>
    <x v="1"/>
    <x v="3"/>
    <n v="11479.17"/>
    <n v="10560.8364"/>
    <x v="4"/>
    <m/>
    <m/>
    <n v="7014.593770491806"/>
    <n v="918.33359999999993"/>
    <n v="2.0907434945209454E-3"/>
    <n v="0"/>
    <n v="0"/>
    <n v="1"/>
  </r>
  <r>
    <x v="999"/>
    <x v="58"/>
    <s v="Delhi"/>
    <x v="3"/>
    <x v="0"/>
    <x v="4"/>
    <n v="4"/>
    <n v="4352.51"/>
    <n v="0.13"/>
    <n v="15146.73"/>
    <s v="UPI"/>
    <x v="2"/>
    <x v="1"/>
    <x v="0"/>
    <n v="17410.04"/>
    <n v="15146.7348"/>
    <x v="0"/>
    <m/>
    <m/>
    <n v="6557.4564173228364"/>
    <n v="2263.3052000000007"/>
    <n v="2.9867823393857798E-3"/>
    <n v="1"/>
    <n v="0"/>
    <n v="0"/>
  </r>
  <r>
    <x v="1000"/>
    <x v="108"/>
    <s v="Karnataka"/>
    <x v="0"/>
    <x v="2"/>
    <x v="11"/>
    <n v="1"/>
    <n v="821.72"/>
    <n v="0.22"/>
    <n v="640.94000000000005"/>
    <s v="COD"/>
    <x v="1"/>
    <x v="0"/>
    <x v="0"/>
    <n v="821.72"/>
    <n v="640.94159999999999"/>
    <x v="2"/>
    <m/>
    <m/>
    <n v="7014.593770491806"/>
    <n v="180.77840000000003"/>
    <n v="2.6773110061821544E-2"/>
    <n v="1"/>
    <n v="0"/>
    <n v="0"/>
  </r>
  <r>
    <x v="1001"/>
    <x v="133"/>
    <s v="Karnataka"/>
    <x v="0"/>
    <x v="2"/>
    <x v="11"/>
    <n v="5"/>
    <n v="2317.94"/>
    <n v="7.0000000000000007E-2"/>
    <n v="10778.42"/>
    <s v="Credit Card"/>
    <x v="2"/>
    <x v="0"/>
    <x v="0"/>
    <n v="11589.7"/>
    <n v="10778.421"/>
    <x v="2"/>
    <m/>
    <m/>
    <n v="6557.4564173228364"/>
    <n v="811.27900000000045"/>
    <n v="3.0199228625417398E-3"/>
    <n v="1"/>
    <n v="0"/>
    <n v="0"/>
  </r>
  <r>
    <x v="1002"/>
    <x v="51"/>
    <s v="Tamil Nadu"/>
    <x v="0"/>
    <x v="3"/>
    <x v="12"/>
    <n v="5"/>
    <n v="1735.32"/>
    <n v="0.11"/>
    <n v="7722.17"/>
    <s v="COD"/>
    <x v="2"/>
    <x v="1"/>
    <x v="0"/>
    <n v="8676.6"/>
    <n v="7722.1740000000009"/>
    <x v="3"/>
    <m/>
    <m/>
    <n v="6557.4564173228364"/>
    <n v="954.42599999999948"/>
    <n v="6.3388885047138289E-3"/>
    <n v="1"/>
    <n v="0"/>
    <n v="0"/>
  </r>
  <r>
    <x v="1003"/>
    <x v="153"/>
    <s v="Delhi"/>
    <x v="1"/>
    <x v="2"/>
    <x v="5"/>
    <n v="4"/>
    <n v="965.56"/>
    <n v="7.0000000000000007E-2"/>
    <n v="3591.88"/>
    <s v="UPI"/>
    <x v="0"/>
    <x v="0"/>
    <x v="0"/>
    <n v="3862.24"/>
    <n v="3591.8831999999998"/>
    <x v="2"/>
    <m/>
    <m/>
    <n v="6400.6183730158691"/>
    <n v="270.35680000000002"/>
    <n v="7.2496789427896769E-3"/>
    <n v="1"/>
    <n v="0"/>
    <n v="0"/>
  </r>
  <r>
    <x v="1004"/>
    <x v="150"/>
    <s v="Delhi"/>
    <x v="3"/>
    <x v="0"/>
    <x v="0"/>
    <n v="1"/>
    <n v="360.38"/>
    <n v="0.01"/>
    <n v="356.78"/>
    <s v="Credit Card"/>
    <x v="0"/>
    <x v="1"/>
    <x v="0"/>
    <n v="360.38"/>
    <n v="356.77620000000002"/>
    <x v="0"/>
    <m/>
    <m/>
    <n v="6400.6183730158691"/>
    <n v="3.6037999999999784"/>
    <n v="2.7748487707419949E-3"/>
    <n v="1"/>
    <n v="0"/>
    <n v="0"/>
  </r>
  <r>
    <x v="1005"/>
    <x v="117"/>
    <s v="Delhi"/>
    <x v="2"/>
    <x v="0"/>
    <x v="2"/>
    <n v="4"/>
    <n v="2020.35"/>
    <n v="0.03"/>
    <n v="7838.96"/>
    <s v="COD"/>
    <x v="1"/>
    <x v="0"/>
    <x v="0"/>
    <n v="8081.4"/>
    <n v="7838.9579999999996"/>
    <x v="0"/>
    <m/>
    <m/>
    <n v="7014.593770491806"/>
    <n v="242.44200000000001"/>
    <n v="1.4848912317172768E-3"/>
    <n v="1"/>
    <n v="0"/>
    <n v="0"/>
  </r>
  <r>
    <x v="1006"/>
    <x v="98"/>
    <s v="Karnataka"/>
    <x v="1"/>
    <x v="3"/>
    <x v="12"/>
    <n v="5"/>
    <n v="1511.1"/>
    <n v="0"/>
    <n v="7555.5"/>
    <s v="UPI"/>
    <x v="1"/>
    <x v="2"/>
    <x v="0"/>
    <n v="7555.5"/>
    <n v="7555.5"/>
    <x v="3"/>
    <m/>
    <m/>
    <n v="7014.593770491806"/>
    <n v="0"/>
    <n v="0"/>
    <n v="1"/>
    <n v="0"/>
    <n v="0"/>
  </r>
  <r>
    <x v="1007"/>
    <x v="18"/>
    <s v="Karnataka"/>
    <x v="1"/>
    <x v="3"/>
    <x v="12"/>
    <n v="2"/>
    <n v="1727.56"/>
    <n v="0.11"/>
    <n v="3075.06"/>
    <s v="Credit Card"/>
    <x v="0"/>
    <x v="2"/>
    <x v="0"/>
    <n v="3455.12"/>
    <n v="3075.0567999999998"/>
    <x v="3"/>
    <m/>
    <m/>
    <n v="6400.6183730158691"/>
    <n v="380.06320000000005"/>
    <n v="6.367362059783741E-3"/>
    <n v="1"/>
    <n v="0"/>
    <n v="0"/>
  </r>
  <r>
    <x v="1008"/>
    <x v="113"/>
    <s v="Karnataka"/>
    <x v="0"/>
    <x v="0"/>
    <x v="4"/>
    <n v="1"/>
    <n v="3010.63"/>
    <n v="0.24"/>
    <n v="2288.08"/>
    <s v="Credit Card"/>
    <x v="0"/>
    <x v="0"/>
    <x v="0"/>
    <n v="3010.63"/>
    <n v="2288.0788000000002"/>
    <x v="0"/>
    <m/>
    <m/>
    <n v="6400.6183730158691"/>
    <n v="722.55119999999988"/>
    <n v="7.9717534203804525E-3"/>
    <n v="1"/>
    <n v="0"/>
    <n v="0"/>
  </r>
  <r>
    <x v="1009"/>
    <x v="35"/>
    <s v="Maharashtra"/>
    <x v="3"/>
    <x v="3"/>
    <x v="15"/>
    <n v="5"/>
    <n v="3432.23"/>
    <n v="7.0000000000000007E-2"/>
    <n v="15959.87"/>
    <s v="Credit Card"/>
    <x v="0"/>
    <x v="2"/>
    <x v="3"/>
    <n v="17161.150000000001"/>
    <n v="15959.869500000001"/>
    <x v="3"/>
    <m/>
    <m/>
    <n v="6400.6183730158691"/>
    <n v="1201.2805000000008"/>
    <n v="2.039490360494489E-3"/>
    <n v="0"/>
    <n v="0"/>
    <n v="1"/>
  </r>
  <r>
    <x v="1010"/>
    <x v="180"/>
    <s v="Karnataka"/>
    <x v="1"/>
    <x v="0"/>
    <x v="0"/>
    <n v="4"/>
    <n v="3700.59"/>
    <n v="0.25"/>
    <n v="11101.77"/>
    <s v="UPI"/>
    <x v="2"/>
    <x v="1"/>
    <x v="0"/>
    <n v="14802.36"/>
    <n v="11101.77"/>
    <x v="0"/>
    <m/>
    <m/>
    <n v="6557.4564173228364"/>
    <n v="3700.59"/>
    <n v="6.7556794997554442E-3"/>
    <n v="1"/>
    <n v="0"/>
    <n v="0"/>
  </r>
  <r>
    <x v="1011"/>
    <x v="40"/>
    <s v="Karnataka"/>
    <x v="1"/>
    <x v="2"/>
    <x v="7"/>
    <n v="3"/>
    <n v="4467.72"/>
    <n v="0.19"/>
    <n v="10856.56"/>
    <s v="UPI"/>
    <x v="1"/>
    <x v="0"/>
    <x v="0"/>
    <n v="13403.16"/>
    <n v="10856.559600000001"/>
    <x v="2"/>
    <m/>
    <m/>
    <n v="7014.593770491806"/>
    <n v="2546.6003999999994"/>
    <n v="4.2527284610494832E-3"/>
    <n v="1"/>
    <n v="0"/>
    <n v="0"/>
  </r>
  <r>
    <x v="1012"/>
    <x v="71"/>
    <s v="Delhi"/>
    <x v="1"/>
    <x v="1"/>
    <x v="13"/>
    <n v="2"/>
    <n v="1850.25"/>
    <n v="0.01"/>
    <n v="3663.49"/>
    <s v="Net Banking"/>
    <x v="0"/>
    <x v="0"/>
    <x v="0"/>
    <n v="3700.5"/>
    <n v="3663.4949999999999"/>
    <x v="1"/>
    <m/>
    <m/>
    <n v="6400.6183730158691"/>
    <n v="37.005000000000109"/>
    <n v="5.4046750439129846E-4"/>
    <n v="1"/>
    <n v="0"/>
    <n v="0"/>
  </r>
  <r>
    <x v="1013"/>
    <x v="139"/>
    <s v="Tamil Nadu"/>
    <x v="3"/>
    <x v="0"/>
    <x v="4"/>
    <n v="5"/>
    <n v="4506.18"/>
    <n v="0.11"/>
    <n v="20052.5"/>
    <s v="Credit Card"/>
    <x v="2"/>
    <x v="0"/>
    <x v="0"/>
    <n v="22530.9"/>
    <n v="20052.501"/>
    <x v="0"/>
    <m/>
    <m/>
    <n v="6557.4564173228364"/>
    <n v="2478.3990000000013"/>
    <n v="2.4410920114154339E-3"/>
    <n v="1"/>
    <n v="0"/>
    <n v="0"/>
  </r>
  <r>
    <x v="1014"/>
    <x v="45"/>
    <s v="Tamil Nadu"/>
    <x v="2"/>
    <x v="4"/>
    <x v="17"/>
    <n v="3"/>
    <n v="1615.68"/>
    <n v="0.01"/>
    <n v="4798.57"/>
    <s v="COD"/>
    <x v="2"/>
    <x v="0"/>
    <x v="3"/>
    <n v="4847.04"/>
    <n v="4798.5695999999998"/>
    <x v="4"/>
    <m/>
    <m/>
    <n v="6557.4564173228364"/>
    <n v="48.470400000000154"/>
    <n v="6.189344424638542E-4"/>
    <n v="0"/>
    <n v="0"/>
    <n v="1"/>
  </r>
  <r>
    <x v="1015"/>
    <x v="45"/>
    <s v="Tamil Nadu"/>
    <x v="3"/>
    <x v="0"/>
    <x v="3"/>
    <n v="3"/>
    <n v="639.92999999999995"/>
    <n v="0"/>
    <n v="1919.79"/>
    <s v="COD"/>
    <x v="2"/>
    <x v="0"/>
    <x v="0"/>
    <n v="1919.79"/>
    <n v="1919.79"/>
    <x v="0"/>
    <m/>
    <m/>
    <n v="6557.4564173228364"/>
    <n v="0"/>
    <n v="0"/>
    <n v="1"/>
    <n v="0"/>
    <n v="0"/>
  </r>
  <r>
    <x v="1016"/>
    <x v="99"/>
    <s v="Gujarat"/>
    <x v="0"/>
    <x v="3"/>
    <x v="9"/>
    <n v="2"/>
    <n v="1587.86"/>
    <n v="7.0000000000000007E-2"/>
    <n v="2953.42"/>
    <s v="COD"/>
    <x v="1"/>
    <x v="1"/>
    <x v="0"/>
    <n v="3175.72"/>
    <n v="2953.4195999999997"/>
    <x v="3"/>
    <m/>
    <m/>
    <n v="7014.593770491806"/>
    <n v="222.30040000000008"/>
    <n v="4.4084491076039458E-3"/>
    <n v="1"/>
    <n v="0"/>
    <n v="0"/>
  </r>
  <r>
    <x v="1017"/>
    <x v="24"/>
    <s v="Gujarat"/>
    <x v="0"/>
    <x v="3"/>
    <x v="9"/>
    <n v="4"/>
    <n v="1598.53"/>
    <n v="0.11"/>
    <n v="5690.77"/>
    <s v="Credit Card"/>
    <x v="0"/>
    <x v="0"/>
    <x v="0"/>
    <n v="6394.12"/>
    <n v="5690.7668000000003"/>
    <x v="3"/>
    <m/>
    <m/>
    <n v="6400.6183730158691"/>
    <n v="703.35319999999956"/>
    <n v="6.8813222147848345E-3"/>
    <n v="1"/>
    <n v="0"/>
    <n v="0"/>
  </r>
  <r>
    <x v="1018"/>
    <x v="117"/>
    <s v="Karnataka"/>
    <x v="3"/>
    <x v="3"/>
    <x v="9"/>
    <n v="5"/>
    <n v="859.68"/>
    <n v="0.02"/>
    <n v="4212.43"/>
    <s v="COD"/>
    <x v="1"/>
    <x v="1"/>
    <x v="2"/>
    <n v="4298.3999999999996"/>
    <n v="4212.4319999999998"/>
    <x v="3"/>
    <m/>
    <m/>
    <n v="7014.593770491806"/>
    <n v="85.967999999999847"/>
    <n v="2.3264470500651406E-3"/>
    <n v="0"/>
    <n v="0"/>
    <n v="0"/>
  </r>
  <r>
    <x v="1019"/>
    <x v="127"/>
    <s v="Gujarat"/>
    <x v="1"/>
    <x v="3"/>
    <x v="15"/>
    <n v="2"/>
    <n v="257.47000000000003"/>
    <n v="0.23"/>
    <n v="396.5"/>
    <s v="Credit Card"/>
    <x v="2"/>
    <x v="2"/>
    <x v="0"/>
    <n v="514.94000000000005"/>
    <n v="396.50380000000007"/>
    <x v="3"/>
    <m/>
    <m/>
    <n v="6557.4564173228364"/>
    <n v="118.43619999999999"/>
    <n v="8.9330795820872333E-2"/>
    <n v="1"/>
    <n v="0"/>
    <n v="0"/>
  </r>
  <r>
    <x v="1020"/>
    <x v="87"/>
    <s v="Karnataka"/>
    <x v="3"/>
    <x v="0"/>
    <x v="2"/>
    <n v="2"/>
    <n v="2863.15"/>
    <n v="0.17"/>
    <n v="4752.83"/>
    <s v="COD"/>
    <x v="2"/>
    <x v="1"/>
    <x v="0"/>
    <n v="5726.3"/>
    <n v="4752.8289999999997"/>
    <x v="0"/>
    <m/>
    <m/>
    <n v="6557.4564173228364"/>
    <n v="973.47100000000046"/>
    <n v="5.9375163718282309E-3"/>
    <n v="1"/>
    <n v="0"/>
    <n v="0"/>
  </r>
  <r>
    <x v="1021"/>
    <x v="34"/>
    <s v="Delhi"/>
    <x v="1"/>
    <x v="3"/>
    <x v="9"/>
    <n v="2"/>
    <n v="1575.21"/>
    <n v="0.02"/>
    <n v="3087.41"/>
    <s v="Net Banking"/>
    <x v="1"/>
    <x v="0"/>
    <x v="0"/>
    <n v="3150.42"/>
    <n v="3087.4115999999999"/>
    <x v="3"/>
    <m/>
    <m/>
    <n v="7014.593770491806"/>
    <n v="63.008400000000165"/>
    <n v="1.2696719802439041E-3"/>
    <n v="1"/>
    <n v="0"/>
    <n v="0"/>
  </r>
  <r>
    <x v="1022"/>
    <x v="142"/>
    <s v="Maharashtra"/>
    <x v="2"/>
    <x v="2"/>
    <x v="5"/>
    <n v="4"/>
    <n v="3501.25"/>
    <n v="0.13"/>
    <n v="12184.35"/>
    <s v="Debit Card"/>
    <x v="1"/>
    <x v="0"/>
    <x v="0"/>
    <n v="14005"/>
    <n v="12184.35"/>
    <x v="2"/>
    <m/>
    <m/>
    <n v="7014.593770491806"/>
    <n v="1820.6499999999996"/>
    <n v="3.7129596572652622E-3"/>
    <n v="1"/>
    <n v="0"/>
    <n v="0"/>
  </r>
  <r>
    <x v="1023"/>
    <x v="123"/>
    <s v="Tamil Nadu"/>
    <x v="0"/>
    <x v="2"/>
    <x v="5"/>
    <n v="1"/>
    <n v="4571.54"/>
    <n v="0.01"/>
    <n v="4525.82"/>
    <s v="Net Banking"/>
    <x v="2"/>
    <x v="1"/>
    <x v="3"/>
    <n v="4571.54"/>
    <n v="4525.8245999999999"/>
    <x v="2"/>
    <m/>
    <m/>
    <n v="6557.4564173228364"/>
    <n v="45.715400000000045"/>
    <n v="2.1874466809871512E-4"/>
    <n v="0"/>
    <n v="0"/>
    <n v="1"/>
  </r>
  <r>
    <x v="1024"/>
    <x v="62"/>
    <s v="Delhi"/>
    <x v="2"/>
    <x v="1"/>
    <x v="1"/>
    <n v="3"/>
    <n v="723.65"/>
    <n v="0.14000000000000001"/>
    <n v="1867.02"/>
    <s v="COD"/>
    <x v="1"/>
    <x v="0"/>
    <x v="0"/>
    <n v="2170.9499999999998"/>
    <n v="1867.0169999999998"/>
    <x v="1"/>
    <m/>
    <m/>
    <n v="7014.593770491806"/>
    <n v="303.93299999999999"/>
    <n v="1.9346369101084782E-2"/>
    <n v="1"/>
    <n v="0"/>
    <n v="0"/>
  </r>
  <r>
    <x v="1025"/>
    <x v="2"/>
    <s v="Tamil Nadu"/>
    <x v="2"/>
    <x v="2"/>
    <x v="11"/>
    <n v="5"/>
    <n v="2355.08"/>
    <n v="0.01"/>
    <n v="11657.65"/>
    <s v="Credit Card"/>
    <x v="2"/>
    <x v="2"/>
    <x v="3"/>
    <n v="11775.4"/>
    <n v="11657.645999999999"/>
    <x v="2"/>
    <m/>
    <m/>
    <n v="6557.4564173228364"/>
    <n v="117.75400000000081"/>
    <n v="4.2461402585050189E-4"/>
    <n v="0"/>
    <n v="0"/>
    <n v="1"/>
  </r>
  <r>
    <x v="1026"/>
    <x v="131"/>
    <s v="Gujarat"/>
    <x v="0"/>
    <x v="0"/>
    <x v="2"/>
    <n v="5"/>
    <n v="2459.19"/>
    <n v="0.08"/>
    <n v="11312.27"/>
    <s v="Credit Card"/>
    <x v="2"/>
    <x v="2"/>
    <x v="0"/>
    <n v="12295.95"/>
    <n v="11312.274000000001"/>
    <x v="0"/>
    <m/>
    <m/>
    <n v="6557.4564173228364"/>
    <n v="983.67599999999948"/>
    <n v="3.2531036642146401E-3"/>
    <n v="1"/>
    <n v="0"/>
    <n v="0"/>
  </r>
  <r>
    <x v="1027"/>
    <x v="142"/>
    <s v="Delhi"/>
    <x v="3"/>
    <x v="1"/>
    <x v="13"/>
    <n v="5"/>
    <n v="3728.08"/>
    <n v="0.12"/>
    <n v="16403.55"/>
    <s v="COD"/>
    <x v="0"/>
    <x v="2"/>
    <x v="0"/>
    <n v="18640.400000000001"/>
    <n v="16403.552"/>
    <x v="1"/>
    <m/>
    <m/>
    <n v="6400.6183730158691"/>
    <n v="2236.8480000000018"/>
    <n v="3.2188150468874057E-3"/>
    <n v="1"/>
    <n v="0"/>
    <n v="0"/>
  </r>
  <r>
    <x v="1028"/>
    <x v="152"/>
    <s v="Tamil Nadu"/>
    <x v="0"/>
    <x v="4"/>
    <x v="19"/>
    <n v="2"/>
    <n v="662.07"/>
    <n v="0"/>
    <n v="1324.14"/>
    <s v="COD"/>
    <x v="1"/>
    <x v="0"/>
    <x v="0"/>
    <n v="1324.14"/>
    <n v="1324.14"/>
    <x v="4"/>
    <m/>
    <m/>
    <n v="7014.593770491806"/>
    <n v="0"/>
    <n v="0"/>
    <n v="1"/>
    <n v="0"/>
    <n v="0"/>
  </r>
  <r>
    <x v="1029"/>
    <x v="9"/>
    <s v="Maharashtra"/>
    <x v="2"/>
    <x v="3"/>
    <x v="12"/>
    <n v="5"/>
    <n v="2274.6999999999998"/>
    <n v="0.01"/>
    <n v="11259.76"/>
    <s v="Net Banking"/>
    <x v="0"/>
    <x v="2"/>
    <x v="0"/>
    <n v="11373.5"/>
    <n v="11259.764999999999"/>
    <x v="3"/>
    <m/>
    <m/>
    <n v="6400.6183730158691"/>
    <n v="113.73500000000058"/>
    <n v="4.3961841121906191E-4"/>
    <n v="1"/>
    <n v="0"/>
    <n v="0"/>
  </r>
  <r>
    <x v="1030"/>
    <x v="174"/>
    <s v="Gujarat"/>
    <x v="3"/>
    <x v="3"/>
    <x v="12"/>
    <n v="4"/>
    <n v="4310.6400000000003"/>
    <n v="0.15"/>
    <n v="14656.18"/>
    <s v="UPI"/>
    <x v="1"/>
    <x v="1"/>
    <x v="0"/>
    <n v="17242.560000000001"/>
    <n v="14656.176000000001"/>
    <x v="3"/>
    <m/>
    <m/>
    <n v="7014.593770491806"/>
    <n v="2586.384"/>
    <n v="3.4797617059183785E-3"/>
    <n v="1"/>
    <n v="0"/>
    <n v="0"/>
  </r>
  <r>
    <x v="1031"/>
    <x v="126"/>
    <s v="Delhi"/>
    <x v="0"/>
    <x v="3"/>
    <x v="12"/>
    <n v="5"/>
    <n v="1081.72"/>
    <n v="0.12"/>
    <n v="4759.57"/>
    <s v="Debit Card"/>
    <x v="1"/>
    <x v="1"/>
    <x v="2"/>
    <n v="5408.6"/>
    <n v="4759.5680000000002"/>
    <x v="3"/>
    <m/>
    <m/>
    <n v="7014.593770491806"/>
    <n v="649.03200000000015"/>
    <n v="1.1093443774729135E-2"/>
    <n v="0"/>
    <n v="0"/>
    <n v="0"/>
  </r>
  <r>
    <x v="1032"/>
    <x v="89"/>
    <s v="Karnataka"/>
    <x v="0"/>
    <x v="2"/>
    <x v="6"/>
    <n v="1"/>
    <n v="2373.42"/>
    <n v="0.2"/>
    <n v="1898.74"/>
    <s v="Net Banking"/>
    <x v="2"/>
    <x v="2"/>
    <x v="0"/>
    <n v="2373.42"/>
    <n v="1898.7360000000001"/>
    <x v="2"/>
    <m/>
    <m/>
    <n v="6557.4564173228364"/>
    <n v="474.68399999999997"/>
    <n v="8.4266585770744317E-3"/>
    <n v="1"/>
    <n v="0"/>
    <n v="0"/>
  </r>
  <r>
    <x v="1033"/>
    <x v="167"/>
    <s v="Maharashtra"/>
    <x v="1"/>
    <x v="0"/>
    <x v="3"/>
    <n v="1"/>
    <n v="3261.03"/>
    <n v="0.22"/>
    <n v="2543.6"/>
    <s v="COD"/>
    <x v="2"/>
    <x v="0"/>
    <x v="0"/>
    <n v="3261.03"/>
    <n v="2543.6034000000004"/>
    <x v="0"/>
    <m/>
    <m/>
    <n v="6557.4564173228364"/>
    <n v="717.42659999999978"/>
    <n v="6.7463347469971149E-3"/>
    <n v="1"/>
    <n v="0"/>
    <n v="0"/>
  </r>
  <r>
    <x v="1034"/>
    <x v="141"/>
    <s v="Tamil Nadu"/>
    <x v="3"/>
    <x v="4"/>
    <x v="16"/>
    <n v="1"/>
    <n v="4910.59"/>
    <n v="0.09"/>
    <n v="4468.6400000000003"/>
    <s v="Net Banking"/>
    <x v="2"/>
    <x v="0"/>
    <x v="0"/>
    <n v="4910.59"/>
    <n v="4468.6369000000004"/>
    <x v="4"/>
    <m/>
    <m/>
    <n v="6557.4564173228364"/>
    <n v="441.95309999999972"/>
    <n v="1.8327736585624129E-3"/>
    <n v="1"/>
    <n v="0"/>
    <n v="0"/>
  </r>
  <r>
    <x v="1035"/>
    <x v="23"/>
    <s v="Gujarat"/>
    <x v="1"/>
    <x v="1"/>
    <x v="14"/>
    <n v="2"/>
    <n v="1824.15"/>
    <n v="0.18"/>
    <n v="2991.61"/>
    <s v="Credit Card"/>
    <x v="0"/>
    <x v="1"/>
    <x v="0"/>
    <n v="3648.3"/>
    <n v="2991.6060000000002"/>
    <x v="1"/>
    <m/>
    <m/>
    <n v="6400.6183730158691"/>
    <n v="656.69399999999996"/>
    <n v="9.8676095715812834E-3"/>
    <n v="1"/>
    <n v="0"/>
    <n v="0"/>
  </r>
  <r>
    <x v="1036"/>
    <x v="160"/>
    <s v="Karnataka"/>
    <x v="3"/>
    <x v="3"/>
    <x v="9"/>
    <n v="4"/>
    <n v="1944.96"/>
    <n v="0.12"/>
    <n v="6846.26"/>
    <s v="Net Banking"/>
    <x v="0"/>
    <x v="0"/>
    <x v="0"/>
    <n v="7779.84"/>
    <n v="6846.2592000000004"/>
    <x v="3"/>
    <m/>
    <m/>
    <n v="6400.6183730158691"/>
    <n v="933.58079999999973"/>
    <n v="6.1697926949654484E-3"/>
    <n v="1"/>
    <n v="0"/>
    <n v="0"/>
  </r>
  <r>
    <x v="1037"/>
    <x v="13"/>
    <s v="Delhi"/>
    <x v="0"/>
    <x v="1"/>
    <x v="1"/>
    <n v="5"/>
    <n v="1805.67"/>
    <n v="0.15"/>
    <n v="7674.1"/>
    <s v="UPI"/>
    <x v="1"/>
    <x v="1"/>
    <x v="0"/>
    <n v="9028.35"/>
    <n v="7674.0974999999999"/>
    <x v="1"/>
    <m/>
    <m/>
    <n v="7014.593770491806"/>
    <n v="1354.2525000000005"/>
    <n v="8.3071657611855972E-3"/>
    <n v="1"/>
    <n v="0"/>
    <n v="0"/>
  </r>
  <r>
    <x v="1038"/>
    <x v="175"/>
    <s v="Maharashtra"/>
    <x v="3"/>
    <x v="3"/>
    <x v="12"/>
    <n v="4"/>
    <n v="1685.93"/>
    <n v="0.06"/>
    <n v="6339.1"/>
    <s v="Credit Card"/>
    <x v="2"/>
    <x v="0"/>
    <x v="0"/>
    <n v="6743.72"/>
    <n v="6339.0968000000003"/>
    <x v="3"/>
    <m/>
    <m/>
    <n v="6557.4564173228364"/>
    <n v="404.6232"/>
    <n v="3.5588666196105416E-3"/>
    <n v="1"/>
    <n v="0"/>
    <n v="0"/>
  </r>
  <r>
    <x v="1039"/>
    <x v="56"/>
    <s v="Tamil Nadu"/>
    <x v="0"/>
    <x v="3"/>
    <x v="15"/>
    <n v="5"/>
    <n v="1327.37"/>
    <n v="0.01"/>
    <n v="6570.48"/>
    <s v="Credit Card"/>
    <x v="0"/>
    <x v="0"/>
    <x v="0"/>
    <n v="6636.8499999999995"/>
    <n v="6570.481499999999"/>
    <x v="3"/>
    <m/>
    <m/>
    <n v="6400.6183730158691"/>
    <n v="66.368500000000495"/>
    <n v="7.5336944484205614E-4"/>
    <n v="1"/>
    <n v="0"/>
    <n v="0"/>
  </r>
  <r>
    <x v="1040"/>
    <x v="109"/>
    <s v="Delhi"/>
    <x v="3"/>
    <x v="4"/>
    <x v="19"/>
    <n v="4"/>
    <n v="1950.38"/>
    <n v="0.25"/>
    <n v="5851.14"/>
    <s v="UPI"/>
    <x v="0"/>
    <x v="0"/>
    <x v="0"/>
    <n v="7801.52"/>
    <n v="5851.14"/>
    <x v="4"/>
    <m/>
    <m/>
    <n v="6400.6183730158691"/>
    <n v="1950.38"/>
    <n v="1.2818014950932637E-2"/>
    <n v="1"/>
    <n v="0"/>
    <n v="0"/>
  </r>
  <r>
    <x v="1041"/>
    <x v="5"/>
    <s v="Karnataka"/>
    <x v="0"/>
    <x v="2"/>
    <x v="5"/>
    <n v="2"/>
    <n v="2226.91"/>
    <n v="0.13"/>
    <n v="3874.82"/>
    <s v="Debit Card"/>
    <x v="0"/>
    <x v="2"/>
    <x v="0"/>
    <n v="4453.82"/>
    <n v="3874.8233999999998"/>
    <x v="2"/>
    <m/>
    <m/>
    <n v="6400.6183730158691"/>
    <n v="578.99659999999994"/>
    <n v="5.837685402643125E-3"/>
    <n v="1"/>
    <n v="0"/>
    <n v="0"/>
  </r>
  <r>
    <x v="1042"/>
    <x v="8"/>
    <s v="Maharashtra"/>
    <x v="2"/>
    <x v="0"/>
    <x v="4"/>
    <n v="3"/>
    <n v="3894.49"/>
    <n v="0.14000000000000001"/>
    <n v="10047.780000000001"/>
    <s v="Debit Card"/>
    <x v="0"/>
    <x v="2"/>
    <x v="0"/>
    <n v="11683.47"/>
    <n v="10047.7842"/>
    <x v="0"/>
    <m/>
    <m/>
    <n v="6400.6183730158691"/>
    <n v="1635.6857999999993"/>
    <n v="3.5948224286106788E-3"/>
    <n v="1"/>
    <n v="0"/>
    <n v="0"/>
  </r>
  <r>
    <x v="1043"/>
    <x v="35"/>
    <s v="Delhi"/>
    <x v="3"/>
    <x v="1"/>
    <x v="14"/>
    <n v="4"/>
    <n v="2554.17"/>
    <n v="0.09"/>
    <n v="9297.18"/>
    <s v="Debit Card"/>
    <x v="1"/>
    <x v="0"/>
    <x v="3"/>
    <n v="10216.68"/>
    <n v="9297.1787999999997"/>
    <x v="1"/>
    <m/>
    <m/>
    <n v="7014.593770491806"/>
    <n v="919.50120000000061"/>
    <n v="3.5236495613056289E-3"/>
    <n v="0"/>
    <n v="0"/>
    <n v="1"/>
  </r>
  <r>
    <x v="1044"/>
    <x v="67"/>
    <s v="Tamil Nadu"/>
    <x v="0"/>
    <x v="2"/>
    <x v="5"/>
    <n v="1"/>
    <n v="723.24"/>
    <n v="0.13"/>
    <n v="629.22"/>
    <s v="Credit Card"/>
    <x v="1"/>
    <x v="2"/>
    <x v="0"/>
    <n v="723.24"/>
    <n v="629.21879999999999"/>
    <x v="2"/>
    <m/>
    <m/>
    <n v="7014.593770491806"/>
    <n v="94.021200000000022"/>
    <n v="1.7974669542613796E-2"/>
    <n v="1"/>
    <n v="0"/>
    <n v="0"/>
  </r>
  <r>
    <x v="1045"/>
    <x v="172"/>
    <s v="Maharashtra"/>
    <x v="2"/>
    <x v="0"/>
    <x v="2"/>
    <n v="3"/>
    <n v="2013.09"/>
    <n v="0.09"/>
    <n v="5495.74"/>
    <s v="Debit Card"/>
    <x v="2"/>
    <x v="2"/>
    <x v="0"/>
    <n v="6039.2699999999995"/>
    <n v="5495.7357000000002"/>
    <x v="0"/>
    <m/>
    <m/>
    <n v="6557.4564173228364"/>
    <n v="543.53429999999935"/>
    <n v="4.4707390131588755E-3"/>
    <n v="1"/>
    <n v="0"/>
    <n v="0"/>
  </r>
  <r>
    <x v="1046"/>
    <x v="166"/>
    <s v="Gujarat"/>
    <x v="0"/>
    <x v="1"/>
    <x v="10"/>
    <n v="3"/>
    <n v="2056.1799999999998"/>
    <n v="0.01"/>
    <n v="6106.85"/>
    <s v="COD"/>
    <x v="1"/>
    <x v="0"/>
    <x v="0"/>
    <n v="6168.5399999999991"/>
    <n v="6106.8545999999988"/>
    <x v="1"/>
    <m/>
    <m/>
    <n v="7014.593770491806"/>
    <n v="61.6854000000003"/>
    <n v="4.8633874466243231E-4"/>
    <n v="1"/>
    <n v="0"/>
    <n v="0"/>
  </r>
  <r>
    <x v="1047"/>
    <x v="76"/>
    <s v="Maharashtra"/>
    <x v="3"/>
    <x v="4"/>
    <x v="19"/>
    <n v="3"/>
    <n v="1082.51"/>
    <n v="0.22"/>
    <n v="2533.0700000000002"/>
    <s v="UPI"/>
    <x v="2"/>
    <x v="2"/>
    <x v="0"/>
    <n v="3247.5299999999997"/>
    <n v="2533.0733999999998"/>
    <x v="4"/>
    <m/>
    <m/>
    <n v="6557.4564173228364"/>
    <n v="714.45659999999998"/>
    <n v="2.03231378924906E-2"/>
    <n v="1"/>
    <n v="0"/>
    <n v="0"/>
  </r>
  <r>
    <x v="1048"/>
    <x v="21"/>
    <s v="Delhi"/>
    <x v="2"/>
    <x v="4"/>
    <x v="19"/>
    <n v="5"/>
    <n v="4531.1899999999996"/>
    <n v="0.18"/>
    <n v="18577.88"/>
    <s v="Net Banking"/>
    <x v="0"/>
    <x v="2"/>
    <x v="2"/>
    <n v="22655.949999999997"/>
    <n v="18577.879000000001"/>
    <x v="4"/>
    <m/>
    <m/>
    <n v="6400.6183730158691"/>
    <n v="4078.0709999999963"/>
    <n v="3.9724663940377694E-3"/>
    <n v="0"/>
    <n v="0"/>
    <n v="0"/>
  </r>
  <r>
    <x v="1049"/>
    <x v="33"/>
    <s v="Gujarat"/>
    <x v="3"/>
    <x v="2"/>
    <x v="7"/>
    <n v="3"/>
    <n v="3644.32"/>
    <n v="0.03"/>
    <n v="10604.97"/>
    <s v="Net Banking"/>
    <x v="0"/>
    <x v="1"/>
    <x v="0"/>
    <n v="10932.960000000001"/>
    <n v="10604.9712"/>
    <x v="2"/>
    <m/>
    <m/>
    <n v="6400.6183730158691"/>
    <n v="327.98880000000099"/>
    <n v="8.2319884093603188E-4"/>
    <n v="1"/>
    <n v="0"/>
    <n v="0"/>
  </r>
  <r>
    <x v="1050"/>
    <x v="145"/>
    <s v="Karnataka"/>
    <x v="1"/>
    <x v="2"/>
    <x v="5"/>
    <n v="1"/>
    <n v="229.13"/>
    <n v="0.2"/>
    <n v="183.3"/>
    <s v="Debit Card"/>
    <x v="0"/>
    <x v="2"/>
    <x v="0"/>
    <n v="229.13"/>
    <n v="183.304"/>
    <x v="2"/>
    <m/>
    <m/>
    <n v="6400.6183730158691"/>
    <n v="45.825999999999993"/>
    <n v="8.7286693143630259E-2"/>
    <n v="1"/>
    <n v="0"/>
    <n v="0"/>
  </r>
  <r>
    <x v="1051"/>
    <x v="177"/>
    <s v="Maharashtra"/>
    <x v="0"/>
    <x v="0"/>
    <x v="3"/>
    <n v="2"/>
    <n v="2205.62"/>
    <n v="0.11"/>
    <n v="3926"/>
    <s v="Net Banking"/>
    <x v="2"/>
    <x v="2"/>
    <x v="0"/>
    <n v="4411.24"/>
    <n v="3926.0036"/>
    <x v="0"/>
    <m/>
    <m/>
    <n v="6557.4564173228364"/>
    <n v="485.23639999999978"/>
    <n v="4.9872598181010331E-3"/>
    <n v="1"/>
    <n v="0"/>
    <n v="0"/>
  </r>
  <r>
    <x v="1052"/>
    <x v="98"/>
    <s v="Karnataka"/>
    <x v="0"/>
    <x v="1"/>
    <x v="1"/>
    <n v="4"/>
    <n v="4598.54"/>
    <n v="0.06"/>
    <n v="17290.509999999998"/>
    <s v="Debit Card"/>
    <x v="2"/>
    <x v="2"/>
    <x v="0"/>
    <n v="18394.16"/>
    <n v="17290.510399999999"/>
    <x v="1"/>
    <m/>
    <m/>
    <n v="6557.4564173228364"/>
    <n v="1103.6496000000006"/>
    <n v="1.3047619461829189E-3"/>
    <n v="1"/>
    <n v="0"/>
    <n v="0"/>
  </r>
  <r>
    <x v="1053"/>
    <x v="127"/>
    <s v="Maharashtra"/>
    <x v="0"/>
    <x v="1"/>
    <x v="13"/>
    <n v="1"/>
    <n v="377.61"/>
    <n v="0.11"/>
    <n v="336.07"/>
    <s v="Debit Card"/>
    <x v="0"/>
    <x v="1"/>
    <x v="0"/>
    <n v="377.61"/>
    <n v="336.0729"/>
    <x v="1"/>
    <m/>
    <m/>
    <n v="6400.6183730158691"/>
    <n v="41.537100000000009"/>
    <n v="2.9130584465453774E-2"/>
    <n v="1"/>
    <n v="0"/>
    <n v="0"/>
  </r>
  <r>
    <x v="1054"/>
    <x v="169"/>
    <s v="Karnataka"/>
    <x v="0"/>
    <x v="1"/>
    <x v="10"/>
    <n v="4"/>
    <n v="2445.64"/>
    <n v="0.03"/>
    <n v="9489.08"/>
    <s v="Debit Card"/>
    <x v="1"/>
    <x v="2"/>
    <x v="0"/>
    <n v="9782.56"/>
    <n v="9489.0831999999991"/>
    <x v="1"/>
    <m/>
    <m/>
    <n v="7014.593770491806"/>
    <n v="293.47680000000037"/>
    <n v="1.2266727727711355E-3"/>
    <n v="1"/>
    <n v="0"/>
    <n v="0"/>
  </r>
  <r>
    <x v="1055"/>
    <x v="173"/>
    <s v="Tamil Nadu"/>
    <x v="2"/>
    <x v="1"/>
    <x v="10"/>
    <n v="4"/>
    <n v="3594.36"/>
    <n v="0.24"/>
    <n v="10926.85"/>
    <s v="UPI"/>
    <x v="0"/>
    <x v="0"/>
    <x v="1"/>
    <n v="14377.44"/>
    <n v="10926.8544"/>
    <x v="1"/>
    <m/>
    <m/>
    <n v="6400.6183730158691"/>
    <n v="3450.5856000000003"/>
    <n v="6.6771274997496077E-3"/>
    <n v="0"/>
    <n v="1"/>
    <n v="0"/>
  </r>
  <r>
    <x v="1056"/>
    <x v="80"/>
    <s v="Karnataka"/>
    <x v="1"/>
    <x v="3"/>
    <x v="9"/>
    <n v="1"/>
    <n v="364.59"/>
    <n v="0.23"/>
    <n v="280.73"/>
    <s v="COD"/>
    <x v="1"/>
    <x v="0"/>
    <x v="0"/>
    <n v="364.59"/>
    <n v="280.73429999999996"/>
    <x v="3"/>
    <m/>
    <m/>
    <n v="7014.593770491806"/>
    <n v="83.855700000000013"/>
    <n v="6.3084560739460768E-2"/>
    <n v="1"/>
    <n v="0"/>
    <n v="0"/>
  </r>
  <r>
    <x v="1057"/>
    <x v="101"/>
    <s v="Gujarat"/>
    <x v="0"/>
    <x v="3"/>
    <x v="12"/>
    <n v="5"/>
    <n v="1132.77"/>
    <n v="0.09"/>
    <n v="5154.1000000000004"/>
    <s v="Debit Card"/>
    <x v="2"/>
    <x v="2"/>
    <x v="2"/>
    <n v="5663.85"/>
    <n v="5154.1035000000002"/>
    <x v="3"/>
    <m/>
    <m/>
    <n v="6557.4564173228364"/>
    <n v="509.7465000000002"/>
    <n v="7.9451256654042741E-3"/>
    <n v="0"/>
    <n v="0"/>
    <n v="0"/>
  </r>
  <r>
    <x v="1058"/>
    <x v="65"/>
    <s v="Maharashtra"/>
    <x v="0"/>
    <x v="2"/>
    <x v="5"/>
    <n v="1"/>
    <n v="1424.46"/>
    <n v="0.15"/>
    <n v="1210.79"/>
    <s v="Credit Card"/>
    <x v="2"/>
    <x v="1"/>
    <x v="0"/>
    <n v="1424.46"/>
    <n v="1210.7909999999999"/>
    <x v="2"/>
    <m/>
    <m/>
    <n v="6557.4564173228364"/>
    <n v="213.6690000000001"/>
    <n v="1.0530306221304915E-2"/>
    <n v="1"/>
    <n v="0"/>
    <n v="0"/>
  </r>
  <r>
    <x v="1059"/>
    <x v="71"/>
    <s v="Tamil Nadu"/>
    <x v="3"/>
    <x v="1"/>
    <x v="14"/>
    <n v="4"/>
    <n v="2275.6999999999998"/>
    <n v="0.06"/>
    <n v="8556.6299999999992"/>
    <s v="Credit Card"/>
    <x v="2"/>
    <x v="1"/>
    <x v="0"/>
    <n v="9102.7999999999993"/>
    <n v="8556.6319999999996"/>
    <x v="1"/>
    <m/>
    <m/>
    <n v="6557.4564173228364"/>
    <n v="546.16799999999967"/>
    <n v="2.6365513907808586E-3"/>
    <n v="1"/>
    <n v="0"/>
    <n v="0"/>
  </r>
  <r>
    <x v="1060"/>
    <x v="64"/>
    <s v="Karnataka"/>
    <x v="2"/>
    <x v="1"/>
    <x v="13"/>
    <n v="3"/>
    <n v="4692.3999999999996"/>
    <n v="0.23"/>
    <n v="10839.44"/>
    <s v="Credit Card"/>
    <x v="1"/>
    <x v="1"/>
    <x v="3"/>
    <n v="14077.199999999999"/>
    <n v="10839.444"/>
    <x v="1"/>
    <m/>
    <m/>
    <n v="7014.593770491806"/>
    <n v="3237.7559999999994"/>
    <n v="4.9015429204671383E-3"/>
    <n v="0"/>
    <n v="0"/>
    <n v="1"/>
  </r>
  <r>
    <x v="1061"/>
    <x v="20"/>
    <s v="Maharashtra"/>
    <x v="0"/>
    <x v="1"/>
    <x v="10"/>
    <n v="5"/>
    <n v="2226.9699999999998"/>
    <n v="0.11"/>
    <n v="9910.02"/>
    <s v="UPI"/>
    <x v="1"/>
    <x v="0"/>
    <x v="3"/>
    <n v="11134.849999999999"/>
    <n v="9910.0164999999997"/>
    <x v="1"/>
    <m/>
    <m/>
    <n v="7014.593770491806"/>
    <n v="1224.8334999999988"/>
    <n v="4.9394468717584884E-3"/>
    <n v="0"/>
    <n v="0"/>
    <n v="1"/>
  </r>
  <r>
    <x v="1062"/>
    <x v="77"/>
    <s v="Karnataka"/>
    <x v="2"/>
    <x v="1"/>
    <x v="14"/>
    <n v="4"/>
    <n v="2905.75"/>
    <n v="0.14000000000000001"/>
    <n v="9995.7800000000007"/>
    <s v="COD"/>
    <x v="2"/>
    <x v="0"/>
    <x v="0"/>
    <n v="11623"/>
    <n v="9995.7800000000007"/>
    <x v="1"/>
    <m/>
    <m/>
    <n v="6557.4564173228364"/>
    <n v="1627.2199999999993"/>
    <n v="4.8180332100146266E-3"/>
    <n v="1"/>
    <n v="0"/>
    <n v="0"/>
  </r>
  <r>
    <x v="1063"/>
    <x v="37"/>
    <s v="Delhi"/>
    <x v="3"/>
    <x v="2"/>
    <x v="5"/>
    <n v="3"/>
    <n v="4017.99"/>
    <n v="0.24"/>
    <n v="9161.02"/>
    <s v="Debit Card"/>
    <x v="0"/>
    <x v="2"/>
    <x v="3"/>
    <n v="12053.97"/>
    <n v="9161.0172000000002"/>
    <x v="2"/>
    <m/>
    <m/>
    <n v="6400.6183730158691"/>
    <n v="2892.9527999999991"/>
    <n v="5.9731358216421641E-3"/>
    <n v="0"/>
    <n v="0"/>
    <n v="1"/>
  </r>
  <r>
    <x v="1064"/>
    <x v="116"/>
    <s v="Gujarat"/>
    <x v="0"/>
    <x v="4"/>
    <x v="17"/>
    <n v="5"/>
    <n v="1443.92"/>
    <n v="7.0000000000000007E-2"/>
    <n v="6714.23"/>
    <s v="Net Banking"/>
    <x v="0"/>
    <x v="1"/>
    <x v="0"/>
    <n v="7219.6"/>
    <n v="6714.2280000000001"/>
    <x v="4"/>
    <m/>
    <m/>
    <n v="6400.6183730158691"/>
    <n v="505.3720000000003"/>
    <n v="4.8479140118566121E-3"/>
    <n v="1"/>
    <n v="0"/>
    <n v="0"/>
  </r>
  <r>
    <x v="1065"/>
    <x v="44"/>
    <s v="Karnataka"/>
    <x v="2"/>
    <x v="1"/>
    <x v="1"/>
    <n v="4"/>
    <n v="184.61"/>
    <n v="0"/>
    <n v="738.44"/>
    <s v="Debit Card"/>
    <x v="2"/>
    <x v="2"/>
    <x v="0"/>
    <n v="738.44"/>
    <n v="738.44"/>
    <x v="1"/>
    <m/>
    <m/>
    <n v="6557.4564173228364"/>
    <n v="0"/>
    <n v="0"/>
    <n v="1"/>
    <n v="0"/>
    <n v="0"/>
  </r>
  <r>
    <x v="1066"/>
    <x v="14"/>
    <s v="Tamil Nadu"/>
    <x v="0"/>
    <x v="1"/>
    <x v="10"/>
    <n v="1"/>
    <n v="1454.58"/>
    <n v="0.15"/>
    <n v="1236.3900000000001"/>
    <s v="Credit Card"/>
    <x v="1"/>
    <x v="1"/>
    <x v="0"/>
    <n v="1454.58"/>
    <n v="1236.3929999999998"/>
    <x v="1"/>
    <m/>
    <m/>
    <n v="7014.593770491806"/>
    <n v="218.18700000000013"/>
    <n v="1.0312255083941757E-2"/>
    <n v="1"/>
    <n v="0"/>
    <n v="0"/>
  </r>
  <r>
    <x v="1067"/>
    <x v="87"/>
    <s v="Karnataka"/>
    <x v="0"/>
    <x v="4"/>
    <x v="17"/>
    <n v="2"/>
    <n v="3188.66"/>
    <n v="0.04"/>
    <n v="6122.23"/>
    <s v="Net Banking"/>
    <x v="0"/>
    <x v="0"/>
    <x v="0"/>
    <n v="6377.32"/>
    <n v="6122.2271999999994"/>
    <x v="4"/>
    <m/>
    <m/>
    <n v="6400.6183730158691"/>
    <n v="255.09280000000035"/>
    <n v="1.2544454410316559E-3"/>
    <n v="1"/>
    <n v="0"/>
    <n v="0"/>
  </r>
  <r>
    <x v="1068"/>
    <x v="104"/>
    <s v="Gujarat"/>
    <x v="2"/>
    <x v="0"/>
    <x v="4"/>
    <n v="3"/>
    <n v="305.58"/>
    <n v="0.18"/>
    <n v="751.73"/>
    <s v="Net Banking"/>
    <x v="1"/>
    <x v="2"/>
    <x v="2"/>
    <n v="916.74"/>
    <n v="751.72680000000003"/>
    <x v="0"/>
    <m/>
    <m/>
    <n v="7014.593770491806"/>
    <n v="165.01319999999998"/>
    <n v="5.890437855880621E-2"/>
    <n v="0"/>
    <n v="0"/>
    <n v="0"/>
  </r>
  <r>
    <x v="1069"/>
    <x v="123"/>
    <s v="Gujarat"/>
    <x v="0"/>
    <x v="0"/>
    <x v="2"/>
    <n v="2"/>
    <n v="1813.68"/>
    <n v="0.02"/>
    <n v="3554.81"/>
    <s v="Credit Card"/>
    <x v="1"/>
    <x v="1"/>
    <x v="0"/>
    <n v="3627.36"/>
    <n v="3554.8128000000002"/>
    <x v="0"/>
    <m/>
    <m/>
    <n v="7014.593770491806"/>
    <n v="72.547199999999975"/>
    <n v="1.1027303603722818E-3"/>
    <n v="1"/>
    <n v="0"/>
    <n v="0"/>
  </r>
  <r>
    <x v="1070"/>
    <x v="118"/>
    <s v="Karnataka"/>
    <x v="3"/>
    <x v="3"/>
    <x v="12"/>
    <n v="4"/>
    <n v="449.83"/>
    <n v="0.11"/>
    <n v="1601.39"/>
    <s v="COD"/>
    <x v="2"/>
    <x v="1"/>
    <x v="0"/>
    <n v="1799.32"/>
    <n v="1601.3948"/>
    <x v="3"/>
    <m/>
    <m/>
    <n v="6557.4564173228364"/>
    <n v="197.9251999999999"/>
    <n v="2.4453682502278643E-2"/>
    <n v="1"/>
    <n v="0"/>
    <n v="0"/>
  </r>
  <r>
    <x v="1071"/>
    <x v="61"/>
    <s v="Karnataka"/>
    <x v="0"/>
    <x v="1"/>
    <x v="1"/>
    <n v="3"/>
    <n v="2406.36"/>
    <n v="0.24"/>
    <n v="5486.5"/>
    <s v="Net Banking"/>
    <x v="1"/>
    <x v="0"/>
    <x v="0"/>
    <n v="7219.08"/>
    <n v="5486.5007999999998"/>
    <x v="1"/>
    <m/>
    <m/>
    <n v="7014.593770491806"/>
    <n v="1732.5792000000001"/>
    <n v="9.9735700393956007E-3"/>
    <n v="1"/>
    <n v="0"/>
    <n v="0"/>
  </r>
  <r>
    <x v="1072"/>
    <x v="70"/>
    <s v="Delhi"/>
    <x v="2"/>
    <x v="0"/>
    <x v="2"/>
    <n v="1"/>
    <n v="3084.29"/>
    <n v="0.2"/>
    <n v="2467.4299999999998"/>
    <s v="COD"/>
    <x v="0"/>
    <x v="0"/>
    <x v="1"/>
    <n v="3084.29"/>
    <n v="2467.4320000000002"/>
    <x v="0"/>
    <m/>
    <m/>
    <n v="6400.6183730158691"/>
    <n v="616.85799999999972"/>
    <n v="6.4844745468162854E-3"/>
    <n v="0"/>
    <n v="1"/>
    <n v="0"/>
  </r>
  <r>
    <x v="1073"/>
    <x v="10"/>
    <s v="Delhi"/>
    <x v="1"/>
    <x v="2"/>
    <x v="7"/>
    <n v="1"/>
    <n v="4780.38"/>
    <n v="0.24"/>
    <n v="3633.09"/>
    <s v="Net Banking"/>
    <x v="1"/>
    <x v="2"/>
    <x v="0"/>
    <n v="4780.38"/>
    <n v="3633.0888"/>
    <x v="2"/>
    <m/>
    <m/>
    <n v="7014.593770491806"/>
    <n v="1147.2912000000001"/>
    <n v="5.0205213811454321E-3"/>
    <n v="1"/>
    <n v="0"/>
    <n v="0"/>
  </r>
  <r>
    <x v="1074"/>
    <x v="182"/>
    <s v="Gujarat"/>
    <x v="2"/>
    <x v="0"/>
    <x v="0"/>
    <n v="5"/>
    <n v="2649.65"/>
    <n v="0.08"/>
    <n v="12188.39"/>
    <s v="Net Banking"/>
    <x v="1"/>
    <x v="2"/>
    <x v="1"/>
    <n v="13248.25"/>
    <n v="12188.390000000001"/>
    <x v="0"/>
    <m/>
    <m/>
    <n v="7014.593770491806"/>
    <n v="1059.8599999999988"/>
    <n v="3.0192666956013058E-3"/>
    <n v="0"/>
    <n v="1"/>
    <n v="0"/>
  </r>
  <r>
    <x v="1075"/>
    <x v="49"/>
    <s v="Karnataka"/>
    <x v="1"/>
    <x v="4"/>
    <x v="16"/>
    <n v="3"/>
    <n v="3766.12"/>
    <n v="0.03"/>
    <n v="10959.41"/>
    <s v="Debit Card"/>
    <x v="2"/>
    <x v="2"/>
    <x v="0"/>
    <n v="11298.36"/>
    <n v="10959.4092"/>
    <x v="4"/>
    <m/>
    <m/>
    <n v="6557.4564173228364"/>
    <n v="338.95080000000053"/>
    <n v="7.9657578622030088E-4"/>
    <n v="1"/>
    <n v="0"/>
    <n v="0"/>
  </r>
  <r>
    <x v="1076"/>
    <x v="146"/>
    <s v="Maharashtra"/>
    <x v="3"/>
    <x v="2"/>
    <x v="6"/>
    <n v="5"/>
    <n v="474.57"/>
    <n v="0.09"/>
    <n v="2159.29"/>
    <s v="UPI"/>
    <x v="1"/>
    <x v="1"/>
    <x v="0"/>
    <n v="2372.85"/>
    <n v="2159.2934999999998"/>
    <x v="2"/>
    <m/>
    <m/>
    <n v="7014.593770491806"/>
    <n v="213.55650000000014"/>
    <n v="1.8964536317087048E-2"/>
    <n v="1"/>
    <n v="0"/>
    <n v="0"/>
  </r>
  <r>
    <x v="1077"/>
    <x v="108"/>
    <s v="Gujarat"/>
    <x v="3"/>
    <x v="2"/>
    <x v="11"/>
    <n v="2"/>
    <n v="3904.6"/>
    <n v="0.1"/>
    <n v="7028.28"/>
    <s v="Debit Card"/>
    <x v="1"/>
    <x v="0"/>
    <x v="0"/>
    <n v="7809.2"/>
    <n v="7028.28"/>
    <x v="2"/>
    <m/>
    <m/>
    <n v="7014.593770491806"/>
    <n v="780.92000000000007"/>
    <n v="2.5610818009527223E-3"/>
    <n v="1"/>
    <n v="0"/>
    <n v="0"/>
  </r>
  <r>
    <x v="1078"/>
    <x v="118"/>
    <s v="Karnataka"/>
    <x v="1"/>
    <x v="4"/>
    <x v="17"/>
    <n v="4"/>
    <n v="2163.0100000000002"/>
    <n v="0.25"/>
    <n v="6489.03"/>
    <s v="Credit Card"/>
    <x v="0"/>
    <x v="0"/>
    <x v="0"/>
    <n v="8652.0400000000009"/>
    <n v="6489.0300000000007"/>
    <x v="4"/>
    <m/>
    <m/>
    <n v="6400.6183730158691"/>
    <n v="2163.0100000000002"/>
    <n v="1.1557967831863929E-2"/>
    <n v="1"/>
    <n v="0"/>
    <n v="0"/>
  </r>
  <r>
    <x v="1079"/>
    <x v="122"/>
    <s v="Tamil Nadu"/>
    <x v="1"/>
    <x v="3"/>
    <x v="12"/>
    <n v="1"/>
    <n v="2151.27"/>
    <n v="0.19"/>
    <n v="1742.53"/>
    <s v="Credit Card"/>
    <x v="0"/>
    <x v="0"/>
    <x v="0"/>
    <n v="2151.27"/>
    <n v="1742.5287000000001"/>
    <x v="3"/>
    <m/>
    <m/>
    <n v="6400.6183730158691"/>
    <n v="408.74129999999991"/>
    <n v="8.8319922650341425E-3"/>
    <n v="1"/>
    <n v="0"/>
    <n v="0"/>
  </r>
  <r>
    <x v="1080"/>
    <x v="135"/>
    <s v="Tamil Nadu"/>
    <x v="1"/>
    <x v="3"/>
    <x v="8"/>
    <n v="2"/>
    <n v="4950.67"/>
    <n v="0.03"/>
    <n v="9604.2999999999993"/>
    <s v="Credit Card"/>
    <x v="1"/>
    <x v="0"/>
    <x v="1"/>
    <n v="9901.34"/>
    <n v="9604.2998000000007"/>
    <x v="3"/>
    <m/>
    <m/>
    <n v="7014.593770491806"/>
    <n v="297.04019999999946"/>
    <n v="6.0597858471681605E-4"/>
    <n v="0"/>
    <n v="1"/>
    <n v="0"/>
  </r>
  <r>
    <x v="1081"/>
    <x v="170"/>
    <s v="Tamil Nadu"/>
    <x v="0"/>
    <x v="4"/>
    <x v="16"/>
    <n v="3"/>
    <n v="683.25"/>
    <n v="0.22"/>
    <n v="1598.81"/>
    <s v="COD"/>
    <x v="0"/>
    <x v="1"/>
    <x v="2"/>
    <n v="2049.75"/>
    <n v="1598.8050000000001"/>
    <x v="4"/>
    <m/>
    <m/>
    <n v="6400.6183730158691"/>
    <n v="450.94499999999994"/>
    <n v="3.2199048664471278E-2"/>
    <n v="0"/>
    <n v="0"/>
    <n v="0"/>
  </r>
  <r>
    <x v="1082"/>
    <x v="25"/>
    <s v="Karnataka"/>
    <x v="3"/>
    <x v="0"/>
    <x v="0"/>
    <n v="4"/>
    <n v="3729.42"/>
    <n v="0.11"/>
    <n v="13276.74"/>
    <s v="Net Banking"/>
    <x v="2"/>
    <x v="1"/>
    <x v="0"/>
    <n v="14917.68"/>
    <n v="13276.735200000001"/>
    <x v="0"/>
    <m/>
    <m/>
    <n v="6557.4564173228364"/>
    <n v="1640.9447999999993"/>
    <n v="2.949520300743815E-3"/>
    <n v="1"/>
    <n v="0"/>
    <n v="0"/>
  </r>
  <r>
    <x v="1083"/>
    <x v="81"/>
    <s v="Delhi"/>
    <x v="2"/>
    <x v="1"/>
    <x v="13"/>
    <n v="5"/>
    <n v="1912.38"/>
    <n v="0.16"/>
    <n v="8032"/>
    <s v="Credit Card"/>
    <x v="1"/>
    <x v="1"/>
    <x v="0"/>
    <n v="9561.9000000000015"/>
    <n v="8031.996000000001"/>
    <x v="1"/>
    <m/>
    <m/>
    <n v="7014.593770491806"/>
    <n v="1529.9040000000005"/>
    <n v="8.3665380311444375E-3"/>
    <n v="1"/>
    <n v="0"/>
    <n v="0"/>
  </r>
  <r>
    <x v="1084"/>
    <x v="181"/>
    <s v="Maharashtra"/>
    <x v="1"/>
    <x v="1"/>
    <x v="1"/>
    <n v="4"/>
    <n v="1771.47"/>
    <n v="0.14000000000000001"/>
    <n v="6093.86"/>
    <s v="Debit Card"/>
    <x v="2"/>
    <x v="0"/>
    <x v="0"/>
    <n v="7085.88"/>
    <n v="6093.8567999999996"/>
    <x v="1"/>
    <m/>
    <m/>
    <n v="6557.4564173228364"/>
    <n v="992.02320000000054"/>
    <n v="7.9030409772674684E-3"/>
    <n v="1"/>
    <n v="0"/>
    <n v="0"/>
  </r>
  <r>
    <x v="1085"/>
    <x v="33"/>
    <s v="Delhi"/>
    <x v="2"/>
    <x v="2"/>
    <x v="6"/>
    <n v="2"/>
    <n v="2209.63"/>
    <n v="7.0000000000000007E-2"/>
    <n v="4109.91"/>
    <s v="Debit Card"/>
    <x v="0"/>
    <x v="0"/>
    <x v="0"/>
    <n v="4419.26"/>
    <n v="4109.9117999999999"/>
    <x v="2"/>
    <m/>
    <m/>
    <n v="6400.6183730158691"/>
    <n v="309.34820000000036"/>
    <n v="3.167951195449012E-3"/>
    <n v="1"/>
    <n v="0"/>
    <n v="0"/>
  </r>
  <r>
    <x v="1086"/>
    <x v="128"/>
    <s v="Maharashtra"/>
    <x v="2"/>
    <x v="4"/>
    <x v="16"/>
    <n v="4"/>
    <n v="2250.69"/>
    <n v="0.22"/>
    <n v="7022.15"/>
    <s v="UPI"/>
    <x v="2"/>
    <x v="1"/>
    <x v="2"/>
    <n v="9002.76"/>
    <n v="7022.1528000000008"/>
    <x v="4"/>
    <m/>
    <m/>
    <n v="6557.4564173228364"/>
    <n v="1980.6071999999995"/>
    <n v="9.77478017852303E-3"/>
    <n v="0"/>
    <n v="0"/>
    <n v="0"/>
  </r>
  <r>
    <x v="1087"/>
    <x v="50"/>
    <s v="Karnataka"/>
    <x v="0"/>
    <x v="0"/>
    <x v="4"/>
    <n v="2"/>
    <n v="2805.6"/>
    <n v="0.13"/>
    <n v="4881.74"/>
    <s v="Debit Card"/>
    <x v="0"/>
    <x v="2"/>
    <x v="0"/>
    <n v="5611.2"/>
    <n v="4881.7439999999997"/>
    <x v="0"/>
    <m/>
    <m/>
    <n v="6400.6183730158691"/>
    <n v="729.45600000000013"/>
    <n v="4.6335899629312803E-3"/>
    <n v="1"/>
    <n v="0"/>
    <n v="0"/>
  </r>
  <r>
    <x v="1088"/>
    <x v="67"/>
    <s v="Maharashtra"/>
    <x v="1"/>
    <x v="0"/>
    <x v="4"/>
    <n v="3"/>
    <n v="1095.3900000000001"/>
    <n v="0.24"/>
    <n v="2497.4899999999998"/>
    <s v="Net Banking"/>
    <x v="0"/>
    <x v="0"/>
    <x v="0"/>
    <n v="3286.17"/>
    <n v="2497.4892"/>
    <x v="0"/>
    <m/>
    <m/>
    <n v="6400.6183730158691"/>
    <n v="788.68080000000009"/>
    <n v="2.1910004655875986E-2"/>
    <n v="1"/>
    <n v="0"/>
    <n v="0"/>
  </r>
  <r>
    <x v="1089"/>
    <x v="163"/>
    <s v="Tamil Nadu"/>
    <x v="0"/>
    <x v="1"/>
    <x v="10"/>
    <n v="1"/>
    <n v="2277.58"/>
    <n v="0.11"/>
    <n v="2027.05"/>
    <s v="UPI"/>
    <x v="0"/>
    <x v="1"/>
    <x v="1"/>
    <n v="2277.58"/>
    <n v="2027.0462"/>
    <x v="1"/>
    <m/>
    <m/>
    <n v="6400.6183730158691"/>
    <n v="250.53379999999993"/>
    <n v="4.8296876509277388E-3"/>
    <n v="0"/>
    <n v="1"/>
    <n v="0"/>
  </r>
  <r>
    <x v="1090"/>
    <x v="113"/>
    <s v="Karnataka"/>
    <x v="2"/>
    <x v="4"/>
    <x v="19"/>
    <n v="2"/>
    <n v="3664.07"/>
    <n v="0.08"/>
    <n v="6741.89"/>
    <s v="Credit Card"/>
    <x v="1"/>
    <x v="0"/>
    <x v="0"/>
    <n v="7328.14"/>
    <n v="6741.8888000000006"/>
    <x v="4"/>
    <m/>
    <m/>
    <n v="7014.593770491806"/>
    <n v="586.2511999999997"/>
    <n v="2.183364400789286E-3"/>
    <n v="1"/>
    <n v="0"/>
    <n v="0"/>
  </r>
  <r>
    <x v="1091"/>
    <x v="118"/>
    <s v="Karnataka"/>
    <x v="3"/>
    <x v="1"/>
    <x v="13"/>
    <n v="1"/>
    <n v="4668.6000000000004"/>
    <n v="0.2"/>
    <n v="3734.88"/>
    <s v="Credit Card"/>
    <x v="2"/>
    <x v="1"/>
    <x v="3"/>
    <n v="4668.6000000000004"/>
    <n v="3734.8800000000006"/>
    <x v="1"/>
    <m/>
    <m/>
    <n v="6557.4564173228364"/>
    <n v="933.7199999999998"/>
    <n v="4.2839395107741075E-3"/>
    <n v="0"/>
    <n v="0"/>
    <n v="1"/>
  </r>
  <r>
    <x v="1092"/>
    <x v="182"/>
    <s v="Delhi"/>
    <x v="2"/>
    <x v="0"/>
    <x v="0"/>
    <n v="4"/>
    <n v="4373.3599999999997"/>
    <n v="0.06"/>
    <n v="16443.830000000002"/>
    <s v="Debit Card"/>
    <x v="1"/>
    <x v="2"/>
    <x v="0"/>
    <n v="17493.439999999999"/>
    <n v="16443.833599999998"/>
    <x v="0"/>
    <m/>
    <m/>
    <n v="7014.593770491806"/>
    <n v="1049.6064000000006"/>
    <n v="1.3719428540069879E-3"/>
    <n v="1"/>
    <n v="0"/>
    <n v="0"/>
  </r>
  <r>
    <x v="1093"/>
    <x v="48"/>
    <s v="Tamil Nadu"/>
    <x v="3"/>
    <x v="2"/>
    <x v="11"/>
    <n v="2"/>
    <n v="3210.39"/>
    <n v="0.02"/>
    <n v="6292.36"/>
    <s v="UPI"/>
    <x v="0"/>
    <x v="0"/>
    <x v="0"/>
    <n v="6420.78"/>
    <n v="6292.3643999999995"/>
    <x v="2"/>
    <m/>
    <m/>
    <n v="6400.6183730158691"/>
    <n v="128.41560000000027"/>
    <n v="6.2297727067427947E-4"/>
    <n v="1"/>
    <n v="0"/>
    <n v="0"/>
  </r>
  <r>
    <x v="1094"/>
    <x v="111"/>
    <s v="Gujarat"/>
    <x v="1"/>
    <x v="0"/>
    <x v="3"/>
    <n v="2"/>
    <n v="290.18"/>
    <n v="0.17"/>
    <n v="481.7"/>
    <s v="COD"/>
    <x v="0"/>
    <x v="0"/>
    <x v="0"/>
    <n v="580.36"/>
    <n v="481.69880000000001"/>
    <x v="0"/>
    <m/>
    <m/>
    <n v="6400.6183730158691"/>
    <n v="98.661200000000008"/>
    <n v="5.8584326969467228E-2"/>
    <n v="1"/>
    <n v="0"/>
    <n v="0"/>
  </r>
  <r>
    <x v="1095"/>
    <x v="81"/>
    <s v="Tamil Nadu"/>
    <x v="1"/>
    <x v="3"/>
    <x v="9"/>
    <n v="2"/>
    <n v="4401.66"/>
    <n v="0.21"/>
    <n v="6954.62"/>
    <s v="COD"/>
    <x v="1"/>
    <x v="1"/>
    <x v="0"/>
    <n v="8803.32"/>
    <n v="6954.6228000000001"/>
    <x v="3"/>
    <m/>
    <m/>
    <n v="7014.593770491806"/>
    <n v="1848.6971999999996"/>
    <n v="4.7709273319611238E-3"/>
    <n v="1"/>
    <n v="0"/>
    <n v="0"/>
  </r>
  <r>
    <x v="1096"/>
    <x v="83"/>
    <s v="Gujarat"/>
    <x v="1"/>
    <x v="2"/>
    <x v="6"/>
    <n v="1"/>
    <n v="1172.76"/>
    <n v="0.24"/>
    <n v="891.3"/>
    <s v="Net Banking"/>
    <x v="2"/>
    <x v="1"/>
    <x v="2"/>
    <n v="1172.76"/>
    <n v="891.29759999999999"/>
    <x v="2"/>
    <m/>
    <m/>
    <n v="6557.4564173228364"/>
    <n v="281.4624"/>
    <n v="2.0464545175483476E-2"/>
    <n v="0"/>
    <n v="0"/>
    <n v="0"/>
  </r>
  <r>
    <x v="1097"/>
    <x v="166"/>
    <s v="Tamil Nadu"/>
    <x v="1"/>
    <x v="4"/>
    <x v="16"/>
    <n v="4"/>
    <n v="4785.95"/>
    <n v="0.17"/>
    <n v="15889.35"/>
    <s v="Credit Card"/>
    <x v="0"/>
    <x v="1"/>
    <x v="0"/>
    <n v="19143.8"/>
    <n v="15889.353999999999"/>
    <x v="4"/>
    <m/>
    <m/>
    <n v="6400.6183730158691"/>
    <n v="3254.4459999999999"/>
    <n v="3.5520638535713918E-3"/>
    <n v="1"/>
    <n v="0"/>
    <n v="0"/>
  </r>
  <r>
    <x v="1098"/>
    <x v="5"/>
    <s v="Gujarat"/>
    <x v="1"/>
    <x v="2"/>
    <x v="5"/>
    <n v="2"/>
    <n v="241.92"/>
    <n v="7.0000000000000007E-2"/>
    <n v="449.97"/>
    <s v="Net Banking"/>
    <x v="1"/>
    <x v="2"/>
    <x v="0"/>
    <n v="483.84"/>
    <n v="449.97119999999995"/>
    <x v="2"/>
    <m/>
    <m/>
    <n v="7014.593770491806"/>
    <n v="33.868800000000022"/>
    <n v="2.8935185185185189E-2"/>
    <n v="1"/>
    <n v="0"/>
    <n v="0"/>
  </r>
  <r>
    <x v="1099"/>
    <x v="56"/>
    <s v="Karnataka"/>
    <x v="2"/>
    <x v="4"/>
    <x v="17"/>
    <n v="4"/>
    <n v="2183.48"/>
    <n v="7.0000000000000007E-2"/>
    <n v="8122.55"/>
    <s v="Net Banking"/>
    <x v="2"/>
    <x v="2"/>
    <x v="0"/>
    <n v="8733.92"/>
    <n v="8122.5455999999995"/>
    <x v="4"/>
    <m/>
    <m/>
    <n v="6557.4564173228364"/>
    <n v="611.37440000000061"/>
    <n v="3.2058915126312129E-3"/>
    <n v="1"/>
    <n v="0"/>
    <n v="0"/>
  </r>
  <r>
    <x v="1100"/>
    <x v="75"/>
    <s v="Maharashtra"/>
    <x v="3"/>
    <x v="3"/>
    <x v="9"/>
    <n v="4"/>
    <n v="1184.42"/>
    <n v="0.22"/>
    <n v="3695.39"/>
    <s v="UPI"/>
    <x v="2"/>
    <x v="0"/>
    <x v="3"/>
    <n v="4737.68"/>
    <n v="3695.3904000000002"/>
    <x v="3"/>
    <m/>
    <m/>
    <n v="6557.4564173228364"/>
    <n v="1042.2896000000001"/>
    <n v="1.8574492156498538E-2"/>
    <n v="0"/>
    <n v="0"/>
    <n v="1"/>
  </r>
  <r>
    <x v="1101"/>
    <x v="12"/>
    <s v="Delhi"/>
    <x v="0"/>
    <x v="0"/>
    <x v="2"/>
    <n v="1"/>
    <n v="4756.3599999999997"/>
    <n v="0.01"/>
    <n v="4708.8"/>
    <s v="COD"/>
    <x v="1"/>
    <x v="1"/>
    <x v="3"/>
    <n v="4756.3599999999997"/>
    <n v="4708.7963999999993"/>
    <x v="0"/>
    <m/>
    <m/>
    <n v="7014.593770491806"/>
    <n v="47.563600000000406"/>
    <n v="2.1024480905566442E-4"/>
    <n v="0"/>
    <n v="0"/>
    <n v="1"/>
  </r>
  <r>
    <x v="1102"/>
    <x v="28"/>
    <s v="Gujarat"/>
    <x v="3"/>
    <x v="4"/>
    <x v="17"/>
    <n v="1"/>
    <n v="2641.38"/>
    <n v="0.09"/>
    <n v="2403.66"/>
    <s v="Credit Card"/>
    <x v="1"/>
    <x v="2"/>
    <x v="3"/>
    <n v="2641.38"/>
    <n v="2403.6558"/>
    <x v="4"/>
    <m/>
    <m/>
    <n v="7014.593770491806"/>
    <n v="237.72420000000011"/>
    <n v="3.4073098153238079E-3"/>
    <n v="0"/>
    <n v="0"/>
    <n v="1"/>
  </r>
  <r>
    <x v="1103"/>
    <x v="59"/>
    <s v="Karnataka"/>
    <x v="0"/>
    <x v="2"/>
    <x v="11"/>
    <n v="3"/>
    <n v="2125.64"/>
    <n v="0.14000000000000001"/>
    <n v="5484.15"/>
    <s v="Debit Card"/>
    <x v="2"/>
    <x v="2"/>
    <x v="0"/>
    <n v="6376.92"/>
    <n v="5484.1512000000002"/>
    <x v="2"/>
    <m/>
    <m/>
    <n v="6557.4564173228364"/>
    <n v="892.76879999999983"/>
    <n v="6.5862516700852464E-3"/>
    <n v="1"/>
    <n v="0"/>
    <n v="0"/>
  </r>
  <r>
    <x v="1104"/>
    <x v="27"/>
    <s v="Gujarat"/>
    <x v="3"/>
    <x v="0"/>
    <x v="0"/>
    <n v="1"/>
    <n v="869.03"/>
    <n v="0.08"/>
    <n v="799.51"/>
    <s v="Net Banking"/>
    <x v="2"/>
    <x v="2"/>
    <x v="0"/>
    <n v="869.03"/>
    <n v="799.50760000000002"/>
    <x v="0"/>
    <m/>
    <m/>
    <n v="6557.4564173228364"/>
    <n v="69.522399999999948"/>
    <n v="9.205666087476843E-3"/>
    <n v="1"/>
    <n v="0"/>
    <n v="0"/>
  </r>
  <r>
    <x v="1105"/>
    <x v="5"/>
    <s v="Tamil Nadu"/>
    <x v="1"/>
    <x v="0"/>
    <x v="3"/>
    <n v="3"/>
    <n v="4323.72"/>
    <n v="0.02"/>
    <n v="12711.74"/>
    <s v="Debit Card"/>
    <x v="1"/>
    <x v="0"/>
    <x v="0"/>
    <n v="12971.16"/>
    <n v="12711.736799999999"/>
    <x v="0"/>
    <m/>
    <m/>
    <n v="7014.593770491806"/>
    <n v="259.42320000000109"/>
    <n v="4.6256464340891637E-4"/>
    <n v="1"/>
    <n v="0"/>
    <n v="0"/>
  </r>
  <r>
    <x v="1106"/>
    <x v="99"/>
    <s v="Maharashtra"/>
    <x v="1"/>
    <x v="1"/>
    <x v="10"/>
    <n v="2"/>
    <n v="4174.21"/>
    <n v="0.21"/>
    <n v="6595.25"/>
    <s v="COD"/>
    <x v="2"/>
    <x v="1"/>
    <x v="0"/>
    <n v="8348.42"/>
    <n v="6595.2518"/>
    <x v="1"/>
    <m/>
    <m/>
    <n v="6557.4564173228364"/>
    <n v="1753.1682000000001"/>
    <n v="5.0308920729910571E-3"/>
    <n v="1"/>
    <n v="0"/>
    <n v="0"/>
  </r>
  <r>
    <x v="1107"/>
    <x v="113"/>
    <s v="Karnataka"/>
    <x v="1"/>
    <x v="0"/>
    <x v="2"/>
    <n v="1"/>
    <n v="1394.92"/>
    <n v="0.16"/>
    <n v="1171.73"/>
    <s v="Net Banking"/>
    <x v="0"/>
    <x v="1"/>
    <x v="0"/>
    <n v="1394.92"/>
    <n v="1171.7328"/>
    <x v="0"/>
    <m/>
    <m/>
    <n v="6400.6183730158691"/>
    <n v="223.18720000000008"/>
    <n v="1.1470191838958506E-2"/>
    <n v="1"/>
    <n v="0"/>
    <n v="0"/>
  </r>
  <r>
    <x v="1108"/>
    <x v="92"/>
    <s v="Tamil Nadu"/>
    <x v="3"/>
    <x v="0"/>
    <x v="4"/>
    <n v="4"/>
    <n v="1493.67"/>
    <n v="0.18"/>
    <n v="4899.24"/>
    <s v="COD"/>
    <x v="2"/>
    <x v="0"/>
    <x v="0"/>
    <n v="5974.68"/>
    <n v="4899.2376000000004"/>
    <x v="0"/>
    <m/>
    <m/>
    <n v="6557.4564173228364"/>
    <n v="1075.4423999999999"/>
    <n v="1.2050854606439173E-2"/>
    <n v="1"/>
    <n v="0"/>
    <n v="0"/>
  </r>
  <r>
    <x v="1109"/>
    <x v="78"/>
    <s v="Karnataka"/>
    <x v="1"/>
    <x v="2"/>
    <x v="5"/>
    <n v="1"/>
    <n v="2316.12"/>
    <n v="0.14000000000000001"/>
    <n v="1991.86"/>
    <s v="COD"/>
    <x v="1"/>
    <x v="2"/>
    <x v="3"/>
    <n v="2316.12"/>
    <n v="1991.8631999999998"/>
    <x v="2"/>
    <m/>
    <m/>
    <n v="7014.593770491806"/>
    <n v="324.25680000000011"/>
    <n v="6.0445918173497063E-3"/>
    <n v="0"/>
    <n v="0"/>
    <n v="1"/>
  </r>
  <r>
    <x v="1110"/>
    <x v="150"/>
    <s v="Tamil Nadu"/>
    <x v="0"/>
    <x v="2"/>
    <x v="6"/>
    <n v="3"/>
    <n v="1728.93"/>
    <n v="0.2"/>
    <n v="4149.43"/>
    <s v="COD"/>
    <x v="0"/>
    <x v="2"/>
    <x v="0"/>
    <n v="5186.79"/>
    <n v="4149.4319999999998"/>
    <x v="2"/>
    <m/>
    <m/>
    <n v="6400.6183730158691"/>
    <n v="1037.3580000000002"/>
    <n v="1.1567848322372797E-2"/>
    <n v="1"/>
    <n v="0"/>
    <n v="0"/>
  </r>
  <r>
    <x v="1111"/>
    <x v="42"/>
    <s v="Gujarat"/>
    <x v="3"/>
    <x v="3"/>
    <x v="15"/>
    <n v="2"/>
    <n v="2075.66"/>
    <n v="0.21"/>
    <n v="3279.54"/>
    <s v="Debit Card"/>
    <x v="0"/>
    <x v="0"/>
    <x v="0"/>
    <n v="4151.32"/>
    <n v="3279.5427999999997"/>
    <x v="3"/>
    <m/>
    <m/>
    <n v="6400.6183730158691"/>
    <n v="871.77719999999999"/>
    <n v="1.0117263906420128E-2"/>
    <n v="1"/>
    <n v="0"/>
    <n v="0"/>
  </r>
  <r>
    <x v="1112"/>
    <x v="41"/>
    <s v="Tamil Nadu"/>
    <x v="1"/>
    <x v="2"/>
    <x v="6"/>
    <n v="3"/>
    <n v="4188.18"/>
    <n v="0.01"/>
    <n v="12438.89"/>
    <s v="UPI"/>
    <x v="1"/>
    <x v="0"/>
    <x v="1"/>
    <n v="12564.54"/>
    <n v="12438.894600000001"/>
    <x v="2"/>
    <m/>
    <m/>
    <n v="7014.593770491806"/>
    <n v="125.64539999999943"/>
    <n v="2.3876719720737884E-4"/>
    <n v="0"/>
    <n v="1"/>
    <n v="0"/>
  </r>
  <r>
    <x v="1113"/>
    <x v="16"/>
    <s v="Gujarat"/>
    <x v="1"/>
    <x v="4"/>
    <x v="16"/>
    <n v="4"/>
    <n v="1633.78"/>
    <n v="0.16"/>
    <n v="5489.5"/>
    <s v="Net Banking"/>
    <x v="1"/>
    <x v="1"/>
    <x v="0"/>
    <n v="6535.12"/>
    <n v="5489.5007999999998"/>
    <x v="4"/>
    <m/>
    <m/>
    <n v="7014.593770491806"/>
    <n v="1045.6192000000001"/>
    <n v="9.7932402159409473E-3"/>
    <n v="1"/>
    <n v="0"/>
    <n v="0"/>
  </r>
  <r>
    <x v="1114"/>
    <x v="104"/>
    <s v="Maharashtra"/>
    <x v="0"/>
    <x v="1"/>
    <x v="13"/>
    <n v="1"/>
    <n v="1940.86"/>
    <n v="0.19"/>
    <n v="1572.1"/>
    <s v="Net Banking"/>
    <x v="1"/>
    <x v="2"/>
    <x v="0"/>
    <n v="1940.86"/>
    <n v="1572.0966000000001"/>
    <x v="1"/>
    <m/>
    <m/>
    <n v="7014.593770491806"/>
    <n v="368.76339999999982"/>
    <n v="9.7894747689168723E-3"/>
    <n v="1"/>
    <n v="0"/>
    <n v="0"/>
  </r>
  <r>
    <x v="1115"/>
    <x v="166"/>
    <s v="Maharashtra"/>
    <x v="1"/>
    <x v="2"/>
    <x v="7"/>
    <n v="2"/>
    <n v="3168.21"/>
    <n v="0.13"/>
    <n v="5512.69"/>
    <s v="Net Banking"/>
    <x v="2"/>
    <x v="2"/>
    <x v="0"/>
    <n v="6336.42"/>
    <n v="5512.6854000000003"/>
    <x v="2"/>
    <m/>
    <m/>
    <n v="6557.4564173228364"/>
    <n v="823.73459999999977"/>
    <n v="4.1032633569113158E-3"/>
    <n v="1"/>
    <n v="0"/>
    <n v="0"/>
  </r>
  <r>
    <x v="1116"/>
    <x v="179"/>
    <s v="Tamil Nadu"/>
    <x v="3"/>
    <x v="4"/>
    <x v="19"/>
    <n v="3"/>
    <n v="2660.15"/>
    <n v="0.15"/>
    <n v="6783.38"/>
    <s v="UPI"/>
    <x v="1"/>
    <x v="1"/>
    <x v="0"/>
    <n v="7980.4500000000007"/>
    <n v="6783.3825000000006"/>
    <x v="4"/>
    <m/>
    <m/>
    <n v="7014.593770491806"/>
    <n v="1197.0675000000001"/>
    <n v="5.6387797680581917E-3"/>
    <n v="1"/>
    <n v="0"/>
    <n v="0"/>
  </r>
  <r>
    <x v="1117"/>
    <x v="159"/>
    <s v="Gujarat"/>
    <x v="3"/>
    <x v="1"/>
    <x v="10"/>
    <n v="5"/>
    <n v="1331.07"/>
    <n v="0.12"/>
    <n v="5856.71"/>
    <s v="UPI"/>
    <x v="1"/>
    <x v="1"/>
    <x v="0"/>
    <n v="6655.3499999999995"/>
    <n v="5856.7079999999996"/>
    <x v="1"/>
    <m/>
    <m/>
    <n v="7014.593770491806"/>
    <n v="798.64199999999983"/>
    <n v="9.0153034776533168E-3"/>
    <n v="1"/>
    <n v="0"/>
    <n v="0"/>
  </r>
  <r>
    <x v="1118"/>
    <x v="129"/>
    <s v="Karnataka"/>
    <x v="2"/>
    <x v="2"/>
    <x v="7"/>
    <n v="2"/>
    <n v="2405.42"/>
    <n v="0.25"/>
    <n v="3608.13"/>
    <s v="Net Banking"/>
    <x v="0"/>
    <x v="2"/>
    <x v="0"/>
    <n v="4810.84"/>
    <n v="3608.13"/>
    <x v="2"/>
    <m/>
    <m/>
    <n v="6400.6183730158691"/>
    <n v="1202.71"/>
    <n v="1.0393195367129232E-2"/>
    <n v="1"/>
    <n v="0"/>
    <n v="0"/>
  </r>
  <r>
    <x v="1119"/>
    <x v="39"/>
    <s v="Gujarat"/>
    <x v="0"/>
    <x v="3"/>
    <x v="8"/>
    <n v="1"/>
    <n v="399.43"/>
    <n v="0.12"/>
    <n v="351.5"/>
    <s v="Net Banking"/>
    <x v="2"/>
    <x v="2"/>
    <x v="0"/>
    <n v="399.43"/>
    <n v="351.4984"/>
    <x v="3"/>
    <m/>
    <m/>
    <n v="6557.4564173228364"/>
    <n v="47.931600000000003"/>
    <n v="3.0042811005683099E-2"/>
    <n v="1"/>
    <n v="0"/>
    <n v="0"/>
  </r>
  <r>
    <x v="1120"/>
    <x v="72"/>
    <s v="Karnataka"/>
    <x v="2"/>
    <x v="1"/>
    <x v="10"/>
    <n v="3"/>
    <n v="1492.52"/>
    <n v="0.23"/>
    <n v="3447.72"/>
    <s v="Credit Card"/>
    <x v="0"/>
    <x v="1"/>
    <x v="0"/>
    <n v="4477.5599999999995"/>
    <n v="3447.7211999999995"/>
    <x v="1"/>
    <m/>
    <m/>
    <n v="6400.6183730158691"/>
    <n v="1029.8388"/>
    <n v="1.5410178758073595E-2"/>
    <n v="1"/>
    <n v="0"/>
    <n v="0"/>
  </r>
  <r>
    <x v="1121"/>
    <x v="177"/>
    <s v="Gujarat"/>
    <x v="3"/>
    <x v="2"/>
    <x v="6"/>
    <n v="2"/>
    <n v="479.63"/>
    <n v="0.04"/>
    <n v="920.89"/>
    <s v="COD"/>
    <x v="1"/>
    <x v="0"/>
    <x v="0"/>
    <n v="959.26"/>
    <n v="920.88959999999997"/>
    <x v="2"/>
    <m/>
    <m/>
    <n v="7014.593770491806"/>
    <n v="38.370400000000018"/>
    <n v="8.33976189979776E-3"/>
    <n v="1"/>
    <n v="0"/>
    <n v="0"/>
  </r>
  <r>
    <x v="1122"/>
    <x v="171"/>
    <s v="Delhi"/>
    <x v="2"/>
    <x v="4"/>
    <x v="19"/>
    <n v="4"/>
    <n v="1717.78"/>
    <n v="0.19"/>
    <n v="5565.61"/>
    <s v="COD"/>
    <x v="1"/>
    <x v="0"/>
    <x v="2"/>
    <n v="6871.12"/>
    <n v="5565.6072000000004"/>
    <x v="4"/>
    <m/>
    <m/>
    <n v="7014.593770491806"/>
    <n v="1305.5127999999995"/>
    <n v="1.1060787760947269E-2"/>
    <n v="0"/>
    <n v="0"/>
    <n v="0"/>
  </r>
  <r>
    <x v="1123"/>
    <x v="37"/>
    <s v="Delhi"/>
    <x v="3"/>
    <x v="1"/>
    <x v="14"/>
    <n v="2"/>
    <n v="4946.53"/>
    <n v="0.02"/>
    <n v="9695.2000000000007"/>
    <s v="Debit Card"/>
    <x v="0"/>
    <x v="0"/>
    <x v="0"/>
    <n v="9893.06"/>
    <n v="9695.1988000000001"/>
    <x v="1"/>
    <m/>
    <m/>
    <n v="6400.6183730158691"/>
    <n v="197.86119999999937"/>
    <n v="4.043238391357174E-4"/>
    <n v="1"/>
    <n v="0"/>
    <n v="0"/>
  </r>
  <r>
    <x v="1124"/>
    <x v="28"/>
    <s v="Karnataka"/>
    <x v="1"/>
    <x v="2"/>
    <x v="7"/>
    <n v="2"/>
    <n v="2607.36"/>
    <n v="0.11"/>
    <n v="4641.1000000000004"/>
    <s v="Credit Card"/>
    <x v="0"/>
    <x v="0"/>
    <x v="0"/>
    <n v="5214.72"/>
    <n v="4641.1008000000002"/>
    <x v="2"/>
    <m/>
    <m/>
    <n v="6400.6183730158691"/>
    <n v="573.61920000000009"/>
    <n v="4.2188267059401078E-3"/>
    <n v="1"/>
    <n v="0"/>
    <n v="0"/>
  </r>
  <r>
    <x v="1125"/>
    <x v="93"/>
    <s v="Delhi"/>
    <x v="2"/>
    <x v="1"/>
    <x v="13"/>
    <n v="4"/>
    <n v="3892.21"/>
    <n v="0.18"/>
    <n v="12766.45"/>
    <s v="COD"/>
    <x v="2"/>
    <x v="1"/>
    <x v="3"/>
    <n v="15568.84"/>
    <n v="12766.448800000002"/>
    <x v="1"/>
    <m/>
    <m/>
    <n v="6557.4564173228364"/>
    <n v="2802.3911999999982"/>
    <n v="4.6246220013822477E-3"/>
    <n v="0"/>
    <n v="0"/>
    <n v="1"/>
  </r>
  <r>
    <x v="1126"/>
    <x v="111"/>
    <s v="Gujarat"/>
    <x v="1"/>
    <x v="4"/>
    <x v="19"/>
    <n v="3"/>
    <n v="3585.6"/>
    <n v="0.21"/>
    <n v="8497.8700000000008"/>
    <s v="Debit Card"/>
    <x v="0"/>
    <x v="0"/>
    <x v="0"/>
    <n v="10756.8"/>
    <n v="8497.8719999999994"/>
    <x v="4"/>
    <m/>
    <m/>
    <n v="6400.6183730158691"/>
    <n v="2258.9279999999999"/>
    <n v="5.856760374832664E-3"/>
    <n v="1"/>
    <n v="0"/>
    <n v="0"/>
  </r>
  <r>
    <x v="1127"/>
    <x v="26"/>
    <s v="Gujarat"/>
    <x v="2"/>
    <x v="4"/>
    <x v="19"/>
    <n v="3"/>
    <n v="972.26"/>
    <n v="0.22"/>
    <n v="2275.09"/>
    <s v="Net Banking"/>
    <x v="1"/>
    <x v="1"/>
    <x v="0"/>
    <n v="2916.7799999999997"/>
    <n v="2275.0884000000001"/>
    <x v="4"/>
    <m/>
    <m/>
    <n v="7014.593770491806"/>
    <n v="641.69159999999965"/>
    <n v="2.2627692181103821E-2"/>
    <n v="1"/>
    <n v="0"/>
    <n v="0"/>
  </r>
  <r>
    <x v="1128"/>
    <x v="93"/>
    <s v="Tamil Nadu"/>
    <x v="0"/>
    <x v="3"/>
    <x v="12"/>
    <n v="1"/>
    <n v="1059.5999999999999"/>
    <n v="0.09"/>
    <n v="964.24"/>
    <s v="UPI"/>
    <x v="0"/>
    <x v="2"/>
    <x v="0"/>
    <n v="1059.5999999999999"/>
    <n v="964.23599999999999"/>
    <x v="3"/>
    <m/>
    <m/>
    <n v="6400.6183730158691"/>
    <n v="95.363999999999919"/>
    <n v="8.493771234428087E-3"/>
    <n v="1"/>
    <n v="0"/>
    <n v="0"/>
  </r>
  <r>
    <x v="1129"/>
    <x v="4"/>
    <s v="Karnataka"/>
    <x v="1"/>
    <x v="4"/>
    <x v="19"/>
    <n v="1"/>
    <n v="3073.19"/>
    <n v="0.01"/>
    <n v="3042.46"/>
    <s v="UPI"/>
    <x v="1"/>
    <x v="1"/>
    <x v="0"/>
    <n v="3073.19"/>
    <n v="3042.4580999999998"/>
    <x v="4"/>
    <m/>
    <m/>
    <n v="7014.593770491806"/>
    <n v="30.731900000000223"/>
    <n v="3.2539478522317203E-4"/>
    <n v="1"/>
    <n v="0"/>
    <n v="0"/>
  </r>
  <r>
    <x v="1130"/>
    <x v="54"/>
    <s v="Maharashtra"/>
    <x v="3"/>
    <x v="4"/>
    <x v="17"/>
    <n v="4"/>
    <n v="4986.43"/>
    <n v="0.16"/>
    <n v="16754.400000000001"/>
    <s v="COD"/>
    <x v="0"/>
    <x v="1"/>
    <x v="0"/>
    <n v="19945.72"/>
    <n v="16754.4048"/>
    <x v="4"/>
    <m/>
    <m/>
    <n v="6400.6183730158691"/>
    <n v="3191.3152000000009"/>
    <n v="3.2087084346917533E-3"/>
    <n v="1"/>
    <n v="0"/>
    <n v="0"/>
  </r>
  <r>
    <x v="1131"/>
    <x v="31"/>
    <s v="Maharashtra"/>
    <x v="3"/>
    <x v="1"/>
    <x v="13"/>
    <n v="5"/>
    <n v="4481.8999999999996"/>
    <n v="0.04"/>
    <n v="21513.119999999999"/>
    <s v="UPI"/>
    <x v="0"/>
    <x v="0"/>
    <x v="1"/>
    <n v="22409.5"/>
    <n v="21513.119999999999"/>
    <x v="1"/>
    <m/>
    <m/>
    <n v="6400.6183730158691"/>
    <n v="896.38000000000102"/>
    <n v="8.9247863629264383E-4"/>
    <n v="0"/>
    <n v="1"/>
    <n v="0"/>
  </r>
  <r>
    <x v="1132"/>
    <x v="144"/>
    <s v="Tamil Nadu"/>
    <x v="2"/>
    <x v="3"/>
    <x v="8"/>
    <n v="4"/>
    <n v="3223.64"/>
    <n v="0.02"/>
    <n v="12636.67"/>
    <s v="Credit Card"/>
    <x v="0"/>
    <x v="2"/>
    <x v="2"/>
    <n v="12894.56"/>
    <n v="12636.668799999999"/>
    <x v="3"/>
    <m/>
    <m/>
    <n v="6400.6183730158691"/>
    <n v="257.89120000000003"/>
    <n v="6.2041667183680563E-4"/>
    <n v="0"/>
    <n v="0"/>
    <n v="0"/>
  </r>
  <r>
    <x v="1133"/>
    <x v="63"/>
    <s v="Karnataka"/>
    <x v="0"/>
    <x v="3"/>
    <x v="8"/>
    <n v="2"/>
    <n v="4538.05"/>
    <n v="0.15"/>
    <n v="7714.69"/>
    <s v="UPI"/>
    <x v="1"/>
    <x v="1"/>
    <x v="1"/>
    <n v="9076.1"/>
    <n v="7714.6850000000004"/>
    <x v="3"/>
    <m/>
    <m/>
    <n v="7014.593770491806"/>
    <n v="1361.415"/>
    <n v="3.3053844713037536E-3"/>
    <n v="0"/>
    <n v="1"/>
    <n v="0"/>
  </r>
  <r>
    <x v="1134"/>
    <x v="12"/>
    <s v="Maharashtra"/>
    <x v="1"/>
    <x v="2"/>
    <x v="5"/>
    <n v="5"/>
    <n v="822.82"/>
    <n v="7.0000000000000007E-2"/>
    <n v="3826.11"/>
    <s v="Credit Card"/>
    <x v="0"/>
    <x v="2"/>
    <x v="0"/>
    <n v="4114.1000000000004"/>
    <n v="3826.1130000000003"/>
    <x v="2"/>
    <m/>
    <m/>
    <n v="6400.6183730158691"/>
    <n v="287.98700000000008"/>
    <n v="8.507328455798352E-3"/>
    <n v="1"/>
    <n v="0"/>
    <n v="0"/>
  </r>
  <r>
    <x v="1135"/>
    <x v="133"/>
    <s v="Gujarat"/>
    <x v="2"/>
    <x v="1"/>
    <x v="10"/>
    <n v="1"/>
    <n v="1624.71"/>
    <n v="0.14000000000000001"/>
    <n v="1397.25"/>
    <s v="Net Banking"/>
    <x v="0"/>
    <x v="2"/>
    <x v="0"/>
    <n v="1624.71"/>
    <n v="1397.2506000000001"/>
    <x v="1"/>
    <m/>
    <m/>
    <n v="6400.6183730158691"/>
    <n v="227.45939999999996"/>
    <n v="8.6169224046137478E-3"/>
    <n v="1"/>
    <n v="0"/>
    <n v="0"/>
  </r>
  <r>
    <x v="1136"/>
    <x v="24"/>
    <s v="Maharashtra"/>
    <x v="0"/>
    <x v="0"/>
    <x v="3"/>
    <n v="2"/>
    <n v="3674.8"/>
    <n v="0.05"/>
    <n v="6982.12"/>
    <s v="Credit Card"/>
    <x v="0"/>
    <x v="0"/>
    <x v="3"/>
    <n v="7349.6"/>
    <n v="6982.12"/>
    <x v="0"/>
    <m/>
    <m/>
    <n v="6400.6183730158691"/>
    <n v="367.48000000000047"/>
    <n v="1.3606182649395886E-3"/>
    <n v="0"/>
    <n v="0"/>
    <n v="1"/>
  </r>
  <r>
    <x v="1137"/>
    <x v="157"/>
    <s v="Karnataka"/>
    <x v="3"/>
    <x v="0"/>
    <x v="4"/>
    <n v="2"/>
    <n v="1608.13"/>
    <n v="0.17"/>
    <n v="2669.5"/>
    <s v="Net Banking"/>
    <x v="0"/>
    <x v="2"/>
    <x v="0"/>
    <n v="3216.26"/>
    <n v="2669.4958000000001"/>
    <x v="0"/>
    <m/>
    <m/>
    <n v="6400.6183730158691"/>
    <n v="546.76420000000007"/>
    <n v="1.0571284659822279E-2"/>
    <n v="1"/>
    <n v="0"/>
    <n v="0"/>
  </r>
  <r>
    <x v="1138"/>
    <x v="129"/>
    <s v="Delhi"/>
    <x v="2"/>
    <x v="2"/>
    <x v="6"/>
    <n v="5"/>
    <n v="1646.15"/>
    <n v="0.06"/>
    <n v="7736.9"/>
    <s v="UPI"/>
    <x v="0"/>
    <x v="2"/>
    <x v="1"/>
    <n v="8230.75"/>
    <n v="7736.9049999999997"/>
    <x v="2"/>
    <m/>
    <m/>
    <n v="6400.6183730158691"/>
    <n v="493.84500000000025"/>
    <n v="3.6448683291316099E-3"/>
    <n v="0"/>
    <n v="1"/>
    <n v="0"/>
  </r>
  <r>
    <x v="1139"/>
    <x v="54"/>
    <s v="Karnataka"/>
    <x v="1"/>
    <x v="3"/>
    <x v="9"/>
    <n v="1"/>
    <n v="2500.44"/>
    <n v="0.14000000000000001"/>
    <n v="2150.38"/>
    <s v="Net Banking"/>
    <x v="2"/>
    <x v="1"/>
    <x v="3"/>
    <n v="2500.44"/>
    <n v="2150.3784000000001"/>
    <x v="3"/>
    <m/>
    <m/>
    <n v="6557.4564173228364"/>
    <n v="350.0616"/>
    <n v="5.5990145734350757E-3"/>
    <n v="0"/>
    <n v="0"/>
    <n v="1"/>
  </r>
  <r>
    <x v="1140"/>
    <x v="32"/>
    <s v="Gujarat"/>
    <x v="2"/>
    <x v="3"/>
    <x v="8"/>
    <n v="5"/>
    <n v="2886.69"/>
    <n v="0.25"/>
    <n v="10825.09"/>
    <s v="Net Banking"/>
    <x v="0"/>
    <x v="1"/>
    <x v="0"/>
    <n v="14433.45"/>
    <n v="10825.087500000001"/>
    <x v="3"/>
    <m/>
    <m/>
    <n v="6400.6183730158691"/>
    <n v="3608.3624999999993"/>
    <n v="8.6604380795998175E-3"/>
    <n v="1"/>
    <n v="0"/>
    <n v="0"/>
  </r>
  <r>
    <x v="1141"/>
    <x v="133"/>
    <s v="Karnataka"/>
    <x v="3"/>
    <x v="4"/>
    <x v="16"/>
    <n v="3"/>
    <n v="544.71"/>
    <n v="0.19"/>
    <n v="1323.65"/>
    <s v="COD"/>
    <x v="1"/>
    <x v="1"/>
    <x v="0"/>
    <n v="1634.13"/>
    <n v="1323.6453000000001"/>
    <x v="4"/>
    <m/>
    <m/>
    <n v="7014.593770491806"/>
    <n v="310.48469999999998"/>
    <n v="3.4880945824383613E-2"/>
    <n v="1"/>
    <n v="0"/>
    <n v="0"/>
  </r>
  <r>
    <x v="1142"/>
    <x v="175"/>
    <s v="Gujarat"/>
    <x v="1"/>
    <x v="0"/>
    <x v="0"/>
    <n v="2"/>
    <n v="2389.5100000000002"/>
    <n v="0.08"/>
    <n v="4396.7"/>
    <s v="Debit Card"/>
    <x v="2"/>
    <x v="0"/>
    <x v="0"/>
    <n v="4779.0200000000004"/>
    <n v="4396.6984000000002"/>
    <x v="0"/>
    <m/>
    <m/>
    <n v="6557.4564173228364"/>
    <n v="382.32160000000022"/>
    <n v="3.3479667379504581E-3"/>
    <n v="1"/>
    <n v="0"/>
    <n v="0"/>
  </r>
  <r>
    <x v="1143"/>
    <x v="137"/>
    <s v="Maharashtra"/>
    <x v="0"/>
    <x v="0"/>
    <x v="2"/>
    <n v="2"/>
    <n v="2164.9"/>
    <n v="0.08"/>
    <n v="3983.42"/>
    <s v="UPI"/>
    <x v="0"/>
    <x v="0"/>
    <x v="0"/>
    <n v="4329.8"/>
    <n v="3983.4160000000002"/>
    <x v="0"/>
    <m/>
    <m/>
    <n v="6400.6183730158691"/>
    <n v="346.38400000000001"/>
    <n v="3.6953208000369527E-3"/>
    <n v="1"/>
    <n v="0"/>
    <n v="0"/>
  </r>
  <r>
    <x v="1144"/>
    <x v="77"/>
    <s v="Delhi"/>
    <x v="1"/>
    <x v="4"/>
    <x v="17"/>
    <n v="2"/>
    <n v="3785.02"/>
    <n v="0.11"/>
    <n v="6737.34"/>
    <s v="Net Banking"/>
    <x v="1"/>
    <x v="0"/>
    <x v="0"/>
    <n v="7570.04"/>
    <n v="6737.3356000000003"/>
    <x v="4"/>
    <m/>
    <m/>
    <n v="7014.593770491806"/>
    <n v="832.70439999999962"/>
    <n v="2.9061933622543607E-3"/>
    <n v="1"/>
    <n v="0"/>
    <n v="0"/>
  </r>
  <r>
    <x v="1145"/>
    <x v="141"/>
    <s v="Tamil Nadu"/>
    <x v="2"/>
    <x v="2"/>
    <x v="5"/>
    <n v="3"/>
    <n v="3044.62"/>
    <n v="0.12"/>
    <n v="8037.8"/>
    <s v="Debit Card"/>
    <x v="2"/>
    <x v="1"/>
    <x v="0"/>
    <n v="9133.86"/>
    <n v="8037.796800000001"/>
    <x v="2"/>
    <m/>
    <m/>
    <n v="6557.4564173228364"/>
    <n v="1096.0631999999996"/>
    <n v="3.9413785628419967E-3"/>
    <n v="1"/>
    <n v="0"/>
    <n v="0"/>
  </r>
  <r>
    <x v="1146"/>
    <x v="104"/>
    <s v="Tamil Nadu"/>
    <x v="3"/>
    <x v="3"/>
    <x v="8"/>
    <n v="5"/>
    <n v="2063.6799999999998"/>
    <n v="0.01"/>
    <n v="10215.219999999999"/>
    <s v="Net Banking"/>
    <x v="2"/>
    <x v="0"/>
    <x v="1"/>
    <n v="10318.4"/>
    <n v="10215.216"/>
    <x v="3"/>
    <m/>
    <m/>
    <n v="6557.4564173228364"/>
    <n v="103.18399999999929"/>
    <n v="4.8457125135679957E-4"/>
    <n v="0"/>
    <n v="1"/>
    <n v="0"/>
  </r>
  <r>
    <x v="1147"/>
    <x v="27"/>
    <s v="Gujarat"/>
    <x v="2"/>
    <x v="1"/>
    <x v="10"/>
    <n v="3"/>
    <n v="3963.99"/>
    <n v="0.01"/>
    <n v="11773.05"/>
    <s v="Debit Card"/>
    <x v="0"/>
    <x v="2"/>
    <x v="3"/>
    <n v="11891.97"/>
    <n v="11773.050299999999"/>
    <x v="1"/>
    <m/>
    <m/>
    <n v="6400.6183730158691"/>
    <n v="118.91970000000038"/>
    <n v="2.5227107031047005E-4"/>
    <n v="0"/>
    <n v="0"/>
    <n v="1"/>
  </r>
  <r>
    <x v="1148"/>
    <x v="110"/>
    <s v="Tamil Nadu"/>
    <x v="2"/>
    <x v="3"/>
    <x v="9"/>
    <n v="4"/>
    <n v="104.13"/>
    <n v="0.04"/>
    <n v="399.86"/>
    <s v="Net Banking"/>
    <x v="0"/>
    <x v="2"/>
    <x v="0"/>
    <n v="416.52"/>
    <n v="399.85919999999999"/>
    <x v="3"/>
    <m/>
    <m/>
    <n v="6400.6183730158691"/>
    <n v="16.660799999999995"/>
    <n v="3.8413521559588978E-2"/>
    <n v="1"/>
    <n v="0"/>
    <n v="0"/>
  </r>
  <r>
    <x v="1149"/>
    <x v="130"/>
    <s v="Delhi"/>
    <x v="0"/>
    <x v="3"/>
    <x v="12"/>
    <n v="2"/>
    <n v="855.28"/>
    <n v="0.14000000000000001"/>
    <n v="1471.08"/>
    <s v="Net Banking"/>
    <x v="0"/>
    <x v="1"/>
    <x v="0"/>
    <n v="1710.56"/>
    <n v="1471.0816"/>
    <x v="3"/>
    <m/>
    <m/>
    <n v="6400.6183730158691"/>
    <n v="239.47839999999997"/>
    <n v="1.6368908427649428E-2"/>
    <n v="1"/>
    <n v="0"/>
    <n v="0"/>
  </r>
  <r>
    <x v="1150"/>
    <x v="17"/>
    <s v="Tamil Nadu"/>
    <x v="1"/>
    <x v="4"/>
    <x v="19"/>
    <n v="4"/>
    <n v="3524.02"/>
    <n v="0.23"/>
    <n v="10853.98"/>
    <s v="COD"/>
    <x v="1"/>
    <x v="0"/>
    <x v="3"/>
    <n v="14096.08"/>
    <n v="10853.981600000001"/>
    <x v="4"/>
    <m/>
    <m/>
    <n v="7014.593770491806"/>
    <n v="3242.0983999999989"/>
    <n v="6.5266371927514607E-3"/>
    <n v="0"/>
    <n v="0"/>
    <n v="1"/>
  </r>
  <r>
    <x v="1151"/>
    <x v="125"/>
    <s v="Tamil Nadu"/>
    <x v="1"/>
    <x v="3"/>
    <x v="8"/>
    <n v="2"/>
    <n v="2059.4299999999998"/>
    <n v="0.08"/>
    <n v="3789.35"/>
    <s v="Debit Card"/>
    <x v="2"/>
    <x v="1"/>
    <x v="0"/>
    <n v="4118.8599999999997"/>
    <n v="3789.3512000000001"/>
    <x v="3"/>
    <m/>
    <m/>
    <n v="6557.4564173228364"/>
    <n v="329.50879999999961"/>
    <n v="3.8845700023792994E-3"/>
    <n v="1"/>
    <n v="0"/>
    <n v="0"/>
  </r>
  <r>
    <x v="1152"/>
    <x v="6"/>
    <s v="Karnataka"/>
    <x v="3"/>
    <x v="1"/>
    <x v="13"/>
    <n v="5"/>
    <n v="231.79"/>
    <n v="0.22"/>
    <n v="903.98"/>
    <s v="Net Banking"/>
    <x v="1"/>
    <x v="2"/>
    <x v="0"/>
    <n v="1158.95"/>
    <n v="903.98100000000011"/>
    <x v="1"/>
    <m/>
    <m/>
    <n v="7014.593770491806"/>
    <n v="254.96899999999994"/>
    <n v="9.4913499288148753E-2"/>
    <n v="1"/>
    <n v="0"/>
    <n v="0"/>
  </r>
  <r>
    <x v="1153"/>
    <x v="157"/>
    <s v="Gujarat"/>
    <x v="0"/>
    <x v="4"/>
    <x v="19"/>
    <n v="1"/>
    <n v="3263.33"/>
    <n v="0.03"/>
    <n v="3165.43"/>
    <s v="COD"/>
    <x v="2"/>
    <x v="2"/>
    <x v="0"/>
    <n v="3263.33"/>
    <n v="3165.4301"/>
    <x v="4"/>
    <m/>
    <m/>
    <n v="6557.4564173228364"/>
    <n v="97.899899999999889"/>
    <n v="9.1930635271333266E-4"/>
    <n v="1"/>
    <n v="0"/>
    <n v="0"/>
  </r>
  <r>
    <x v="1154"/>
    <x v="175"/>
    <s v="Karnataka"/>
    <x v="1"/>
    <x v="2"/>
    <x v="7"/>
    <n v="2"/>
    <n v="2185.9899999999998"/>
    <n v="7.0000000000000007E-2"/>
    <n v="4065.94"/>
    <s v="Net Banking"/>
    <x v="1"/>
    <x v="1"/>
    <x v="0"/>
    <n v="4371.9799999999996"/>
    <n v="4065.9413999999992"/>
    <x v="2"/>
    <m/>
    <m/>
    <n v="7014.593770491806"/>
    <n v="306.03860000000032"/>
    <n v="3.2022104401209527E-3"/>
    <n v="1"/>
    <n v="0"/>
    <n v="0"/>
  </r>
  <r>
    <x v="1155"/>
    <x v="5"/>
    <s v="Delhi"/>
    <x v="2"/>
    <x v="2"/>
    <x v="11"/>
    <n v="5"/>
    <n v="4187.74"/>
    <n v="0.12"/>
    <n v="18426.060000000001"/>
    <s v="Net Banking"/>
    <x v="1"/>
    <x v="2"/>
    <x v="0"/>
    <n v="20938.699999999997"/>
    <n v="18426.055999999997"/>
    <x v="2"/>
    <m/>
    <m/>
    <n v="7014.593770491806"/>
    <n v="2512.6440000000002"/>
    <n v="2.865507409724577E-3"/>
    <n v="1"/>
    <n v="0"/>
    <n v="0"/>
  </r>
  <r>
    <x v="1156"/>
    <x v="132"/>
    <s v="Maharashtra"/>
    <x v="0"/>
    <x v="0"/>
    <x v="3"/>
    <n v="2"/>
    <n v="2915.94"/>
    <n v="0.1"/>
    <n v="5248.69"/>
    <s v="Debit Card"/>
    <x v="2"/>
    <x v="1"/>
    <x v="0"/>
    <n v="5831.88"/>
    <n v="5248.692"/>
    <x v="0"/>
    <m/>
    <m/>
    <n v="6557.4564173228364"/>
    <n v="583.1880000000001"/>
    <n v="3.4294258455249424E-3"/>
    <n v="1"/>
    <n v="0"/>
    <n v="0"/>
  </r>
  <r>
    <x v="1157"/>
    <x v="65"/>
    <s v="Maharashtra"/>
    <x v="2"/>
    <x v="2"/>
    <x v="5"/>
    <n v="3"/>
    <n v="3736.12"/>
    <n v="0.03"/>
    <n v="10872.11"/>
    <s v="UPI"/>
    <x v="2"/>
    <x v="1"/>
    <x v="3"/>
    <n v="11208.36"/>
    <n v="10872.109200000001"/>
    <x v="2"/>
    <m/>
    <m/>
    <n v="6557.4564173228364"/>
    <n v="336.2507999999998"/>
    <n v="8.0297206727835302E-4"/>
    <n v="0"/>
    <n v="0"/>
    <n v="1"/>
  </r>
  <r>
    <x v="1158"/>
    <x v="62"/>
    <s v="Maharashtra"/>
    <x v="3"/>
    <x v="4"/>
    <x v="17"/>
    <n v="5"/>
    <n v="3822.09"/>
    <n v="0.22"/>
    <n v="14906.15"/>
    <s v="Debit Card"/>
    <x v="2"/>
    <x v="2"/>
    <x v="0"/>
    <n v="19110.45"/>
    <n v="14906.151000000002"/>
    <x v="4"/>
    <m/>
    <m/>
    <n v="6557.4564173228364"/>
    <n v="4204.2989999999991"/>
    <n v="5.7560130713824112E-3"/>
    <n v="1"/>
    <n v="0"/>
    <n v="0"/>
  </r>
  <r>
    <x v="1159"/>
    <x v="71"/>
    <s v="Delhi"/>
    <x v="0"/>
    <x v="1"/>
    <x v="1"/>
    <n v="4"/>
    <n v="2230.9499999999998"/>
    <n v="0.12"/>
    <n v="7852.94"/>
    <s v="COD"/>
    <x v="1"/>
    <x v="2"/>
    <x v="1"/>
    <n v="8923.7999999999993"/>
    <n v="7852.9439999999995"/>
    <x v="1"/>
    <m/>
    <m/>
    <n v="7014.593770491806"/>
    <n v="1070.8559999999998"/>
    <n v="5.3788744705170451E-3"/>
    <n v="0"/>
    <n v="1"/>
    <n v="0"/>
  </r>
  <r>
    <x v="1160"/>
    <x v="153"/>
    <s v="Maharashtra"/>
    <x v="0"/>
    <x v="2"/>
    <x v="6"/>
    <n v="3"/>
    <n v="1336.4"/>
    <n v="0.08"/>
    <n v="3688.46"/>
    <s v="COD"/>
    <x v="1"/>
    <x v="1"/>
    <x v="0"/>
    <n v="4009.2000000000003"/>
    <n v="3688.4640000000004"/>
    <x v="2"/>
    <m/>
    <m/>
    <n v="7014.593770491806"/>
    <n v="320.73599999999988"/>
    <n v="5.9862316671655189E-3"/>
    <n v="1"/>
    <n v="0"/>
    <n v="0"/>
  </r>
  <r>
    <x v="1161"/>
    <x v="54"/>
    <s v="Karnataka"/>
    <x v="0"/>
    <x v="3"/>
    <x v="9"/>
    <n v="4"/>
    <n v="1690.7"/>
    <n v="0.16"/>
    <n v="5680.75"/>
    <s v="Net Banking"/>
    <x v="0"/>
    <x v="0"/>
    <x v="0"/>
    <n v="6762.8"/>
    <n v="5680.7519999999995"/>
    <x v="3"/>
    <m/>
    <m/>
    <n v="6400.6183730158691"/>
    <n v="1082.0480000000007"/>
    <n v="9.4635358135683433E-3"/>
    <n v="1"/>
    <n v="0"/>
    <n v="0"/>
  </r>
  <r>
    <x v="1162"/>
    <x v="80"/>
    <s v="Delhi"/>
    <x v="1"/>
    <x v="0"/>
    <x v="3"/>
    <n v="5"/>
    <n v="563.41"/>
    <n v="0.18"/>
    <n v="2309.98"/>
    <s v="Debit Card"/>
    <x v="0"/>
    <x v="0"/>
    <x v="0"/>
    <n v="2817.0499999999997"/>
    <n v="2309.9809999999998"/>
    <x v="0"/>
    <m/>
    <m/>
    <n v="6400.6183730158691"/>
    <n v="507.06899999999996"/>
    <n v="3.1948314726398183E-2"/>
    <n v="1"/>
    <n v="0"/>
    <n v="0"/>
  </r>
  <r>
    <x v="1163"/>
    <x v="37"/>
    <s v="Tamil Nadu"/>
    <x v="2"/>
    <x v="4"/>
    <x v="17"/>
    <n v="5"/>
    <n v="2888.43"/>
    <n v="0.01"/>
    <n v="14297.73"/>
    <s v="COD"/>
    <x v="0"/>
    <x v="1"/>
    <x v="0"/>
    <n v="14442.15"/>
    <n v="14297.728499999999"/>
    <x v="4"/>
    <m/>
    <m/>
    <n v="6400.6183730158691"/>
    <n v="144.42150000000038"/>
    <n v="3.4620884009652308E-4"/>
    <n v="1"/>
    <n v="0"/>
    <n v="0"/>
  </r>
  <r>
    <x v="1164"/>
    <x v="36"/>
    <s v="Tamil Nadu"/>
    <x v="1"/>
    <x v="1"/>
    <x v="13"/>
    <n v="1"/>
    <n v="1755.09"/>
    <n v="0.16"/>
    <n v="1474.28"/>
    <s v="COD"/>
    <x v="1"/>
    <x v="1"/>
    <x v="0"/>
    <n v="1755.09"/>
    <n v="1474.2755999999999"/>
    <x v="1"/>
    <m/>
    <m/>
    <n v="7014.593770491806"/>
    <n v="280.81439999999998"/>
    <n v="9.1163416121110598E-3"/>
    <n v="1"/>
    <n v="0"/>
    <n v="0"/>
  </r>
  <r>
    <x v="1165"/>
    <x v="97"/>
    <s v="Maharashtra"/>
    <x v="3"/>
    <x v="3"/>
    <x v="9"/>
    <n v="2"/>
    <n v="2897.39"/>
    <n v="0.25"/>
    <n v="4346.09"/>
    <s v="Net Banking"/>
    <x v="0"/>
    <x v="0"/>
    <x v="0"/>
    <n v="5794.78"/>
    <n v="4346.085"/>
    <x v="3"/>
    <m/>
    <m/>
    <n v="6400.6183730158691"/>
    <n v="1448.6949999999997"/>
    <n v="8.628455264910833E-3"/>
    <n v="1"/>
    <n v="0"/>
    <n v="0"/>
  </r>
  <r>
    <x v="1166"/>
    <x v="138"/>
    <s v="Gujarat"/>
    <x v="2"/>
    <x v="0"/>
    <x v="2"/>
    <n v="4"/>
    <n v="1446.46"/>
    <n v="0.17"/>
    <n v="4802.25"/>
    <s v="Net Banking"/>
    <x v="0"/>
    <x v="2"/>
    <x v="0"/>
    <n v="5785.84"/>
    <n v="4802.2471999999998"/>
    <x v="0"/>
    <m/>
    <m/>
    <n v="6400.6183730158691"/>
    <n v="983.59280000000035"/>
    <n v="1.1752831049596948E-2"/>
    <n v="1"/>
    <n v="0"/>
    <n v="0"/>
  </r>
  <r>
    <x v="1167"/>
    <x v="148"/>
    <s v="Delhi"/>
    <x v="3"/>
    <x v="0"/>
    <x v="3"/>
    <n v="1"/>
    <n v="2095.1999999999998"/>
    <n v="0"/>
    <n v="2095.1999999999998"/>
    <s v="UPI"/>
    <x v="2"/>
    <x v="1"/>
    <x v="0"/>
    <n v="2095.1999999999998"/>
    <n v="2095.1999999999998"/>
    <x v="0"/>
    <m/>
    <m/>
    <n v="6557.4564173228364"/>
    <n v="0"/>
    <n v="0"/>
    <n v="1"/>
    <n v="0"/>
    <n v="0"/>
  </r>
  <r>
    <x v="1168"/>
    <x v="72"/>
    <s v="Maharashtra"/>
    <x v="2"/>
    <x v="2"/>
    <x v="6"/>
    <n v="1"/>
    <n v="3574.14"/>
    <n v="0.06"/>
    <n v="3359.69"/>
    <s v="Debit Card"/>
    <x v="0"/>
    <x v="0"/>
    <x v="0"/>
    <n v="3574.14"/>
    <n v="3359.6915999999997"/>
    <x v="2"/>
    <m/>
    <m/>
    <n v="6400.6183730158691"/>
    <n v="214.44840000000022"/>
    <n v="1.6787255115915996E-3"/>
    <n v="1"/>
    <n v="0"/>
    <n v="0"/>
  </r>
  <r>
    <x v="1169"/>
    <x v="26"/>
    <s v="Gujarat"/>
    <x v="0"/>
    <x v="1"/>
    <x v="14"/>
    <n v="5"/>
    <n v="1710.88"/>
    <n v="0.1"/>
    <n v="7698.96"/>
    <s v="Net Banking"/>
    <x v="1"/>
    <x v="0"/>
    <x v="0"/>
    <n v="8554.4000000000015"/>
    <n v="7698.9600000000019"/>
    <x v="1"/>
    <m/>
    <m/>
    <n v="7014.593770491806"/>
    <n v="855.4399999999996"/>
    <n v="5.8449452913120733E-3"/>
    <n v="1"/>
    <n v="0"/>
    <n v="0"/>
  </r>
  <r>
    <x v="1170"/>
    <x v="69"/>
    <s v="Tamil Nadu"/>
    <x v="1"/>
    <x v="4"/>
    <x v="17"/>
    <n v="4"/>
    <n v="1132.1199999999999"/>
    <n v="0.17"/>
    <n v="3758.64"/>
    <s v="Debit Card"/>
    <x v="2"/>
    <x v="0"/>
    <x v="0"/>
    <n v="4528.4799999999996"/>
    <n v="3758.6383999999994"/>
    <x v="4"/>
    <m/>
    <m/>
    <n v="6557.4564173228364"/>
    <n v="769.8416000000002"/>
    <n v="1.5016076034342652E-2"/>
    <n v="1"/>
    <n v="0"/>
    <n v="0"/>
  </r>
  <r>
    <x v="1171"/>
    <x v="81"/>
    <s v="Tamil Nadu"/>
    <x v="2"/>
    <x v="0"/>
    <x v="0"/>
    <n v="1"/>
    <n v="1117"/>
    <n v="0.25"/>
    <n v="837.75"/>
    <s v="COD"/>
    <x v="2"/>
    <x v="1"/>
    <x v="0"/>
    <n v="1117"/>
    <n v="837.75"/>
    <x v="0"/>
    <m/>
    <m/>
    <n v="6557.4564173228364"/>
    <n v="279.25"/>
    <n v="2.2381378692927483E-2"/>
    <n v="1"/>
    <n v="0"/>
    <n v="0"/>
  </r>
  <r>
    <x v="1172"/>
    <x v="132"/>
    <s v="Tamil Nadu"/>
    <x v="1"/>
    <x v="4"/>
    <x v="18"/>
    <n v="5"/>
    <n v="2966.19"/>
    <n v="0.16"/>
    <n v="12458"/>
    <s v="Credit Card"/>
    <x v="0"/>
    <x v="0"/>
    <x v="0"/>
    <n v="14830.95"/>
    <n v="12457.998"/>
    <x v="4"/>
    <m/>
    <m/>
    <n v="6400.6183730158691"/>
    <n v="2372.9520000000011"/>
    <n v="5.3941251234748949E-3"/>
    <n v="1"/>
    <n v="0"/>
    <n v="0"/>
  </r>
  <r>
    <x v="1173"/>
    <x v="115"/>
    <s v="Gujarat"/>
    <x v="0"/>
    <x v="0"/>
    <x v="2"/>
    <n v="4"/>
    <n v="4613.76"/>
    <n v="0.03"/>
    <n v="17901.39"/>
    <s v="Net Banking"/>
    <x v="0"/>
    <x v="0"/>
    <x v="0"/>
    <n v="18455.04"/>
    <n v="17901.388800000001"/>
    <x v="0"/>
    <m/>
    <m/>
    <n v="6400.6183730158691"/>
    <n v="553.65120000000024"/>
    <n v="6.5022888056595922E-4"/>
    <n v="1"/>
    <n v="0"/>
    <n v="0"/>
  </r>
  <r>
    <x v="1174"/>
    <x v="66"/>
    <s v="Maharashtra"/>
    <x v="1"/>
    <x v="3"/>
    <x v="12"/>
    <n v="2"/>
    <n v="4337.9799999999996"/>
    <n v="0.19"/>
    <n v="7027.53"/>
    <s v="COD"/>
    <x v="2"/>
    <x v="0"/>
    <x v="0"/>
    <n v="8675.9599999999991"/>
    <n v="7027.5275999999994"/>
    <x v="3"/>
    <m/>
    <m/>
    <n v="6557.4564173228364"/>
    <n v="1648.4323999999997"/>
    <n v="4.3799187640330296E-3"/>
    <n v="1"/>
    <n v="0"/>
    <n v="0"/>
  </r>
  <r>
    <x v="1175"/>
    <x v="145"/>
    <s v="Tamil Nadu"/>
    <x v="2"/>
    <x v="4"/>
    <x v="16"/>
    <n v="3"/>
    <n v="3875.45"/>
    <n v="0.16"/>
    <n v="9766.1299999999992"/>
    <s v="COD"/>
    <x v="2"/>
    <x v="0"/>
    <x v="0"/>
    <n v="11626.349999999999"/>
    <n v="9766.1339999999982"/>
    <x v="4"/>
    <m/>
    <m/>
    <n v="6557.4564173228364"/>
    <n v="1860.2160000000003"/>
    <n v="4.1285528132216911E-3"/>
    <n v="1"/>
    <n v="0"/>
    <n v="0"/>
  </r>
  <r>
    <x v="1176"/>
    <x v="120"/>
    <s v="Delhi"/>
    <x v="3"/>
    <x v="1"/>
    <x v="14"/>
    <n v="4"/>
    <n v="1502.79"/>
    <n v="0.23"/>
    <n v="4628.59"/>
    <s v="Net Banking"/>
    <x v="2"/>
    <x v="2"/>
    <x v="0"/>
    <n v="6011.16"/>
    <n v="4628.5932000000003"/>
    <x v="1"/>
    <m/>
    <m/>
    <n v="6557.4564173228364"/>
    <n v="1382.5667999999996"/>
    <n v="1.5304866282048725E-2"/>
    <n v="1"/>
    <n v="0"/>
    <n v="0"/>
  </r>
  <r>
    <x v="1177"/>
    <x v="63"/>
    <s v="Tamil Nadu"/>
    <x v="1"/>
    <x v="0"/>
    <x v="2"/>
    <n v="1"/>
    <n v="1978.43"/>
    <n v="0.16"/>
    <n v="1661.88"/>
    <s v="Debit Card"/>
    <x v="1"/>
    <x v="1"/>
    <x v="0"/>
    <n v="1978.43"/>
    <n v="1661.8812"/>
    <x v="0"/>
    <m/>
    <m/>
    <n v="7014.593770491806"/>
    <n v="316.54880000000003"/>
    <n v="8.0872206749796564E-3"/>
    <n v="1"/>
    <n v="0"/>
    <n v="0"/>
  </r>
  <r>
    <x v="1178"/>
    <x v="88"/>
    <s v="Delhi"/>
    <x v="1"/>
    <x v="0"/>
    <x v="4"/>
    <n v="5"/>
    <n v="4994.66"/>
    <n v="0.15"/>
    <n v="21227.31"/>
    <s v="COD"/>
    <x v="1"/>
    <x v="0"/>
    <x v="1"/>
    <n v="24973.3"/>
    <n v="21227.305"/>
    <x v="0"/>
    <m/>
    <m/>
    <n v="7014.593770491806"/>
    <n v="3745.994999999999"/>
    <n v="3.0032074255304663E-3"/>
    <n v="0"/>
    <n v="1"/>
    <n v="0"/>
  </r>
  <r>
    <x v="1179"/>
    <x v="145"/>
    <s v="Delhi"/>
    <x v="1"/>
    <x v="4"/>
    <x v="16"/>
    <n v="4"/>
    <n v="3453.38"/>
    <n v="0.24"/>
    <n v="10498.28"/>
    <s v="COD"/>
    <x v="1"/>
    <x v="2"/>
    <x v="0"/>
    <n v="13813.52"/>
    <n v="10498.2752"/>
    <x v="4"/>
    <m/>
    <m/>
    <n v="7014.593770491806"/>
    <n v="3315.2448000000004"/>
    <n v="6.9497130347659381E-3"/>
    <n v="1"/>
    <n v="0"/>
    <n v="0"/>
  </r>
  <r>
    <x v="1180"/>
    <x v="97"/>
    <s v="Tamil Nadu"/>
    <x v="2"/>
    <x v="3"/>
    <x v="12"/>
    <n v="2"/>
    <n v="958.53"/>
    <n v="0.23"/>
    <n v="1476.14"/>
    <s v="UPI"/>
    <x v="1"/>
    <x v="2"/>
    <x v="0"/>
    <n v="1917.06"/>
    <n v="1476.1361999999999"/>
    <x v="3"/>
    <m/>
    <m/>
    <n v="7014.593770491806"/>
    <n v="440.92380000000003"/>
    <n v="2.3995075793141581E-2"/>
    <n v="1"/>
    <n v="0"/>
    <n v="0"/>
  </r>
  <r>
    <x v="1181"/>
    <x v="50"/>
    <s v="Delhi"/>
    <x v="3"/>
    <x v="0"/>
    <x v="0"/>
    <n v="4"/>
    <n v="1300.73"/>
    <n v="0.15"/>
    <n v="4422.4799999999996"/>
    <s v="COD"/>
    <x v="2"/>
    <x v="2"/>
    <x v="2"/>
    <n v="5202.92"/>
    <n v="4422.482"/>
    <x v="0"/>
    <m/>
    <m/>
    <n v="6557.4564173228364"/>
    <n v="780.4380000000001"/>
    <n v="1.1531985884849277E-2"/>
    <n v="0"/>
    <n v="0"/>
    <n v="0"/>
  </r>
  <r>
    <x v="1182"/>
    <x v="40"/>
    <s v="Gujarat"/>
    <x v="0"/>
    <x v="1"/>
    <x v="13"/>
    <n v="2"/>
    <n v="2364.84"/>
    <n v="0.24"/>
    <n v="3594.56"/>
    <s v="UPI"/>
    <x v="0"/>
    <x v="2"/>
    <x v="0"/>
    <n v="4729.68"/>
    <n v="3594.5568000000003"/>
    <x v="1"/>
    <m/>
    <m/>
    <n v="6400.6183730158691"/>
    <n v="1135.1232"/>
    <n v="1.0148678134672958E-2"/>
    <n v="1"/>
    <n v="0"/>
    <n v="0"/>
  </r>
  <r>
    <x v="1183"/>
    <x v="175"/>
    <s v="Tamil Nadu"/>
    <x v="0"/>
    <x v="2"/>
    <x v="5"/>
    <n v="3"/>
    <n v="4428.45"/>
    <n v="0.13"/>
    <n v="11558.25"/>
    <s v="Credit Card"/>
    <x v="2"/>
    <x v="0"/>
    <x v="0"/>
    <n v="13285.349999999999"/>
    <n v="11558.254499999999"/>
    <x v="2"/>
    <m/>
    <m/>
    <n v="6557.4564173228364"/>
    <n v="1727.0954999999994"/>
    <n v="2.9355643622486424E-3"/>
    <n v="1"/>
    <n v="0"/>
    <n v="0"/>
  </r>
  <r>
    <x v="1184"/>
    <x v="159"/>
    <s v="Tamil Nadu"/>
    <x v="1"/>
    <x v="0"/>
    <x v="2"/>
    <n v="4"/>
    <n v="3611.46"/>
    <n v="0.13"/>
    <n v="12567.88"/>
    <s v="Credit Card"/>
    <x v="2"/>
    <x v="0"/>
    <x v="0"/>
    <n v="14445.84"/>
    <n v="12567.880800000001"/>
    <x v="0"/>
    <m/>
    <m/>
    <n v="6557.4564173228364"/>
    <n v="1877.9591999999993"/>
    <n v="3.5996522182164554E-3"/>
    <n v="1"/>
    <n v="0"/>
    <n v="0"/>
  </r>
  <r>
    <x v="1185"/>
    <x v="63"/>
    <s v="Delhi"/>
    <x v="2"/>
    <x v="0"/>
    <x v="0"/>
    <n v="1"/>
    <n v="3637.77"/>
    <n v="0.09"/>
    <n v="3310.37"/>
    <s v="UPI"/>
    <x v="1"/>
    <x v="0"/>
    <x v="0"/>
    <n v="3637.77"/>
    <n v="3310.3706999999999"/>
    <x v="0"/>
    <m/>
    <m/>
    <n v="7014.593770491806"/>
    <n v="327.39930000000004"/>
    <n v="2.4740431638063977E-3"/>
    <n v="1"/>
    <n v="0"/>
    <n v="0"/>
  </r>
  <r>
    <x v="1186"/>
    <x v="18"/>
    <s v="Delhi"/>
    <x v="1"/>
    <x v="3"/>
    <x v="15"/>
    <n v="3"/>
    <n v="3245.97"/>
    <n v="0.02"/>
    <n v="9543.15"/>
    <s v="UPI"/>
    <x v="0"/>
    <x v="0"/>
    <x v="3"/>
    <n v="9737.91"/>
    <n v="9543.1517999999996"/>
    <x v="3"/>
    <m/>
    <m/>
    <n v="6400.6183730158691"/>
    <n v="194.75820000000022"/>
    <n v="6.1614863969784077E-4"/>
    <n v="0"/>
    <n v="0"/>
    <n v="1"/>
  </r>
  <r>
    <x v="1187"/>
    <x v="3"/>
    <s v="Karnataka"/>
    <x v="0"/>
    <x v="4"/>
    <x v="17"/>
    <n v="4"/>
    <n v="3527.85"/>
    <n v="0.14000000000000001"/>
    <n v="12135.8"/>
    <s v="Net Banking"/>
    <x v="2"/>
    <x v="0"/>
    <x v="3"/>
    <n v="14111.4"/>
    <n v="12135.804"/>
    <x v="4"/>
    <m/>
    <m/>
    <n v="6557.4564173228364"/>
    <n v="1975.5959999999995"/>
    <n v="3.9684226937086332E-3"/>
    <n v="0"/>
    <n v="0"/>
    <n v="1"/>
  </r>
  <r>
    <x v="1188"/>
    <x v="129"/>
    <s v="Maharashtra"/>
    <x v="3"/>
    <x v="3"/>
    <x v="9"/>
    <n v="5"/>
    <n v="1877.35"/>
    <n v="7.0000000000000007E-2"/>
    <n v="8729.68"/>
    <s v="Debit Card"/>
    <x v="2"/>
    <x v="0"/>
    <x v="0"/>
    <n v="9386.75"/>
    <n v="8729.6774999999998"/>
    <x v="3"/>
    <m/>
    <m/>
    <n v="6557.4564173228364"/>
    <n v="657.07250000000022"/>
    <n v="3.7286600793671933E-3"/>
    <n v="1"/>
    <n v="0"/>
    <n v="0"/>
  </r>
  <r>
    <x v="1189"/>
    <x v="4"/>
    <s v="Tamil Nadu"/>
    <x v="2"/>
    <x v="4"/>
    <x v="18"/>
    <n v="2"/>
    <n v="817.98"/>
    <n v="7.0000000000000007E-2"/>
    <n v="1521.44"/>
    <s v="UPI"/>
    <x v="0"/>
    <x v="1"/>
    <x v="0"/>
    <n v="1635.96"/>
    <n v="1521.4428"/>
    <x v="4"/>
    <m/>
    <m/>
    <n v="6400.6183730158691"/>
    <n v="114.5172"/>
    <n v="8.5576664466123862E-3"/>
    <n v="1"/>
    <n v="0"/>
    <n v="0"/>
  </r>
  <r>
    <x v="1190"/>
    <x v="120"/>
    <s v="Gujarat"/>
    <x v="1"/>
    <x v="0"/>
    <x v="4"/>
    <n v="5"/>
    <n v="159.13"/>
    <n v="0.09"/>
    <n v="724.04"/>
    <s v="UPI"/>
    <x v="0"/>
    <x v="0"/>
    <x v="0"/>
    <n v="795.65"/>
    <n v="724.04150000000004"/>
    <x v="0"/>
    <m/>
    <m/>
    <n v="6400.6183730158691"/>
    <n v="71.608499999999935"/>
    <n v="5.6557531577955129E-2"/>
    <n v="1"/>
    <n v="0"/>
    <n v="0"/>
  </r>
  <r>
    <x v="1191"/>
    <x v="13"/>
    <s v="Delhi"/>
    <x v="3"/>
    <x v="3"/>
    <x v="9"/>
    <n v="3"/>
    <n v="2664.35"/>
    <n v="0.09"/>
    <n v="7273.68"/>
    <s v="COD"/>
    <x v="1"/>
    <x v="1"/>
    <x v="1"/>
    <n v="7993.0499999999993"/>
    <n v="7273.6754999999994"/>
    <x v="3"/>
    <m/>
    <m/>
    <n v="7014.593770491806"/>
    <n v="719.3744999999999"/>
    <n v="3.3779345806669546E-3"/>
    <n v="0"/>
    <n v="1"/>
    <n v="0"/>
  </r>
  <r>
    <x v="1192"/>
    <x v="32"/>
    <s v="Tamil Nadu"/>
    <x v="3"/>
    <x v="2"/>
    <x v="11"/>
    <n v="1"/>
    <n v="1777.6"/>
    <n v="0.08"/>
    <n v="1635.39"/>
    <s v="Net Banking"/>
    <x v="0"/>
    <x v="2"/>
    <x v="0"/>
    <n v="1777.6"/>
    <n v="1635.3920000000001"/>
    <x v="2"/>
    <m/>
    <m/>
    <n v="6400.6183730158691"/>
    <n v="142.20799999999986"/>
    <n v="4.5004500450045006E-3"/>
    <n v="1"/>
    <n v="0"/>
    <n v="0"/>
  </r>
  <r>
    <x v="1193"/>
    <x v="170"/>
    <s v="Karnataka"/>
    <x v="3"/>
    <x v="0"/>
    <x v="4"/>
    <n v="5"/>
    <n v="4572.24"/>
    <n v="0.23"/>
    <n v="17603.12"/>
    <s v="Net Banking"/>
    <x v="2"/>
    <x v="0"/>
    <x v="0"/>
    <n v="22861.199999999997"/>
    <n v="17603.124"/>
    <x v="0"/>
    <m/>
    <m/>
    <n v="6557.4564173228364"/>
    <n v="5258.0759999999973"/>
    <n v="5.0303571116126896E-3"/>
    <n v="1"/>
    <n v="0"/>
    <n v="0"/>
  </r>
  <r>
    <x v="1194"/>
    <x v="111"/>
    <s v="Tamil Nadu"/>
    <x v="0"/>
    <x v="4"/>
    <x v="19"/>
    <n v="5"/>
    <n v="429.27"/>
    <n v="0.14000000000000001"/>
    <n v="1845.86"/>
    <s v="Credit Card"/>
    <x v="2"/>
    <x v="0"/>
    <x v="2"/>
    <n v="2146.35"/>
    <n v="1845.8609999999999"/>
    <x v="4"/>
    <m/>
    <m/>
    <n v="6557.4564173228364"/>
    <n v="300.48900000000003"/>
    <n v="3.2613506650825824E-2"/>
    <n v="0"/>
    <n v="0"/>
    <n v="0"/>
  </r>
  <r>
    <x v="1195"/>
    <x v="28"/>
    <s v="Gujarat"/>
    <x v="3"/>
    <x v="0"/>
    <x v="3"/>
    <n v="2"/>
    <n v="1354.75"/>
    <n v="0.18"/>
    <n v="2221.79"/>
    <s v="COD"/>
    <x v="0"/>
    <x v="0"/>
    <x v="0"/>
    <n v="2709.5"/>
    <n v="2221.79"/>
    <x v="0"/>
    <m/>
    <m/>
    <n v="6400.6183730158691"/>
    <n v="487.71000000000004"/>
    <n v="1.3286584240634801E-2"/>
    <n v="1"/>
    <n v="0"/>
    <n v="0"/>
  </r>
  <r>
    <x v="1196"/>
    <x v="8"/>
    <s v="Maharashtra"/>
    <x v="0"/>
    <x v="2"/>
    <x v="11"/>
    <n v="5"/>
    <n v="1459.64"/>
    <n v="0.19"/>
    <n v="5911.54"/>
    <s v="COD"/>
    <x v="2"/>
    <x v="0"/>
    <x v="1"/>
    <n v="7298.2000000000007"/>
    <n v="5911.5420000000013"/>
    <x v="2"/>
    <m/>
    <m/>
    <n v="6557.4564173228364"/>
    <n v="1386.6579999999994"/>
    <n v="1.3016908278753663E-2"/>
    <n v="0"/>
    <n v="1"/>
    <n v="0"/>
  </r>
  <r>
    <x v="1197"/>
    <x v="56"/>
    <s v="Maharashtra"/>
    <x v="0"/>
    <x v="3"/>
    <x v="9"/>
    <n v="2"/>
    <n v="2969.82"/>
    <n v="0.15"/>
    <n v="5048.6899999999996"/>
    <s v="Debit Card"/>
    <x v="0"/>
    <x v="1"/>
    <x v="0"/>
    <n v="5939.64"/>
    <n v="5048.6940000000004"/>
    <x v="3"/>
    <m/>
    <m/>
    <n v="6400.6183730158691"/>
    <n v="890.94599999999991"/>
    <n v="5.0508111602723393E-3"/>
    <n v="1"/>
    <n v="0"/>
    <n v="0"/>
  </r>
  <r>
    <x v="1198"/>
    <x v="63"/>
    <s v="Maharashtra"/>
    <x v="3"/>
    <x v="0"/>
    <x v="2"/>
    <n v="1"/>
    <n v="2265.3000000000002"/>
    <n v="0.12"/>
    <n v="1993.46"/>
    <s v="Debit Card"/>
    <x v="2"/>
    <x v="2"/>
    <x v="0"/>
    <n v="2265.3000000000002"/>
    <n v="1993.4640000000002"/>
    <x v="0"/>
    <m/>
    <m/>
    <n v="6557.4564173228364"/>
    <n v="271.83600000000001"/>
    <n v="5.2973116143557137E-3"/>
    <n v="1"/>
    <n v="0"/>
    <n v="0"/>
  </r>
  <r>
    <x v="1199"/>
    <x v="125"/>
    <s v="Gujarat"/>
    <x v="1"/>
    <x v="4"/>
    <x v="19"/>
    <n v="4"/>
    <n v="3909.24"/>
    <n v="0.05"/>
    <n v="14855.11"/>
    <s v="Net Banking"/>
    <x v="0"/>
    <x v="0"/>
    <x v="2"/>
    <n v="15636.96"/>
    <n v="14855.111999999999"/>
    <x v="4"/>
    <m/>
    <m/>
    <n v="6400.6183730158691"/>
    <n v="781.84799999999996"/>
    <n v="1.2790209861763414E-3"/>
    <n v="0"/>
    <n v="0"/>
    <n v="0"/>
  </r>
  <r>
    <x v="1200"/>
    <x v="66"/>
    <s v="Gujarat"/>
    <x v="2"/>
    <x v="4"/>
    <x v="18"/>
    <n v="2"/>
    <n v="1710.33"/>
    <n v="0.12"/>
    <n v="3010.18"/>
    <s v="UPI"/>
    <x v="2"/>
    <x v="1"/>
    <x v="0"/>
    <n v="3420.66"/>
    <n v="3010.1808000000001"/>
    <x v="4"/>
    <m/>
    <m/>
    <n v="6557.4564173228364"/>
    <n v="410.47919999999976"/>
    <n v="7.01618985809756E-3"/>
    <n v="1"/>
    <n v="0"/>
    <n v="0"/>
  </r>
  <r>
    <x v="1201"/>
    <x v="61"/>
    <s v="Karnataka"/>
    <x v="3"/>
    <x v="1"/>
    <x v="10"/>
    <n v="5"/>
    <n v="2565.0100000000002"/>
    <n v="0.16"/>
    <n v="10773.04"/>
    <s v="UPI"/>
    <x v="1"/>
    <x v="2"/>
    <x v="0"/>
    <n v="12825.050000000001"/>
    <n v="10773.042000000001"/>
    <x v="1"/>
    <m/>
    <m/>
    <n v="7014.593770491806"/>
    <n v="2052.0079999999998"/>
    <n v="6.2377924452536237E-3"/>
    <n v="1"/>
    <n v="0"/>
    <n v="0"/>
  </r>
  <r>
    <x v="1202"/>
    <x v="122"/>
    <s v="Tamil Nadu"/>
    <x v="1"/>
    <x v="4"/>
    <x v="18"/>
    <n v="1"/>
    <n v="3826.15"/>
    <n v="0.17"/>
    <n v="3175.7"/>
    <s v="Debit Card"/>
    <x v="0"/>
    <x v="2"/>
    <x v="0"/>
    <n v="3826.15"/>
    <n v="3175.7044999999998"/>
    <x v="4"/>
    <m/>
    <m/>
    <n v="6400.6183730158691"/>
    <n v="650.44550000000027"/>
    <n v="4.4431086078695293E-3"/>
    <n v="1"/>
    <n v="0"/>
    <n v="0"/>
  </r>
  <r>
    <x v="1203"/>
    <x v="172"/>
    <s v="Delhi"/>
    <x v="1"/>
    <x v="1"/>
    <x v="10"/>
    <n v="2"/>
    <n v="1605.28"/>
    <n v="0.08"/>
    <n v="2953.72"/>
    <s v="Credit Card"/>
    <x v="0"/>
    <x v="0"/>
    <x v="0"/>
    <n v="3210.56"/>
    <n v="2953.7152000000001"/>
    <x v="1"/>
    <m/>
    <m/>
    <n v="6400.6183730158691"/>
    <n v="256.84479999999985"/>
    <n v="4.9835542709060106E-3"/>
    <n v="1"/>
    <n v="0"/>
    <n v="0"/>
  </r>
  <r>
    <x v="1204"/>
    <x v="116"/>
    <s v="Gujarat"/>
    <x v="3"/>
    <x v="4"/>
    <x v="16"/>
    <n v="2"/>
    <n v="1040.33"/>
    <n v="0.1"/>
    <n v="1872.59"/>
    <s v="Debit Card"/>
    <x v="2"/>
    <x v="2"/>
    <x v="0"/>
    <n v="2080.66"/>
    <n v="1872.5939999999998"/>
    <x v="4"/>
    <m/>
    <m/>
    <n v="6557.4564173228364"/>
    <n v="208.06600000000003"/>
    <n v="9.6123345476916006E-3"/>
    <n v="1"/>
    <n v="0"/>
    <n v="0"/>
  </r>
  <r>
    <x v="1205"/>
    <x v="146"/>
    <s v="Gujarat"/>
    <x v="3"/>
    <x v="3"/>
    <x v="9"/>
    <n v="5"/>
    <n v="3964.87"/>
    <n v="0.19"/>
    <n v="16057.72"/>
    <s v="Net Banking"/>
    <x v="1"/>
    <x v="1"/>
    <x v="1"/>
    <n v="19824.349999999999"/>
    <n v="16057.7235"/>
    <x v="3"/>
    <m/>
    <m/>
    <n v="7014.593770491806"/>
    <n v="3766.6264999999985"/>
    <n v="4.79208649968347E-3"/>
    <n v="0"/>
    <n v="1"/>
    <n v="0"/>
  </r>
  <r>
    <x v="1206"/>
    <x v="80"/>
    <s v="Karnataka"/>
    <x v="1"/>
    <x v="2"/>
    <x v="6"/>
    <n v="3"/>
    <n v="3660.88"/>
    <n v="0.21"/>
    <n v="8676.2900000000009"/>
    <s v="Debit Card"/>
    <x v="2"/>
    <x v="1"/>
    <x v="0"/>
    <n v="10982.64"/>
    <n v="8676.2855999999992"/>
    <x v="2"/>
    <m/>
    <m/>
    <n v="6557.4564173228364"/>
    <n v="2306.3544000000002"/>
    <n v="5.7363256921832998E-3"/>
    <n v="1"/>
    <n v="0"/>
    <n v="0"/>
  </r>
  <r>
    <x v="1207"/>
    <x v="51"/>
    <s v="Tamil Nadu"/>
    <x v="1"/>
    <x v="1"/>
    <x v="14"/>
    <n v="1"/>
    <n v="4846.53"/>
    <n v="0.09"/>
    <n v="4410.34"/>
    <s v="Credit Card"/>
    <x v="2"/>
    <x v="2"/>
    <x v="3"/>
    <n v="4846.53"/>
    <n v="4410.3423000000003"/>
    <x v="1"/>
    <m/>
    <m/>
    <n v="6557.4564173228364"/>
    <n v="436.1876999999995"/>
    <n v="1.8569987186708842E-3"/>
    <n v="0"/>
    <n v="0"/>
    <n v="1"/>
  </r>
  <r>
    <x v="1208"/>
    <x v="4"/>
    <s v="Delhi"/>
    <x v="2"/>
    <x v="0"/>
    <x v="4"/>
    <n v="3"/>
    <n v="216.03"/>
    <n v="0.11"/>
    <n v="576.79999999999995"/>
    <s v="UPI"/>
    <x v="2"/>
    <x v="1"/>
    <x v="0"/>
    <n v="648.09"/>
    <n v="576.80010000000004"/>
    <x v="0"/>
    <m/>
    <m/>
    <n v="6557.4564173228364"/>
    <n v="71.289899999999989"/>
    <n v="5.0918853862889413E-2"/>
    <n v="1"/>
    <n v="0"/>
    <n v="0"/>
  </r>
  <r>
    <x v="1209"/>
    <x v="47"/>
    <s v="Gujarat"/>
    <x v="1"/>
    <x v="3"/>
    <x v="12"/>
    <n v="3"/>
    <n v="623.49"/>
    <n v="0.06"/>
    <n v="1758.24"/>
    <s v="COD"/>
    <x v="2"/>
    <x v="1"/>
    <x v="1"/>
    <n v="1870.47"/>
    <n v="1758.2418"/>
    <x v="3"/>
    <m/>
    <m/>
    <n v="6557.4564173228364"/>
    <n v="112.22820000000002"/>
    <n v="9.6232497714478175E-3"/>
    <n v="0"/>
    <n v="1"/>
    <n v="0"/>
  </r>
  <r>
    <x v="1210"/>
    <x v="86"/>
    <s v="Maharashtra"/>
    <x v="1"/>
    <x v="1"/>
    <x v="14"/>
    <n v="4"/>
    <n v="1324.25"/>
    <n v="0.25"/>
    <n v="3972.75"/>
    <s v="Net Banking"/>
    <x v="1"/>
    <x v="0"/>
    <x v="0"/>
    <n v="5297"/>
    <n v="3972.75"/>
    <x v="1"/>
    <m/>
    <m/>
    <n v="7014.593770491806"/>
    <n v="1324.25"/>
    <n v="1.8878610534264678E-2"/>
    <n v="1"/>
    <n v="0"/>
    <n v="0"/>
  </r>
  <r>
    <x v="1211"/>
    <x v="54"/>
    <s v="Karnataka"/>
    <x v="0"/>
    <x v="0"/>
    <x v="2"/>
    <n v="4"/>
    <n v="4625.67"/>
    <n v="0.03"/>
    <n v="17947.599999999999"/>
    <s v="COD"/>
    <x v="2"/>
    <x v="2"/>
    <x v="0"/>
    <n v="18502.68"/>
    <n v="17947.599600000001"/>
    <x v="0"/>
    <m/>
    <m/>
    <n v="6557.4564173228364"/>
    <n v="555.08039999999892"/>
    <n v="6.485546958602753E-4"/>
    <n v="1"/>
    <n v="0"/>
    <n v="0"/>
  </r>
  <r>
    <x v="1212"/>
    <x v="55"/>
    <s v="Delhi"/>
    <x v="2"/>
    <x v="2"/>
    <x v="11"/>
    <n v="5"/>
    <n v="1079.97"/>
    <n v="0.02"/>
    <n v="5291.85"/>
    <s v="COD"/>
    <x v="2"/>
    <x v="2"/>
    <x v="0"/>
    <n v="5399.85"/>
    <n v="5291.8530000000001"/>
    <x v="2"/>
    <m/>
    <m/>
    <n v="6557.4564173228364"/>
    <n v="107.9970000000003"/>
    <n v="1.8519032936100076E-3"/>
    <n v="1"/>
    <n v="0"/>
    <n v="0"/>
  </r>
  <r>
    <x v="1213"/>
    <x v="35"/>
    <s v="Maharashtra"/>
    <x v="3"/>
    <x v="4"/>
    <x v="17"/>
    <n v="3"/>
    <n v="4790.28"/>
    <n v="0.09"/>
    <n v="13077.46"/>
    <s v="Debit Card"/>
    <x v="0"/>
    <x v="1"/>
    <x v="0"/>
    <n v="14370.84"/>
    <n v="13077.464400000001"/>
    <x v="4"/>
    <m/>
    <m/>
    <n v="6400.6183730158691"/>
    <n v="1293.3755999999994"/>
    <n v="1.8788045792730277E-3"/>
    <n v="1"/>
    <n v="0"/>
    <n v="0"/>
  </r>
  <r>
    <x v="1214"/>
    <x v="51"/>
    <s v="Tamil Nadu"/>
    <x v="0"/>
    <x v="2"/>
    <x v="11"/>
    <n v="2"/>
    <n v="3420.58"/>
    <n v="0.18"/>
    <n v="5609.75"/>
    <s v="UPI"/>
    <x v="2"/>
    <x v="1"/>
    <x v="0"/>
    <n v="6841.16"/>
    <n v="5609.7512000000006"/>
    <x v="2"/>
    <m/>
    <m/>
    <n v="6557.4564173228364"/>
    <n v="1231.4087999999992"/>
    <n v="5.2622654637517613E-3"/>
    <n v="1"/>
    <n v="0"/>
    <n v="0"/>
  </r>
  <r>
    <x v="1215"/>
    <x v="70"/>
    <s v="Tamil Nadu"/>
    <x v="0"/>
    <x v="2"/>
    <x v="5"/>
    <n v="5"/>
    <n v="395.4"/>
    <n v="0.25"/>
    <n v="1482.75"/>
    <s v="Net Banking"/>
    <x v="0"/>
    <x v="1"/>
    <x v="0"/>
    <n v="1977"/>
    <n v="1482.75"/>
    <x v="2"/>
    <m/>
    <m/>
    <n v="6400.6183730158691"/>
    <n v="494.25"/>
    <n v="6.3227111785533641E-2"/>
    <n v="1"/>
    <n v="0"/>
    <n v="0"/>
  </r>
  <r>
    <x v="1216"/>
    <x v="30"/>
    <s v="Gujarat"/>
    <x v="0"/>
    <x v="0"/>
    <x v="2"/>
    <n v="5"/>
    <n v="1735.39"/>
    <n v="0.02"/>
    <n v="8503.41"/>
    <s v="Net Banking"/>
    <x v="2"/>
    <x v="2"/>
    <x v="2"/>
    <n v="8676.9500000000007"/>
    <n v="8503.4110000000001"/>
    <x v="0"/>
    <m/>
    <m/>
    <n v="6557.4564173228364"/>
    <n v="173.53900000000067"/>
    <n v="1.1524786935501528E-3"/>
    <n v="0"/>
    <n v="0"/>
    <n v="0"/>
  </r>
  <r>
    <x v="1217"/>
    <x v="106"/>
    <s v="Gujarat"/>
    <x v="1"/>
    <x v="0"/>
    <x v="4"/>
    <n v="4"/>
    <n v="3089.15"/>
    <n v="0.25"/>
    <n v="9267.4500000000007"/>
    <s v="Credit Card"/>
    <x v="1"/>
    <x v="2"/>
    <x v="3"/>
    <n v="12356.6"/>
    <n v="9267.4500000000007"/>
    <x v="0"/>
    <m/>
    <m/>
    <n v="7014.593770491806"/>
    <n v="3089.1499999999996"/>
    <n v="8.0928410727870125E-3"/>
    <n v="0"/>
    <n v="0"/>
    <n v="1"/>
  </r>
  <r>
    <x v="1218"/>
    <x v="104"/>
    <s v="Delhi"/>
    <x v="1"/>
    <x v="2"/>
    <x v="5"/>
    <n v="2"/>
    <n v="3274.42"/>
    <n v="0.08"/>
    <n v="6024.93"/>
    <s v="UPI"/>
    <x v="0"/>
    <x v="0"/>
    <x v="1"/>
    <n v="6548.84"/>
    <n v="6024.9328000000005"/>
    <x v="2"/>
    <m/>
    <m/>
    <n v="6400.6183730158691"/>
    <n v="523.90719999999965"/>
    <n v="2.4431807770536459E-3"/>
    <n v="0"/>
    <n v="1"/>
    <n v="0"/>
  </r>
  <r>
    <x v="1219"/>
    <x v="8"/>
    <s v="Maharashtra"/>
    <x v="2"/>
    <x v="2"/>
    <x v="6"/>
    <n v="1"/>
    <n v="141.84"/>
    <n v="0.08"/>
    <n v="130.49"/>
    <s v="COD"/>
    <x v="2"/>
    <x v="2"/>
    <x v="1"/>
    <n v="141.84"/>
    <n v="130.49280000000002"/>
    <x v="2"/>
    <m/>
    <m/>
    <n v="6557.4564173228364"/>
    <n v="11.347199999999987"/>
    <n v="5.6401579244218847E-2"/>
    <n v="0"/>
    <n v="1"/>
    <n v="0"/>
  </r>
  <r>
    <x v="1220"/>
    <x v="124"/>
    <s v="Gujarat"/>
    <x v="3"/>
    <x v="1"/>
    <x v="1"/>
    <n v="2"/>
    <n v="3872.65"/>
    <n v="0.14000000000000001"/>
    <n v="6660.96"/>
    <s v="Net Banking"/>
    <x v="1"/>
    <x v="1"/>
    <x v="0"/>
    <n v="7745.3"/>
    <n v="6660.9579999999996"/>
    <x v="1"/>
    <m/>
    <m/>
    <n v="7014.593770491806"/>
    <n v="1084.3420000000006"/>
    <n v="3.615095606367733E-3"/>
    <n v="1"/>
    <n v="0"/>
    <n v="0"/>
  </r>
  <r>
    <x v="1221"/>
    <x v="116"/>
    <s v="Karnataka"/>
    <x v="3"/>
    <x v="3"/>
    <x v="12"/>
    <n v="1"/>
    <n v="2713.77"/>
    <n v="0.24"/>
    <n v="2062.4699999999998"/>
    <s v="Debit Card"/>
    <x v="0"/>
    <x v="2"/>
    <x v="0"/>
    <n v="2713.77"/>
    <n v="2062.4652000000001"/>
    <x v="3"/>
    <m/>
    <m/>
    <n v="6400.6183730158691"/>
    <n v="651.30479999999989"/>
    <n v="8.8437855824185542E-3"/>
    <n v="1"/>
    <n v="0"/>
    <n v="0"/>
  </r>
  <r>
    <x v="1222"/>
    <x v="152"/>
    <s v="Karnataka"/>
    <x v="3"/>
    <x v="0"/>
    <x v="2"/>
    <n v="2"/>
    <n v="1088.3399999999999"/>
    <n v="0.04"/>
    <n v="2089.61"/>
    <s v="Debit Card"/>
    <x v="1"/>
    <x v="1"/>
    <x v="1"/>
    <n v="2176.6799999999998"/>
    <n v="2089.6127999999999"/>
    <x v="0"/>
    <m/>
    <m/>
    <n v="7014.593770491806"/>
    <n v="87.067199999999957"/>
    <n v="3.6753220500946398E-3"/>
    <n v="0"/>
    <n v="1"/>
    <n v="0"/>
  </r>
  <r>
    <x v="1223"/>
    <x v="165"/>
    <s v="Maharashtra"/>
    <x v="3"/>
    <x v="3"/>
    <x v="9"/>
    <n v="1"/>
    <n v="4187.37"/>
    <n v="0.09"/>
    <n v="3810.51"/>
    <s v="Debit Card"/>
    <x v="2"/>
    <x v="1"/>
    <x v="0"/>
    <n v="4187.37"/>
    <n v="3810.5066999999999"/>
    <x v="3"/>
    <m/>
    <m/>
    <n v="6557.4564173228364"/>
    <n v="376.86329999999998"/>
    <n v="2.1493204565156648E-3"/>
    <n v="1"/>
    <n v="0"/>
    <n v="0"/>
  </r>
  <r>
    <x v="1224"/>
    <x v="153"/>
    <s v="Tamil Nadu"/>
    <x v="0"/>
    <x v="2"/>
    <x v="5"/>
    <n v="4"/>
    <n v="2992.06"/>
    <n v="0.03"/>
    <n v="11609.19"/>
    <s v="Debit Card"/>
    <x v="0"/>
    <x v="2"/>
    <x v="0"/>
    <n v="11968.24"/>
    <n v="11609.192799999999"/>
    <x v="2"/>
    <m/>
    <m/>
    <n v="6400.6183730158691"/>
    <n v="359.04720000000088"/>
    <n v="1.0026536900997975E-3"/>
    <n v="1"/>
    <n v="0"/>
    <n v="0"/>
  </r>
  <r>
    <x v="1225"/>
    <x v="137"/>
    <s v="Tamil Nadu"/>
    <x v="2"/>
    <x v="3"/>
    <x v="8"/>
    <n v="3"/>
    <n v="2134.13"/>
    <n v="0.05"/>
    <n v="6082.27"/>
    <s v="COD"/>
    <x v="2"/>
    <x v="2"/>
    <x v="0"/>
    <n v="6402.39"/>
    <n v="6082.2704999999996"/>
    <x v="3"/>
    <m/>
    <m/>
    <n v="6557.4564173228364"/>
    <n v="320.1195000000007"/>
    <n v="2.342875082586347E-3"/>
    <n v="1"/>
    <n v="0"/>
    <n v="0"/>
  </r>
  <r>
    <x v="1226"/>
    <x v="143"/>
    <s v="Tamil Nadu"/>
    <x v="2"/>
    <x v="1"/>
    <x v="13"/>
    <n v="4"/>
    <n v="4036.72"/>
    <n v="0.1"/>
    <n v="14532.19"/>
    <s v="Credit Card"/>
    <x v="0"/>
    <x v="2"/>
    <x v="0"/>
    <n v="16146.88"/>
    <n v="14532.191999999999"/>
    <x v="1"/>
    <m/>
    <m/>
    <n v="6400.6183730158691"/>
    <n v="1614.6880000000001"/>
    <n v="2.4772587645415091E-3"/>
    <n v="1"/>
    <n v="0"/>
    <n v="0"/>
  </r>
  <r>
    <x v="1227"/>
    <x v="37"/>
    <s v="Tamil Nadu"/>
    <x v="0"/>
    <x v="4"/>
    <x v="19"/>
    <n v="1"/>
    <n v="3287.12"/>
    <n v="0.2"/>
    <n v="2629.7"/>
    <s v="UPI"/>
    <x v="0"/>
    <x v="1"/>
    <x v="2"/>
    <n v="3287.12"/>
    <n v="2629.6959999999999"/>
    <x v="4"/>
    <m/>
    <m/>
    <n v="6400.6183730158691"/>
    <n v="657.42399999999998"/>
    <n v="6.0843534765995765E-3"/>
    <n v="0"/>
    <n v="0"/>
    <n v="0"/>
  </r>
  <r>
    <x v="1228"/>
    <x v="159"/>
    <s v="Maharashtra"/>
    <x v="3"/>
    <x v="4"/>
    <x v="17"/>
    <n v="2"/>
    <n v="2866.44"/>
    <n v="0.03"/>
    <n v="5560.89"/>
    <s v="Debit Card"/>
    <x v="0"/>
    <x v="2"/>
    <x v="0"/>
    <n v="5732.88"/>
    <n v="5560.8936000000003"/>
    <x v="4"/>
    <m/>
    <m/>
    <n v="6400.6183730158691"/>
    <n v="171.98639999999978"/>
    <n v="1.046594381881358E-3"/>
    <n v="1"/>
    <n v="0"/>
    <n v="0"/>
  </r>
  <r>
    <x v="1229"/>
    <x v="107"/>
    <s v="Gujarat"/>
    <x v="1"/>
    <x v="0"/>
    <x v="0"/>
    <n v="3"/>
    <n v="1921.35"/>
    <n v="0.1"/>
    <n v="5187.6400000000003"/>
    <s v="Debit Card"/>
    <x v="1"/>
    <x v="2"/>
    <x v="0"/>
    <n v="5764.0499999999993"/>
    <n v="5187.6449999999995"/>
    <x v="0"/>
    <m/>
    <m/>
    <n v="7014.593770491806"/>
    <n v="576.40499999999975"/>
    <n v="5.2046737970697686E-3"/>
    <n v="1"/>
    <n v="0"/>
    <n v="0"/>
  </r>
  <r>
    <x v="1230"/>
    <x v="180"/>
    <s v="Delhi"/>
    <x v="2"/>
    <x v="1"/>
    <x v="10"/>
    <n v="2"/>
    <n v="246.9"/>
    <n v="0.05"/>
    <n v="469.11"/>
    <s v="UPI"/>
    <x v="0"/>
    <x v="1"/>
    <x v="1"/>
    <n v="493.8"/>
    <n v="469.11"/>
    <x v="1"/>
    <m/>
    <m/>
    <n v="6400.6183730158691"/>
    <n v="24.689999999999998"/>
    <n v="2.025111381125962E-2"/>
    <n v="0"/>
    <n v="1"/>
    <n v="0"/>
  </r>
  <r>
    <x v="1231"/>
    <x v="167"/>
    <s v="Maharashtra"/>
    <x v="1"/>
    <x v="4"/>
    <x v="17"/>
    <n v="1"/>
    <n v="4455.22"/>
    <n v="0.01"/>
    <n v="4410.67"/>
    <s v="Credit Card"/>
    <x v="2"/>
    <x v="2"/>
    <x v="0"/>
    <n v="4455.22"/>
    <n v="4410.6678000000002"/>
    <x v="4"/>
    <m/>
    <m/>
    <n v="6557.4564173228364"/>
    <n v="44.552200000000084"/>
    <n v="2.2445580689618022E-4"/>
    <n v="1"/>
    <n v="0"/>
    <n v="0"/>
  </r>
  <r>
    <x v="1232"/>
    <x v="60"/>
    <s v="Delhi"/>
    <x v="0"/>
    <x v="2"/>
    <x v="11"/>
    <n v="3"/>
    <n v="4496.22"/>
    <n v="0.02"/>
    <n v="13218.89"/>
    <s v="Credit Card"/>
    <x v="0"/>
    <x v="2"/>
    <x v="2"/>
    <n v="13488.66"/>
    <n v="13218.8868"/>
    <x v="2"/>
    <m/>
    <m/>
    <n v="6400.6183730158691"/>
    <n v="269.77319999999963"/>
    <n v="4.4481809164142322E-4"/>
    <n v="0"/>
    <n v="0"/>
    <n v="0"/>
  </r>
  <r>
    <x v="1233"/>
    <x v="137"/>
    <s v="Gujarat"/>
    <x v="1"/>
    <x v="2"/>
    <x v="5"/>
    <n v="5"/>
    <n v="4066.18"/>
    <n v="0"/>
    <n v="20330.900000000001"/>
    <s v="Net Banking"/>
    <x v="0"/>
    <x v="1"/>
    <x v="1"/>
    <n v="20330.899999999998"/>
    <n v="20330.899999999998"/>
    <x v="2"/>
    <m/>
    <m/>
    <n v="6400.6183730158691"/>
    <n v="0"/>
    <n v="0"/>
    <n v="0"/>
    <n v="1"/>
    <n v="0"/>
  </r>
  <r>
    <x v="1234"/>
    <x v="117"/>
    <s v="Karnataka"/>
    <x v="3"/>
    <x v="4"/>
    <x v="16"/>
    <n v="5"/>
    <n v="3375.32"/>
    <n v="0.02"/>
    <n v="16539.07"/>
    <s v="COD"/>
    <x v="2"/>
    <x v="1"/>
    <x v="0"/>
    <n v="16876.600000000002"/>
    <n v="16539.068000000003"/>
    <x v="4"/>
    <m/>
    <m/>
    <n v="6557.4564173228364"/>
    <n v="337.53199999999924"/>
    <n v="5.9253641136247821E-4"/>
    <n v="1"/>
    <n v="0"/>
    <n v="0"/>
  </r>
  <r>
    <x v="1235"/>
    <x v="87"/>
    <s v="Delhi"/>
    <x v="0"/>
    <x v="1"/>
    <x v="10"/>
    <n v="1"/>
    <n v="3741.61"/>
    <n v="0.18"/>
    <n v="3068.12"/>
    <s v="Debit Card"/>
    <x v="1"/>
    <x v="1"/>
    <x v="0"/>
    <n v="3741.61"/>
    <n v="3068.1202000000003"/>
    <x v="1"/>
    <m/>
    <m/>
    <n v="7014.593770491806"/>
    <n v="673.48979999999983"/>
    <n v="4.8107632810474631E-3"/>
    <n v="1"/>
    <n v="0"/>
    <n v="0"/>
  </r>
  <r>
    <x v="1236"/>
    <x v="90"/>
    <s v="Karnataka"/>
    <x v="2"/>
    <x v="4"/>
    <x v="16"/>
    <n v="4"/>
    <n v="3374.95"/>
    <n v="0.13"/>
    <n v="11744.83"/>
    <s v="UPI"/>
    <x v="1"/>
    <x v="0"/>
    <x v="3"/>
    <n v="13499.8"/>
    <n v="11744.825999999999"/>
    <x v="4"/>
    <m/>
    <m/>
    <n v="7014.593770491806"/>
    <n v="1754.9740000000002"/>
    <n v="3.8519089171691434E-3"/>
    <n v="0"/>
    <n v="0"/>
    <n v="1"/>
  </r>
  <r>
    <x v="1237"/>
    <x v="89"/>
    <s v="Tamil Nadu"/>
    <x v="1"/>
    <x v="3"/>
    <x v="9"/>
    <n v="2"/>
    <n v="2938.91"/>
    <n v="0.23"/>
    <n v="4525.92"/>
    <s v="UPI"/>
    <x v="1"/>
    <x v="2"/>
    <x v="0"/>
    <n v="5877.82"/>
    <n v="4525.9214000000002"/>
    <x v="3"/>
    <m/>
    <m/>
    <n v="7014.593770491806"/>
    <n v="1351.8985999999995"/>
    <n v="7.8260307392876947E-3"/>
    <n v="1"/>
    <n v="0"/>
    <n v="0"/>
  </r>
  <r>
    <x v="1238"/>
    <x v="104"/>
    <s v="Maharashtra"/>
    <x v="2"/>
    <x v="3"/>
    <x v="12"/>
    <n v="1"/>
    <n v="4193.3599999999997"/>
    <n v="0.06"/>
    <n v="3941.76"/>
    <s v="Debit Card"/>
    <x v="1"/>
    <x v="1"/>
    <x v="0"/>
    <n v="4193.3599999999997"/>
    <n v="3941.7583999999993"/>
    <x v="3"/>
    <m/>
    <m/>
    <n v="7014.593770491806"/>
    <n v="251.60160000000042"/>
    <n v="1.4308335082129843E-3"/>
    <n v="1"/>
    <n v="0"/>
    <n v="0"/>
  </r>
  <r>
    <x v="1239"/>
    <x v="160"/>
    <s v="Karnataka"/>
    <x v="2"/>
    <x v="2"/>
    <x v="5"/>
    <n v="5"/>
    <n v="2087.7199999999998"/>
    <n v="0.25"/>
    <n v="7828.95"/>
    <s v="Debit Card"/>
    <x v="1"/>
    <x v="1"/>
    <x v="0"/>
    <n v="10438.599999999999"/>
    <n v="7828.9499999999989"/>
    <x v="2"/>
    <m/>
    <m/>
    <n v="7014.593770491806"/>
    <n v="2609.6499999999996"/>
    <n v="1.1974785890828274E-2"/>
    <n v="1"/>
    <n v="0"/>
    <n v="0"/>
  </r>
  <r>
    <x v="1240"/>
    <x v="62"/>
    <s v="Gujarat"/>
    <x v="1"/>
    <x v="0"/>
    <x v="2"/>
    <n v="2"/>
    <n v="1350.89"/>
    <n v="0.2"/>
    <n v="2161.42"/>
    <s v="UPI"/>
    <x v="2"/>
    <x v="1"/>
    <x v="0"/>
    <n v="2701.78"/>
    <n v="2161.4240000000004"/>
    <x v="0"/>
    <m/>
    <m/>
    <n v="6557.4564173228364"/>
    <n v="540.35599999999977"/>
    <n v="1.4805054445587724E-2"/>
    <n v="1"/>
    <n v="0"/>
    <n v="0"/>
  </r>
  <r>
    <x v="1241"/>
    <x v="57"/>
    <s v="Maharashtra"/>
    <x v="1"/>
    <x v="4"/>
    <x v="17"/>
    <n v="1"/>
    <n v="4827.29"/>
    <n v="0.03"/>
    <n v="4682.47"/>
    <s v="UPI"/>
    <x v="2"/>
    <x v="2"/>
    <x v="3"/>
    <n v="4827.29"/>
    <n v="4682.4713000000002"/>
    <x v="4"/>
    <m/>
    <m/>
    <n v="6557.4564173228364"/>
    <n v="144.81869999999981"/>
    <n v="6.2146670284983908E-4"/>
    <n v="0"/>
    <n v="0"/>
    <n v="1"/>
  </r>
  <r>
    <x v="1242"/>
    <x v="82"/>
    <s v="Delhi"/>
    <x v="3"/>
    <x v="0"/>
    <x v="2"/>
    <n v="4"/>
    <n v="2237.1999999999998"/>
    <n v="0.25"/>
    <n v="6711.6"/>
    <s v="UPI"/>
    <x v="2"/>
    <x v="2"/>
    <x v="0"/>
    <n v="8948.7999999999993"/>
    <n v="6711.5999999999995"/>
    <x v="0"/>
    <m/>
    <m/>
    <n v="6557.4564173228364"/>
    <n v="2237.1999999999998"/>
    <n v="1.1174682639013053E-2"/>
    <n v="1"/>
    <n v="0"/>
    <n v="0"/>
  </r>
  <r>
    <x v="1243"/>
    <x v="86"/>
    <s v="Delhi"/>
    <x v="3"/>
    <x v="1"/>
    <x v="10"/>
    <n v="2"/>
    <n v="3693.72"/>
    <n v="0.09"/>
    <n v="6722.57"/>
    <s v="Debit Card"/>
    <x v="0"/>
    <x v="0"/>
    <x v="0"/>
    <n v="7387.44"/>
    <n v="6722.5703999999996"/>
    <x v="1"/>
    <m/>
    <m/>
    <n v="6400.6183730158691"/>
    <n v="664.86959999999999"/>
    <n v="2.436568012735129E-3"/>
    <n v="1"/>
    <n v="0"/>
    <n v="0"/>
  </r>
  <r>
    <x v="1244"/>
    <x v="108"/>
    <s v="Gujarat"/>
    <x v="2"/>
    <x v="1"/>
    <x v="13"/>
    <n v="2"/>
    <n v="3499.1"/>
    <n v="0.25"/>
    <n v="5248.65"/>
    <s v="UPI"/>
    <x v="1"/>
    <x v="2"/>
    <x v="0"/>
    <n v="6998.2"/>
    <n v="5248.65"/>
    <x v="1"/>
    <m/>
    <m/>
    <n v="7014.593770491806"/>
    <n v="1749.5500000000002"/>
    <n v="7.144694349975709E-3"/>
    <n v="1"/>
    <n v="0"/>
    <n v="0"/>
  </r>
  <r>
    <x v="1245"/>
    <x v="176"/>
    <s v="Delhi"/>
    <x v="2"/>
    <x v="3"/>
    <x v="12"/>
    <n v="4"/>
    <n v="4305.6499999999996"/>
    <n v="7.0000000000000007E-2"/>
    <n v="16017.02"/>
    <s v="COD"/>
    <x v="1"/>
    <x v="1"/>
    <x v="0"/>
    <n v="17222.599999999999"/>
    <n v="16017.017999999998"/>
    <x v="3"/>
    <m/>
    <m/>
    <n v="7014.593770491806"/>
    <n v="1205.5820000000003"/>
    <n v="1.6257707895439716E-3"/>
    <n v="1"/>
    <n v="0"/>
    <n v="0"/>
  </r>
  <r>
    <x v="1246"/>
    <x v="29"/>
    <s v="Tamil Nadu"/>
    <x v="2"/>
    <x v="1"/>
    <x v="14"/>
    <n v="2"/>
    <n v="3635.58"/>
    <n v="7.0000000000000007E-2"/>
    <n v="6762.18"/>
    <s v="Net Banking"/>
    <x v="2"/>
    <x v="2"/>
    <x v="0"/>
    <n v="7271.16"/>
    <n v="6762.1787999999997"/>
    <x v="1"/>
    <m/>
    <m/>
    <n v="6557.4564173228364"/>
    <n v="508.98120000000017"/>
    <n v="1.9254149269167507E-3"/>
    <n v="1"/>
    <n v="0"/>
    <n v="0"/>
  </r>
  <r>
    <x v="1247"/>
    <x v="98"/>
    <s v="Gujarat"/>
    <x v="3"/>
    <x v="4"/>
    <x v="16"/>
    <n v="1"/>
    <n v="3800.33"/>
    <n v="0.04"/>
    <n v="3648.32"/>
    <s v="COD"/>
    <x v="0"/>
    <x v="1"/>
    <x v="3"/>
    <n v="3800.33"/>
    <n v="3648.3167999999996"/>
    <x v="4"/>
    <m/>
    <m/>
    <n v="6400.6183730158691"/>
    <n v="152.01320000000032"/>
    <n v="1.0525401741427718E-3"/>
    <n v="0"/>
    <n v="0"/>
    <n v="1"/>
  </r>
  <r>
    <x v="1248"/>
    <x v="172"/>
    <s v="Delhi"/>
    <x v="3"/>
    <x v="3"/>
    <x v="15"/>
    <n v="5"/>
    <n v="1047.52"/>
    <n v="0.21"/>
    <n v="4137.7"/>
    <s v="Net Banking"/>
    <x v="2"/>
    <x v="2"/>
    <x v="2"/>
    <n v="5237.6000000000004"/>
    <n v="4137.7040000000006"/>
    <x v="3"/>
    <m/>
    <m/>
    <n v="6557.4564173228364"/>
    <n v="1099.8959999999997"/>
    <n v="2.004734993126623E-2"/>
    <n v="0"/>
    <n v="0"/>
    <n v="0"/>
  </r>
  <r>
    <x v="1249"/>
    <x v="12"/>
    <s v="Tamil Nadu"/>
    <x v="3"/>
    <x v="4"/>
    <x v="16"/>
    <n v="5"/>
    <n v="4727.2700000000004"/>
    <n v="0.04"/>
    <n v="22690.9"/>
    <s v="Credit Card"/>
    <x v="1"/>
    <x v="1"/>
    <x v="0"/>
    <n v="23636.350000000002"/>
    <n v="22690.896000000001"/>
    <x v="4"/>
    <m/>
    <m/>
    <n v="7014.593770491806"/>
    <n v="945.45400000000154"/>
    <n v="8.4615433431980817E-4"/>
    <n v="1"/>
    <n v="0"/>
    <n v="0"/>
  </r>
  <r>
    <x v="1250"/>
    <x v="115"/>
    <s v="Maharashtra"/>
    <x v="3"/>
    <x v="4"/>
    <x v="19"/>
    <n v="5"/>
    <n v="602.79999999999995"/>
    <n v="0.16"/>
    <n v="2531.7600000000002"/>
    <s v="COD"/>
    <x v="2"/>
    <x v="1"/>
    <x v="0"/>
    <n v="3014"/>
    <n v="2531.7599999999998"/>
    <x v="4"/>
    <m/>
    <m/>
    <n v="6557.4564173228364"/>
    <n v="482.24000000000024"/>
    <n v="2.6542800265428008E-2"/>
    <n v="1"/>
    <n v="0"/>
    <n v="0"/>
  </r>
  <r>
    <x v="1251"/>
    <x v="145"/>
    <s v="Gujarat"/>
    <x v="2"/>
    <x v="4"/>
    <x v="19"/>
    <n v="2"/>
    <n v="444.97"/>
    <n v="0.24"/>
    <n v="676.35"/>
    <s v="COD"/>
    <x v="2"/>
    <x v="0"/>
    <x v="1"/>
    <n v="889.94"/>
    <n v="676.35440000000006"/>
    <x v="4"/>
    <m/>
    <m/>
    <n v="6557.4564173228364"/>
    <n v="213.5856"/>
    <n v="5.3936220419354114E-2"/>
    <n v="0"/>
    <n v="1"/>
    <n v="0"/>
  </r>
  <r>
    <x v="1252"/>
    <x v="22"/>
    <s v="Karnataka"/>
    <x v="1"/>
    <x v="0"/>
    <x v="3"/>
    <n v="4"/>
    <n v="2186.96"/>
    <n v="0.04"/>
    <n v="8397.93"/>
    <s v="Credit Card"/>
    <x v="1"/>
    <x v="0"/>
    <x v="3"/>
    <n v="8747.84"/>
    <n v="8397.9264000000003"/>
    <x v="0"/>
    <m/>
    <m/>
    <n v="7014.593770491806"/>
    <n v="349.91359999999986"/>
    <n v="1.8290229359476167E-3"/>
    <n v="0"/>
    <n v="0"/>
    <n v="1"/>
  </r>
  <r>
    <x v="1253"/>
    <x v="40"/>
    <s v="Maharashtra"/>
    <x v="1"/>
    <x v="3"/>
    <x v="8"/>
    <n v="3"/>
    <n v="1282.33"/>
    <n v="0.21"/>
    <n v="3039.12"/>
    <s v="COD"/>
    <x v="1"/>
    <x v="1"/>
    <x v="0"/>
    <n v="3846.99"/>
    <n v="3039.1221"/>
    <x v="3"/>
    <m/>
    <m/>
    <n v="7014.593770491806"/>
    <n v="807.86789999999974"/>
    <n v="1.637643976199574E-2"/>
    <n v="1"/>
    <n v="0"/>
    <n v="0"/>
  </r>
  <r>
    <x v="1254"/>
    <x v="178"/>
    <s v="Karnataka"/>
    <x v="2"/>
    <x v="0"/>
    <x v="2"/>
    <n v="5"/>
    <n v="1711.27"/>
    <n v="0.17"/>
    <n v="7101.77"/>
    <s v="UPI"/>
    <x v="1"/>
    <x v="1"/>
    <x v="0"/>
    <n v="8556.35"/>
    <n v="7101.7704999999996"/>
    <x v="0"/>
    <m/>
    <m/>
    <n v="7014.593770491806"/>
    <n v="1454.5795000000007"/>
    <n v="9.9341424789776023E-3"/>
    <n v="1"/>
    <n v="0"/>
    <n v="0"/>
  </r>
  <r>
    <x v="1255"/>
    <x v="45"/>
    <s v="Delhi"/>
    <x v="1"/>
    <x v="0"/>
    <x v="3"/>
    <n v="2"/>
    <n v="2996.31"/>
    <n v="0.17"/>
    <n v="4973.87"/>
    <s v="COD"/>
    <x v="2"/>
    <x v="2"/>
    <x v="0"/>
    <n v="5992.62"/>
    <n v="4973.8746000000001"/>
    <x v="0"/>
    <m/>
    <m/>
    <n v="6557.4564173228364"/>
    <n v="1018.7453999999998"/>
    <n v="5.6736452503245664E-3"/>
    <n v="1"/>
    <n v="0"/>
    <n v="0"/>
  </r>
  <r>
    <x v="1256"/>
    <x v="111"/>
    <s v="Gujarat"/>
    <x v="0"/>
    <x v="1"/>
    <x v="14"/>
    <n v="4"/>
    <n v="306.3"/>
    <n v="0.03"/>
    <n v="1188.44"/>
    <s v="COD"/>
    <x v="1"/>
    <x v="0"/>
    <x v="0"/>
    <n v="1225.2"/>
    <n v="1188.444"/>
    <x v="1"/>
    <m/>
    <m/>
    <n v="7014.593770491806"/>
    <n v="36.756000000000085"/>
    <n v="9.7943192948090098E-3"/>
    <n v="1"/>
    <n v="0"/>
    <n v="0"/>
  </r>
  <r>
    <x v="1257"/>
    <x v="110"/>
    <s v="Karnataka"/>
    <x v="0"/>
    <x v="0"/>
    <x v="4"/>
    <n v="5"/>
    <n v="2166.96"/>
    <n v="0.1"/>
    <n v="9751.32"/>
    <s v="COD"/>
    <x v="1"/>
    <x v="0"/>
    <x v="0"/>
    <n v="10834.8"/>
    <n v="9751.32"/>
    <x v="0"/>
    <m/>
    <m/>
    <n v="7014.593770491806"/>
    <n v="1083.4799999999996"/>
    <n v="4.6147598478975156E-3"/>
    <n v="1"/>
    <n v="0"/>
    <n v="0"/>
  </r>
  <r>
    <x v="1258"/>
    <x v="58"/>
    <s v="Gujarat"/>
    <x v="0"/>
    <x v="2"/>
    <x v="5"/>
    <n v="4"/>
    <n v="4084.49"/>
    <n v="0.16"/>
    <n v="13723.89"/>
    <s v="COD"/>
    <x v="0"/>
    <x v="1"/>
    <x v="0"/>
    <n v="16337.96"/>
    <n v="13723.886399999999"/>
    <x v="2"/>
    <m/>
    <m/>
    <n v="6400.6183730158691"/>
    <n v="2614.0735999999997"/>
    <n v="3.917257723730503E-3"/>
    <n v="1"/>
    <n v="0"/>
    <n v="0"/>
  </r>
  <r>
    <x v="1259"/>
    <x v="6"/>
    <s v="Karnataka"/>
    <x v="2"/>
    <x v="3"/>
    <x v="8"/>
    <n v="4"/>
    <n v="4029.29"/>
    <n v="0.18"/>
    <n v="13216.07"/>
    <s v="Credit Card"/>
    <x v="2"/>
    <x v="1"/>
    <x v="3"/>
    <n v="16117.16"/>
    <n v="13216.0712"/>
    <x v="3"/>
    <m/>
    <m/>
    <n v="6557.4564173228364"/>
    <n v="2901.0887999999995"/>
    <n v="4.4672882815582895E-3"/>
    <n v="0"/>
    <n v="0"/>
    <n v="1"/>
  </r>
  <r>
    <x v="1260"/>
    <x v="67"/>
    <s v="Delhi"/>
    <x v="2"/>
    <x v="4"/>
    <x v="17"/>
    <n v="1"/>
    <n v="1690.11"/>
    <n v="0.17"/>
    <n v="1402.79"/>
    <s v="UPI"/>
    <x v="2"/>
    <x v="0"/>
    <x v="3"/>
    <n v="1690.11"/>
    <n v="1402.7912999999999"/>
    <x v="4"/>
    <m/>
    <m/>
    <n v="6557.4564173228364"/>
    <n v="287.31870000000004"/>
    <n v="1.0058516901266783E-2"/>
    <n v="0"/>
    <n v="0"/>
    <n v="1"/>
  </r>
  <r>
    <x v="1261"/>
    <x v="170"/>
    <s v="Gujarat"/>
    <x v="1"/>
    <x v="3"/>
    <x v="12"/>
    <n v="3"/>
    <n v="3729.45"/>
    <n v="0.19"/>
    <n v="9062.56"/>
    <s v="COD"/>
    <x v="1"/>
    <x v="2"/>
    <x v="1"/>
    <n v="11188.349999999999"/>
    <n v="9062.5635000000002"/>
    <x v="3"/>
    <m/>
    <m/>
    <n v="7014.593770491806"/>
    <n v="2125.7864999999983"/>
    <n v="5.0945849924251569E-3"/>
    <n v="0"/>
    <n v="1"/>
    <n v="0"/>
  </r>
  <r>
    <x v="1262"/>
    <x v="42"/>
    <s v="Gujarat"/>
    <x v="0"/>
    <x v="4"/>
    <x v="17"/>
    <n v="2"/>
    <n v="1651.02"/>
    <n v="0.08"/>
    <n v="3037.88"/>
    <s v="COD"/>
    <x v="1"/>
    <x v="0"/>
    <x v="0"/>
    <n v="3302.04"/>
    <n v="3037.8768"/>
    <x v="4"/>
    <m/>
    <m/>
    <n v="7014.593770491806"/>
    <n v="264.16319999999996"/>
    <n v="4.8454894550035736E-3"/>
    <n v="1"/>
    <n v="0"/>
    <n v="0"/>
  </r>
  <r>
    <x v="1263"/>
    <x v="27"/>
    <s v="Delhi"/>
    <x v="1"/>
    <x v="4"/>
    <x v="18"/>
    <n v="3"/>
    <n v="4294.28"/>
    <n v="0.12"/>
    <n v="11336.9"/>
    <s v="Net Banking"/>
    <x v="0"/>
    <x v="1"/>
    <x v="1"/>
    <n v="12882.84"/>
    <n v="11336.8992"/>
    <x v="4"/>
    <m/>
    <m/>
    <n v="6400.6183730158691"/>
    <n v="1545.9408000000003"/>
    <n v="2.7944148960943396E-3"/>
    <n v="0"/>
    <n v="1"/>
    <n v="0"/>
  </r>
  <r>
    <x v="1264"/>
    <x v="174"/>
    <s v="Karnataka"/>
    <x v="2"/>
    <x v="3"/>
    <x v="12"/>
    <n v="2"/>
    <n v="2951.05"/>
    <n v="0.23"/>
    <n v="4544.62"/>
    <s v="Credit Card"/>
    <x v="0"/>
    <x v="0"/>
    <x v="3"/>
    <n v="5902.1"/>
    <n v="4544.6170000000002"/>
    <x v="3"/>
    <m/>
    <m/>
    <n v="6400.6183730158691"/>
    <n v="1357.4830000000002"/>
    <n v="7.793836092238356E-3"/>
    <n v="0"/>
    <n v="0"/>
    <n v="1"/>
  </r>
  <r>
    <x v="1265"/>
    <x v="143"/>
    <s v="Tamil Nadu"/>
    <x v="1"/>
    <x v="1"/>
    <x v="10"/>
    <n v="1"/>
    <n v="1073.24"/>
    <n v="0.02"/>
    <n v="1051.78"/>
    <s v="COD"/>
    <x v="1"/>
    <x v="0"/>
    <x v="1"/>
    <n v="1073.24"/>
    <n v="1051.7752"/>
    <x v="1"/>
    <m/>
    <m/>
    <n v="7014.593770491806"/>
    <n v="21.464799999999968"/>
    <n v="1.8635160821437889E-3"/>
    <n v="0"/>
    <n v="1"/>
    <n v="0"/>
  </r>
  <r>
    <x v="1266"/>
    <x v="125"/>
    <s v="Gujarat"/>
    <x v="2"/>
    <x v="3"/>
    <x v="9"/>
    <n v="2"/>
    <n v="4614.17"/>
    <n v="0.03"/>
    <n v="8951.49"/>
    <s v="UPI"/>
    <x v="2"/>
    <x v="0"/>
    <x v="0"/>
    <n v="9228.34"/>
    <n v="8951.4897999999994"/>
    <x v="3"/>
    <m/>
    <m/>
    <n v="6557.4564173228364"/>
    <n v="276.85020000000077"/>
    <n v="6.501711033620347E-4"/>
    <n v="1"/>
    <n v="0"/>
    <n v="0"/>
  </r>
  <r>
    <x v="1267"/>
    <x v="60"/>
    <s v="Delhi"/>
    <x v="0"/>
    <x v="0"/>
    <x v="2"/>
    <n v="2"/>
    <n v="2785.14"/>
    <n v="0.17"/>
    <n v="4623.33"/>
    <s v="Net Banking"/>
    <x v="0"/>
    <x v="1"/>
    <x v="0"/>
    <n v="5570.28"/>
    <n v="4623.3323999999993"/>
    <x v="0"/>
    <m/>
    <m/>
    <n v="6400.6183730158691"/>
    <n v="946.94760000000042"/>
    <n v="6.1038224290340896E-3"/>
    <n v="1"/>
    <n v="0"/>
    <n v="0"/>
  </r>
  <r>
    <x v="1268"/>
    <x v="13"/>
    <s v="Delhi"/>
    <x v="1"/>
    <x v="3"/>
    <x v="12"/>
    <n v="2"/>
    <n v="812.35"/>
    <n v="7.0000000000000007E-2"/>
    <n v="1510.97"/>
    <s v="Net Banking"/>
    <x v="1"/>
    <x v="2"/>
    <x v="3"/>
    <n v="1624.7"/>
    <n v="1510.971"/>
    <x v="3"/>
    <m/>
    <m/>
    <n v="7014.593770491806"/>
    <n v="113.72900000000004"/>
    <n v="8.6169754416199913E-3"/>
    <n v="0"/>
    <n v="0"/>
    <n v="1"/>
  </r>
  <r>
    <x v="1269"/>
    <x v="101"/>
    <s v="Tamil Nadu"/>
    <x v="2"/>
    <x v="2"/>
    <x v="11"/>
    <n v="5"/>
    <n v="2058.12"/>
    <n v="0.14000000000000001"/>
    <n v="8849.92"/>
    <s v="Debit Card"/>
    <x v="1"/>
    <x v="1"/>
    <x v="0"/>
    <n v="10290.599999999999"/>
    <n v="8849.9159999999993"/>
    <x v="2"/>
    <m/>
    <m/>
    <n v="7014.593770491806"/>
    <n v="1440.6839999999993"/>
    <n v="6.8023244514411225E-3"/>
    <n v="1"/>
    <n v="0"/>
    <n v="0"/>
  </r>
  <r>
    <x v="1270"/>
    <x v="132"/>
    <s v="Tamil Nadu"/>
    <x v="3"/>
    <x v="4"/>
    <x v="17"/>
    <n v="2"/>
    <n v="1668.76"/>
    <n v="0.09"/>
    <n v="3037.14"/>
    <s v="UPI"/>
    <x v="2"/>
    <x v="0"/>
    <x v="0"/>
    <n v="3337.52"/>
    <n v="3037.1432"/>
    <x v="4"/>
    <m/>
    <m/>
    <n v="6557.4564173228364"/>
    <n v="300.3768"/>
    <n v="5.3932261080083411E-3"/>
    <n v="1"/>
    <n v="0"/>
    <n v="0"/>
  </r>
  <r>
    <x v="1271"/>
    <x v="92"/>
    <s v="Maharashtra"/>
    <x v="3"/>
    <x v="3"/>
    <x v="12"/>
    <n v="4"/>
    <n v="2723.26"/>
    <n v="0.03"/>
    <n v="10566.25"/>
    <s v="COD"/>
    <x v="1"/>
    <x v="0"/>
    <x v="0"/>
    <n v="10893.04"/>
    <n v="10566.248800000001"/>
    <x v="3"/>
    <m/>
    <m/>
    <n v="7014.593770491806"/>
    <n v="326.79119999999966"/>
    <n v="1.1016208514794768E-3"/>
    <n v="1"/>
    <n v="0"/>
    <n v="0"/>
  </r>
  <r>
    <x v="1272"/>
    <x v="58"/>
    <s v="Tamil Nadu"/>
    <x v="1"/>
    <x v="1"/>
    <x v="10"/>
    <n v="1"/>
    <n v="2355.17"/>
    <n v="0.11"/>
    <n v="2096.1"/>
    <s v="UPI"/>
    <x v="1"/>
    <x v="0"/>
    <x v="0"/>
    <n v="2355.17"/>
    <n v="2096.1013000000003"/>
    <x v="1"/>
    <m/>
    <m/>
    <n v="7014.593770491806"/>
    <n v="259.06869999999981"/>
    <n v="4.670575797076219E-3"/>
    <n v="1"/>
    <n v="0"/>
    <n v="0"/>
  </r>
  <r>
    <x v="1273"/>
    <x v="134"/>
    <s v="Gujarat"/>
    <x v="3"/>
    <x v="3"/>
    <x v="8"/>
    <n v="1"/>
    <n v="4489.62"/>
    <n v="0.12"/>
    <n v="3950.87"/>
    <s v="Net Banking"/>
    <x v="1"/>
    <x v="0"/>
    <x v="0"/>
    <n v="4489.62"/>
    <n v="3950.8656000000001"/>
    <x v="3"/>
    <m/>
    <m/>
    <n v="7014.593770491806"/>
    <n v="538.75439999999981"/>
    <n v="2.6728319991446937E-3"/>
    <n v="1"/>
    <n v="0"/>
    <n v="0"/>
  </r>
  <r>
    <x v="1274"/>
    <x v="78"/>
    <s v="Karnataka"/>
    <x v="3"/>
    <x v="4"/>
    <x v="19"/>
    <n v="1"/>
    <n v="3596.7"/>
    <n v="0.12"/>
    <n v="3165.1"/>
    <s v="COD"/>
    <x v="2"/>
    <x v="0"/>
    <x v="2"/>
    <n v="3596.7"/>
    <n v="3165.096"/>
    <x v="4"/>
    <m/>
    <m/>
    <n v="6557.4564173228364"/>
    <n v="431.60399999999981"/>
    <n v="3.3363916923846858E-3"/>
    <n v="0"/>
    <n v="0"/>
    <n v="0"/>
  </r>
  <r>
    <x v="1275"/>
    <x v="3"/>
    <s v="Karnataka"/>
    <x v="1"/>
    <x v="3"/>
    <x v="15"/>
    <n v="3"/>
    <n v="1719.61"/>
    <n v="0.14000000000000001"/>
    <n v="4436.59"/>
    <s v="COD"/>
    <x v="1"/>
    <x v="0"/>
    <x v="0"/>
    <n v="5158.83"/>
    <n v="4436.5937999999996"/>
    <x v="3"/>
    <m/>
    <m/>
    <n v="7014.593770491806"/>
    <n v="722.23620000000028"/>
    <n v="8.1413808945051507E-3"/>
    <n v="1"/>
    <n v="0"/>
    <n v="0"/>
  </r>
  <r>
    <x v="1276"/>
    <x v="8"/>
    <s v="Maharashtra"/>
    <x v="0"/>
    <x v="1"/>
    <x v="1"/>
    <n v="3"/>
    <n v="2978.49"/>
    <n v="0.19"/>
    <n v="7237.73"/>
    <s v="COD"/>
    <x v="0"/>
    <x v="2"/>
    <x v="0"/>
    <n v="8935.4699999999993"/>
    <n v="7237.7307000000001"/>
    <x v="1"/>
    <m/>
    <m/>
    <n v="6400.6183730158691"/>
    <n v="1697.7392999999993"/>
    <n v="6.3790712743705714E-3"/>
    <n v="1"/>
    <n v="0"/>
    <n v="0"/>
  </r>
  <r>
    <x v="1277"/>
    <x v="40"/>
    <s v="Delhi"/>
    <x v="0"/>
    <x v="3"/>
    <x v="12"/>
    <n v="2"/>
    <n v="244.49"/>
    <n v="0.23"/>
    <n v="376.51"/>
    <s v="COD"/>
    <x v="0"/>
    <x v="0"/>
    <x v="0"/>
    <n v="488.98"/>
    <n v="376.51460000000003"/>
    <x v="3"/>
    <m/>
    <m/>
    <n v="6400.6183730158691"/>
    <n v="112.46539999999999"/>
    <n v="9.4073377234242708E-2"/>
    <n v="1"/>
    <n v="0"/>
    <n v="0"/>
  </r>
  <r>
    <x v="1278"/>
    <x v="73"/>
    <s v="Gujarat"/>
    <x v="3"/>
    <x v="0"/>
    <x v="3"/>
    <n v="4"/>
    <n v="3512.43"/>
    <n v="0.03"/>
    <n v="13628.23"/>
    <s v="Net Banking"/>
    <x v="2"/>
    <x v="1"/>
    <x v="0"/>
    <n v="14049.72"/>
    <n v="13628.228399999998"/>
    <x v="0"/>
    <m/>
    <m/>
    <n v="6557.4564173228364"/>
    <n v="421.4916000000012"/>
    <n v="8.5410954809063812E-4"/>
    <n v="1"/>
    <n v="0"/>
    <n v="0"/>
  </r>
  <r>
    <x v="1279"/>
    <x v="109"/>
    <s v="Tamil Nadu"/>
    <x v="2"/>
    <x v="4"/>
    <x v="16"/>
    <n v="1"/>
    <n v="1004.38"/>
    <n v="0.1"/>
    <n v="903.94"/>
    <s v="UPI"/>
    <x v="2"/>
    <x v="2"/>
    <x v="2"/>
    <n v="1004.38"/>
    <n v="903.94200000000001"/>
    <x v="4"/>
    <m/>
    <m/>
    <n v="6557.4564173228364"/>
    <n v="100.43799999999999"/>
    <n v="9.9563910073876428E-3"/>
    <n v="0"/>
    <n v="0"/>
    <n v="0"/>
  </r>
  <r>
    <x v="1280"/>
    <x v="73"/>
    <s v="Tamil Nadu"/>
    <x v="0"/>
    <x v="0"/>
    <x v="2"/>
    <n v="3"/>
    <n v="199.96"/>
    <n v="0.15"/>
    <n v="509.9"/>
    <s v="Credit Card"/>
    <x v="1"/>
    <x v="0"/>
    <x v="0"/>
    <n v="599.88"/>
    <n v="509.89799999999997"/>
    <x v="0"/>
    <m/>
    <m/>
    <n v="7014.593770491806"/>
    <n v="89.982000000000028"/>
    <n v="7.5015003000600114E-2"/>
    <n v="1"/>
    <n v="0"/>
    <n v="0"/>
  </r>
  <r>
    <x v="1281"/>
    <x v="46"/>
    <s v="Maharashtra"/>
    <x v="2"/>
    <x v="0"/>
    <x v="4"/>
    <n v="1"/>
    <n v="1701.61"/>
    <n v="0.08"/>
    <n v="1565.48"/>
    <s v="COD"/>
    <x v="0"/>
    <x v="0"/>
    <x v="1"/>
    <n v="1701.61"/>
    <n v="1565.4811999999999"/>
    <x v="0"/>
    <m/>
    <m/>
    <n v="6400.6183730158691"/>
    <n v="136.12879999999996"/>
    <n v="4.701429822344721E-3"/>
    <n v="0"/>
    <n v="1"/>
    <n v="0"/>
  </r>
  <r>
    <x v="1282"/>
    <x v="65"/>
    <s v="Gujarat"/>
    <x v="3"/>
    <x v="3"/>
    <x v="12"/>
    <n v="5"/>
    <n v="1170.03"/>
    <n v="0.09"/>
    <n v="5323.64"/>
    <s v="Net Banking"/>
    <x v="0"/>
    <x v="0"/>
    <x v="0"/>
    <n v="5850.15"/>
    <n v="5323.6364999999996"/>
    <x v="3"/>
    <m/>
    <m/>
    <n v="6400.6183730158691"/>
    <n v="526.51350000000002"/>
    <n v="7.6921104587061879E-3"/>
    <n v="1"/>
    <n v="0"/>
    <n v="0"/>
  </r>
  <r>
    <x v="1283"/>
    <x v="53"/>
    <s v="Tamil Nadu"/>
    <x v="0"/>
    <x v="1"/>
    <x v="10"/>
    <n v="2"/>
    <n v="4090.37"/>
    <n v="0.11"/>
    <n v="7280.86"/>
    <s v="Debit Card"/>
    <x v="1"/>
    <x v="0"/>
    <x v="1"/>
    <n v="8180.74"/>
    <n v="7280.8585999999996"/>
    <x v="1"/>
    <m/>
    <m/>
    <n v="7014.593770491806"/>
    <n v="899.88140000000021"/>
    <n v="2.6892432713910967E-3"/>
    <n v="0"/>
    <n v="1"/>
    <n v="0"/>
  </r>
  <r>
    <x v="1284"/>
    <x v="38"/>
    <s v="Karnataka"/>
    <x v="1"/>
    <x v="0"/>
    <x v="2"/>
    <n v="2"/>
    <n v="2991.52"/>
    <n v="0.04"/>
    <n v="5743.72"/>
    <s v="Credit Card"/>
    <x v="2"/>
    <x v="2"/>
    <x v="0"/>
    <n v="5983.04"/>
    <n v="5743.7183999999997"/>
    <x v="0"/>
    <m/>
    <m/>
    <n v="6557.4564173228364"/>
    <n v="239.32160000000022"/>
    <n v="1.337112905813767E-3"/>
    <n v="1"/>
    <n v="0"/>
    <n v="0"/>
  </r>
  <r>
    <x v="1285"/>
    <x v="133"/>
    <s v="Tamil Nadu"/>
    <x v="2"/>
    <x v="3"/>
    <x v="9"/>
    <n v="4"/>
    <n v="4725.6499999999996"/>
    <n v="0.17"/>
    <n v="15689.16"/>
    <s v="COD"/>
    <x v="2"/>
    <x v="2"/>
    <x v="0"/>
    <n v="18902.599999999999"/>
    <n v="15689.157999999998"/>
    <x v="3"/>
    <m/>
    <m/>
    <n v="6557.4564173228364"/>
    <n v="3213.4420000000009"/>
    <n v="3.5973887190122004E-3"/>
    <n v="1"/>
    <n v="0"/>
    <n v="0"/>
  </r>
  <r>
    <x v="1286"/>
    <x v="79"/>
    <s v="Tamil Nadu"/>
    <x v="0"/>
    <x v="3"/>
    <x v="12"/>
    <n v="1"/>
    <n v="1855.77"/>
    <n v="0.23"/>
    <n v="1428.94"/>
    <s v="Debit Card"/>
    <x v="2"/>
    <x v="1"/>
    <x v="3"/>
    <n v="1855.77"/>
    <n v="1428.9429"/>
    <x v="3"/>
    <m/>
    <m/>
    <n v="6557.4564173228364"/>
    <n v="426.82709999999997"/>
    <n v="1.2393777246102695E-2"/>
    <n v="0"/>
    <n v="0"/>
    <n v="1"/>
  </r>
  <r>
    <x v="1287"/>
    <x v="54"/>
    <s v="Gujarat"/>
    <x v="3"/>
    <x v="0"/>
    <x v="2"/>
    <n v="5"/>
    <n v="2656.2"/>
    <n v="0.19"/>
    <n v="10757.61"/>
    <s v="COD"/>
    <x v="1"/>
    <x v="0"/>
    <x v="0"/>
    <n v="13281"/>
    <n v="10757.61"/>
    <x v="0"/>
    <m/>
    <m/>
    <n v="7014.593770491806"/>
    <n v="2523.3899999999994"/>
    <n v="7.1530758226037204E-3"/>
    <n v="1"/>
    <n v="0"/>
    <n v="0"/>
  </r>
  <r>
    <x v="1288"/>
    <x v="160"/>
    <s v="Delhi"/>
    <x v="0"/>
    <x v="3"/>
    <x v="15"/>
    <n v="4"/>
    <n v="2080.77"/>
    <n v="0.09"/>
    <n v="7574"/>
    <s v="UPI"/>
    <x v="1"/>
    <x v="1"/>
    <x v="0"/>
    <n v="8323.08"/>
    <n v="7574.0028000000002"/>
    <x v="3"/>
    <m/>
    <m/>
    <n v="7014.593770491806"/>
    <n v="749.07719999999972"/>
    <n v="4.3253218760362748E-3"/>
    <n v="1"/>
    <n v="0"/>
    <n v="0"/>
  </r>
  <r>
    <x v="1289"/>
    <x v="38"/>
    <s v="Gujarat"/>
    <x v="0"/>
    <x v="4"/>
    <x v="18"/>
    <n v="4"/>
    <n v="4962.21"/>
    <n v="0.19"/>
    <n v="16077.56"/>
    <s v="Net Banking"/>
    <x v="2"/>
    <x v="0"/>
    <x v="0"/>
    <n v="19848.84"/>
    <n v="16077.5604"/>
    <x v="4"/>
    <m/>
    <m/>
    <n v="6557.4564173228364"/>
    <n v="3771.2795999999998"/>
    <n v="3.8289391218831932E-3"/>
    <n v="1"/>
    <n v="0"/>
    <n v="0"/>
  </r>
  <r>
    <x v="1290"/>
    <x v="119"/>
    <s v="Maharashtra"/>
    <x v="0"/>
    <x v="0"/>
    <x v="4"/>
    <n v="5"/>
    <n v="2759.66"/>
    <n v="0.16"/>
    <n v="11590.57"/>
    <s v="UPI"/>
    <x v="1"/>
    <x v="0"/>
    <x v="0"/>
    <n v="13798.3"/>
    <n v="11590.571999999998"/>
    <x v="0"/>
    <m/>
    <m/>
    <n v="7014.593770491806"/>
    <n v="2207.728000000001"/>
    <n v="5.7978156729452182E-3"/>
    <n v="1"/>
    <n v="0"/>
    <n v="0"/>
  </r>
  <r>
    <x v="1291"/>
    <x v="155"/>
    <s v="Tamil Nadu"/>
    <x v="3"/>
    <x v="0"/>
    <x v="2"/>
    <n v="5"/>
    <n v="356.93"/>
    <n v="0.21"/>
    <n v="1409.87"/>
    <s v="Debit Card"/>
    <x v="2"/>
    <x v="1"/>
    <x v="0"/>
    <n v="1784.65"/>
    <n v="1409.8735000000001"/>
    <x v="0"/>
    <m/>
    <m/>
    <n v="6557.4564173228364"/>
    <n v="374.77649999999994"/>
    <n v="5.883506569915669E-2"/>
    <n v="1"/>
    <n v="0"/>
    <n v="0"/>
  </r>
  <r>
    <x v="1292"/>
    <x v="27"/>
    <s v="Maharashtra"/>
    <x v="1"/>
    <x v="0"/>
    <x v="4"/>
    <n v="2"/>
    <n v="3590.81"/>
    <n v="0.02"/>
    <n v="7037.99"/>
    <s v="Net Banking"/>
    <x v="0"/>
    <x v="2"/>
    <x v="0"/>
    <n v="7181.62"/>
    <n v="7037.9875999999995"/>
    <x v="0"/>
    <m/>
    <m/>
    <n v="6400.6183730158691"/>
    <n v="143.63240000000042"/>
    <n v="5.5697739507242102E-4"/>
    <n v="1"/>
    <n v="0"/>
    <n v="0"/>
  </r>
  <r>
    <x v="1293"/>
    <x v="82"/>
    <s v="Maharashtra"/>
    <x v="2"/>
    <x v="1"/>
    <x v="13"/>
    <n v="1"/>
    <n v="4629.13"/>
    <n v="0"/>
    <n v="4629.13"/>
    <s v="Net Banking"/>
    <x v="0"/>
    <x v="2"/>
    <x v="2"/>
    <n v="4629.13"/>
    <n v="4629.13"/>
    <x v="1"/>
    <m/>
    <m/>
    <n v="6400.6183730158691"/>
    <n v="0"/>
    <n v="0"/>
    <n v="0"/>
    <n v="0"/>
    <n v="0"/>
  </r>
  <r>
    <x v="1294"/>
    <x v="111"/>
    <s v="Karnataka"/>
    <x v="2"/>
    <x v="2"/>
    <x v="11"/>
    <n v="2"/>
    <n v="794.18"/>
    <n v="0.06"/>
    <n v="1493.06"/>
    <s v="Net Banking"/>
    <x v="0"/>
    <x v="0"/>
    <x v="1"/>
    <n v="1588.36"/>
    <n v="1493.0583999999999"/>
    <x v="2"/>
    <m/>
    <m/>
    <n v="6400.6183730158691"/>
    <n v="95.301600000000008"/>
    <n v="7.5549623511042838E-3"/>
    <n v="0"/>
    <n v="1"/>
    <n v="0"/>
  </r>
  <r>
    <x v="1295"/>
    <x v="153"/>
    <s v="Delhi"/>
    <x v="3"/>
    <x v="2"/>
    <x v="6"/>
    <n v="1"/>
    <n v="2137.85"/>
    <n v="0.1"/>
    <n v="1924.07"/>
    <s v="UPI"/>
    <x v="2"/>
    <x v="1"/>
    <x v="3"/>
    <n v="2137.85"/>
    <n v="1924.0650000000001"/>
    <x v="2"/>
    <m/>
    <m/>
    <n v="6557.4564173228364"/>
    <n v="213.78499999999985"/>
    <n v="4.6775966508407988E-3"/>
    <n v="0"/>
    <n v="0"/>
    <n v="1"/>
  </r>
  <r>
    <x v="1296"/>
    <x v="55"/>
    <s v="Gujarat"/>
    <x v="3"/>
    <x v="2"/>
    <x v="6"/>
    <n v="4"/>
    <n v="304.82"/>
    <n v="0.19"/>
    <n v="987.62"/>
    <s v="Credit Card"/>
    <x v="1"/>
    <x v="2"/>
    <x v="0"/>
    <n v="1219.28"/>
    <n v="987.61680000000001"/>
    <x v="2"/>
    <m/>
    <m/>
    <n v="7014.593770491806"/>
    <n v="231.66319999999996"/>
    <n v="6.2331867987664859E-2"/>
    <n v="1"/>
    <n v="0"/>
    <n v="0"/>
  </r>
  <r>
    <x v="1297"/>
    <x v="15"/>
    <s v="Delhi"/>
    <x v="2"/>
    <x v="0"/>
    <x v="0"/>
    <n v="2"/>
    <n v="2731"/>
    <n v="0.04"/>
    <n v="5243.52"/>
    <s v="Net Banking"/>
    <x v="0"/>
    <x v="0"/>
    <x v="2"/>
    <n v="5462"/>
    <n v="5243.5199999999995"/>
    <x v="0"/>
    <m/>
    <m/>
    <n v="6400.6183730158691"/>
    <n v="218.48000000000047"/>
    <n v="1.4646649578908826E-3"/>
    <n v="0"/>
    <n v="0"/>
    <n v="0"/>
  </r>
  <r>
    <x v="1298"/>
    <x v="66"/>
    <s v="Gujarat"/>
    <x v="3"/>
    <x v="2"/>
    <x v="6"/>
    <n v="5"/>
    <n v="1381.35"/>
    <n v="0.19"/>
    <n v="5594.47"/>
    <s v="UPI"/>
    <x v="2"/>
    <x v="1"/>
    <x v="2"/>
    <n v="6906.75"/>
    <n v="5594.4675000000007"/>
    <x v="2"/>
    <m/>
    <m/>
    <n v="6557.4564173228364"/>
    <n v="1312.2824999999993"/>
    <n v="1.3754660296087164E-2"/>
    <n v="0"/>
    <n v="0"/>
    <n v="0"/>
  </r>
  <r>
    <x v="1299"/>
    <x v="165"/>
    <s v="Delhi"/>
    <x v="0"/>
    <x v="1"/>
    <x v="14"/>
    <n v="1"/>
    <n v="2397.89"/>
    <n v="0.03"/>
    <n v="2325.9499999999998"/>
    <s v="Debit Card"/>
    <x v="1"/>
    <x v="2"/>
    <x v="3"/>
    <n v="2397.89"/>
    <n v="2325.9532999999997"/>
    <x v="1"/>
    <m/>
    <m/>
    <n v="7014.593770491806"/>
    <n v="71.936700000000201"/>
    <n v="1.2510999253510379E-3"/>
    <n v="0"/>
    <n v="0"/>
    <n v="1"/>
  </r>
  <r>
    <x v="1300"/>
    <x v="146"/>
    <s v="Maharashtra"/>
    <x v="0"/>
    <x v="3"/>
    <x v="8"/>
    <n v="5"/>
    <n v="1917.42"/>
    <n v="0.18"/>
    <n v="7861.42"/>
    <s v="Debit Card"/>
    <x v="2"/>
    <x v="1"/>
    <x v="0"/>
    <n v="9587.1"/>
    <n v="7861.4220000000005"/>
    <x v="3"/>
    <m/>
    <m/>
    <n v="6557.4564173228364"/>
    <n v="1725.6779999999999"/>
    <n v="9.3876146071283275E-3"/>
    <n v="1"/>
    <n v="0"/>
    <n v="0"/>
  </r>
  <r>
    <x v="1301"/>
    <x v="28"/>
    <s v="Delhi"/>
    <x v="3"/>
    <x v="1"/>
    <x v="10"/>
    <n v="5"/>
    <n v="169.63"/>
    <n v="0.04"/>
    <n v="814.22"/>
    <s v="UPI"/>
    <x v="0"/>
    <x v="1"/>
    <x v="0"/>
    <n v="848.15"/>
    <n v="814.22399999999993"/>
    <x v="1"/>
    <m/>
    <m/>
    <n v="6400.6183730158691"/>
    <n v="33.926000000000045"/>
    <n v="2.3580734539880917E-2"/>
    <n v="1"/>
    <n v="0"/>
    <n v="0"/>
  </r>
  <r>
    <x v="1302"/>
    <x v="26"/>
    <s v="Tamil Nadu"/>
    <x v="3"/>
    <x v="3"/>
    <x v="8"/>
    <n v="3"/>
    <n v="2577.41"/>
    <n v="0.06"/>
    <n v="7268.3"/>
    <s v="Net Banking"/>
    <x v="0"/>
    <x v="0"/>
    <x v="0"/>
    <n v="7732.23"/>
    <n v="7268.2961999999989"/>
    <x v="3"/>
    <m/>
    <m/>
    <n v="6400.6183730158691"/>
    <n v="463.9338000000007"/>
    <n v="2.3279183366247511E-3"/>
    <n v="1"/>
    <n v="0"/>
    <n v="0"/>
  </r>
  <r>
    <x v="1303"/>
    <x v="68"/>
    <s v="Tamil Nadu"/>
    <x v="2"/>
    <x v="2"/>
    <x v="7"/>
    <n v="5"/>
    <n v="2689.93"/>
    <n v="0.14000000000000001"/>
    <n v="11566.7"/>
    <s v="Credit Card"/>
    <x v="0"/>
    <x v="2"/>
    <x v="0"/>
    <n v="13449.65"/>
    <n v="11566.698999999999"/>
    <x v="2"/>
    <m/>
    <m/>
    <n v="6400.6183730158691"/>
    <n v="1882.9510000000009"/>
    <n v="5.2045964021368591E-3"/>
    <n v="1"/>
    <n v="0"/>
    <n v="0"/>
  </r>
  <r>
    <x v="1304"/>
    <x v="69"/>
    <s v="Gujarat"/>
    <x v="2"/>
    <x v="0"/>
    <x v="3"/>
    <n v="5"/>
    <n v="3630.36"/>
    <n v="0.18"/>
    <n v="14884.48"/>
    <s v="COD"/>
    <x v="0"/>
    <x v="1"/>
    <x v="0"/>
    <n v="18151.8"/>
    <n v="14884.476000000001"/>
    <x v="0"/>
    <m/>
    <m/>
    <n v="6400.6183730158691"/>
    <n v="3267.3239999999987"/>
    <n v="4.9581859650282608E-3"/>
    <n v="1"/>
    <n v="0"/>
    <n v="0"/>
  </r>
  <r>
    <x v="1305"/>
    <x v="64"/>
    <s v="Maharashtra"/>
    <x v="0"/>
    <x v="0"/>
    <x v="4"/>
    <n v="5"/>
    <n v="386.25"/>
    <n v="0.1"/>
    <n v="1738.12"/>
    <s v="Net Banking"/>
    <x v="0"/>
    <x v="0"/>
    <x v="1"/>
    <n v="1931.25"/>
    <n v="1738.125"/>
    <x v="0"/>
    <m/>
    <m/>
    <n v="6400.6183730158691"/>
    <n v="193.125"/>
    <n v="2.5889967637540458E-2"/>
    <n v="0"/>
    <n v="1"/>
    <n v="0"/>
  </r>
  <r>
    <x v="1306"/>
    <x v="82"/>
    <s v="Maharashtra"/>
    <x v="3"/>
    <x v="0"/>
    <x v="0"/>
    <n v="4"/>
    <n v="1484.1"/>
    <n v="0.15"/>
    <n v="5045.9399999999996"/>
    <s v="Net Banking"/>
    <x v="1"/>
    <x v="1"/>
    <x v="0"/>
    <n v="5936.4"/>
    <n v="5045.9399999999996"/>
    <x v="0"/>
    <m/>
    <m/>
    <n v="7014.593770491806"/>
    <n v="890.46"/>
    <n v="1.0107135637760259E-2"/>
    <n v="1"/>
    <n v="0"/>
    <n v="0"/>
  </r>
  <r>
    <x v="1307"/>
    <x v="19"/>
    <s v="Karnataka"/>
    <x v="3"/>
    <x v="1"/>
    <x v="1"/>
    <n v="2"/>
    <n v="2325.69"/>
    <n v="0.22"/>
    <n v="3628.08"/>
    <s v="Net Banking"/>
    <x v="2"/>
    <x v="2"/>
    <x v="0"/>
    <n v="4651.38"/>
    <n v="3628.0764000000004"/>
    <x v="1"/>
    <m/>
    <m/>
    <n v="6557.4564173228364"/>
    <n v="1023.3035999999997"/>
    <n v="9.459558238630256E-3"/>
    <n v="1"/>
    <n v="0"/>
    <n v="0"/>
  </r>
  <r>
    <x v="1308"/>
    <x v="52"/>
    <s v="Karnataka"/>
    <x v="1"/>
    <x v="3"/>
    <x v="15"/>
    <n v="1"/>
    <n v="2215.5100000000002"/>
    <n v="7.0000000000000007E-2"/>
    <n v="2060.42"/>
    <s v="Debit Card"/>
    <x v="2"/>
    <x v="2"/>
    <x v="0"/>
    <n v="2215.5100000000002"/>
    <n v="2060.4243000000001"/>
    <x v="3"/>
    <m/>
    <m/>
    <n v="6557.4564173228364"/>
    <n v="155.08570000000009"/>
    <n v="3.1595434008422438E-3"/>
    <n v="1"/>
    <n v="0"/>
    <n v="0"/>
  </r>
  <r>
    <x v="1309"/>
    <x v="46"/>
    <s v="Tamil Nadu"/>
    <x v="1"/>
    <x v="1"/>
    <x v="10"/>
    <n v="3"/>
    <n v="1119.69"/>
    <n v="0.1"/>
    <n v="3023.16"/>
    <s v="Debit Card"/>
    <x v="1"/>
    <x v="1"/>
    <x v="0"/>
    <n v="3359.07"/>
    <n v="3023.163"/>
    <x v="1"/>
    <m/>
    <m/>
    <n v="7014.593770491806"/>
    <n v="335.90700000000015"/>
    <n v="8.9310434138020339E-3"/>
    <n v="1"/>
    <n v="0"/>
    <n v="0"/>
  </r>
  <r>
    <x v="1310"/>
    <x v="154"/>
    <s v="Tamil Nadu"/>
    <x v="3"/>
    <x v="2"/>
    <x v="5"/>
    <n v="3"/>
    <n v="3360.33"/>
    <n v="0.03"/>
    <n v="9778.56"/>
    <s v="UPI"/>
    <x v="2"/>
    <x v="0"/>
    <x v="0"/>
    <n v="10080.99"/>
    <n v="9778.5602999999992"/>
    <x v="2"/>
    <m/>
    <m/>
    <n v="6557.4564173228364"/>
    <n v="302.42970000000059"/>
    <n v="8.9276946014230736E-4"/>
    <n v="1"/>
    <n v="0"/>
    <n v="0"/>
  </r>
  <r>
    <x v="1311"/>
    <x v="110"/>
    <s v="Gujarat"/>
    <x v="2"/>
    <x v="3"/>
    <x v="12"/>
    <n v="5"/>
    <n v="4325.95"/>
    <n v="0.2"/>
    <n v="17303.8"/>
    <s v="UPI"/>
    <x v="2"/>
    <x v="1"/>
    <x v="0"/>
    <n v="21629.75"/>
    <n v="17303.8"/>
    <x v="3"/>
    <m/>
    <m/>
    <n v="6557.4564173228364"/>
    <n v="4325.9500000000007"/>
    <n v="4.6232619424635057E-3"/>
    <n v="1"/>
    <n v="0"/>
    <n v="0"/>
  </r>
  <r>
    <x v="1312"/>
    <x v="109"/>
    <s v="Maharashtra"/>
    <x v="1"/>
    <x v="3"/>
    <x v="15"/>
    <n v="4"/>
    <n v="1571.57"/>
    <n v="0.21"/>
    <n v="4966.16"/>
    <s v="COD"/>
    <x v="1"/>
    <x v="0"/>
    <x v="0"/>
    <n v="6286.28"/>
    <n v="4966.1612000000005"/>
    <x v="3"/>
    <m/>
    <m/>
    <n v="7014.593770491806"/>
    <n v="1320.1187999999993"/>
    <n v="1.3362433744599351E-2"/>
    <n v="1"/>
    <n v="0"/>
    <n v="0"/>
  </r>
  <r>
    <x v="1313"/>
    <x v="13"/>
    <s v="Gujarat"/>
    <x v="0"/>
    <x v="3"/>
    <x v="9"/>
    <n v="4"/>
    <n v="4691.8999999999996"/>
    <n v="0.11"/>
    <n v="16703.16"/>
    <s v="Debit Card"/>
    <x v="1"/>
    <x v="1"/>
    <x v="0"/>
    <n v="18767.599999999999"/>
    <n v="16703.164000000001"/>
    <x v="3"/>
    <m/>
    <m/>
    <n v="7014.593770491806"/>
    <n v="2064.4359999999979"/>
    <n v="2.3444659945864154E-3"/>
    <n v="1"/>
    <n v="0"/>
    <n v="0"/>
  </r>
  <r>
    <x v="1314"/>
    <x v="65"/>
    <s v="Karnataka"/>
    <x v="1"/>
    <x v="2"/>
    <x v="11"/>
    <n v="4"/>
    <n v="2917.84"/>
    <n v="0.2"/>
    <n v="9337.09"/>
    <s v="COD"/>
    <x v="0"/>
    <x v="2"/>
    <x v="0"/>
    <n v="11671.36"/>
    <n v="9337.0880000000016"/>
    <x v="2"/>
    <m/>
    <m/>
    <n v="6400.6183730158691"/>
    <n v="2334.271999999999"/>
    <n v="6.8543854358018262E-3"/>
    <n v="1"/>
    <n v="0"/>
    <n v="0"/>
  </r>
  <r>
    <x v="1315"/>
    <x v="33"/>
    <s v="Tamil Nadu"/>
    <x v="0"/>
    <x v="3"/>
    <x v="12"/>
    <n v="5"/>
    <n v="2699.88"/>
    <n v="0.16"/>
    <n v="11339.5"/>
    <s v="UPI"/>
    <x v="1"/>
    <x v="2"/>
    <x v="3"/>
    <n v="13499.400000000001"/>
    <n v="11339.496000000001"/>
    <x v="3"/>
    <m/>
    <m/>
    <n v="7014.593770491806"/>
    <n v="2159.9040000000005"/>
    <n v="5.9261893121175758E-3"/>
    <n v="0"/>
    <n v="0"/>
    <n v="1"/>
  </r>
  <r>
    <x v="1316"/>
    <x v="75"/>
    <s v="Maharashtra"/>
    <x v="3"/>
    <x v="0"/>
    <x v="0"/>
    <n v="1"/>
    <n v="1635.14"/>
    <n v="0.23"/>
    <n v="1259.06"/>
    <s v="Credit Card"/>
    <x v="2"/>
    <x v="2"/>
    <x v="2"/>
    <n v="1635.14"/>
    <n v="1259.0578"/>
    <x v="0"/>
    <m/>
    <m/>
    <n v="6557.4564173228364"/>
    <n v="376.08220000000006"/>
    <n v="1.4066073853003411E-2"/>
    <n v="0"/>
    <n v="0"/>
    <n v="0"/>
  </r>
  <r>
    <x v="1317"/>
    <x v="23"/>
    <s v="Karnataka"/>
    <x v="3"/>
    <x v="4"/>
    <x v="19"/>
    <n v="5"/>
    <n v="4532.12"/>
    <n v="0.11"/>
    <n v="20167.93"/>
    <s v="COD"/>
    <x v="2"/>
    <x v="1"/>
    <x v="0"/>
    <n v="22660.6"/>
    <n v="20167.933999999997"/>
    <x v="4"/>
    <m/>
    <m/>
    <n v="6557.4564173228364"/>
    <n v="2492.6660000000011"/>
    <n v="2.4271201998181868E-3"/>
    <n v="1"/>
    <n v="0"/>
    <n v="0"/>
  </r>
  <r>
    <x v="1318"/>
    <x v="36"/>
    <s v="Delhi"/>
    <x v="1"/>
    <x v="0"/>
    <x v="4"/>
    <n v="1"/>
    <n v="2708.3"/>
    <n v="0.15"/>
    <n v="2302.06"/>
    <s v="Debit Card"/>
    <x v="2"/>
    <x v="2"/>
    <x v="0"/>
    <n v="2708.3"/>
    <n v="2302.0550000000003"/>
    <x v="0"/>
    <m/>
    <m/>
    <n v="6557.4564173228364"/>
    <n v="406.24499999999989"/>
    <n v="5.5385297049809837E-3"/>
    <n v="1"/>
    <n v="0"/>
    <n v="0"/>
  </r>
  <r>
    <x v="1319"/>
    <x v="117"/>
    <s v="Maharashtra"/>
    <x v="1"/>
    <x v="4"/>
    <x v="16"/>
    <n v="1"/>
    <n v="3802.8"/>
    <n v="0.03"/>
    <n v="3688.72"/>
    <s v="Debit Card"/>
    <x v="2"/>
    <x v="1"/>
    <x v="0"/>
    <n v="3802.8"/>
    <n v="3688.7159999999999"/>
    <x v="4"/>
    <m/>
    <m/>
    <n v="6557.4564173228364"/>
    <n v="114.08400000000029"/>
    <n v="7.8889239507731138E-4"/>
    <n v="1"/>
    <n v="0"/>
    <n v="0"/>
  </r>
  <r>
    <x v="1320"/>
    <x v="11"/>
    <s v="Gujarat"/>
    <x v="1"/>
    <x v="3"/>
    <x v="8"/>
    <n v="5"/>
    <n v="2902.36"/>
    <n v="0.11"/>
    <n v="12915.5"/>
    <s v="UPI"/>
    <x v="2"/>
    <x v="2"/>
    <x v="1"/>
    <n v="14511.800000000001"/>
    <n v="12915.502"/>
    <x v="3"/>
    <m/>
    <m/>
    <n v="6557.4564173228364"/>
    <n v="1596.2980000000007"/>
    <n v="3.7900191568241014E-3"/>
    <n v="0"/>
    <n v="1"/>
    <n v="0"/>
  </r>
  <r>
    <x v="1321"/>
    <x v="6"/>
    <s v="Karnataka"/>
    <x v="1"/>
    <x v="1"/>
    <x v="1"/>
    <n v="1"/>
    <n v="968.45"/>
    <n v="0.16"/>
    <n v="813.5"/>
    <s v="Credit Card"/>
    <x v="2"/>
    <x v="0"/>
    <x v="1"/>
    <n v="968.45"/>
    <n v="813.49800000000005"/>
    <x v="1"/>
    <m/>
    <m/>
    <n v="6557.4564173228364"/>
    <n v="154.952"/>
    <n v="1.6521245288863649E-2"/>
    <n v="0"/>
    <n v="1"/>
    <n v="0"/>
  </r>
  <r>
    <x v="1322"/>
    <x v="77"/>
    <s v="Karnataka"/>
    <x v="0"/>
    <x v="0"/>
    <x v="4"/>
    <n v="1"/>
    <n v="1838.09"/>
    <n v="0.25"/>
    <n v="1378.57"/>
    <s v="UPI"/>
    <x v="1"/>
    <x v="1"/>
    <x v="0"/>
    <n v="1838.09"/>
    <n v="1378.5674999999999"/>
    <x v="0"/>
    <m/>
    <m/>
    <n v="7014.593770491806"/>
    <n v="459.52250000000004"/>
    <n v="1.3601075028970289E-2"/>
    <n v="1"/>
    <n v="0"/>
    <n v="0"/>
  </r>
  <r>
    <x v="1323"/>
    <x v="176"/>
    <s v="Delhi"/>
    <x v="1"/>
    <x v="1"/>
    <x v="14"/>
    <n v="2"/>
    <n v="2615.77"/>
    <n v="0.25"/>
    <n v="3923.65"/>
    <s v="UPI"/>
    <x v="2"/>
    <x v="2"/>
    <x v="0"/>
    <n v="5231.54"/>
    <n v="3923.6549999999997"/>
    <x v="1"/>
    <m/>
    <m/>
    <n v="6557.4564173228364"/>
    <n v="1307.8850000000002"/>
    <n v="9.5574152161696166E-3"/>
    <n v="1"/>
    <n v="0"/>
    <n v="0"/>
  </r>
  <r>
    <x v="1324"/>
    <x v="174"/>
    <s v="Delhi"/>
    <x v="1"/>
    <x v="3"/>
    <x v="8"/>
    <n v="4"/>
    <n v="4981.1499999999996"/>
    <n v="0.08"/>
    <n v="18330.63"/>
    <s v="UPI"/>
    <x v="2"/>
    <x v="1"/>
    <x v="0"/>
    <n v="19924.599999999999"/>
    <n v="18330.631999999998"/>
    <x v="3"/>
    <m/>
    <m/>
    <n v="6557.4564173228364"/>
    <n v="1593.9680000000008"/>
    <n v="1.6060548266966467E-3"/>
    <n v="1"/>
    <n v="0"/>
    <n v="0"/>
  </r>
  <r>
    <x v="1325"/>
    <x v="46"/>
    <s v="Delhi"/>
    <x v="1"/>
    <x v="4"/>
    <x v="19"/>
    <n v="5"/>
    <n v="194.14"/>
    <n v="0.1"/>
    <n v="873.63"/>
    <s v="COD"/>
    <x v="0"/>
    <x v="1"/>
    <x v="0"/>
    <n v="970.69999999999993"/>
    <n v="873.63"/>
    <x v="4"/>
    <m/>
    <m/>
    <n v="6400.6183730158691"/>
    <n v="97.069999999999936"/>
    <n v="5.1509220150406924E-2"/>
    <n v="1"/>
    <n v="0"/>
    <n v="0"/>
  </r>
  <r>
    <x v="1326"/>
    <x v="182"/>
    <s v="Karnataka"/>
    <x v="2"/>
    <x v="4"/>
    <x v="18"/>
    <n v="4"/>
    <n v="2095.2600000000002"/>
    <n v="0.09"/>
    <n v="7626.75"/>
    <s v="UPI"/>
    <x v="1"/>
    <x v="1"/>
    <x v="0"/>
    <n v="8381.0400000000009"/>
    <n v="7626.7464000000009"/>
    <x v="4"/>
    <m/>
    <m/>
    <n v="7014.593770491806"/>
    <n v="754.29359999999997"/>
    <n v="4.2954096388992287E-3"/>
    <n v="1"/>
    <n v="0"/>
    <n v="0"/>
  </r>
  <r>
    <x v="1327"/>
    <x v="7"/>
    <s v="Karnataka"/>
    <x v="0"/>
    <x v="2"/>
    <x v="6"/>
    <n v="1"/>
    <n v="4046.83"/>
    <n v="0.23"/>
    <n v="3116.06"/>
    <s v="Credit Card"/>
    <x v="2"/>
    <x v="0"/>
    <x v="0"/>
    <n v="4046.83"/>
    <n v="3116.0590999999999"/>
    <x v="2"/>
    <m/>
    <m/>
    <n v="6557.4564173228364"/>
    <n v="930.77089999999998"/>
    <n v="5.6834608817271795E-3"/>
    <n v="1"/>
    <n v="0"/>
    <n v="0"/>
  </r>
  <r>
    <x v="1328"/>
    <x v="64"/>
    <s v="Delhi"/>
    <x v="0"/>
    <x v="3"/>
    <x v="8"/>
    <n v="3"/>
    <n v="418.3"/>
    <n v="0.14000000000000001"/>
    <n v="1079.21"/>
    <s v="Credit Card"/>
    <x v="0"/>
    <x v="2"/>
    <x v="1"/>
    <n v="1254.9000000000001"/>
    <n v="1079.2140000000002"/>
    <x v="3"/>
    <m/>
    <m/>
    <n v="6400.6183730158691"/>
    <n v="175.68599999999992"/>
    <n v="3.346880229500359E-2"/>
    <n v="0"/>
    <n v="1"/>
    <n v="0"/>
  </r>
  <r>
    <x v="1329"/>
    <x v="134"/>
    <s v="Karnataka"/>
    <x v="2"/>
    <x v="0"/>
    <x v="0"/>
    <n v="2"/>
    <n v="2955.5"/>
    <n v="0.24"/>
    <n v="4492.3599999999997"/>
    <s v="COD"/>
    <x v="0"/>
    <x v="1"/>
    <x v="3"/>
    <n v="5911"/>
    <n v="4492.3599999999997"/>
    <x v="0"/>
    <m/>
    <m/>
    <n v="6400.6183730158691"/>
    <n v="1418.6400000000003"/>
    <n v="8.1204533919810515E-3"/>
    <n v="0"/>
    <n v="0"/>
    <n v="1"/>
  </r>
  <r>
    <x v="1330"/>
    <x v="139"/>
    <s v="Maharashtra"/>
    <x v="0"/>
    <x v="0"/>
    <x v="0"/>
    <n v="1"/>
    <n v="1009.32"/>
    <n v="0.18"/>
    <n v="827.64"/>
    <s v="Debit Card"/>
    <x v="0"/>
    <x v="2"/>
    <x v="0"/>
    <n v="1009.32"/>
    <n v="827.64240000000007"/>
    <x v="0"/>
    <m/>
    <m/>
    <n v="6400.6183730158691"/>
    <n v="181.67759999999998"/>
    <n v="1.7833789085721079E-2"/>
    <n v="1"/>
    <n v="0"/>
    <n v="0"/>
  </r>
  <r>
    <x v="1331"/>
    <x v="110"/>
    <s v="Maharashtra"/>
    <x v="1"/>
    <x v="3"/>
    <x v="12"/>
    <n v="3"/>
    <n v="3164.71"/>
    <n v="0.05"/>
    <n v="9019.42"/>
    <s v="Credit Card"/>
    <x v="2"/>
    <x v="2"/>
    <x v="0"/>
    <n v="9494.130000000001"/>
    <n v="9019.4235000000008"/>
    <x v="3"/>
    <m/>
    <m/>
    <n v="6557.4564173228364"/>
    <n v="474.70650000000023"/>
    <n v="1.5799235948949508E-3"/>
    <n v="1"/>
    <n v="0"/>
    <n v="0"/>
  </r>
  <r>
    <x v="1332"/>
    <x v="132"/>
    <s v="Karnataka"/>
    <x v="3"/>
    <x v="3"/>
    <x v="15"/>
    <n v="4"/>
    <n v="1006.15"/>
    <n v="0"/>
    <n v="4024.6"/>
    <s v="COD"/>
    <x v="0"/>
    <x v="2"/>
    <x v="0"/>
    <n v="4024.6"/>
    <n v="4024.6"/>
    <x v="3"/>
    <m/>
    <m/>
    <n v="6400.6183730158691"/>
    <n v="0"/>
    <n v="0"/>
    <n v="1"/>
    <n v="0"/>
    <n v="0"/>
  </r>
  <r>
    <x v="1333"/>
    <x v="111"/>
    <s v="Maharashtra"/>
    <x v="3"/>
    <x v="1"/>
    <x v="10"/>
    <n v="2"/>
    <n v="4258.22"/>
    <n v="0.19"/>
    <n v="6898.32"/>
    <s v="Credit Card"/>
    <x v="0"/>
    <x v="2"/>
    <x v="0"/>
    <n v="8516.44"/>
    <n v="6898.3164000000006"/>
    <x v="1"/>
    <m/>
    <m/>
    <n v="6400.6183730158691"/>
    <n v="1618.1235999999999"/>
    <n v="4.4619582830384532E-3"/>
    <n v="1"/>
    <n v="0"/>
    <n v="0"/>
  </r>
  <r>
    <x v="1334"/>
    <x v="99"/>
    <s v="Gujarat"/>
    <x v="3"/>
    <x v="1"/>
    <x v="1"/>
    <n v="3"/>
    <n v="1169.47"/>
    <n v="0.06"/>
    <n v="3297.91"/>
    <s v="Net Banking"/>
    <x v="1"/>
    <x v="1"/>
    <x v="0"/>
    <n v="3508.41"/>
    <n v="3297.9053999999996"/>
    <x v="1"/>
    <m/>
    <m/>
    <n v="7014.593770491806"/>
    <n v="210.50460000000021"/>
    <n v="5.1305292140884327E-3"/>
    <n v="1"/>
    <n v="0"/>
    <n v="0"/>
  </r>
  <r>
    <x v="1335"/>
    <x v="182"/>
    <s v="Delhi"/>
    <x v="1"/>
    <x v="4"/>
    <x v="17"/>
    <n v="1"/>
    <n v="2520.2199999999998"/>
    <n v="0.23"/>
    <n v="1940.57"/>
    <s v="Credit Card"/>
    <x v="0"/>
    <x v="2"/>
    <x v="0"/>
    <n v="2520.2199999999998"/>
    <n v="1940.5693999999999"/>
    <x v="4"/>
    <m/>
    <m/>
    <n v="6400.6183730158691"/>
    <n v="579.65059999999994"/>
    <n v="9.1261873963384161E-3"/>
    <n v="1"/>
    <n v="0"/>
    <n v="0"/>
  </r>
  <r>
    <x v="1336"/>
    <x v="92"/>
    <s v="Maharashtra"/>
    <x v="2"/>
    <x v="2"/>
    <x v="7"/>
    <n v="3"/>
    <n v="3520.57"/>
    <n v="0.15"/>
    <n v="8977.4500000000007"/>
    <s v="UPI"/>
    <x v="1"/>
    <x v="2"/>
    <x v="0"/>
    <n v="10561.710000000001"/>
    <n v="8977.4535000000014"/>
    <x v="2"/>
    <m/>
    <m/>
    <n v="7014.593770491806"/>
    <n v="1584.2564999999995"/>
    <n v="4.2606736977250838E-3"/>
    <n v="1"/>
    <n v="0"/>
    <n v="0"/>
  </r>
  <r>
    <x v="1337"/>
    <x v="128"/>
    <s v="Karnataka"/>
    <x v="3"/>
    <x v="4"/>
    <x v="18"/>
    <n v="4"/>
    <n v="1571.21"/>
    <n v="0.12"/>
    <n v="5530.66"/>
    <s v="Net Banking"/>
    <x v="2"/>
    <x v="0"/>
    <x v="0"/>
    <n v="6284.84"/>
    <n v="5530.6592000000001"/>
    <x v="4"/>
    <m/>
    <m/>
    <n v="6557.4564173228364"/>
    <n v="754.18080000000009"/>
    <n v="7.6374259328797541E-3"/>
    <n v="1"/>
    <n v="0"/>
    <n v="0"/>
  </r>
  <r>
    <x v="1338"/>
    <x v="55"/>
    <s v="Karnataka"/>
    <x v="1"/>
    <x v="3"/>
    <x v="8"/>
    <n v="4"/>
    <n v="1689.4"/>
    <n v="0.2"/>
    <n v="5406.08"/>
    <s v="Net Banking"/>
    <x v="2"/>
    <x v="1"/>
    <x v="1"/>
    <n v="6757.6"/>
    <n v="5406.0800000000008"/>
    <x v="3"/>
    <m/>
    <m/>
    <n v="6557.4564173228364"/>
    <n v="1351.5199999999995"/>
    <n v="1.1838522552385463E-2"/>
    <n v="0"/>
    <n v="1"/>
    <n v="0"/>
  </r>
  <r>
    <x v="1339"/>
    <x v="143"/>
    <s v="Delhi"/>
    <x v="2"/>
    <x v="2"/>
    <x v="5"/>
    <n v="4"/>
    <n v="2156.0300000000002"/>
    <n v="0.01"/>
    <n v="8537.8799999999992"/>
    <s v="Debit Card"/>
    <x v="1"/>
    <x v="2"/>
    <x v="0"/>
    <n v="8624.1200000000008"/>
    <n v="8537.8788000000004"/>
    <x v="2"/>
    <m/>
    <m/>
    <n v="7014.593770491806"/>
    <n v="86.24120000000039"/>
    <n v="4.6381543856068789E-4"/>
    <n v="1"/>
    <n v="0"/>
    <n v="0"/>
  </r>
  <r>
    <x v="1340"/>
    <x v="51"/>
    <s v="Karnataka"/>
    <x v="0"/>
    <x v="3"/>
    <x v="15"/>
    <n v="2"/>
    <n v="840.09"/>
    <n v="0.24"/>
    <n v="1276.94"/>
    <s v="Credit Card"/>
    <x v="2"/>
    <x v="2"/>
    <x v="0"/>
    <n v="1680.18"/>
    <n v="1276.9368000000002"/>
    <x v="3"/>
    <m/>
    <m/>
    <n v="6557.4564173228364"/>
    <n v="403.24319999999989"/>
    <n v="2.8568367674891973E-2"/>
    <n v="1"/>
    <n v="0"/>
    <n v="0"/>
  </r>
  <r>
    <x v="1341"/>
    <x v="153"/>
    <s v="Karnataka"/>
    <x v="2"/>
    <x v="2"/>
    <x v="11"/>
    <n v="1"/>
    <n v="2536.88"/>
    <n v="0.04"/>
    <n v="2435.4"/>
    <s v="UPI"/>
    <x v="0"/>
    <x v="0"/>
    <x v="0"/>
    <n v="2536.88"/>
    <n v="2435.4047999999998"/>
    <x v="2"/>
    <m/>
    <m/>
    <n v="6400.6183730158691"/>
    <n v="101.47520000000031"/>
    <n v="1.5767399325155309E-3"/>
    <n v="1"/>
    <n v="0"/>
    <n v="0"/>
  </r>
  <r>
    <x v="1342"/>
    <x v="82"/>
    <s v="Tamil Nadu"/>
    <x v="0"/>
    <x v="2"/>
    <x v="5"/>
    <n v="4"/>
    <n v="4848.59"/>
    <n v="0.01"/>
    <n v="19200.419999999998"/>
    <s v="Net Banking"/>
    <x v="0"/>
    <x v="2"/>
    <x v="2"/>
    <n v="19394.36"/>
    <n v="19200.416400000002"/>
    <x v="2"/>
    <m/>
    <m/>
    <n v="6400.6183730158691"/>
    <n v="193.9435999999987"/>
    <n v="2.0624552705013211E-4"/>
    <n v="0"/>
    <n v="0"/>
    <n v="0"/>
  </r>
  <r>
    <x v="1343"/>
    <x v="132"/>
    <s v="Delhi"/>
    <x v="2"/>
    <x v="2"/>
    <x v="6"/>
    <n v="4"/>
    <n v="4037.75"/>
    <n v="0.1"/>
    <n v="14535.9"/>
    <s v="Debit Card"/>
    <x v="1"/>
    <x v="2"/>
    <x v="0"/>
    <n v="16151"/>
    <n v="14535.9"/>
    <x v="2"/>
    <m/>
    <m/>
    <n v="7014.593770491806"/>
    <n v="1615.1000000000004"/>
    <n v="2.4766268342517493E-3"/>
    <n v="1"/>
    <n v="0"/>
    <n v="0"/>
  </r>
  <r>
    <x v="1344"/>
    <x v="35"/>
    <s v="Gujarat"/>
    <x v="2"/>
    <x v="4"/>
    <x v="17"/>
    <n v="1"/>
    <n v="3035.67"/>
    <n v="0.13"/>
    <n v="2641.03"/>
    <s v="Net Banking"/>
    <x v="1"/>
    <x v="1"/>
    <x v="3"/>
    <n v="3035.67"/>
    <n v="2641.0329000000002"/>
    <x v="4"/>
    <m/>
    <m/>
    <n v="7014.593770491806"/>
    <n v="394.63709999999992"/>
    <n v="4.282415414060158E-3"/>
    <n v="0"/>
    <n v="0"/>
    <n v="1"/>
  </r>
  <r>
    <x v="1345"/>
    <x v="157"/>
    <s v="Gujarat"/>
    <x v="2"/>
    <x v="3"/>
    <x v="9"/>
    <n v="1"/>
    <n v="2290.6799999999998"/>
    <n v="0.1"/>
    <n v="2061.61"/>
    <s v="Net Banking"/>
    <x v="0"/>
    <x v="2"/>
    <x v="0"/>
    <n v="2290.6799999999998"/>
    <n v="2061.6120000000001"/>
    <x v="3"/>
    <m/>
    <m/>
    <n v="6400.6183730158691"/>
    <n v="229.06799999999976"/>
    <n v="4.3655159166710329E-3"/>
    <n v="1"/>
    <n v="0"/>
    <n v="0"/>
  </r>
  <r>
    <x v="1346"/>
    <x v="81"/>
    <s v="Karnataka"/>
    <x v="2"/>
    <x v="4"/>
    <x v="18"/>
    <n v="5"/>
    <n v="3989.71"/>
    <n v="0.17"/>
    <n v="16557.3"/>
    <s v="COD"/>
    <x v="2"/>
    <x v="2"/>
    <x v="3"/>
    <n v="19948.55"/>
    <n v="16557.2965"/>
    <x v="4"/>
    <m/>
    <m/>
    <n v="6557.4564173228364"/>
    <n v="3391.2534999999989"/>
    <n v="4.2609613230034267E-3"/>
    <n v="0"/>
    <n v="0"/>
    <n v="1"/>
  </r>
  <r>
    <x v="1347"/>
    <x v="121"/>
    <s v="Gujarat"/>
    <x v="2"/>
    <x v="1"/>
    <x v="10"/>
    <n v="2"/>
    <n v="2494.08"/>
    <n v="0.12"/>
    <n v="4389.58"/>
    <s v="COD"/>
    <x v="0"/>
    <x v="2"/>
    <x v="0"/>
    <n v="4988.16"/>
    <n v="4389.5807999999997"/>
    <x v="1"/>
    <m/>
    <m/>
    <n v="6400.6183730158691"/>
    <n v="598.57920000000013"/>
    <n v="4.8113933795227099E-3"/>
    <n v="1"/>
    <n v="0"/>
    <n v="0"/>
  </r>
  <r>
    <x v="1348"/>
    <x v="50"/>
    <s v="Delhi"/>
    <x v="2"/>
    <x v="0"/>
    <x v="3"/>
    <n v="1"/>
    <n v="2693.25"/>
    <n v="0.12"/>
    <n v="2370.06"/>
    <s v="COD"/>
    <x v="2"/>
    <x v="0"/>
    <x v="0"/>
    <n v="2693.25"/>
    <n v="2370.06"/>
    <x v="0"/>
    <m/>
    <m/>
    <n v="6557.4564173228364"/>
    <n v="323.19000000000005"/>
    <n v="4.4555834029518238E-3"/>
    <n v="1"/>
    <n v="0"/>
    <n v="0"/>
  </r>
  <r>
    <x v="1349"/>
    <x v="104"/>
    <s v="Karnataka"/>
    <x v="2"/>
    <x v="2"/>
    <x v="11"/>
    <n v="1"/>
    <n v="2421.36"/>
    <n v="0.06"/>
    <n v="2276.08"/>
    <s v="Debit Card"/>
    <x v="2"/>
    <x v="2"/>
    <x v="0"/>
    <n v="2421.36"/>
    <n v="2276.0783999999999"/>
    <x v="2"/>
    <m/>
    <m/>
    <n v="6557.4564173228364"/>
    <n v="145.28160000000025"/>
    <n v="2.4779462781246903E-3"/>
    <n v="1"/>
    <n v="0"/>
    <n v="0"/>
  </r>
  <r>
    <x v="1350"/>
    <x v="143"/>
    <s v="Gujarat"/>
    <x v="3"/>
    <x v="1"/>
    <x v="14"/>
    <n v="3"/>
    <n v="2475.02"/>
    <n v="0.08"/>
    <n v="6831.06"/>
    <s v="Debit Card"/>
    <x v="2"/>
    <x v="0"/>
    <x v="3"/>
    <n v="7425.0599999999995"/>
    <n v="6831.0551999999998"/>
    <x v="1"/>
    <m/>
    <m/>
    <n v="6557.4564173228364"/>
    <n v="594.0047999999997"/>
    <n v="3.2322971127506043E-3"/>
    <n v="0"/>
    <n v="0"/>
    <n v="1"/>
  </r>
  <r>
    <x v="1351"/>
    <x v="53"/>
    <s v="Karnataka"/>
    <x v="1"/>
    <x v="3"/>
    <x v="8"/>
    <n v="2"/>
    <n v="2665.16"/>
    <n v="0.13"/>
    <n v="4637.38"/>
    <s v="Credit Card"/>
    <x v="1"/>
    <x v="2"/>
    <x v="0"/>
    <n v="5330.32"/>
    <n v="4637.3783999999996"/>
    <x v="3"/>
    <m/>
    <m/>
    <n v="7014.593770491806"/>
    <n v="692.94160000000011"/>
    <n v="4.8777559321016382E-3"/>
    <n v="1"/>
    <n v="0"/>
    <n v="0"/>
  </r>
  <r>
    <x v="1352"/>
    <x v="21"/>
    <s v="Karnataka"/>
    <x v="0"/>
    <x v="0"/>
    <x v="2"/>
    <n v="3"/>
    <n v="223.89"/>
    <n v="0.16"/>
    <n v="564.20000000000005"/>
    <s v="Debit Card"/>
    <x v="0"/>
    <x v="1"/>
    <x v="0"/>
    <n v="671.67"/>
    <n v="564.20279999999991"/>
    <x v="0"/>
    <m/>
    <m/>
    <n v="6400.6183730158691"/>
    <n v="107.46720000000005"/>
    <n v="7.1463665192728579E-2"/>
    <n v="1"/>
    <n v="0"/>
    <n v="0"/>
  </r>
  <r>
    <x v="1353"/>
    <x v="169"/>
    <s v="Tamil Nadu"/>
    <x v="1"/>
    <x v="3"/>
    <x v="15"/>
    <n v="5"/>
    <n v="2276.2800000000002"/>
    <n v="0.08"/>
    <n v="10470.89"/>
    <s v="COD"/>
    <x v="0"/>
    <x v="1"/>
    <x v="0"/>
    <n v="11381.400000000001"/>
    <n v="10470.888000000003"/>
    <x v="3"/>
    <m/>
    <m/>
    <n v="6400.6183730158691"/>
    <n v="910.51199999999881"/>
    <n v="3.5145061240269208E-3"/>
    <n v="1"/>
    <n v="0"/>
    <n v="0"/>
  </r>
  <r>
    <x v="1354"/>
    <x v="168"/>
    <s v="Karnataka"/>
    <x v="2"/>
    <x v="1"/>
    <x v="14"/>
    <n v="2"/>
    <n v="1681.74"/>
    <n v="0"/>
    <n v="3363.48"/>
    <s v="Debit Card"/>
    <x v="1"/>
    <x v="2"/>
    <x v="0"/>
    <n v="3363.48"/>
    <n v="3363.48"/>
    <x v="1"/>
    <m/>
    <m/>
    <n v="7014.593770491806"/>
    <n v="0"/>
    <n v="0"/>
    <n v="1"/>
    <n v="0"/>
    <n v="0"/>
  </r>
  <r>
    <x v="1355"/>
    <x v="101"/>
    <s v="Karnataka"/>
    <x v="3"/>
    <x v="4"/>
    <x v="16"/>
    <n v="1"/>
    <n v="3181.56"/>
    <n v="0.16"/>
    <n v="2672.51"/>
    <s v="Net Banking"/>
    <x v="1"/>
    <x v="1"/>
    <x v="0"/>
    <n v="3181.56"/>
    <n v="2672.5103999999997"/>
    <x v="4"/>
    <m/>
    <m/>
    <n v="7014.593770491806"/>
    <n v="509.04960000000028"/>
    <n v="5.0289794943361122E-3"/>
    <n v="1"/>
    <n v="0"/>
    <n v="0"/>
  </r>
  <r>
    <x v="1356"/>
    <x v="135"/>
    <s v="Karnataka"/>
    <x v="3"/>
    <x v="0"/>
    <x v="2"/>
    <n v="1"/>
    <n v="4427.97"/>
    <n v="0.01"/>
    <n v="4383.6899999999996"/>
    <s v="COD"/>
    <x v="1"/>
    <x v="0"/>
    <x v="0"/>
    <n v="4427.97"/>
    <n v="4383.6903000000002"/>
    <x v="0"/>
    <m/>
    <m/>
    <n v="7014.593770491806"/>
    <n v="44.279700000000048"/>
    <n v="2.258371217510507E-4"/>
    <n v="1"/>
    <n v="0"/>
    <n v="0"/>
  </r>
  <r>
    <x v="1357"/>
    <x v="83"/>
    <s v="Delhi"/>
    <x v="2"/>
    <x v="0"/>
    <x v="4"/>
    <n v="2"/>
    <n v="4706.6000000000004"/>
    <n v="0.06"/>
    <n v="8848.41"/>
    <s v="Credit Card"/>
    <x v="1"/>
    <x v="1"/>
    <x v="0"/>
    <n v="9413.2000000000007"/>
    <n v="8848.4079999999994"/>
    <x v="0"/>
    <m/>
    <m/>
    <n v="7014.593770491806"/>
    <n v="564.79200000000128"/>
    <n v="1.2748055921471973E-3"/>
    <n v="1"/>
    <n v="0"/>
    <n v="0"/>
  </r>
  <r>
    <x v="1358"/>
    <x v="45"/>
    <s v="Maharashtra"/>
    <x v="3"/>
    <x v="2"/>
    <x v="6"/>
    <n v="5"/>
    <n v="404.54"/>
    <n v="0.1"/>
    <n v="1820.43"/>
    <s v="Net Banking"/>
    <x v="2"/>
    <x v="1"/>
    <x v="0"/>
    <n v="2022.7"/>
    <n v="1820.43"/>
    <x v="2"/>
    <m/>
    <m/>
    <n v="6557.4564173228364"/>
    <n v="202.26999999999998"/>
    <n v="2.4719434419340484E-2"/>
    <n v="1"/>
    <n v="0"/>
    <n v="0"/>
  </r>
  <r>
    <x v="1359"/>
    <x v="115"/>
    <s v="Tamil Nadu"/>
    <x v="0"/>
    <x v="0"/>
    <x v="4"/>
    <n v="3"/>
    <n v="1214.24"/>
    <n v="0.01"/>
    <n v="3606.29"/>
    <s v="Debit Card"/>
    <x v="0"/>
    <x v="0"/>
    <x v="0"/>
    <n v="3642.7200000000003"/>
    <n v="3606.2928000000002"/>
    <x v="0"/>
    <m/>
    <m/>
    <n v="6400.6183730158691"/>
    <n v="36.427200000000084"/>
    <n v="8.2356041639214655E-4"/>
    <n v="1"/>
    <n v="0"/>
    <n v="0"/>
  </r>
  <r>
    <x v="1360"/>
    <x v="16"/>
    <s v="Maharashtra"/>
    <x v="2"/>
    <x v="3"/>
    <x v="15"/>
    <n v="2"/>
    <n v="4754.83"/>
    <n v="0.24"/>
    <n v="7227.34"/>
    <s v="Credit Card"/>
    <x v="0"/>
    <x v="2"/>
    <x v="0"/>
    <n v="9509.66"/>
    <n v="7227.3415999999997"/>
    <x v="3"/>
    <m/>
    <m/>
    <n v="6400.6183730158691"/>
    <n v="2282.3184000000001"/>
    <n v="5.0474990693673586E-3"/>
    <n v="1"/>
    <n v="0"/>
    <n v="0"/>
  </r>
  <r>
    <x v="1361"/>
    <x v="105"/>
    <s v="Gujarat"/>
    <x v="0"/>
    <x v="2"/>
    <x v="7"/>
    <n v="1"/>
    <n v="3381.25"/>
    <n v="0.17"/>
    <n v="2806.44"/>
    <s v="UPI"/>
    <x v="2"/>
    <x v="0"/>
    <x v="0"/>
    <n v="3381.25"/>
    <n v="2806.4375"/>
    <x v="2"/>
    <m/>
    <m/>
    <n v="6557.4564173228364"/>
    <n v="574.8125"/>
    <n v="5.0277264325323473E-3"/>
    <n v="1"/>
    <n v="0"/>
    <n v="0"/>
  </r>
  <r>
    <x v="1362"/>
    <x v="66"/>
    <s v="Delhi"/>
    <x v="2"/>
    <x v="1"/>
    <x v="13"/>
    <n v="4"/>
    <n v="135.05000000000001"/>
    <n v="0.18"/>
    <n v="442.96"/>
    <s v="Debit Card"/>
    <x v="1"/>
    <x v="0"/>
    <x v="0"/>
    <n v="540.20000000000005"/>
    <n v="442.96400000000006"/>
    <x v="1"/>
    <m/>
    <m/>
    <n v="7014.593770491806"/>
    <n v="97.23599999999999"/>
    <n v="0.13328396890040725"/>
    <n v="1"/>
    <n v="0"/>
    <n v="0"/>
  </r>
  <r>
    <x v="1363"/>
    <x v="74"/>
    <s v="Delhi"/>
    <x v="2"/>
    <x v="3"/>
    <x v="15"/>
    <n v="1"/>
    <n v="4584.4799999999996"/>
    <n v="0.19"/>
    <n v="3713.43"/>
    <s v="Debit Card"/>
    <x v="1"/>
    <x v="1"/>
    <x v="0"/>
    <n v="4584.4799999999996"/>
    <n v="3713.4287999999997"/>
    <x v="3"/>
    <m/>
    <m/>
    <n v="7014.593770491806"/>
    <n v="871.05119999999988"/>
    <n v="4.144417687502182E-3"/>
    <n v="1"/>
    <n v="0"/>
    <n v="0"/>
  </r>
  <r>
    <x v="1364"/>
    <x v="162"/>
    <s v="Delhi"/>
    <x v="1"/>
    <x v="1"/>
    <x v="14"/>
    <n v="3"/>
    <n v="1738.98"/>
    <n v="0.08"/>
    <n v="4799.58"/>
    <s v="Debit Card"/>
    <x v="1"/>
    <x v="1"/>
    <x v="0"/>
    <n v="5216.9400000000005"/>
    <n v="4799.5848000000005"/>
    <x v="1"/>
    <m/>
    <m/>
    <n v="7014.593770491806"/>
    <n v="417.35519999999997"/>
    <n v="4.6003979344213276E-3"/>
    <n v="1"/>
    <n v="0"/>
    <n v="0"/>
  </r>
  <r>
    <x v="1365"/>
    <x v="60"/>
    <s v="Maharashtra"/>
    <x v="0"/>
    <x v="4"/>
    <x v="18"/>
    <n v="5"/>
    <n v="3873.08"/>
    <n v="0.05"/>
    <n v="18397.13"/>
    <s v="Net Banking"/>
    <x v="1"/>
    <x v="2"/>
    <x v="0"/>
    <n v="19365.400000000001"/>
    <n v="18397.13"/>
    <x v="4"/>
    <m/>
    <m/>
    <n v="7014.593770491806"/>
    <n v="968.27000000000044"/>
    <n v="1.2909622316089522E-3"/>
    <n v="1"/>
    <n v="0"/>
    <n v="0"/>
  </r>
  <r>
    <x v="1366"/>
    <x v="152"/>
    <s v="Delhi"/>
    <x v="2"/>
    <x v="0"/>
    <x v="4"/>
    <n v="3"/>
    <n v="4181.3599999999997"/>
    <n v="0.17"/>
    <n v="10411.59"/>
    <s v="COD"/>
    <x v="1"/>
    <x v="0"/>
    <x v="0"/>
    <n v="12544.079999999998"/>
    <n v="10411.586399999998"/>
    <x v="0"/>
    <m/>
    <m/>
    <n v="7014.593770491806"/>
    <n v="2132.4935999999998"/>
    <n v="4.0656628465379693E-3"/>
    <n v="1"/>
    <n v="0"/>
    <n v="0"/>
  </r>
  <r>
    <x v="1367"/>
    <x v="13"/>
    <s v="Gujarat"/>
    <x v="2"/>
    <x v="0"/>
    <x v="4"/>
    <n v="5"/>
    <n v="216.68"/>
    <n v="0"/>
    <n v="1083.4000000000001"/>
    <s v="UPI"/>
    <x v="0"/>
    <x v="2"/>
    <x v="0"/>
    <n v="1083.4000000000001"/>
    <n v="1083.4000000000001"/>
    <x v="0"/>
    <m/>
    <m/>
    <n v="6400.6183730158691"/>
    <n v="0"/>
    <n v="0"/>
    <n v="1"/>
    <n v="0"/>
    <n v="0"/>
  </r>
  <r>
    <x v="1368"/>
    <x v="2"/>
    <s v="Tamil Nadu"/>
    <x v="2"/>
    <x v="2"/>
    <x v="6"/>
    <n v="2"/>
    <n v="4612.01"/>
    <n v="0.12"/>
    <n v="8117.14"/>
    <s v="Net Banking"/>
    <x v="1"/>
    <x v="0"/>
    <x v="3"/>
    <n v="9224.02"/>
    <n v="8117.1376"/>
    <x v="2"/>
    <m/>
    <m/>
    <n v="7014.593770491806"/>
    <n v="1106.8824000000004"/>
    <n v="2.6019024243225837E-3"/>
    <n v="0"/>
    <n v="0"/>
    <n v="1"/>
  </r>
  <r>
    <x v="1369"/>
    <x v="40"/>
    <s v="Gujarat"/>
    <x v="0"/>
    <x v="3"/>
    <x v="8"/>
    <n v="1"/>
    <n v="3134.46"/>
    <n v="0.21"/>
    <n v="2476.2199999999998"/>
    <s v="Credit Card"/>
    <x v="0"/>
    <x v="1"/>
    <x v="0"/>
    <n v="3134.46"/>
    <n v="2476.2234000000003"/>
    <x v="3"/>
    <m/>
    <m/>
    <n v="6400.6183730158691"/>
    <n v="658.23659999999973"/>
    <n v="6.6997186118183038E-3"/>
    <n v="1"/>
    <n v="0"/>
    <n v="0"/>
  </r>
  <r>
    <x v="1370"/>
    <x v="74"/>
    <s v="Maharashtra"/>
    <x v="2"/>
    <x v="2"/>
    <x v="11"/>
    <n v="2"/>
    <n v="3264.28"/>
    <n v="0.24"/>
    <n v="4961.71"/>
    <s v="Credit Card"/>
    <x v="2"/>
    <x v="0"/>
    <x v="0"/>
    <n v="6528.56"/>
    <n v="4961.7056000000002"/>
    <x v="2"/>
    <m/>
    <m/>
    <n v="6557.4564173228364"/>
    <n v="1566.8544000000002"/>
    <n v="7.3523104635631739E-3"/>
    <n v="1"/>
    <n v="0"/>
    <n v="0"/>
  </r>
  <r>
    <x v="1371"/>
    <x v="87"/>
    <s v="Karnataka"/>
    <x v="0"/>
    <x v="2"/>
    <x v="7"/>
    <n v="3"/>
    <n v="795.01"/>
    <n v="0.11"/>
    <n v="2122.6799999999998"/>
    <s v="Credit Card"/>
    <x v="0"/>
    <x v="2"/>
    <x v="1"/>
    <n v="2385.0299999999997"/>
    <n v="2122.6767"/>
    <x v="2"/>
    <m/>
    <m/>
    <n v="6400.6183730158691"/>
    <n v="262.35329999999976"/>
    <n v="1.3836303945862315E-2"/>
    <n v="0"/>
    <n v="1"/>
    <n v="0"/>
  </r>
  <r>
    <x v="1372"/>
    <x v="81"/>
    <s v="Delhi"/>
    <x v="2"/>
    <x v="0"/>
    <x v="3"/>
    <n v="1"/>
    <n v="3651.56"/>
    <n v="0.11"/>
    <n v="3249.89"/>
    <s v="Credit Card"/>
    <x v="0"/>
    <x v="0"/>
    <x v="0"/>
    <n v="3651.56"/>
    <n v="3249.8883999999998"/>
    <x v="0"/>
    <m/>
    <m/>
    <n v="6400.6183730158691"/>
    <n v="401.67160000000013"/>
    <n v="3.0124111338715506E-3"/>
    <n v="1"/>
    <n v="0"/>
    <n v="0"/>
  </r>
  <r>
    <x v="1373"/>
    <x v="152"/>
    <s v="Maharashtra"/>
    <x v="1"/>
    <x v="1"/>
    <x v="14"/>
    <n v="1"/>
    <n v="2047.94"/>
    <n v="0.09"/>
    <n v="1863.63"/>
    <s v="Debit Card"/>
    <x v="0"/>
    <x v="2"/>
    <x v="0"/>
    <n v="2047.94"/>
    <n v="1863.6254000000001"/>
    <x v="1"/>
    <m/>
    <m/>
    <n v="6400.6183730158691"/>
    <n v="184.31459999999993"/>
    <n v="4.3946599998046813E-3"/>
    <n v="1"/>
    <n v="0"/>
    <n v="0"/>
  </r>
  <r>
    <x v="1374"/>
    <x v="169"/>
    <s v="Delhi"/>
    <x v="2"/>
    <x v="2"/>
    <x v="5"/>
    <n v="1"/>
    <n v="3317.39"/>
    <n v="0.24"/>
    <n v="2521.2199999999998"/>
    <s v="Credit Card"/>
    <x v="1"/>
    <x v="1"/>
    <x v="0"/>
    <n v="3317.39"/>
    <n v="2521.2163999999998"/>
    <x v="2"/>
    <m/>
    <m/>
    <n v="7014.593770491806"/>
    <n v="796.17360000000008"/>
    <n v="7.2346031066591512E-3"/>
    <n v="1"/>
    <n v="0"/>
    <n v="0"/>
  </r>
  <r>
    <x v="1375"/>
    <x v="40"/>
    <s v="Maharashtra"/>
    <x v="0"/>
    <x v="3"/>
    <x v="9"/>
    <n v="2"/>
    <n v="3479.41"/>
    <n v="0.2"/>
    <n v="5567.06"/>
    <s v="UPI"/>
    <x v="0"/>
    <x v="0"/>
    <x v="1"/>
    <n v="6958.82"/>
    <n v="5567.0560000000005"/>
    <x v="3"/>
    <m/>
    <m/>
    <n v="6400.6183730158691"/>
    <n v="1391.7639999999992"/>
    <n v="5.7481009711416592E-3"/>
    <n v="0"/>
    <n v="1"/>
    <n v="0"/>
  </r>
  <r>
    <x v="1376"/>
    <x v="106"/>
    <s v="Delhi"/>
    <x v="3"/>
    <x v="2"/>
    <x v="5"/>
    <n v="3"/>
    <n v="533.24"/>
    <n v="0.09"/>
    <n v="1455.75"/>
    <s v="Credit Card"/>
    <x v="2"/>
    <x v="1"/>
    <x v="0"/>
    <n v="1599.72"/>
    <n v="1455.7452000000001"/>
    <x v="2"/>
    <m/>
    <m/>
    <n v="6557.4564173228364"/>
    <n v="143.97479999999996"/>
    <n v="1.6877953641887329E-2"/>
    <n v="1"/>
    <n v="0"/>
    <n v="0"/>
  </r>
  <r>
    <x v="1377"/>
    <x v="122"/>
    <s v="Karnataka"/>
    <x v="2"/>
    <x v="4"/>
    <x v="16"/>
    <n v="2"/>
    <n v="2943.04"/>
    <n v="0.09"/>
    <n v="5356.33"/>
    <s v="UPI"/>
    <x v="2"/>
    <x v="1"/>
    <x v="0"/>
    <n v="5886.08"/>
    <n v="5356.3328000000001"/>
    <x v="4"/>
    <m/>
    <m/>
    <n v="6557.4564173228364"/>
    <n v="529.74719999999979"/>
    <n v="3.0580624116559743E-3"/>
    <n v="1"/>
    <n v="0"/>
    <n v="0"/>
  </r>
  <r>
    <x v="1378"/>
    <x v="153"/>
    <s v="Karnataka"/>
    <x v="1"/>
    <x v="2"/>
    <x v="5"/>
    <n v="5"/>
    <n v="1340.68"/>
    <n v="0.03"/>
    <n v="6502.3"/>
    <s v="Net Banking"/>
    <x v="0"/>
    <x v="1"/>
    <x v="0"/>
    <n v="6703.4000000000005"/>
    <n v="6502.2980000000007"/>
    <x v="2"/>
    <m/>
    <m/>
    <n v="6400.6183730158691"/>
    <n v="201.10199999999986"/>
    <n v="2.237670435898201E-3"/>
    <n v="1"/>
    <n v="0"/>
    <n v="0"/>
  </r>
  <r>
    <x v="1379"/>
    <x v="144"/>
    <s v="Maharashtra"/>
    <x v="3"/>
    <x v="1"/>
    <x v="10"/>
    <n v="2"/>
    <n v="3034.08"/>
    <n v="0.14000000000000001"/>
    <n v="5218.62"/>
    <s v="UPI"/>
    <x v="1"/>
    <x v="0"/>
    <x v="1"/>
    <n v="6068.16"/>
    <n v="5218.6175999999996"/>
    <x v="1"/>
    <m/>
    <m/>
    <n v="7014.593770491806"/>
    <n v="849.54240000000027"/>
    <n v="4.6142488002953123E-3"/>
    <n v="0"/>
    <n v="1"/>
    <n v="0"/>
  </r>
  <r>
    <x v="1380"/>
    <x v="25"/>
    <s v="Delhi"/>
    <x v="0"/>
    <x v="1"/>
    <x v="10"/>
    <n v="4"/>
    <n v="4415.54"/>
    <n v="0.25"/>
    <n v="13246.62"/>
    <s v="Net Banking"/>
    <x v="0"/>
    <x v="0"/>
    <x v="0"/>
    <n v="17662.16"/>
    <n v="13246.619999999999"/>
    <x v="1"/>
    <m/>
    <m/>
    <n v="6400.6183730158691"/>
    <n v="4415.5400000000009"/>
    <n v="5.6618216571472577E-3"/>
    <n v="1"/>
    <n v="0"/>
    <n v="0"/>
  </r>
  <r>
    <x v="1381"/>
    <x v="143"/>
    <s v="Karnataka"/>
    <x v="1"/>
    <x v="1"/>
    <x v="13"/>
    <n v="2"/>
    <n v="3724.59"/>
    <n v="0.17"/>
    <n v="6182.82"/>
    <s v="COD"/>
    <x v="1"/>
    <x v="1"/>
    <x v="0"/>
    <n v="7449.18"/>
    <n v="6182.8194000000003"/>
    <x v="1"/>
    <m/>
    <m/>
    <n v="7014.593770491806"/>
    <n v="1266.3606"/>
    <n v="4.5642607642720412E-3"/>
    <n v="1"/>
    <n v="0"/>
    <n v="0"/>
  </r>
  <r>
    <x v="1382"/>
    <x v="91"/>
    <s v="Gujarat"/>
    <x v="3"/>
    <x v="4"/>
    <x v="18"/>
    <n v="5"/>
    <n v="1820.56"/>
    <n v="0.1"/>
    <n v="8192.52"/>
    <s v="Net Banking"/>
    <x v="0"/>
    <x v="2"/>
    <x v="0"/>
    <n v="9102.7999999999993"/>
    <n v="8192.52"/>
    <x v="4"/>
    <m/>
    <m/>
    <n v="6400.6183730158691"/>
    <n v="910.27999999999884"/>
    <n v="5.492815397460122E-3"/>
    <n v="1"/>
    <n v="0"/>
    <n v="0"/>
  </r>
  <r>
    <x v="1383"/>
    <x v="28"/>
    <s v="Delhi"/>
    <x v="2"/>
    <x v="2"/>
    <x v="11"/>
    <n v="1"/>
    <n v="2526.4899999999998"/>
    <n v="0.23"/>
    <n v="1945.4"/>
    <s v="Credit Card"/>
    <x v="1"/>
    <x v="0"/>
    <x v="0"/>
    <n v="2526.4899999999998"/>
    <n v="1945.3972999999999"/>
    <x v="2"/>
    <m/>
    <m/>
    <n v="7014.593770491806"/>
    <n v="581.09269999999992"/>
    <n v="9.1035389017965658E-3"/>
    <n v="1"/>
    <n v="0"/>
    <n v="0"/>
  </r>
  <r>
    <x v="1384"/>
    <x v="159"/>
    <s v="Delhi"/>
    <x v="0"/>
    <x v="2"/>
    <x v="6"/>
    <n v="1"/>
    <n v="4762.6000000000004"/>
    <n v="0.05"/>
    <n v="4524.47"/>
    <s v="COD"/>
    <x v="1"/>
    <x v="2"/>
    <x v="0"/>
    <n v="4762.6000000000004"/>
    <n v="4524.47"/>
    <x v="2"/>
    <m/>
    <m/>
    <n v="7014.593770491806"/>
    <n v="238.13000000000011"/>
    <n v="1.0498467223785325E-3"/>
    <n v="1"/>
    <n v="0"/>
    <n v="0"/>
  </r>
  <r>
    <x v="1385"/>
    <x v="100"/>
    <s v="Maharashtra"/>
    <x v="1"/>
    <x v="3"/>
    <x v="12"/>
    <n v="4"/>
    <n v="4759.96"/>
    <n v="0.11"/>
    <n v="16945.46"/>
    <s v="Credit Card"/>
    <x v="2"/>
    <x v="1"/>
    <x v="0"/>
    <n v="19039.84"/>
    <n v="16945.457600000002"/>
    <x v="3"/>
    <m/>
    <m/>
    <n v="6557.4564173228364"/>
    <n v="2094.3823999999986"/>
    <n v="2.3109437894436088E-3"/>
    <n v="1"/>
    <n v="0"/>
    <n v="0"/>
  </r>
  <r>
    <x v="1386"/>
    <x v="118"/>
    <s v="Karnataka"/>
    <x v="0"/>
    <x v="1"/>
    <x v="1"/>
    <n v="2"/>
    <n v="1588.55"/>
    <n v="0.15"/>
    <n v="2700.53"/>
    <s v="Net Banking"/>
    <x v="2"/>
    <x v="1"/>
    <x v="0"/>
    <n v="3177.1"/>
    <n v="2700.5349999999999"/>
    <x v="1"/>
    <m/>
    <m/>
    <n v="6557.4564173228364"/>
    <n v="476.56500000000005"/>
    <n v="9.4425734160083104E-3"/>
    <n v="1"/>
    <n v="0"/>
    <n v="0"/>
  </r>
  <r>
    <x v="1387"/>
    <x v="70"/>
    <s v="Karnataka"/>
    <x v="0"/>
    <x v="0"/>
    <x v="3"/>
    <n v="3"/>
    <n v="3533.09"/>
    <n v="0.22"/>
    <n v="8267.43"/>
    <s v="UPI"/>
    <x v="0"/>
    <x v="1"/>
    <x v="0"/>
    <n v="10599.27"/>
    <n v="8267.4306000000015"/>
    <x v="0"/>
    <m/>
    <m/>
    <n v="6400.6183730158691"/>
    <n v="2331.8393999999989"/>
    <n v="6.226843924157041E-3"/>
    <n v="1"/>
    <n v="0"/>
    <n v="0"/>
  </r>
  <r>
    <x v="1388"/>
    <x v="136"/>
    <s v="Tamil Nadu"/>
    <x v="1"/>
    <x v="1"/>
    <x v="1"/>
    <n v="1"/>
    <n v="4817.5600000000004"/>
    <n v="0.19"/>
    <n v="3902.22"/>
    <s v="Credit Card"/>
    <x v="2"/>
    <x v="2"/>
    <x v="0"/>
    <n v="4817.5600000000004"/>
    <n v="3902.2236000000007"/>
    <x v="1"/>
    <m/>
    <m/>
    <n v="6557.4564173228364"/>
    <n v="915.33639999999968"/>
    <n v="3.943905213427544E-3"/>
    <n v="1"/>
    <n v="0"/>
    <n v="0"/>
  </r>
  <r>
    <x v="1389"/>
    <x v="104"/>
    <s v="Delhi"/>
    <x v="0"/>
    <x v="0"/>
    <x v="0"/>
    <n v="4"/>
    <n v="3770.36"/>
    <n v="0.06"/>
    <n v="14176.55"/>
    <s v="Credit Card"/>
    <x v="2"/>
    <x v="1"/>
    <x v="0"/>
    <n v="15081.44"/>
    <n v="14176.553599999999"/>
    <x v="0"/>
    <m/>
    <m/>
    <n v="6557.4564173228364"/>
    <n v="904.88640000000123"/>
    <n v="1.5913599762356911E-3"/>
    <n v="1"/>
    <n v="0"/>
    <n v="0"/>
  </r>
  <r>
    <x v="1390"/>
    <x v="105"/>
    <s v="Delhi"/>
    <x v="0"/>
    <x v="1"/>
    <x v="14"/>
    <n v="1"/>
    <n v="150.44"/>
    <n v="0.03"/>
    <n v="145.93"/>
    <s v="COD"/>
    <x v="2"/>
    <x v="0"/>
    <x v="1"/>
    <n v="150.44"/>
    <n v="145.92679999999999"/>
    <x v="1"/>
    <m/>
    <m/>
    <n v="6557.4564173228364"/>
    <n v="4.5132000000000119"/>
    <n v="1.9941504918904545E-2"/>
    <n v="0"/>
    <n v="1"/>
    <n v="0"/>
  </r>
  <r>
    <x v="1391"/>
    <x v="153"/>
    <s v="Gujarat"/>
    <x v="0"/>
    <x v="2"/>
    <x v="7"/>
    <n v="3"/>
    <n v="3515.94"/>
    <n v="0.1"/>
    <n v="9493.0400000000009"/>
    <s v="Debit Card"/>
    <x v="2"/>
    <x v="0"/>
    <x v="0"/>
    <n v="10547.82"/>
    <n v="9493.0380000000005"/>
    <x v="2"/>
    <m/>
    <m/>
    <n v="6557.4564173228364"/>
    <n v="1054.7819999999992"/>
    <n v="2.8441896050558314E-3"/>
    <n v="1"/>
    <n v="0"/>
    <n v="0"/>
  </r>
  <r>
    <x v="1392"/>
    <x v="173"/>
    <s v="Delhi"/>
    <x v="0"/>
    <x v="0"/>
    <x v="3"/>
    <n v="2"/>
    <n v="295.10000000000002"/>
    <n v="0.15"/>
    <n v="501.67"/>
    <s v="Net Banking"/>
    <x v="2"/>
    <x v="1"/>
    <x v="0"/>
    <n v="590.20000000000005"/>
    <n v="501.67"/>
    <x v="0"/>
    <m/>
    <m/>
    <n v="6557.4564173228364"/>
    <n v="88.53000000000003"/>
    <n v="5.0830227041680782E-2"/>
    <n v="1"/>
    <n v="0"/>
    <n v="0"/>
  </r>
  <r>
    <x v="1393"/>
    <x v="155"/>
    <s v="Tamil Nadu"/>
    <x v="3"/>
    <x v="0"/>
    <x v="4"/>
    <n v="1"/>
    <n v="1997.79"/>
    <n v="0.19"/>
    <n v="1618.21"/>
    <s v="Net Banking"/>
    <x v="0"/>
    <x v="0"/>
    <x v="3"/>
    <n v="1997.79"/>
    <n v="1618.2099000000001"/>
    <x v="0"/>
    <m/>
    <m/>
    <n v="6400.6183730158691"/>
    <n v="379.5800999999999"/>
    <n v="9.5105091125693899E-3"/>
    <n v="0"/>
    <n v="0"/>
    <n v="1"/>
  </r>
  <r>
    <x v="1394"/>
    <x v="148"/>
    <s v="Delhi"/>
    <x v="0"/>
    <x v="0"/>
    <x v="2"/>
    <n v="5"/>
    <n v="4243.1400000000003"/>
    <n v="0.06"/>
    <n v="19942.759999999998"/>
    <s v="Debit Card"/>
    <x v="2"/>
    <x v="1"/>
    <x v="0"/>
    <n v="21215.7"/>
    <n v="19942.757999999998"/>
    <x v="0"/>
    <m/>
    <m/>
    <n v="6557.4564173228364"/>
    <n v="1272.9420000000027"/>
    <n v="1.4140471443317918E-3"/>
    <n v="1"/>
    <n v="0"/>
    <n v="0"/>
  </r>
  <r>
    <x v="1395"/>
    <x v="83"/>
    <s v="Gujarat"/>
    <x v="0"/>
    <x v="3"/>
    <x v="12"/>
    <n v="4"/>
    <n v="2531.11"/>
    <n v="0.2"/>
    <n v="8099.55"/>
    <s v="COD"/>
    <x v="0"/>
    <x v="1"/>
    <x v="0"/>
    <n v="10124.44"/>
    <n v="8099.5520000000006"/>
    <x v="3"/>
    <m/>
    <m/>
    <n v="6400.6183730158691"/>
    <n v="2024.8879999999999"/>
    <n v="7.9016715986266906E-3"/>
    <n v="1"/>
    <n v="0"/>
    <n v="0"/>
  </r>
  <r>
    <x v="1396"/>
    <x v="74"/>
    <s v="Tamil Nadu"/>
    <x v="0"/>
    <x v="4"/>
    <x v="19"/>
    <n v="3"/>
    <n v="2237.83"/>
    <n v="0.18"/>
    <n v="5505.06"/>
    <s v="Net Banking"/>
    <x v="0"/>
    <x v="2"/>
    <x v="0"/>
    <n v="6713.49"/>
    <n v="5505.0618000000004"/>
    <x v="4"/>
    <m/>
    <m/>
    <n v="6400.6183730158691"/>
    <n v="1208.4281999999994"/>
    <n v="8.0435064325708391E-3"/>
    <n v="1"/>
    <n v="0"/>
    <n v="0"/>
  </r>
  <r>
    <x v="1397"/>
    <x v="123"/>
    <s v="Tamil Nadu"/>
    <x v="3"/>
    <x v="4"/>
    <x v="18"/>
    <n v="2"/>
    <n v="692.95"/>
    <n v="0.04"/>
    <n v="1330.46"/>
    <s v="COD"/>
    <x v="0"/>
    <x v="0"/>
    <x v="0"/>
    <n v="1385.9"/>
    <n v="1330.4639999999999"/>
    <x v="4"/>
    <m/>
    <m/>
    <n v="6400.6183730158691"/>
    <n v="55.436000000000149"/>
    <n v="5.772422252687784E-3"/>
    <n v="1"/>
    <n v="0"/>
    <n v="0"/>
  </r>
  <r>
    <x v="1398"/>
    <x v="68"/>
    <s v="Gujarat"/>
    <x v="1"/>
    <x v="2"/>
    <x v="6"/>
    <n v="1"/>
    <n v="4857.24"/>
    <n v="0.16"/>
    <n v="4080.08"/>
    <s v="UPI"/>
    <x v="2"/>
    <x v="0"/>
    <x v="0"/>
    <n v="4857.24"/>
    <n v="4080.0815999999995"/>
    <x v="2"/>
    <m/>
    <m/>
    <n v="6557.4564173228364"/>
    <n v="777.15840000000026"/>
    <n v="3.294051766023503E-3"/>
    <n v="1"/>
    <n v="0"/>
    <n v="0"/>
  </r>
  <r>
    <x v="1399"/>
    <x v="34"/>
    <s v="Delhi"/>
    <x v="0"/>
    <x v="0"/>
    <x v="4"/>
    <n v="2"/>
    <n v="3758.55"/>
    <n v="0.1"/>
    <n v="6765.39"/>
    <s v="Debit Card"/>
    <x v="2"/>
    <x v="1"/>
    <x v="0"/>
    <n v="7517.1"/>
    <n v="6765.39"/>
    <x v="0"/>
    <m/>
    <m/>
    <n v="6557.4564173228364"/>
    <n v="751.71"/>
    <n v="2.6606004975322931E-3"/>
    <n v="1"/>
    <n v="0"/>
    <n v="0"/>
  </r>
  <r>
    <x v="1400"/>
    <x v="148"/>
    <s v="Gujarat"/>
    <x v="2"/>
    <x v="0"/>
    <x v="0"/>
    <n v="5"/>
    <n v="143.4"/>
    <n v="0.22"/>
    <n v="559.26"/>
    <s v="UPI"/>
    <x v="1"/>
    <x v="2"/>
    <x v="1"/>
    <n v="717"/>
    <n v="559.26"/>
    <x v="0"/>
    <m/>
    <m/>
    <n v="7014.593770491806"/>
    <n v="157.74"/>
    <n v="0.15341701534170152"/>
    <n v="0"/>
    <n v="1"/>
    <n v="0"/>
  </r>
  <r>
    <x v="1401"/>
    <x v="155"/>
    <s v="Delhi"/>
    <x v="0"/>
    <x v="2"/>
    <x v="11"/>
    <n v="4"/>
    <n v="1149.2"/>
    <n v="0.04"/>
    <n v="4412.93"/>
    <s v="Net Banking"/>
    <x v="2"/>
    <x v="0"/>
    <x v="0"/>
    <n v="4596.8"/>
    <n v="4412.9279999999999"/>
    <x v="2"/>
    <m/>
    <m/>
    <n v="6557.4564173228364"/>
    <n v="183.8720000000003"/>
    <n v="3.4806822137138874E-3"/>
    <n v="1"/>
    <n v="0"/>
    <n v="0"/>
  </r>
  <r>
    <x v="1402"/>
    <x v="175"/>
    <s v="Maharashtra"/>
    <x v="2"/>
    <x v="3"/>
    <x v="12"/>
    <n v="1"/>
    <n v="2874.17"/>
    <n v="0.06"/>
    <n v="2701.72"/>
    <s v="Net Banking"/>
    <x v="1"/>
    <x v="1"/>
    <x v="1"/>
    <n v="2874.17"/>
    <n v="2701.7197999999999"/>
    <x v="3"/>
    <m/>
    <m/>
    <n v="7014.593770491806"/>
    <n v="172.45020000000022"/>
    <n v="2.0875591910012284E-3"/>
    <n v="0"/>
    <n v="1"/>
    <n v="0"/>
  </r>
  <r>
    <x v="1403"/>
    <x v="95"/>
    <s v="Maharashtra"/>
    <x v="2"/>
    <x v="4"/>
    <x v="18"/>
    <n v="3"/>
    <n v="3925.1"/>
    <n v="0.01"/>
    <n v="11657.55"/>
    <s v="Net Banking"/>
    <x v="0"/>
    <x v="0"/>
    <x v="0"/>
    <n v="11775.3"/>
    <n v="11657.546999999999"/>
    <x v="4"/>
    <m/>
    <m/>
    <n v="6400.6183730158691"/>
    <n v="117.75300000000061"/>
    <n v="2.5477057909352631E-4"/>
    <n v="1"/>
    <n v="0"/>
    <n v="0"/>
  </r>
  <r>
    <x v="1404"/>
    <x v="165"/>
    <s v="Delhi"/>
    <x v="3"/>
    <x v="1"/>
    <x v="10"/>
    <n v="5"/>
    <n v="4454.8500000000004"/>
    <n v="0.16"/>
    <n v="18710.37"/>
    <s v="Net Banking"/>
    <x v="1"/>
    <x v="0"/>
    <x v="0"/>
    <n v="22274.25"/>
    <n v="18710.37"/>
    <x v="1"/>
    <m/>
    <m/>
    <n v="7014.593770491806"/>
    <n v="3563.880000000001"/>
    <n v="3.5915911871331244E-3"/>
    <n v="1"/>
    <n v="0"/>
    <n v="0"/>
  </r>
  <r>
    <x v="1405"/>
    <x v="65"/>
    <s v="Tamil Nadu"/>
    <x v="3"/>
    <x v="1"/>
    <x v="1"/>
    <n v="5"/>
    <n v="251.48"/>
    <n v="0.02"/>
    <n v="1232.25"/>
    <s v="Credit Card"/>
    <x v="2"/>
    <x v="2"/>
    <x v="3"/>
    <n v="1257.3999999999999"/>
    <n v="1232.252"/>
    <x v="1"/>
    <m/>
    <m/>
    <n v="6557.4564173228364"/>
    <n v="25.147999999999911"/>
    <n v="7.9529187211706698E-3"/>
    <n v="0"/>
    <n v="0"/>
    <n v="1"/>
  </r>
  <r>
    <x v="1406"/>
    <x v="89"/>
    <s v="Karnataka"/>
    <x v="2"/>
    <x v="0"/>
    <x v="2"/>
    <n v="4"/>
    <n v="3285.82"/>
    <n v="0.25"/>
    <n v="9857.4599999999991"/>
    <s v="Net Banking"/>
    <x v="2"/>
    <x v="1"/>
    <x v="3"/>
    <n v="13143.28"/>
    <n v="9857.4600000000009"/>
    <x v="0"/>
    <m/>
    <m/>
    <n v="6557.4564173228364"/>
    <n v="3285.8199999999997"/>
    <n v="7.6084508585375944E-3"/>
    <n v="0"/>
    <n v="0"/>
    <n v="1"/>
  </r>
  <r>
    <x v="1407"/>
    <x v="29"/>
    <s v="Karnataka"/>
    <x v="3"/>
    <x v="1"/>
    <x v="1"/>
    <n v="4"/>
    <n v="1991.86"/>
    <n v="0.22"/>
    <n v="6214.6"/>
    <s v="Net Banking"/>
    <x v="1"/>
    <x v="0"/>
    <x v="0"/>
    <n v="7967.44"/>
    <n v="6214.6031999999996"/>
    <x v="1"/>
    <m/>
    <m/>
    <n v="7014.593770491806"/>
    <n v="1752.8368"/>
    <n v="1.1044952958541264E-2"/>
    <n v="1"/>
    <n v="0"/>
    <n v="0"/>
  </r>
  <r>
    <x v="1408"/>
    <x v="32"/>
    <s v="Karnataka"/>
    <x v="2"/>
    <x v="0"/>
    <x v="3"/>
    <n v="5"/>
    <n v="3193.69"/>
    <n v="0.06"/>
    <n v="15010.34"/>
    <s v="COD"/>
    <x v="1"/>
    <x v="1"/>
    <x v="1"/>
    <n v="15968.45"/>
    <n v="15010.342999999999"/>
    <x v="0"/>
    <m/>
    <m/>
    <n v="7014.593770491806"/>
    <n v="958.10700000000179"/>
    <n v="1.8787045705751027E-3"/>
    <n v="0"/>
    <n v="1"/>
    <n v="0"/>
  </r>
  <r>
    <x v="1409"/>
    <x v="138"/>
    <s v="Karnataka"/>
    <x v="2"/>
    <x v="1"/>
    <x v="10"/>
    <n v="5"/>
    <n v="1037.21"/>
    <n v="0.24"/>
    <n v="3941.4"/>
    <s v="UPI"/>
    <x v="0"/>
    <x v="2"/>
    <x v="0"/>
    <n v="5186.05"/>
    <n v="3941.3980000000001"/>
    <x v="1"/>
    <m/>
    <m/>
    <n v="6400.6183730158691"/>
    <n v="1244.652"/>
    <n v="2.3138997888566441E-2"/>
    <n v="1"/>
    <n v="0"/>
    <n v="0"/>
  </r>
  <r>
    <x v="1410"/>
    <x v="169"/>
    <s v="Karnataka"/>
    <x v="2"/>
    <x v="2"/>
    <x v="6"/>
    <n v="2"/>
    <n v="3864.74"/>
    <n v="0.22"/>
    <n v="6028.99"/>
    <s v="COD"/>
    <x v="2"/>
    <x v="2"/>
    <x v="0"/>
    <n v="7729.48"/>
    <n v="6028.9943999999996"/>
    <x v="2"/>
    <m/>
    <m/>
    <n v="6557.4564173228364"/>
    <n v="1700.4856"/>
    <n v="5.6924916035748846E-3"/>
    <n v="1"/>
    <n v="0"/>
    <n v="0"/>
  </r>
  <r>
    <x v="1411"/>
    <x v="69"/>
    <s v="Delhi"/>
    <x v="3"/>
    <x v="4"/>
    <x v="17"/>
    <n v="5"/>
    <n v="949.74"/>
    <n v="0.18"/>
    <n v="3893.93"/>
    <s v="Net Banking"/>
    <x v="1"/>
    <x v="1"/>
    <x v="0"/>
    <n v="4748.7"/>
    <n v="3893.9340000000002"/>
    <x v="4"/>
    <m/>
    <m/>
    <n v="7014.593770491806"/>
    <n v="854.76599999999962"/>
    <n v="1.895255543622465E-2"/>
    <n v="1"/>
    <n v="0"/>
    <n v="0"/>
  </r>
  <r>
    <x v="1412"/>
    <x v="105"/>
    <s v="Tamil Nadu"/>
    <x v="1"/>
    <x v="4"/>
    <x v="16"/>
    <n v="4"/>
    <n v="2473.2800000000002"/>
    <n v="7.0000000000000007E-2"/>
    <n v="9200.6"/>
    <s v="UPI"/>
    <x v="0"/>
    <x v="0"/>
    <x v="0"/>
    <n v="9893.1200000000008"/>
    <n v="9200.6016"/>
    <x v="4"/>
    <m/>
    <m/>
    <n v="6400.6183730158691"/>
    <n v="692.51840000000084"/>
    <n v="2.8302497088886014E-3"/>
    <n v="1"/>
    <n v="0"/>
    <n v="0"/>
  </r>
  <r>
    <x v="1413"/>
    <x v="88"/>
    <s v="Gujarat"/>
    <x v="0"/>
    <x v="3"/>
    <x v="9"/>
    <n v="1"/>
    <n v="4835.92"/>
    <n v="0.2"/>
    <n v="3868.74"/>
    <s v="Credit Card"/>
    <x v="2"/>
    <x v="1"/>
    <x v="0"/>
    <n v="4835.92"/>
    <n v="3868.7360000000003"/>
    <x v="3"/>
    <m/>
    <m/>
    <n v="6557.4564173228364"/>
    <n v="967.18399999999974"/>
    <n v="4.1357177124518186E-3"/>
    <n v="1"/>
    <n v="0"/>
    <n v="0"/>
  </r>
  <r>
    <x v="1414"/>
    <x v="180"/>
    <s v="Tamil Nadu"/>
    <x v="0"/>
    <x v="4"/>
    <x v="18"/>
    <n v="3"/>
    <n v="2604.48"/>
    <n v="0.11"/>
    <n v="6953.96"/>
    <s v="COD"/>
    <x v="1"/>
    <x v="1"/>
    <x v="2"/>
    <n v="7813.4400000000005"/>
    <n v="6953.9616000000005"/>
    <x v="4"/>
    <m/>
    <m/>
    <n v="7014.593770491806"/>
    <n v="859.47839999999997"/>
    <n v="4.2234918294630792E-3"/>
    <n v="0"/>
    <n v="0"/>
    <n v="0"/>
  </r>
  <r>
    <x v="1415"/>
    <x v="83"/>
    <s v="Tamil Nadu"/>
    <x v="0"/>
    <x v="2"/>
    <x v="7"/>
    <n v="3"/>
    <n v="685.28"/>
    <n v="0.05"/>
    <n v="1953.05"/>
    <s v="Net Banking"/>
    <x v="2"/>
    <x v="1"/>
    <x v="0"/>
    <n v="2055.84"/>
    <n v="1953.048"/>
    <x v="2"/>
    <m/>
    <m/>
    <n v="6557.4564173228364"/>
    <n v="102.79200000000014"/>
    <n v="7.2962876488442685E-3"/>
    <n v="1"/>
    <n v="0"/>
    <n v="0"/>
  </r>
  <r>
    <x v="1416"/>
    <x v="117"/>
    <s v="Maharashtra"/>
    <x v="1"/>
    <x v="0"/>
    <x v="2"/>
    <n v="3"/>
    <n v="724.37"/>
    <n v="0.02"/>
    <n v="2129.65"/>
    <s v="COD"/>
    <x v="1"/>
    <x v="0"/>
    <x v="0"/>
    <n v="2173.11"/>
    <n v="2129.6478000000002"/>
    <x v="0"/>
    <m/>
    <m/>
    <n v="7014.593770491806"/>
    <n v="43.462199999999939"/>
    <n v="2.7610199207587284E-3"/>
    <n v="1"/>
    <n v="0"/>
    <n v="0"/>
  </r>
  <r>
    <x v="1417"/>
    <x v="67"/>
    <s v="Maharashtra"/>
    <x v="3"/>
    <x v="1"/>
    <x v="13"/>
    <n v="5"/>
    <n v="3625.9"/>
    <n v="7.0000000000000007E-2"/>
    <n v="16860.43"/>
    <s v="Credit Card"/>
    <x v="2"/>
    <x v="2"/>
    <x v="0"/>
    <n v="18129.5"/>
    <n v="16860.434999999998"/>
    <x v="1"/>
    <m/>
    <m/>
    <n v="6557.4564173228364"/>
    <n v="1269.0650000000023"/>
    <n v="1.9305551725088944E-3"/>
    <n v="1"/>
    <n v="0"/>
    <n v="0"/>
  </r>
  <r>
    <x v="1418"/>
    <x v="157"/>
    <s v="Gujarat"/>
    <x v="3"/>
    <x v="1"/>
    <x v="1"/>
    <n v="2"/>
    <n v="212.47"/>
    <n v="0.15"/>
    <n v="361.2"/>
    <s v="UPI"/>
    <x v="0"/>
    <x v="2"/>
    <x v="3"/>
    <n v="424.94"/>
    <n v="361.19900000000001"/>
    <x v="1"/>
    <m/>
    <m/>
    <n v="6400.6183730158691"/>
    <n v="63.740999999999985"/>
    <n v="7.0598202099119878E-2"/>
    <n v="0"/>
    <n v="0"/>
    <n v="1"/>
  </r>
  <r>
    <x v="1419"/>
    <x v="60"/>
    <s v="Gujarat"/>
    <x v="1"/>
    <x v="2"/>
    <x v="11"/>
    <n v="2"/>
    <n v="546.77"/>
    <n v="0.19"/>
    <n v="885.77"/>
    <s v="COD"/>
    <x v="0"/>
    <x v="1"/>
    <x v="0"/>
    <n v="1093.54"/>
    <n v="885.76740000000007"/>
    <x v="2"/>
    <m/>
    <m/>
    <n v="6400.6183730158691"/>
    <n v="207.7725999999999"/>
    <n v="3.474952905243521E-2"/>
    <n v="1"/>
    <n v="0"/>
    <n v="0"/>
  </r>
  <r>
    <x v="1420"/>
    <x v="149"/>
    <s v="Delhi"/>
    <x v="2"/>
    <x v="3"/>
    <x v="15"/>
    <n v="5"/>
    <n v="911.65"/>
    <n v="0.04"/>
    <n v="4375.92"/>
    <s v="Debit Card"/>
    <x v="2"/>
    <x v="2"/>
    <x v="0"/>
    <n v="4558.25"/>
    <n v="4375.92"/>
    <x v="3"/>
    <m/>
    <m/>
    <n v="6557.4564173228364"/>
    <n v="182.32999999999993"/>
    <n v="4.3876487687160648E-3"/>
    <n v="1"/>
    <n v="0"/>
    <n v="0"/>
  </r>
  <r>
    <x v="1421"/>
    <x v="182"/>
    <s v="Tamil Nadu"/>
    <x v="1"/>
    <x v="3"/>
    <x v="9"/>
    <n v="4"/>
    <n v="2286.21"/>
    <n v="0.06"/>
    <n v="8596.15"/>
    <s v="COD"/>
    <x v="1"/>
    <x v="2"/>
    <x v="0"/>
    <n v="9144.84"/>
    <n v="8596.1495999999988"/>
    <x v="3"/>
    <m/>
    <m/>
    <n v="7014.593770491806"/>
    <n v="548.69040000000132"/>
    <n v="2.6244308265644888E-3"/>
    <n v="1"/>
    <n v="0"/>
    <n v="0"/>
  </r>
  <r>
    <x v="1422"/>
    <x v="119"/>
    <s v="Tamil Nadu"/>
    <x v="1"/>
    <x v="2"/>
    <x v="11"/>
    <n v="1"/>
    <n v="2752.2"/>
    <n v="7.0000000000000007E-2"/>
    <n v="2559.5500000000002"/>
    <s v="COD"/>
    <x v="2"/>
    <x v="0"/>
    <x v="0"/>
    <n v="2752.2"/>
    <n v="2559.5459999999998"/>
    <x v="2"/>
    <m/>
    <m/>
    <n v="6557.4564173228364"/>
    <n v="192.654"/>
    <n v="2.5434198096068602E-3"/>
    <n v="1"/>
    <n v="0"/>
    <n v="0"/>
  </r>
  <r>
    <x v="1423"/>
    <x v="94"/>
    <s v="Karnataka"/>
    <x v="3"/>
    <x v="1"/>
    <x v="1"/>
    <n v="5"/>
    <n v="3116.63"/>
    <n v="0.21"/>
    <n v="12310.69"/>
    <s v="Credit Card"/>
    <x v="2"/>
    <x v="0"/>
    <x v="0"/>
    <n v="15583.150000000001"/>
    <n v="12310.688500000002"/>
    <x v="1"/>
    <m/>
    <m/>
    <n v="6557.4564173228364"/>
    <n v="3272.4614999999994"/>
    <n v="6.7380471855818611E-3"/>
    <n v="1"/>
    <n v="0"/>
    <n v="0"/>
  </r>
  <r>
    <x v="1424"/>
    <x v="30"/>
    <s v="Delhi"/>
    <x v="2"/>
    <x v="0"/>
    <x v="3"/>
    <n v="2"/>
    <n v="1639.64"/>
    <n v="0.1"/>
    <n v="2951.35"/>
    <s v="Net Banking"/>
    <x v="0"/>
    <x v="2"/>
    <x v="1"/>
    <n v="3279.28"/>
    <n v="2951.3520000000003"/>
    <x v="0"/>
    <m/>
    <m/>
    <n v="6400.6183730158691"/>
    <n v="327.92799999999988"/>
    <n v="6.098899758483569E-3"/>
    <n v="0"/>
    <n v="1"/>
    <n v="0"/>
  </r>
  <r>
    <x v="1425"/>
    <x v="11"/>
    <s v="Maharashtra"/>
    <x v="2"/>
    <x v="2"/>
    <x v="5"/>
    <n v="1"/>
    <n v="2316"/>
    <n v="0.2"/>
    <n v="1852.8"/>
    <s v="COD"/>
    <x v="0"/>
    <x v="1"/>
    <x v="0"/>
    <n v="2316"/>
    <n v="1852.8000000000002"/>
    <x v="2"/>
    <m/>
    <m/>
    <n v="6400.6183730158691"/>
    <n v="463.19999999999982"/>
    <n v="8.635578583765114E-3"/>
    <n v="1"/>
    <n v="0"/>
    <n v="0"/>
  </r>
  <r>
    <x v="1426"/>
    <x v="49"/>
    <s v="Tamil Nadu"/>
    <x v="2"/>
    <x v="0"/>
    <x v="3"/>
    <n v="1"/>
    <n v="2243.08"/>
    <n v="0.09"/>
    <n v="2041.2"/>
    <s v="Net Banking"/>
    <x v="2"/>
    <x v="1"/>
    <x v="1"/>
    <n v="2243.08"/>
    <n v="2041.2028"/>
    <x v="0"/>
    <m/>
    <m/>
    <n v="6557.4564173228364"/>
    <n v="201.8771999999999"/>
    <n v="4.0123401751163577E-3"/>
    <n v="0"/>
    <n v="1"/>
    <n v="0"/>
  </r>
  <r>
    <x v="1427"/>
    <x v="178"/>
    <s v="Delhi"/>
    <x v="0"/>
    <x v="4"/>
    <x v="18"/>
    <n v="5"/>
    <n v="3260.54"/>
    <n v="0.15"/>
    <n v="13857.3"/>
    <s v="Debit Card"/>
    <x v="0"/>
    <x v="2"/>
    <x v="2"/>
    <n v="16302.7"/>
    <n v="13857.295"/>
    <x v="4"/>
    <m/>
    <m/>
    <n v="6400.6183730158691"/>
    <n v="2445.4050000000007"/>
    <n v="4.6004649536579827E-3"/>
    <n v="0"/>
    <n v="0"/>
    <n v="0"/>
  </r>
  <r>
    <x v="1428"/>
    <x v="86"/>
    <s v="Delhi"/>
    <x v="2"/>
    <x v="4"/>
    <x v="19"/>
    <n v="2"/>
    <n v="552.65"/>
    <n v="0.17"/>
    <n v="917.4"/>
    <s v="Credit Card"/>
    <x v="1"/>
    <x v="2"/>
    <x v="0"/>
    <n v="1105.3"/>
    <n v="917.39899999999989"/>
    <x v="4"/>
    <m/>
    <m/>
    <n v="7014.593770491806"/>
    <n v="187.90100000000007"/>
    <n v="3.0760879399258121E-2"/>
    <n v="1"/>
    <n v="0"/>
    <n v="0"/>
  </r>
  <r>
    <x v="1429"/>
    <x v="156"/>
    <s v="Delhi"/>
    <x v="1"/>
    <x v="4"/>
    <x v="18"/>
    <n v="4"/>
    <n v="1464.72"/>
    <n v="0.23"/>
    <n v="4511.34"/>
    <s v="UPI"/>
    <x v="0"/>
    <x v="2"/>
    <x v="0"/>
    <n v="5858.88"/>
    <n v="4511.3375999999998"/>
    <x v="4"/>
    <m/>
    <m/>
    <n v="6400.6183730158691"/>
    <n v="1347.5424000000003"/>
    <n v="1.5702659894041182E-2"/>
    <n v="1"/>
    <n v="0"/>
    <n v="0"/>
  </r>
  <r>
    <x v="1430"/>
    <x v="144"/>
    <s v="Delhi"/>
    <x v="3"/>
    <x v="1"/>
    <x v="13"/>
    <n v="1"/>
    <n v="2905.78"/>
    <n v="0.2"/>
    <n v="2324.62"/>
    <s v="Credit Card"/>
    <x v="1"/>
    <x v="0"/>
    <x v="0"/>
    <n v="2905.78"/>
    <n v="2324.6240000000003"/>
    <x v="1"/>
    <m/>
    <m/>
    <n v="7014.593770491806"/>
    <n v="581.15599999999995"/>
    <n v="6.8828335249055336E-3"/>
    <n v="1"/>
    <n v="0"/>
    <n v="0"/>
  </r>
  <r>
    <x v="1431"/>
    <x v="61"/>
    <s v="Delhi"/>
    <x v="2"/>
    <x v="2"/>
    <x v="5"/>
    <n v="2"/>
    <n v="3052.91"/>
    <n v="0.02"/>
    <n v="5983.7"/>
    <s v="Debit Card"/>
    <x v="0"/>
    <x v="2"/>
    <x v="3"/>
    <n v="6105.82"/>
    <n v="5983.7035999999998"/>
    <x v="2"/>
    <m/>
    <m/>
    <n v="6400.6183730158691"/>
    <n v="122.11639999999989"/>
    <n v="6.5511266300021952E-4"/>
    <n v="0"/>
    <n v="0"/>
    <n v="1"/>
  </r>
  <r>
    <x v="1432"/>
    <x v="58"/>
    <s v="Tamil Nadu"/>
    <x v="0"/>
    <x v="3"/>
    <x v="8"/>
    <n v="2"/>
    <n v="848.32"/>
    <n v="0.23"/>
    <n v="1306.4100000000001"/>
    <s v="COD"/>
    <x v="2"/>
    <x v="2"/>
    <x v="0"/>
    <n v="1696.64"/>
    <n v="1306.4128000000001"/>
    <x v="3"/>
    <m/>
    <m/>
    <n v="6557.4564173228364"/>
    <n v="390.22720000000004"/>
    <n v="2.7112410411165595E-2"/>
    <n v="1"/>
    <n v="0"/>
    <n v="0"/>
  </r>
  <r>
    <x v="1433"/>
    <x v="106"/>
    <s v="Gujarat"/>
    <x v="0"/>
    <x v="3"/>
    <x v="9"/>
    <n v="5"/>
    <n v="4484.71"/>
    <n v="0.1"/>
    <n v="20181.189999999999"/>
    <s v="Credit Card"/>
    <x v="1"/>
    <x v="2"/>
    <x v="0"/>
    <n v="22423.55"/>
    <n v="20181.195"/>
    <x v="3"/>
    <m/>
    <m/>
    <n v="7014.593770491806"/>
    <n v="2242.3549999999996"/>
    <n v="2.2297985822940613E-3"/>
    <n v="1"/>
    <n v="0"/>
    <n v="0"/>
  </r>
  <r>
    <x v="1434"/>
    <x v="95"/>
    <s v="Gujarat"/>
    <x v="0"/>
    <x v="3"/>
    <x v="12"/>
    <n v="3"/>
    <n v="2365.79"/>
    <n v="0.11"/>
    <n v="6316.66"/>
    <s v="UPI"/>
    <x v="1"/>
    <x v="0"/>
    <x v="0"/>
    <n v="7097.37"/>
    <n v="6316.6593000000003"/>
    <x v="3"/>
    <m/>
    <m/>
    <n v="7014.593770491806"/>
    <n v="780.71069999999963"/>
    <n v="4.6496096441357854E-3"/>
    <n v="1"/>
    <n v="0"/>
    <n v="0"/>
  </r>
  <r>
    <x v="1435"/>
    <x v="109"/>
    <s v="Maharashtra"/>
    <x v="1"/>
    <x v="3"/>
    <x v="8"/>
    <n v="1"/>
    <n v="1507.29"/>
    <n v="0.13"/>
    <n v="1311.34"/>
    <s v="Net Banking"/>
    <x v="0"/>
    <x v="1"/>
    <x v="0"/>
    <n v="1507.29"/>
    <n v="1311.3423"/>
    <x v="3"/>
    <m/>
    <m/>
    <n v="6400.6183730158691"/>
    <n v="195.94769999999994"/>
    <n v="8.6247503798207378E-3"/>
    <n v="1"/>
    <n v="0"/>
    <n v="0"/>
  </r>
  <r>
    <x v="1436"/>
    <x v="143"/>
    <s v="Gujarat"/>
    <x v="1"/>
    <x v="2"/>
    <x v="5"/>
    <n v="5"/>
    <n v="3619.94"/>
    <n v="0.19"/>
    <n v="14660.76"/>
    <s v="UPI"/>
    <x v="1"/>
    <x v="1"/>
    <x v="0"/>
    <n v="18099.7"/>
    <n v="14660.757000000001"/>
    <x v="2"/>
    <m/>
    <m/>
    <n v="7014.593770491806"/>
    <n v="3438.9429999999993"/>
    <n v="5.2487057796538061E-3"/>
    <n v="1"/>
    <n v="0"/>
    <n v="0"/>
  </r>
  <r>
    <x v="1437"/>
    <x v="32"/>
    <s v="Maharashtra"/>
    <x v="1"/>
    <x v="2"/>
    <x v="11"/>
    <n v="5"/>
    <n v="4974.1000000000004"/>
    <n v="0.21"/>
    <n v="19647.689999999999"/>
    <s v="Debit Card"/>
    <x v="0"/>
    <x v="2"/>
    <x v="0"/>
    <n v="24870.5"/>
    <n v="19647.695"/>
    <x v="2"/>
    <m/>
    <m/>
    <n v="6400.6183730158691"/>
    <n v="5222.8050000000003"/>
    <n v="4.2218692828853458E-3"/>
    <n v="1"/>
    <n v="0"/>
    <n v="0"/>
  </r>
  <r>
    <x v="1438"/>
    <x v="86"/>
    <s v="Maharashtra"/>
    <x v="3"/>
    <x v="4"/>
    <x v="17"/>
    <n v="2"/>
    <n v="3776.53"/>
    <n v="0.05"/>
    <n v="7175.41"/>
    <s v="UPI"/>
    <x v="2"/>
    <x v="0"/>
    <x v="0"/>
    <n v="7553.06"/>
    <n v="7175.4070000000002"/>
    <x v="4"/>
    <m/>
    <m/>
    <n v="6557.4564173228364"/>
    <n v="377.65300000000025"/>
    <n v="1.3239667101810392E-3"/>
    <n v="1"/>
    <n v="0"/>
    <n v="0"/>
  </r>
  <r>
    <x v="1439"/>
    <x v="140"/>
    <s v="Karnataka"/>
    <x v="2"/>
    <x v="1"/>
    <x v="10"/>
    <n v="2"/>
    <n v="180.25"/>
    <n v="0.06"/>
    <n v="338.87"/>
    <s v="Net Banking"/>
    <x v="0"/>
    <x v="1"/>
    <x v="0"/>
    <n v="360.5"/>
    <n v="338.87"/>
    <x v="1"/>
    <m/>
    <m/>
    <n v="6400.6183730158691"/>
    <n v="21.629999999999995"/>
    <n v="3.3287101248266296E-2"/>
    <n v="1"/>
    <n v="0"/>
    <n v="0"/>
  </r>
  <r>
    <x v="1440"/>
    <x v="46"/>
    <s v="Karnataka"/>
    <x v="0"/>
    <x v="2"/>
    <x v="5"/>
    <n v="2"/>
    <n v="2137.42"/>
    <n v="0.01"/>
    <n v="4232.09"/>
    <s v="Debit Card"/>
    <x v="2"/>
    <x v="2"/>
    <x v="0"/>
    <n v="4274.84"/>
    <n v="4232.0915999999997"/>
    <x v="2"/>
    <m/>
    <m/>
    <n v="6557.4564173228364"/>
    <n v="42.748400000000402"/>
    <n v="4.6785376762639068E-4"/>
    <n v="1"/>
    <n v="0"/>
    <n v="0"/>
  </r>
  <r>
    <x v="1441"/>
    <x v="138"/>
    <s v="Tamil Nadu"/>
    <x v="1"/>
    <x v="0"/>
    <x v="2"/>
    <n v="4"/>
    <n v="482.81"/>
    <n v="7.0000000000000007E-2"/>
    <n v="1796.05"/>
    <s v="Net Banking"/>
    <x v="1"/>
    <x v="0"/>
    <x v="0"/>
    <n v="1931.24"/>
    <n v="1796.0531999999998"/>
    <x v="0"/>
    <m/>
    <m/>
    <n v="7014.593770491806"/>
    <n v="135.18680000000018"/>
    <n v="1.4498456949938902E-2"/>
    <n v="1"/>
    <n v="0"/>
    <n v="0"/>
  </r>
  <r>
    <x v="1442"/>
    <x v="151"/>
    <s v="Karnataka"/>
    <x v="3"/>
    <x v="2"/>
    <x v="7"/>
    <n v="3"/>
    <n v="4617.7299999999996"/>
    <n v="0.04"/>
    <n v="13299.06"/>
    <s v="UPI"/>
    <x v="0"/>
    <x v="2"/>
    <x v="0"/>
    <n v="13853.189999999999"/>
    <n v="13299.062399999999"/>
    <x v="2"/>
    <m/>
    <m/>
    <n v="6400.6183730158691"/>
    <n v="554.1275999999998"/>
    <n v="8.6622647924413092E-4"/>
    <n v="1"/>
    <n v="0"/>
    <n v="0"/>
  </r>
  <r>
    <x v="1443"/>
    <x v="131"/>
    <s v="Maharashtra"/>
    <x v="1"/>
    <x v="1"/>
    <x v="1"/>
    <n v="2"/>
    <n v="3190.31"/>
    <n v="0.09"/>
    <n v="5806.36"/>
    <s v="Credit Card"/>
    <x v="1"/>
    <x v="1"/>
    <x v="0"/>
    <n v="6380.62"/>
    <n v="5806.3642"/>
    <x v="1"/>
    <m/>
    <m/>
    <n v="7014.593770491806"/>
    <n v="574.25579999999991"/>
    <n v="2.8210424692271282E-3"/>
    <n v="1"/>
    <n v="0"/>
    <n v="0"/>
  </r>
  <r>
    <x v="1444"/>
    <x v="165"/>
    <s v="Karnataka"/>
    <x v="0"/>
    <x v="1"/>
    <x v="14"/>
    <n v="3"/>
    <n v="1903.04"/>
    <n v="0.2"/>
    <n v="4567.3"/>
    <s v="COD"/>
    <x v="2"/>
    <x v="0"/>
    <x v="1"/>
    <n v="5709.12"/>
    <n v="4567.2960000000003"/>
    <x v="1"/>
    <m/>
    <m/>
    <n v="6557.4564173228364"/>
    <n v="1141.8239999999996"/>
    <n v="1.0509500588532034E-2"/>
    <n v="0"/>
    <n v="1"/>
    <n v="0"/>
  </r>
  <r>
    <x v="1445"/>
    <x v="143"/>
    <s v="Gujarat"/>
    <x v="3"/>
    <x v="2"/>
    <x v="5"/>
    <n v="5"/>
    <n v="3670.46"/>
    <n v="0.14000000000000001"/>
    <n v="15782.98"/>
    <s v="Credit Card"/>
    <x v="1"/>
    <x v="2"/>
    <x v="1"/>
    <n v="18352.3"/>
    <n v="15782.977999999999"/>
    <x v="2"/>
    <m/>
    <m/>
    <n v="7014.593770491806"/>
    <n v="2569.3220000000001"/>
    <n v="3.8142358178538936E-3"/>
    <n v="0"/>
    <n v="1"/>
    <n v="0"/>
  </r>
  <r>
    <x v="1446"/>
    <x v="59"/>
    <s v="Tamil Nadu"/>
    <x v="1"/>
    <x v="2"/>
    <x v="6"/>
    <n v="2"/>
    <n v="3834.33"/>
    <n v="0.05"/>
    <n v="7285.23"/>
    <s v="UPI"/>
    <x v="0"/>
    <x v="0"/>
    <x v="0"/>
    <n v="7668.66"/>
    <n v="7285.2269999999999"/>
    <x v="2"/>
    <m/>
    <m/>
    <n v="6400.6183730158691"/>
    <n v="383.43299999999999"/>
    <n v="1.3040087838031677E-3"/>
    <n v="1"/>
    <n v="0"/>
    <n v="0"/>
  </r>
  <r>
    <x v="1447"/>
    <x v="35"/>
    <s v="Maharashtra"/>
    <x v="3"/>
    <x v="3"/>
    <x v="8"/>
    <n v="2"/>
    <n v="1053.02"/>
    <n v="0.14000000000000001"/>
    <n v="1811.19"/>
    <s v="UPI"/>
    <x v="0"/>
    <x v="1"/>
    <x v="0"/>
    <n v="2106.04"/>
    <n v="1811.1943999999999"/>
    <x v="3"/>
    <m/>
    <m/>
    <n v="6400.6183730158691"/>
    <n v="294.8456000000001"/>
    <n v="1.329509411027331E-2"/>
    <n v="1"/>
    <n v="0"/>
    <n v="0"/>
  </r>
  <r>
    <x v="1448"/>
    <x v="129"/>
    <s v="Delhi"/>
    <x v="0"/>
    <x v="1"/>
    <x v="1"/>
    <n v="2"/>
    <n v="4308.32"/>
    <n v="7.0000000000000007E-2"/>
    <n v="8013.48"/>
    <s v="Credit Card"/>
    <x v="0"/>
    <x v="1"/>
    <x v="0"/>
    <n v="8616.64"/>
    <n v="8013.4751999999989"/>
    <x v="1"/>
    <m/>
    <m/>
    <n v="6400.6183730158691"/>
    <n v="603.16480000000047"/>
    <n v="1.624763248783749E-3"/>
    <n v="1"/>
    <n v="0"/>
    <n v="0"/>
  </r>
  <r>
    <x v="1449"/>
    <x v="145"/>
    <s v="Maharashtra"/>
    <x v="2"/>
    <x v="3"/>
    <x v="15"/>
    <n v="4"/>
    <n v="4077.28"/>
    <n v="0.09"/>
    <n v="14841.3"/>
    <s v="Credit Card"/>
    <x v="1"/>
    <x v="0"/>
    <x v="1"/>
    <n v="16309.12"/>
    <n v="14841.299200000001"/>
    <x v="3"/>
    <m/>
    <m/>
    <n v="7014.593770491806"/>
    <n v="1467.8207999999995"/>
    <n v="2.2073539222226581E-3"/>
    <n v="0"/>
    <n v="1"/>
    <n v="0"/>
  </r>
  <r>
    <x v="1450"/>
    <x v="16"/>
    <s v="Karnataka"/>
    <x v="3"/>
    <x v="4"/>
    <x v="17"/>
    <n v="5"/>
    <n v="2648.24"/>
    <n v="7.0000000000000007E-2"/>
    <n v="12314.32"/>
    <s v="COD"/>
    <x v="0"/>
    <x v="0"/>
    <x v="0"/>
    <n v="13241.199999999999"/>
    <n v="12314.315999999999"/>
    <x v="4"/>
    <m/>
    <m/>
    <n v="6400.6183730158691"/>
    <n v="926.88400000000001"/>
    <n v="2.643264960879679E-3"/>
    <n v="1"/>
    <n v="0"/>
    <n v="0"/>
  </r>
  <r>
    <x v="1451"/>
    <x v="57"/>
    <s v="Tamil Nadu"/>
    <x v="0"/>
    <x v="0"/>
    <x v="3"/>
    <n v="5"/>
    <n v="1572.79"/>
    <n v="0.24"/>
    <n v="5976.6"/>
    <s v="UPI"/>
    <x v="2"/>
    <x v="1"/>
    <x v="2"/>
    <n v="7863.95"/>
    <n v="5976.6019999999999"/>
    <x v="0"/>
    <m/>
    <m/>
    <n v="6557.4564173228364"/>
    <n v="1887.348"/>
    <n v="1.525950699076164E-2"/>
    <n v="0"/>
    <n v="0"/>
    <n v="0"/>
  </r>
  <r>
    <x v="1452"/>
    <x v="78"/>
    <s v="Maharashtra"/>
    <x v="1"/>
    <x v="4"/>
    <x v="17"/>
    <n v="2"/>
    <n v="4237.99"/>
    <n v="0.05"/>
    <n v="8052.18"/>
    <s v="Debit Card"/>
    <x v="1"/>
    <x v="2"/>
    <x v="1"/>
    <n v="8475.98"/>
    <n v="8052.1809999999996"/>
    <x v="4"/>
    <m/>
    <m/>
    <n v="7014.593770491806"/>
    <n v="423.79899999999998"/>
    <n v="1.1798045771698378E-3"/>
    <n v="0"/>
    <n v="1"/>
    <n v="0"/>
  </r>
  <r>
    <x v="1453"/>
    <x v="158"/>
    <s v="Tamil Nadu"/>
    <x v="1"/>
    <x v="0"/>
    <x v="2"/>
    <n v="5"/>
    <n v="1722.94"/>
    <n v="0.02"/>
    <n v="8442.41"/>
    <s v="Net Banking"/>
    <x v="2"/>
    <x v="2"/>
    <x v="1"/>
    <n v="8614.7000000000007"/>
    <n v="8442.4060000000009"/>
    <x v="0"/>
    <m/>
    <m/>
    <n v="6557.4564173228364"/>
    <n v="172.29399999999987"/>
    <n v="1.1608065283759156E-3"/>
    <n v="0"/>
    <n v="1"/>
    <n v="0"/>
  </r>
  <r>
    <x v="1454"/>
    <x v="133"/>
    <s v="Maharashtra"/>
    <x v="2"/>
    <x v="0"/>
    <x v="2"/>
    <n v="4"/>
    <n v="854.83"/>
    <n v="0.12"/>
    <n v="3009"/>
    <s v="Net Banking"/>
    <x v="2"/>
    <x v="2"/>
    <x v="1"/>
    <n v="3419.32"/>
    <n v="3009.0016000000001"/>
    <x v="0"/>
    <m/>
    <m/>
    <n v="6557.4564173228364"/>
    <n v="410.31840000000011"/>
    <n v="1.403787887650176E-2"/>
    <n v="0"/>
    <n v="1"/>
    <n v="0"/>
  </r>
  <r>
    <x v="1455"/>
    <x v="146"/>
    <s v="Delhi"/>
    <x v="2"/>
    <x v="0"/>
    <x v="2"/>
    <n v="4"/>
    <n v="2983.27"/>
    <n v="0.1"/>
    <n v="10739.77"/>
    <s v="Net Banking"/>
    <x v="2"/>
    <x v="2"/>
    <x v="0"/>
    <n v="11933.08"/>
    <n v="10739.772000000001"/>
    <x v="0"/>
    <m/>
    <m/>
    <n v="6557.4564173228364"/>
    <n v="1193.3079999999991"/>
    <n v="3.3520264676009884E-3"/>
    <n v="1"/>
    <n v="0"/>
    <n v="0"/>
  </r>
  <r>
    <x v="1456"/>
    <x v="38"/>
    <s v="Delhi"/>
    <x v="0"/>
    <x v="3"/>
    <x v="9"/>
    <n v="5"/>
    <n v="1946.55"/>
    <n v="0.02"/>
    <n v="9538.09"/>
    <s v="COD"/>
    <x v="2"/>
    <x v="2"/>
    <x v="3"/>
    <n v="9732.75"/>
    <n v="9538.0949999999993"/>
    <x v="3"/>
    <m/>
    <m/>
    <n v="6557.4564173228364"/>
    <n v="194.65500000000065"/>
    <n v="1.0274588374303256E-3"/>
    <n v="0"/>
    <n v="0"/>
    <n v="1"/>
  </r>
  <r>
    <x v="1457"/>
    <x v="142"/>
    <s v="Gujarat"/>
    <x v="3"/>
    <x v="0"/>
    <x v="4"/>
    <n v="1"/>
    <n v="4678.43"/>
    <n v="0.2"/>
    <n v="3742.74"/>
    <s v="Net Banking"/>
    <x v="2"/>
    <x v="0"/>
    <x v="2"/>
    <n v="4678.43"/>
    <n v="3742.7440000000006"/>
    <x v="0"/>
    <m/>
    <m/>
    <n v="6557.4564173228364"/>
    <n v="935.68599999999969"/>
    <n v="4.2749383874504908E-3"/>
    <n v="0"/>
    <n v="0"/>
    <n v="0"/>
  </r>
  <r>
    <x v="1458"/>
    <x v="138"/>
    <s v="Delhi"/>
    <x v="2"/>
    <x v="0"/>
    <x v="3"/>
    <n v="3"/>
    <n v="4920.1400000000003"/>
    <n v="0.09"/>
    <n v="13431.98"/>
    <s v="Credit Card"/>
    <x v="0"/>
    <x v="0"/>
    <x v="0"/>
    <n v="14760.420000000002"/>
    <n v="13431.982200000002"/>
    <x v="0"/>
    <m/>
    <m/>
    <n v="6400.6183730158691"/>
    <n v="1328.4377999999997"/>
    <n v="1.8292162418142572E-3"/>
    <n v="1"/>
    <n v="0"/>
    <n v="0"/>
  </r>
  <r>
    <x v="1459"/>
    <x v="116"/>
    <s v="Delhi"/>
    <x v="0"/>
    <x v="0"/>
    <x v="0"/>
    <n v="1"/>
    <n v="290.82"/>
    <n v="0.15"/>
    <n v="247.2"/>
    <s v="UPI"/>
    <x v="2"/>
    <x v="2"/>
    <x v="3"/>
    <n v="290.82"/>
    <n v="247.19699999999997"/>
    <x v="0"/>
    <m/>
    <m/>
    <n v="6557.4564173228364"/>
    <n v="43.623000000000019"/>
    <n v="5.1578295853105013E-2"/>
    <n v="0"/>
    <n v="0"/>
    <n v="1"/>
  </r>
  <r>
    <x v="1460"/>
    <x v="54"/>
    <s v="Tamil Nadu"/>
    <x v="0"/>
    <x v="3"/>
    <x v="12"/>
    <n v="3"/>
    <n v="3007.51"/>
    <n v="0.15"/>
    <n v="7669.15"/>
    <s v="Net Banking"/>
    <x v="0"/>
    <x v="0"/>
    <x v="3"/>
    <n v="9022.5300000000007"/>
    <n v="7669.1505000000006"/>
    <x v="3"/>
    <m/>
    <m/>
    <n v="6400.6183730158691"/>
    <n v="1353.3795"/>
    <n v="4.987514588480171E-3"/>
    <n v="0"/>
    <n v="0"/>
    <n v="1"/>
  </r>
  <r>
    <x v="1461"/>
    <x v="155"/>
    <s v="Maharashtra"/>
    <x v="0"/>
    <x v="4"/>
    <x v="16"/>
    <n v="3"/>
    <n v="871.23"/>
    <n v="0.19"/>
    <n v="2117.09"/>
    <s v="Net Banking"/>
    <x v="1"/>
    <x v="0"/>
    <x v="0"/>
    <n v="2613.69"/>
    <n v="2117.0889000000002"/>
    <x v="4"/>
    <m/>
    <m/>
    <n v="7014.593770491806"/>
    <n v="496.60109999999986"/>
    <n v="2.1808248108995329E-2"/>
    <n v="1"/>
    <n v="0"/>
    <n v="0"/>
  </r>
  <r>
    <x v="1462"/>
    <x v="17"/>
    <s v="Maharashtra"/>
    <x v="2"/>
    <x v="3"/>
    <x v="9"/>
    <n v="2"/>
    <n v="3505.05"/>
    <n v="0.2"/>
    <n v="5608.08"/>
    <s v="Net Banking"/>
    <x v="2"/>
    <x v="1"/>
    <x v="0"/>
    <n v="7010.1"/>
    <n v="5608.0800000000008"/>
    <x v="3"/>
    <m/>
    <m/>
    <n v="6557.4564173228364"/>
    <n v="1402.0199999999995"/>
    <n v="5.7060526953966427E-3"/>
    <n v="1"/>
    <n v="0"/>
    <n v="0"/>
  </r>
  <r>
    <x v="1463"/>
    <x v="6"/>
    <s v="Delhi"/>
    <x v="3"/>
    <x v="2"/>
    <x v="5"/>
    <n v="3"/>
    <n v="1131.68"/>
    <n v="0.12"/>
    <n v="2987.64"/>
    <s v="UPI"/>
    <x v="1"/>
    <x v="0"/>
    <x v="0"/>
    <n v="3395.04"/>
    <n v="2987.6352000000002"/>
    <x v="2"/>
    <m/>
    <m/>
    <n v="7014.593770491806"/>
    <n v="407.4047999999998"/>
    <n v="1.0603704227343417E-2"/>
    <n v="1"/>
    <n v="0"/>
    <n v="0"/>
  </r>
  <r>
    <x v="1464"/>
    <x v="84"/>
    <s v="Delhi"/>
    <x v="2"/>
    <x v="0"/>
    <x v="0"/>
    <n v="2"/>
    <n v="831.7"/>
    <n v="0.02"/>
    <n v="1630.13"/>
    <s v="Credit Card"/>
    <x v="2"/>
    <x v="1"/>
    <x v="0"/>
    <n v="1663.4"/>
    <n v="1630.1320000000001"/>
    <x v="0"/>
    <m/>
    <m/>
    <n v="6557.4564173228364"/>
    <n v="33.268000000000029"/>
    <n v="2.4047132379463746E-3"/>
    <n v="1"/>
    <n v="0"/>
    <n v="0"/>
  </r>
  <r>
    <x v="1465"/>
    <x v="91"/>
    <s v="Tamil Nadu"/>
    <x v="3"/>
    <x v="2"/>
    <x v="5"/>
    <n v="5"/>
    <n v="3673.96"/>
    <n v="0.08"/>
    <n v="16900.22"/>
    <s v="Credit Card"/>
    <x v="1"/>
    <x v="0"/>
    <x v="1"/>
    <n v="18369.8"/>
    <n v="16900.216"/>
    <x v="2"/>
    <m/>
    <m/>
    <n v="7014.593770491806"/>
    <n v="1469.5839999999989"/>
    <n v="2.1774869622968136E-3"/>
    <n v="0"/>
    <n v="1"/>
    <n v="0"/>
  </r>
  <r>
    <x v="1466"/>
    <x v="117"/>
    <s v="Delhi"/>
    <x v="1"/>
    <x v="0"/>
    <x v="2"/>
    <n v="3"/>
    <n v="423.67"/>
    <n v="0.01"/>
    <n v="1258.3"/>
    <s v="Net Banking"/>
    <x v="0"/>
    <x v="1"/>
    <x v="0"/>
    <n v="1271.01"/>
    <n v="1258.2999"/>
    <x v="0"/>
    <m/>
    <m/>
    <n v="6400.6183730158691"/>
    <n v="12.710100000000011"/>
    <n v="2.3603276134727502E-3"/>
    <n v="1"/>
    <n v="0"/>
    <n v="0"/>
  </r>
  <r>
    <x v="1467"/>
    <x v="49"/>
    <s v="Tamil Nadu"/>
    <x v="1"/>
    <x v="2"/>
    <x v="5"/>
    <n v="2"/>
    <n v="4097.33"/>
    <n v="0.19"/>
    <n v="6637.67"/>
    <s v="UPI"/>
    <x v="2"/>
    <x v="0"/>
    <x v="0"/>
    <n v="8194.66"/>
    <n v="6637.6746000000003"/>
    <x v="2"/>
    <m/>
    <m/>
    <n v="6557.4564173228364"/>
    <n v="1556.9853999999996"/>
    <n v="4.6371661545445454E-3"/>
    <n v="1"/>
    <n v="0"/>
    <n v="0"/>
  </r>
  <r>
    <x v="1468"/>
    <x v="117"/>
    <s v="Maharashtra"/>
    <x v="3"/>
    <x v="1"/>
    <x v="10"/>
    <n v="4"/>
    <n v="556.76"/>
    <n v="0.22"/>
    <n v="1737.09"/>
    <s v="Debit Card"/>
    <x v="2"/>
    <x v="1"/>
    <x v="0"/>
    <n v="2227.04"/>
    <n v="1737.0912000000001"/>
    <x v="1"/>
    <m/>
    <m/>
    <n v="6557.4564173228364"/>
    <n v="489.94879999999989"/>
    <n v="3.9514332926215964E-2"/>
    <n v="1"/>
    <n v="0"/>
    <n v="0"/>
  </r>
  <r>
    <x v="1469"/>
    <x v="77"/>
    <s v="Gujarat"/>
    <x v="0"/>
    <x v="3"/>
    <x v="12"/>
    <n v="3"/>
    <n v="4545.8"/>
    <n v="0.18"/>
    <n v="11182.67"/>
    <s v="COD"/>
    <x v="2"/>
    <x v="1"/>
    <x v="3"/>
    <n v="13637.400000000001"/>
    <n v="11182.668000000001"/>
    <x v="3"/>
    <m/>
    <m/>
    <n v="6557.4564173228364"/>
    <n v="2454.732"/>
    <n v="3.9596990628712218E-3"/>
    <n v="0"/>
    <n v="0"/>
    <n v="1"/>
  </r>
  <r>
    <x v="1470"/>
    <x v="56"/>
    <s v="Gujarat"/>
    <x v="3"/>
    <x v="4"/>
    <x v="17"/>
    <n v="1"/>
    <n v="612.53"/>
    <n v="0.19"/>
    <n v="496.15"/>
    <s v="UPI"/>
    <x v="2"/>
    <x v="0"/>
    <x v="0"/>
    <n v="612.53"/>
    <n v="496.14929999999998"/>
    <x v="4"/>
    <m/>
    <m/>
    <n v="6557.4564173228364"/>
    <n v="116.38069999999999"/>
    <n v="3.1018888870749189E-2"/>
    <n v="1"/>
    <n v="0"/>
    <n v="0"/>
  </r>
  <r>
    <x v="1471"/>
    <x v="108"/>
    <s v="Gujarat"/>
    <x v="0"/>
    <x v="4"/>
    <x v="17"/>
    <n v="5"/>
    <n v="3101.07"/>
    <n v="0.15"/>
    <n v="13179.55"/>
    <s v="Net Banking"/>
    <x v="1"/>
    <x v="1"/>
    <x v="0"/>
    <n v="15505.35"/>
    <n v="13179.547500000001"/>
    <x v="4"/>
    <m/>
    <m/>
    <n v="7014.593770491806"/>
    <n v="2325.8024999999998"/>
    <n v="4.8370401184107421E-3"/>
    <n v="1"/>
    <n v="0"/>
    <n v="0"/>
  </r>
  <r>
    <x v="1472"/>
    <x v="95"/>
    <s v="Gujarat"/>
    <x v="0"/>
    <x v="1"/>
    <x v="1"/>
    <n v="3"/>
    <n v="1729.77"/>
    <n v="0.1"/>
    <n v="4670.38"/>
    <s v="Net Banking"/>
    <x v="0"/>
    <x v="0"/>
    <x v="0"/>
    <n v="5189.3099999999995"/>
    <n v="4670.3789999999999"/>
    <x v="1"/>
    <m/>
    <m/>
    <n v="6400.6183730158691"/>
    <n v="518.93099999999959"/>
    <n v="5.7811154084068984E-3"/>
    <n v="1"/>
    <n v="0"/>
    <n v="0"/>
  </r>
  <r>
    <x v="1473"/>
    <x v="75"/>
    <s v="Gujarat"/>
    <x v="2"/>
    <x v="2"/>
    <x v="5"/>
    <n v="3"/>
    <n v="4190.53"/>
    <n v="0.06"/>
    <n v="11817.29"/>
    <s v="COD"/>
    <x v="0"/>
    <x v="1"/>
    <x v="1"/>
    <n v="12571.59"/>
    <n v="11817.294599999999"/>
    <x v="2"/>
    <m/>
    <m/>
    <n v="6400.6183730158691"/>
    <n v="754.29540000000088"/>
    <n v="1.4317997962071624E-3"/>
    <n v="0"/>
    <n v="1"/>
    <n v="0"/>
  </r>
  <r>
    <x v="1474"/>
    <x v="24"/>
    <s v="Gujarat"/>
    <x v="1"/>
    <x v="0"/>
    <x v="4"/>
    <n v="3"/>
    <n v="121"/>
    <n v="0.06"/>
    <n v="341.22"/>
    <s v="UPI"/>
    <x v="2"/>
    <x v="2"/>
    <x v="0"/>
    <n v="363"/>
    <n v="341.21999999999997"/>
    <x v="0"/>
    <m/>
    <m/>
    <n v="6557.4564173228364"/>
    <n v="21.78000000000003"/>
    <n v="4.9586776859504134E-2"/>
    <n v="1"/>
    <n v="0"/>
    <n v="0"/>
  </r>
  <r>
    <x v="1475"/>
    <x v="55"/>
    <s v="Maharashtra"/>
    <x v="0"/>
    <x v="0"/>
    <x v="3"/>
    <n v="5"/>
    <n v="4090.68"/>
    <n v="0.14000000000000001"/>
    <n v="17589.919999999998"/>
    <s v="Credit Card"/>
    <x v="2"/>
    <x v="1"/>
    <x v="0"/>
    <n v="20453.399999999998"/>
    <n v="17589.923999999999"/>
    <x v="0"/>
    <m/>
    <m/>
    <n v="6557.4564173228364"/>
    <n v="2863.4759999999987"/>
    <n v="3.4224138773993567E-3"/>
    <n v="1"/>
    <n v="0"/>
    <n v="0"/>
  </r>
  <r>
    <x v="1476"/>
    <x v="20"/>
    <s v="Tamil Nadu"/>
    <x v="3"/>
    <x v="4"/>
    <x v="19"/>
    <n v="5"/>
    <n v="3340.31"/>
    <n v="7.0000000000000007E-2"/>
    <n v="15532.44"/>
    <s v="COD"/>
    <x v="0"/>
    <x v="2"/>
    <x v="1"/>
    <n v="16701.55"/>
    <n v="15532.441499999999"/>
    <x v="4"/>
    <m/>
    <m/>
    <n v="6400.6183730158691"/>
    <n v="1169.1085000000003"/>
    <n v="2.0956138801488488E-3"/>
    <n v="0"/>
    <n v="1"/>
    <n v="0"/>
  </r>
  <r>
    <x v="1477"/>
    <x v="26"/>
    <s v="Delhi"/>
    <x v="3"/>
    <x v="2"/>
    <x v="6"/>
    <n v="2"/>
    <n v="169.64"/>
    <n v="0.11"/>
    <n v="301.95999999999998"/>
    <s v="COD"/>
    <x v="1"/>
    <x v="1"/>
    <x v="1"/>
    <n v="339.28"/>
    <n v="301.95919999999995"/>
    <x v="2"/>
    <m/>
    <m/>
    <n v="7014.593770491806"/>
    <n v="37.32080000000002"/>
    <n v="6.4843197359113425E-2"/>
    <n v="0"/>
    <n v="1"/>
    <n v="0"/>
  </r>
  <r>
    <x v="1478"/>
    <x v="4"/>
    <s v="Delhi"/>
    <x v="3"/>
    <x v="0"/>
    <x v="0"/>
    <n v="3"/>
    <n v="3391.87"/>
    <n v="0.1"/>
    <n v="9158.0499999999993"/>
    <s v="UPI"/>
    <x v="0"/>
    <x v="1"/>
    <x v="0"/>
    <n v="10175.61"/>
    <n v="9158.0490000000009"/>
    <x v="0"/>
    <m/>
    <m/>
    <n v="6400.6183730158691"/>
    <n v="1017.5609999999997"/>
    <n v="2.9482261997069467E-3"/>
    <n v="1"/>
    <n v="0"/>
    <n v="0"/>
  </r>
  <r>
    <x v="1479"/>
    <x v="178"/>
    <s v="Karnataka"/>
    <x v="0"/>
    <x v="4"/>
    <x v="19"/>
    <n v="5"/>
    <n v="3231.21"/>
    <n v="0.02"/>
    <n v="15832.93"/>
    <s v="UPI"/>
    <x v="1"/>
    <x v="2"/>
    <x v="1"/>
    <n v="16156.05"/>
    <n v="15832.928999999998"/>
    <x v="4"/>
    <m/>
    <m/>
    <n v="7014.593770491806"/>
    <n v="323.121000000001"/>
    <n v="6.1896317478591604E-4"/>
    <n v="0"/>
    <n v="1"/>
    <n v="0"/>
  </r>
  <r>
    <x v="1480"/>
    <x v="162"/>
    <s v="Maharashtra"/>
    <x v="1"/>
    <x v="0"/>
    <x v="4"/>
    <n v="1"/>
    <n v="3848.01"/>
    <n v="0.08"/>
    <n v="3540.17"/>
    <s v="UPI"/>
    <x v="0"/>
    <x v="0"/>
    <x v="0"/>
    <n v="3848.01"/>
    <n v="3540.1692000000003"/>
    <x v="0"/>
    <m/>
    <m/>
    <n v="6400.6183730158691"/>
    <n v="307.84079999999994"/>
    <n v="2.0789966762040637E-3"/>
    <n v="1"/>
    <n v="0"/>
    <n v="0"/>
  </r>
  <r>
    <x v="1481"/>
    <x v="163"/>
    <s v="Maharashtra"/>
    <x v="2"/>
    <x v="2"/>
    <x v="6"/>
    <n v="3"/>
    <n v="964.35"/>
    <n v="0.2"/>
    <n v="2314.44"/>
    <s v="UPI"/>
    <x v="0"/>
    <x v="0"/>
    <x v="0"/>
    <n v="2893.05"/>
    <n v="2314.44"/>
    <x v="2"/>
    <m/>
    <m/>
    <n v="6400.6183730158691"/>
    <n v="578.61000000000013"/>
    <n v="2.0739358116866283E-2"/>
    <n v="1"/>
    <n v="0"/>
    <n v="0"/>
  </r>
  <r>
    <x v="1482"/>
    <x v="153"/>
    <s v="Maharashtra"/>
    <x v="3"/>
    <x v="1"/>
    <x v="13"/>
    <n v="3"/>
    <n v="885.67"/>
    <n v="0.2"/>
    <n v="2125.61"/>
    <s v="Debit Card"/>
    <x v="0"/>
    <x v="0"/>
    <x v="0"/>
    <n v="2657.0099999999998"/>
    <n v="2125.6079999999997"/>
    <x v="1"/>
    <m/>
    <m/>
    <n v="6400.6183730158691"/>
    <n v="531.40200000000004"/>
    <n v="2.2581774250002823E-2"/>
    <n v="1"/>
    <n v="0"/>
    <n v="0"/>
  </r>
  <r>
    <x v="1483"/>
    <x v="5"/>
    <s v="Karnataka"/>
    <x v="3"/>
    <x v="4"/>
    <x v="19"/>
    <n v="1"/>
    <n v="4055.65"/>
    <n v="0.19"/>
    <n v="3285.08"/>
    <s v="Net Banking"/>
    <x v="2"/>
    <x v="1"/>
    <x v="0"/>
    <n v="4055.65"/>
    <n v="3285.0765000000001"/>
    <x v="4"/>
    <m/>
    <m/>
    <n v="6557.4564173228364"/>
    <n v="770.57349999999997"/>
    <n v="4.6848224082452873E-3"/>
    <n v="1"/>
    <n v="0"/>
    <n v="0"/>
  </r>
  <r>
    <x v="1484"/>
    <x v="69"/>
    <s v="Gujarat"/>
    <x v="1"/>
    <x v="1"/>
    <x v="14"/>
    <n v="2"/>
    <n v="4189.1000000000004"/>
    <n v="0.23"/>
    <n v="6451.21"/>
    <s v="Credit Card"/>
    <x v="1"/>
    <x v="1"/>
    <x v="0"/>
    <n v="8378.2000000000007"/>
    <n v="6451.2140000000009"/>
    <x v="1"/>
    <m/>
    <m/>
    <n v="7014.593770491806"/>
    <n v="1926.9859999999999"/>
    <n v="5.4904394738726691E-3"/>
    <n v="1"/>
    <n v="0"/>
    <n v="0"/>
  </r>
  <r>
    <x v="1485"/>
    <x v="54"/>
    <s v="Maharashtra"/>
    <x v="2"/>
    <x v="4"/>
    <x v="16"/>
    <n v="2"/>
    <n v="118.24"/>
    <n v="0.09"/>
    <n v="215.2"/>
    <s v="Credit Card"/>
    <x v="2"/>
    <x v="0"/>
    <x v="0"/>
    <n v="236.48"/>
    <n v="215.1968"/>
    <x v="4"/>
    <m/>
    <m/>
    <n v="6557.4564173228364"/>
    <n v="21.283199999999994"/>
    <n v="7.6116373477672528E-2"/>
    <n v="1"/>
    <n v="0"/>
    <n v="0"/>
  </r>
  <r>
    <x v="1486"/>
    <x v="176"/>
    <s v="Karnataka"/>
    <x v="0"/>
    <x v="2"/>
    <x v="7"/>
    <n v="2"/>
    <n v="4230.8100000000004"/>
    <n v="0.15"/>
    <n v="7192.38"/>
    <s v="Net Banking"/>
    <x v="0"/>
    <x v="0"/>
    <x v="0"/>
    <n v="8461.6200000000008"/>
    <n v="7192.3770000000004"/>
    <x v="2"/>
    <m/>
    <m/>
    <n v="6400.6183730158691"/>
    <n v="1269.2430000000004"/>
    <n v="3.5454203804945145E-3"/>
    <n v="1"/>
    <n v="0"/>
    <n v="0"/>
  </r>
  <r>
    <x v="1487"/>
    <x v="112"/>
    <s v="Gujarat"/>
    <x v="2"/>
    <x v="2"/>
    <x v="5"/>
    <n v="3"/>
    <n v="686.79"/>
    <n v="0.2"/>
    <n v="1648.3"/>
    <s v="COD"/>
    <x v="1"/>
    <x v="0"/>
    <x v="0"/>
    <n v="2060.37"/>
    <n v="1648.296"/>
    <x v="2"/>
    <m/>
    <m/>
    <n v="7014.593770491806"/>
    <n v="412.07399999999984"/>
    <n v="2.9120983124390282E-2"/>
    <n v="1"/>
    <n v="0"/>
    <n v="0"/>
  </r>
  <r>
    <x v="1488"/>
    <x v="63"/>
    <s v="Karnataka"/>
    <x v="2"/>
    <x v="1"/>
    <x v="14"/>
    <n v="1"/>
    <n v="4701.34"/>
    <n v="0.17"/>
    <n v="3902.11"/>
    <s v="Credit Card"/>
    <x v="0"/>
    <x v="2"/>
    <x v="3"/>
    <n v="4701.34"/>
    <n v="3902.1122"/>
    <x v="1"/>
    <m/>
    <m/>
    <n v="6400.6183730158691"/>
    <n v="799.22780000000012"/>
    <n v="3.6159903346705408E-3"/>
    <n v="0"/>
    <n v="0"/>
    <n v="1"/>
  </r>
  <r>
    <x v="1489"/>
    <x v="52"/>
    <s v="Karnataka"/>
    <x v="2"/>
    <x v="3"/>
    <x v="9"/>
    <n v="5"/>
    <n v="1882.55"/>
    <n v="0.12"/>
    <n v="8283.2199999999993"/>
    <s v="Net Banking"/>
    <x v="0"/>
    <x v="0"/>
    <x v="0"/>
    <n v="9412.75"/>
    <n v="8283.2199999999993"/>
    <x v="3"/>
    <m/>
    <m/>
    <n v="6400.6183730158691"/>
    <n v="1129.5300000000007"/>
    <n v="6.3743326870468247E-3"/>
    <n v="1"/>
    <n v="0"/>
    <n v="0"/>
  </r>
  <r>
    <x v="1490"/>
    <x v="21"/>
    <s v="Karnataka"/>
    <x v="0"/>
    <x v="0"/>
    <x v="2"/>
    <n v="1"/>
    <n v="4360.57"/>
    <n v="0.23"/>
    <n v="3357.64"/>
    <s v="Debit Card"/>
    <x v="1"/>
    <x v="0"/>
    <x v="0"/>
    <n v="4360.57"/>
    <n v="3357.6388999999999"/>
    <x v="0"/>
    <m/>
    <m/>
    <n v="7014.593770491806"/>
    <n v="1002.9310999999998"/>
    <n v="5.274539796402764E-3"/>
    <n v="1"/>
    <n v="0"/>
    <n v="0"/>
  </r>
  <r>
    <x v="1491"/>
    <x v="20"/>
    <s v="Karnataka"/>
    <x v="3"/>
    <x v="0"/>
    <x v="2"/>
    <n v="2"/>
    <n v="2924.42"/>
    <n v="0.15"/>
    <n v="4971.51"/>
    <s v="UPI"/>
    <x v="0"/>
    <x v="2"/>
    <x v="0"/>
    <n v="5848.84"/>
    <n v="4971.5140000000001"/>
    <x v="0"/>
    <m/>
    <m/>
    <n v="6400.6183730158691"/>
    <n v="877.32600000000002"/>
    <n v="5.1292222047448722E-3"/>
    <n v="1"/>
    <n v="0"/>
    <n v="0"/>
  </r>
  <r>
    <x v="1492"/>
    <x v="97"/>
    <s v="Gujarat"/>
    <x v="0"/>
    <x v="4"/>
    <x v="19"/>
    <n v="5"/>
    <n v="1556.31"/>
    <n v="0.14000000000000001"/>
    <n v="6692.13"/>
    <s v="COD"/>
    <x v="1"/>
    <x v="1"/>
    <x v="1"/>
    <n v="7781.5499999999993"/>
    <n v="6692.1329999999989"/>
    <x v="4"/>
    <m/>
    <m/>
    <n v="7014.593770491806"/>
    <n v="1089.4170000000004"/>
    <n v="8.9956371159987426E-3"/>
    <n v="0"/>
    <n v="1"/>
    <n v="0"/>
  </r>
  <r>
    <x v="1493"/>
    <x v="93"/>
    <s v="Tamil Nadu"/>
    <x v="0"/>
    <x v="0"/>
    <x v="2"/>
    <n v="3"/>
    <n v="1418.34"/>
    <n v="0.01"/>
    <n v="4212.47"/>
    <s v="Credit Card"/>
    <x v="1"/>
    <x v="2"/>
    <x v="1"/>
    <n v="4255.0199999999995"/>
    <n v="4212.4697999999999"/>
    <x v="0"/>
    <m/>
    <m/>
    <n v="7014.593770491806"/>
    <n v="42.550199999999677"/>
    <n v="7.0504956498441843E-4"/>
    <n v="0"/>
    <n v="1"/>
    <n v="0"/>
  </r>
  <r>
    <x v="1494"/>
    <x v="103"/>
    <s v="Maharashtra"/>
    <x v="2"/>
    <x v="1"/>
    <x v="13"/>
    <n v="4"/>
    <n v="4066.55"/>
    <n v="0.1"/>
    <n v="14639.58"/>
    <s v="Net Banking"/>
    <x v="0"/>
    <x v="2"/>
    <x v="0"/>
    <n v="16266.2"/>
    <n v="14639.580000000002"/>
    <x v="1"/>
    <m/>
    <m/>
    <n v="6400.6183730158691"/>
    <n v="1626.619999999999"/>
    <n v="2.4590869410187999E-3"/>
    <n v="1"/>
    <n v="0"/>
    <n v="0"/>
  </r>
  <r>
    <x v="1495"/>
    <x v="60"/>
    <s v="Maharashtra"/>
    <x v="0"/>
    <x v="1"/>
    <x v="10"/>
    <n v="2"/>
    <n v="3277.58"/>
    <n v="0.14000000000000001"/>
    <n v="5637.44"/>
    <s v="UPI"/>
    <x v="0"/>
    <x v="2"/>
    <x v="0"/>
    <n v="6555.16"/>
    <n v="5637.4376000000002"/>
    <x v="1"/>
    <m/>
    <m/>
    <n v="6400.6183730158691"/>
    <n v="917.72239999999965"/>
    <n v="4.2714441752756613E-3"/>
    <n v="1"/>
    <n v="0"/>
    <n v="0"/>
  </r>
  <r>
    <x v="1496"/>
    <x v="64"/>
    <s v="Gujarat"/>
    <x v="3"/>
    <x v="3"/>
    <x v="12"/>
    <n v="1"/>
    <n v="3438.91"/>
    <n v="0.22"/>
    <n v="2682.35"/>
    <s v="Debit Card"/>
    <x v="2"/>
    <x v="0"/>
    <x v="0"/>
    <n v="3438.91"/>
    <n v="2682.3498"/>
    <x v="3"/>
    <m/>
    <m/>
    <n v="6557.4564173228364"/>
    <n v="756.5601999999999"/>
    <n v="6.3973759127165294E-3"/>
    <n v="1"/>
    <n v="0"/>
    <n v="0"/>
  </r>
  <r>
    <x v="1497"/>
    <x v="4"/>
    <s v="Tamil Nadu"/>
    <x v="3"/>
    <x v="3"/>
    <x v="8"/>
    <n v="4"/>
    <n v="1043.1099999999999"/>
    <n v="0.13"/>
    <n v="3630.02"/>
    <s v="Debit Card"/>
    <x v="1"/>
    <x v="1"/>
    <x v="0"/>
    <n v="4172.4399999999996"/>
    <n v="3630.0227999999997"/>
    <x v="3"/>
    <m/>
    <m/>
    <n v="7014.593770491806"/>
    <n v="542.41719999999987"/>
    <n v="1.2462731639040946E-2"/>
    <n v="1"/>
    <n v="0"/>
    <n v="0"/>
  </r>
  <r>
    <x v="1498"/>
    <x v="67"/>
    <s v="Gujarat"/>
    <x v="1"/>
    <x v="1"/>
    <x v="14"/>
    <n v="2"/>
    <n v="3120.29"/>
    <n v="0.22"/>
    <n v="4867.6499999999996"/>
    <s v="UPI"/>
    <x v="2"/>
    <x v="0"/>
    <x v="0"/>
    <n v="6240.58"/>
    <n v="4867.6523999999999"/>
    <x v="1"/>
    <m/>
    <m/>
    <n v="6557.4564173228364"/>
    <n v="1372.9276"/>
    <n v="7.0506267045691269E-3"/>
    <n v="1"/>
    <n v="0"/>
    <n v="0"/>
  </r>
  <r>
    <x v="1499"/>
    <x v="110"/>
    <s v="Maharashtra"/>
    <x v="3"/>
    <x v="1"/>
    <x v="14"/>
    <n v="5"/>
    <n v="1036.71"/>
    <n v="0.06"/>
    <n v="4872.54"/>
    <s v="Credit Card"/>
    <x v="2"/>
    <x v="2"/>
    <x v="3"/>
    <n v="5183.55"/>
    <n v="4872.5370000000003"/>
    <x v="1"/>
    <m/>
    <m/>
    <n v="6557.4564173228364"/>
    <n v="311.01299999999992"/>
    <n v="5.7875394276123496E-3"/>
    <n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E7CDB3-2BF4-4290-9106-08A9CE529E8C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143:B151" firstHeaderRow="1" firstDataRow="1" firstDataCol="1"/>
  <pivotFields count="31">
    <pivotField showAll="0"/>
    <pivotField numFmtId="15" showAll="0">
      <items count="184">
        <item x="119"/>
        <item x="31"/>
        <item x="116"/>
        <item x="130"/>
        <item x="2"/>
        <item x="16"/>
        <item x="15"/>
        <item x="169"/>
        <item x="47"/>
        <item x="107"/>
        <item x="86"/>
        <item x="134"/>
        <item x="90"/>
        <item x="64"/>
        <item x="160"/>
        <item x="53"/>
        <item x="12"/>
        <item x="105"/>
        <item x="17"/>
        <item x="8"/>
        <item x="123"/>
        <item x="1"/>
        <item x="117"/>
        <item x="145"/>
        <item x="51"/>
        <item x="151"/>
        <item x="103"/>
        <item x="7"/>
        <item x="176"/>
        <item x="108"/>
        <item x="38"/>
        <item x="34"/>
        <item x="139"/>
        <item x="79"/>
        <item x="122"/>
        <item x="159"/>
        <item x="156"/>
        <item x="63"/>
        <item x="23"/>
        <item x="140"/>
        <item x="73"/>
        <item x="39"/>
        <item x="18"/>
        <item x="6"/>
        <item x="66"/>
        <item x="19"/>
        <item x="133"/>
        <item x="5"/>
        <item x="115"/>
        <item x="180"/>
        <item x="171"/>
        <item x="46"/>
        <item x="81"/>
        <item x="4"/>
        <item x="28"/>
        <item x="165"/>
        <item x="55"/>
        <item x="125"/>
        <item x="172"/>
        <item x="132"/>
        <item x="142"/>
        <item x="88"/>
        <item x="83"/>
        <item x="179"/>
        <item x="148"/>
        <item x="41"/>
        <item x="37"/>
        <item x="173"/>
        <item x="72"/>
        <item x="43"/>
        <item x="61"/>
        <item x="71"/>
        <item x="126"/>
        <item x="42"/>
        <item x="112"/>
        <item x="164"/>
        <item x="96"/>
        <item x="89"/>
        <item x="157"/>
        <item x="155"/>
        <item x="178"/>
        <item x="14"/>
        <item x="36"/>
        <item x="101"/>
        <item x="118"/>
        <item x="143"/>
        <item x="161"/>
        <item x="27"/>
        <item x="69"/>
        <item x="49"/>
        <item x="113"/>
        <item x="153"/>
        <item x="137"/>
        <item x="163"/>
        <item x="129"/>
        <item x="104"/>
        <item x="95"/>
        <item x="121"/>
        <item x="20"/>
        <item x="149"/>
        <item x="144"/>
        <item x="170"/>
        <item x="114"/>
        <item x="80"/>
        <item x="50"/>
        <item x="11"/>
        <item x="138"/>
        <item x="54"/>
        <item x="22"/>
        <item x="98"/>
        <item x="92"/>
        <item x="152"/>
        <item x="62"/>
        <item x="100"/>
        <item x="13"/>
        <item x="111"/>
        <item x="21"/>
        <item x="45"/>
        <item x="78"/>
        <item x="181"/>
        <item x="58"/>
        <item x="109"/>
        <item x="57"/>
        <item x="70"/>
        <item x="0"/>
        <item x="77"/>
        <item x="25"/>
        <item x="94"/>
        <item x="65"/>
        <item x="150"/>
        <item x="74"/>
        <item x="9"/>
        <item x="76"/>
        <item x="82"/>
        <item x="175"/>
        <item x="35"/>
        <item x="26"/>
        <item x="146"/>
        <item x="141"/>
        <item x="24"/>
        <item x="120"/>
        <item x="48"/>
        <item x="135"/>
        <item x="3"/>
        <item x="97"/>
        <item x="99"/>
        <item x="106"/>
        <item x="32"/>
        <item x="40"/>
        <item x="85"/>
        <item x="67"/>
        <item x="127"/>
        <item x="154"/>
        <item x="110"/>
        <item x="177"/>
        <item x="158"/>
        <item x="33"/>
        <item x="29"/>
        <item x="136"/>
        <item x="87"/>
        <item x="182"/>
        <item x="56"/>
        <item x="162"/>
        <item x="84"/>
        <item x="44"/>
        <item x="166"/>
        <item x="68"/>
        <item x="60"/>
        <item x="30"/>
        <item x="124"/>
        <item x="93"/>
        <item x="59"/>
        <item x="168"/>
        <item x="10"/>
        <item x="102"/>
        <item x="147"/>
        <item x="174"/>
        <item x="91"/>
        <item x="128"/>
        <item x="52"/>
        <item x="131"/>
        <item x="75"/>
        <item x="167"/>
        <item t="default"/>
      </items>
    </pivotField>
    <pivotField showAll="0"/>
    <pivotField showAll="0"/>
    <pivotField showAll="0"/>
    <pivotField showAll="0">
      <items count="21">
        <item x="5"/>
        <item x="14"/>
        <item x="6"/>
        <item x="17"/>
        <item x="9"/>
        <item x="2"/>
        <item x="15"/>
        <item x="12"/>
        <item x="19"/>
        <item x="4"/>
        <item x="1"/>
        <item x="7"/>
        <item x="10"/>
        <item x="13"/>
        <item x="0"/>
        <item x="3"/>
        <item x="16"/>
        <item x="18"/>
        <item x="11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1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28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Net revenue" fld="15" baseField="0" baseItem="0"/>
  </dataFields>
  <chartFormats count="1"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AA0506-CD0A-4508-BC30-8100D0135641}" name="PivotTable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13:G122" firstHeaderRow="1" firstDataRow="2" firstDataCol="1"/>
  <pivotFields count="31">
    <pivotField showAll="0"/>
    <pivotField axis="axisRow" numFmtId="15" showAll="0">
      <items count="184">
        <item x="119"/>
        <item x="31"/>
        <item x="116"/>
        <item x="130"/>
        <item x="2"/>
        <item x="16"/>
        <item x="15"/>
        <item x="169"/>
        <item x="47"/>
        <item x="107"/>
        <item x="86"/>
        <item x="134"/>
        <item x="90"/>
        <item x="64"/>
        <item x="160"/>
        <item x="53"/>
        <item x="12"/>
        <item x="105"/>
        <item x="17"/>
        <item x="8"/>
        <item x="123"/>
        <item x="1"/>
        <item x="117"/>
        <item x="145"/>
        <item x="51"/>
        <item x="151"/>
        <item x="103"/>
        <item x="7"/>
        <item x="176"/>
        <item x="108"/>
        <item x="38"/>
        <item x="34"/>
        <item x="139"/>
        <item x="79"/>
        <item x="122"/>
        <item x="159"/>
        <item x="156"/>
        <item x="63"/>
        <item x="23"/>
        <item x="140"/>
        <item x="73"/>
        <item x="39"/>
        <item x="18"/>
        <item x="6"/>
        <item x="66"/>
        <item x="19"/>
        <item x="133"/>
        <item x="5"/>
        <item x="115"/>
        <item x="180"/>
        <item x="171"/>
        <item x="46"/>
        <item x="81"/>
        <item x="4"/>
        <item x="28"/>
        <item x="165"/>
        <item x="55"/>
        <item x="125"/>
        <item x="172"/>
        <item x="132"/>
        <item x="142"/>
        <item x="88"/>
        <item x="83"/>
        <item x="179"/>
        <item x="148"/>
        <item x="41"/>
        <item x="37"/>
        <item x="173"/>
        <item x="72"/>
        <item x="43"/>
        <item x="61"/>
        <item x="71"/>
        <item x="126"/>
        <item x="42"/>
        <item x="112"/>
        <item x="164"/>
        <item x="96"/>
        <item x="89"/>
        <item x="157"/>
        <item x="155"/>
        <item x="178"/>
        <item x="14"/>
        <item x="36"/>
        <item x="101"/>
        <item x="118"/>
        <item x="143"/>
        <item x="161"/>
        <item x="27"/>
        <item x="69"/>
        <item x="49"/>
        <item x="113"/>
        <item x="153"/>
        <item x="137"/>
        <item x="163"/>
        <item x="129"/>
        <item x="104"/>
        <item x="95"/>
        <item x="121"/>
        <item x="20"/>
        <item x="149"/>
        <item x="144"/>
        <item x="170"/>
        <item x="114"/>
        <item x="80"/>
        <item x="50"/>
        <item x="11"/>
        <item x="138"/>
        <item x="54"/>
        <item x="22"/>
        <item x="98"/>
        <item x="92"/>
        <item x="152"/>
        <item x="62"/>
        <item x="100"/>
        <item x="13"/>
        <item x="111"/>
        <item x="21"/>
        <item x="45"/>
        <item x="78"/>
        <item x="181"/>
        <item x="58"/>
        <item x="109"/>
        <item x="57"/>
        <item x="70"/>
        <item x="0"/>
        <item x="77"/>
        <item x="25"/>
        <item x="94"/>
        <item x="65"/>
        <item x="150"/>
        <item x="74"/>
        <item x="9"/>
        <item x="76"/>
        <item x="82"/>
        <item x="175"/>
        <item x="35"/>
        <item x="26"/>
        <item x="146"/>
        <item x="141"/>
        <item x="24"/>
        <item x="120"/>
        <item x="48"/>
        <item x="135"/>
        <item x="3"/>
        <item x="97"/>
        <item x="99"/>
        <item x="106"/>
        <item x="32"/>
        <item x="40"/>
        <item x="85"/>
        <item x="67"/>
        <item x="127"/>
        <item x="154"/>
        <item x="110"/>
        <item x="177"/>
        <item x="158"/>
        <item x="33"/>
        <item x="29"/>
        <item x="136"/>
        <item x="87"/>
        <item x="182"/>
        <item x="56"/>
        <item x="162"/>
        <item x="84"/>
        <item x="44"/>
        <item x="166"/>
        <item x="68"/>
        <item x="60"/>
        <item x="30"/>
        <item x="124"/>
        <item x="93"/>
        <item x="59"/>
        <item x="168"/>
        <item x="10"/>
        <item x="102"/>
        <item x="147"/>
        <item x="174"/>
        <item x="91"/>
        <item x="128"/>
        <item x="52"/>
        <item x="131"/>
        <item x="75"/>
        <item x="167"/>
        <item t="default"/>
      </items>
    </pivotField>
    <pivotField showAll="0"/>
    <pivotField showAll="0"/>
    <pivotField axis="axisCol" showAll="0">
      <items count="6">
        <item x="2"/>
        <item x="3"/>
        <item x="0"/>
        <item x="1"/>
        <item x="4"/>
        <item t="default"/>
      </items>
    </pivotField>
    <pivotField showAll="0">
      <items count="21">
        <item x="5"/>
        <item x="14"/>
        <item x="6"/>
        <item x="17"/>
        <item x="9"/>
        <item x="2"/>
        <item x="15"/>
        <item x="12"/>
        <item x="19"/>
        <item x="4"/>
        <item x="1"/>
        <item x="7"/>
        <item x="10"/>
        <item x="13"/>
        <item x="0"/>
        <item x="3"/>
        <item x="16"/>
        <item x="18"/>
        <item x="11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1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axis="axisRow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dragToRow="0" dragToCol="0" dragToPage="0" showAll="0" defaultSubtotal="0"/>
    <pivotField dragToRow="0" dragToCol="0" dragToPage="0" showAll="0" defaultSubtotal="0"/>
  </pivotFields>
  <rowFields count="3">
    <field x="28"/>
    <field x="27"/>
    <field x="1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Net revenue" fld="15" baseField="0" baseItem="0"/>
  </dataFields>
  <chartFormats count="5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4C3B0D-FEA6-432D-96FE-33E34D1AE553}" name="PivotTable1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7:C82" firstHeaderRow="0" firstDataRow="1" firstDataCol="1"/>
  <pivotFields count="31">
    <pivotField showAll="0"/>
    <pivotField numFmtId="15" showAll="0">
      <items count="184">
        <item x="119"/>
        <item x="31"/>
        <item x="116"/>
        <item x="130"/>
        <item x="2"/>
        <item x="16"/>
        <item x="15"/>
        <item x="169"/>
        <item x="47"/>
        <item x="107"/>
        <item x="86"/>
        <item x="134"/>
        <item x="90"/>
        <item x="64"/>
        <item x="160"/>
        <item x="53"/>
        <item x="12"/>
        <item x="105"/>
        <item x="17"/>
        <item x="8"/>
        <item x="123"/>
        <item x="1"/>
        <item x="117"/>
        <item x="145"/>
        <item x="51"/>
        <item x="151"/>
        <item x="103"/>
        <item x="7"/>
        <item x="176"/>
        <item x="108"/>
        <item x="38"/>
        <item x="34"/>
        <item x="139"/>
        <item x="79"/>
        <item x="122"/>
        <item x="159"/>
        <item x="156"/>
        <item x="63"/>
        <item x="23"/>
        <item x="140"/>
        <item x="73"/>
        <item x="39"/>
        <item x="18"/>
        <item x="6"/>
        <item x="66"/>
        <item x="19"/>
        <item x="133"/>
        <item x="5"/>
        <item x="115"/>
        <item x="180"/>
        <item x="171"/>
        <item x="46"/>
        <item x="81"/>
        <item x="4"/>
        <item x="28"/>
        <item x="165"/>
        <item x="55"/>
        <item x="125"/>
        <item x="172"/>
        <item x="132"/>
        <item x="142"/>
        <item x="88"/>
        <item x="83"/>
        <item x="179"/>
        <item x="148"/>
        <item x="41"/>
        <item x="37"/>
        <item x="173"/>
        <item x="72"/>
        <item x="43"/>
        <item x="61"/>
        <item x="71"/>
        <item x="126"/>
        <item x="42"/>
        <item x="112"/>
        <item x="164"/>
        <item x="96"/>
        <item x="89"/>
        <item x="157"/>
        <item x="155"/>
        <item x="178"/>
        <item x="14"/>
        <item x="36"/>
        <item x="101"/>
        <item x="118"/>
        <item x="143"/>
        <item x="161"/>
        <item x="27"/>
        <item x="69"/>
        <item x="49"/>
        <item x="113"/>
        <item x="153"/>
        <item x="137"/>
        <item x="163"/>
        <item x="129"/>
        <item x="104"/>
        <item x="95"/>
        <item x="121"/>
        <item x="20"/>
        <item x="149"/>
        <item x="144"/>
        <item x="170"/>
        <item x="114"/>
        <item x="80"/>
        <item x="50"/>
        <item x="11"/>
        <item x="138"/>
        <item x="54"/>
        <item x="22"/>
        <item x="98"/>
        <item x="92"/>
        <item x="152"/>
        <item x="62"/>
        <item x="100"/>
        <item x="13"/>
        <item x="111"/>
        <item x="21"/>
        <item x="45"/>
        <item x="78"/>
        <item x="181"/>
        <item x="58"/>
        <item x="109"/>
        <item x="57"/>
        <item x="70"/>
        <item x="0"/>
        <item x="77"/>
        <item x="25"/>
        <item x="94"/>
        <item x="65"/>
        <item x="150"/>
        <item x="74"/>
        <item x="9"/>
        <item x="76"/>
        <item x="82"/>
        <item x="175"/>
        <item x="35"/>
        <item x="26"/>
        <item x="146"/>
        <item x="141"/>
        <item x="24"/>
        <item x="120"/>
        <item x="48"/>
        <item x="135"/>
        <item x="3"/>
        <item x="97"/>
        <item x="99"/>
        <item x="106"/>
        <item x="32"/>
        <item x="40"/>
        <item x="85"/>
        <item x="67"/>
        <item x="127"/>
        <item x="154"/>
        <item x="110"/>
        <item x="177"/>
        <item x="158"/>
        <item x="33"/>
        <item x="29"/>
        <item x="136"/>
        <item x="87"/>
        <item x="182"/>
        <item x="56"/>
        <item x="162"/>
        <item x="84"/>
        <item x="44"/>
        <item x="166"/>
        <item x="68"/>
        <item x="60"/>
        <item x="30"/>
        <item x="124"/>
        <item x="93"/>
        <item x="59"/>
        <item x="168"/>
        <item x="10"/>
        <item x="102"/>
        <item x="147"/>
        <item x="174"/>
        <item x="91"/>
        <item x="128"/>
        <item x="52"/>
        <item x="131"/>
        <item x="75"/>
        <item x="1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otal Price (?)" fld="9" subtotal="average" baseField="13" baseItem="0"/>
    <dataField name="Sum of Total Price (?)2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9257C0-5730-42AA-8018-E72F3F78ABEE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1:D65" firstHeaderRow="0" firstDataRow="1" firstDataCol="1"/>
  <pivotFields count="31">
    <pivotField dataField="1" showAll="0">
      <items count="15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t="default"/>
      </items>
    </pivotField>
    <pivotField numFmtId="15" showAll="0">
      <items count="184">
        <item x="119"/>
        <item x="31"/>
        <item x="116"/>
        <item x="130"/>
        <item x="2"/>
        <item x="16"/>
        <item x="15"/>
        <item x="169"/>
        <item x="47"/>
        <item x="107"/>
        <item x="86"/>
        <item x="134"/>
        <item x="90"/>
        <item x="64"/>
        <item x="160"/>
        <item x="53"/>
        <item x="12"/>
        <item x="105"/>
        <item x="17"/>
        <item x="8"/>
        <item x="123"/>
        <item x="1"/>
        <item x="117"/>
        <item x="145"/>
        <item x="51"/>
        <item x="151"/>
        <item x="103"/>
        <item x="7"/>
        <item x="176"/>
        <item x="108"/>
        <item x="38"/>
        <item x="34"/>
        <item x="139"/>
        <item x="79"/>
        <item x="122"/>
        <item x="159"/>
        <item x="156"/>
        <item x="63"/>
        <item x="23"/>
        <item x="140"/>
        <item x="73"/>
        <item x="39"/>
        <item x="18"/>
        <item x="6"/>
        <item x="66"/>
        <item x="19"/>
        <item x="133"/>
        <item x="5"/>
        <item x="115"/>
        <item x="180"/>
        <item x="171"/>
        <item x="46"/>
        <item x="81"/>
        <item x="4"/>
        <item x="28"/>
        <item x="165"/>
        <item x="55"/>
        <item x="125"/>
        <item x="172"/>
        <item x="132"/>
        <item x="142"/>
        <item x="88"/>
        <item x="83"/>
        <item x="179"/>
        <item x="148"/>
        <item x="41"/>
        <item x="37"/>
        <item x="173"/>
        <item x="72"/>
        <item x="43"/>
        <item x="61"/>
        <item x="71"/>
        <item x="126"/>
        <item x="42"/>
        <item x="112"/>
        <item x="164"/>
        <item x="96"/>
        <item x="89"/>
        <item x="157"/>
        <item x="155"/>
        <item x="178"/>
        <item x="14"/>
        <item x="36"/>
        <item x="101"/>
        <item x="118"/>
        <item x="143"/>
        <item x="161"/>
        <item x="27"/>
        <item x="69"/>
        <item x="49"/>
        <item x="113"/>
        <item x="153"/>
        <item x="137"/>
        <item x="163"/>
        <item x="129"/>
        <item x="104"/>
        <item x="95"/>
        <item x="121"/>
        <item x="20"/>
        <item x="149"/>
        <item x="144"/>
        <item x="170"/>
        <item x="114"/>
        <item x="80"/>
        <item x="50"/>
        <item x="11"/>
        <item x="138"/>
        <item x="54"/>
        <item x="22"/>
        <item x="98"/>
        <item x="92"/>
        <item x="152"/>
        <item x="62"/>
        <item x="100"/>
        <item x="13"/>
        <item x="111"/>
        <item x="21"/>
        <item x="45"/>
        <item x="78"/>
        <item x="181"/>
        <item x="58"/>
        <item x="109"/>
        <item x="57"/>
        <item x="70"/>
        <item x="0"/>
        <item x="77"/>
        <item x="25"/>
        <item x="94"/>
        <item x="65"/>
        <item x="150"/>
        <item x="74"/>
        <item x="9"/>
        <item x="76"/>
        <item x="82"/>
        <item x="175"/>
        <item x="35"/>
        <item x="26"/>
        <item x="146"/>
        <item x="141"/>
        <item x="24"/>
        <item x="120"/>
        <item x="48"/>
        <item x="135"/>
        <item x="3"/>
        <item x="97"/>
        <item x="99"/>
        <item x="106"/>
        <item x="32"/>
        <item x="40"/>
        <item x="85"/>
        <item x="67"/>
        <item x="127"/>
        <item x="154"/>
        <item x="110"/>
        <item x="177"/>
        <item x="158"/>
        <item x="33"/>
        <item x="29"/>
        <item x="136"/>
        <item x="87"/>
        <item x="182"/>
        <item x="56"/>
        <item x="162"/>
        <item x="84"/>
        <item x="44"/>
        <item x="166"/>
        <item x="68"/>
        <item x="60"/>
        <item x="30"/>
        <item x="124"/>
        <item x="93"/>
        <item x="59"/>
        <item x="168"/>
        <item x="10"/>
        <item x="102"/>
        <item x="147"/>
        <item x="174"/>
        <item x="91"/>
        <item x="128"/>
        <item x="52"/>
        <item x="131"/>
        <item x="75"/>
        <item x="1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dataField="1" showAll="0"/>
    <pivotField dataField="1" showAll="0"/>
    <pivotField dragToRow="0" dragToCol="0" dragToPage="0" showAll="0" defaultSubtotal="0"/>
    <pivotField dragToRow="0" dragToCol="0" dragToPage="0" showAll="0" defaultSubtota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return" fld="23" baseField="0" baseItem="0"/>
    <dataField name="Sum of cancellation" fld="24" baseField="0" baseItem="0"/>
    <dataField name="Count of Order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E65254-0343-4B86-AD93-ADFBA16976F2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8:D42" firstHeaderRow="0" firstDataRow="1" firstDataCol="1"/>
  <pivotFields count="23">
    <pivotField dataField="1" showAll="0"/>
    <pivotField numFmtId="1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ataField="1" showAll="0">
      <items count="4">
        <item x="0"/>
        <item x="2"/>
        <item x="1"/>
        <item t="default"/>
      </items>
    </pivotField>
    <pivotField showAll="0"/>
    <pivotField numFmtId="10" showAll="0"/>
    <pivotField dragToRow="0" dragToCol="0" dragToPage="0" showAll="0" defaultSubtota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Net revenue" fld="15" baseField="0" baseItem="0"/>
    <dataField name="Count of Order ID" fld="0" subtotal="count" baseField="0" baseItem="0"/>
    <dataField name="Average of customer segments (AOV)" fld="19" subtotal="average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6A0074-F892-4BD9-A850-06035D80688A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4:C35" firstHeaderRow="0" firstDataRow="1" firstDataCol="1"/>
  <pivotFields count="23">
    <pivotField showAll="0"/>
    <pivotField numFmtId="15" showAll="0"/>
    <pivotField showAll="0"/>
    <pivotField showAll="0"/>
    <pivotField showAll="0"/>
    <pivotField axis="axisRow" showAll="0" measureFilter="1" sortType="descending">
      <items count="21">
        <item x="5"/>
        <item x="14"/>
        <item x="6"/>
        <item x="17"/>
        <item x="9"/>
        <item x="2"/>
        <item x="15"/>
        <item x="12"/>
        <item x="19"/>
        <item x="4"/>
        <item x="1"/>
        <item x="7"/>
        <item x="10"/>
        <item x="13"/>
        <item x="0"/>
        <item x="3"/>
        <item x="16"/>
        <item x="18"/>
        <item x="11"/>
        <item x="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10" showAll="0"/>
    <pivotField dragToRow="0" dragToCol="0" dragToPage="0" showAll="0" defaultSubtotal="0"/>
  </pivotFields>
  <rowFields count="1">
    <field x="5"/>
  </rowFields>
  <rowItems count="11">
    <i>
      <x/>
    </i>
    <i>
      <x v="5"/>
    </i>
    <i>
      <x v="3"/>
    </i>
    <i>
      <x v="16"/>
    </i>
    <i>
      <x v="8"/>
    </i>
    <i>
      <x v="9"/>
    </i>
    <i>
      <x v="12"/>
    </i>
    <i>
      <x v="18"/>
    </i>
    <i>
      <x v="1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net revenue" fld="16" baseField="0" baseItem="0"/>
    <dataField name="Sum of total net revenue2" fld="16" baseField="5" baseItem="0" numFmtId="9"/>
  </dataField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8FBC-A774-4A92-86BF-783969DFEEC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4:C58" firstHeaderRow="0" firstDataRow="1" firstDataCol="1"/>
  <pivotFields count="25">
    <pivotField dataField="1" showAll="0"/>
    <pivotField numFmtId="15" showAll="0"/>
    <pivotField showAll="0"/>
    <pivotField showAll="0"/>
    <pivotField showAll="0">
      <items count="6">
        <item x="2"/>
        <item x="3"/>
        <item x="0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dataField="1" showAll="0"/>
    <pivotField dragToRow="0" dragToCol="0" dragToPage="0" showAll="0" defaultSubtotal="0"/>
    <pivotField dragToRow="0" dragToCol="0" dragToPage="0" showAll="0" defaultSubtota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ull fillment indicator" fld="22" baseField="0" baseItem="0"/>
    <dataField name="Count of Order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3D0A26-18BC-47B0-BE60-8EBAC6C5DBF3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9:C73" firstHeaderRow="0" firstDataRow="1" firstDataCol="1"/>
  <pivotFields count="31">
    <pivotField dataField="1" showAll="0"/>
    <pivotField numFmtId="15" showAll="0">
      <items count="184">
        <item x="119"/>
        <item x="31"/>
        <item x="116"/>
        <item x="130"/>
        <item x="2"/>
        <item x="16"/>
        <item x="15"/>
        <item x="169"/>
        <item x="47"/>
        <item x="107"/>
        <item x="86"/>
        <item x="134"/>
        <item x="90"/>
        <item x="64"/>
        <item x="160"/>
        <item x="53"/>
        <item x="12"/>
        <item x="105"/>
        <item x="17"/>
        <item x="8"/>
        <item x="123"/>
        <item x="1"/>
        <item x="117"/>
        <item x="145"/>
        <item x="51"/>
        <item x="151"/>
        <item x="103"/>
        <item x="7"/>
        <item x="176"/>
        <item x="108"/>
        <item x="38"/>
        <item x="34"/>
        <item x="139"/>
        <item x="79"/>
        <item x="122"/>
        <item x="159"/>
        <item x="156"/>
        <item x="63"/>
        <item x="23"/>
        <item x="140"/>
        <item x="73"/>
        <item x="39"/>
        <item x="18"/>
        <item x="6"/>
        <item x="66"/>
        <item x="19"/>
        <item x="133"/>
        <item x="5"/>
        <item x="115"/>
        <item x="180"/>
        <item x="171"/>
        <item x="46"/>
        <item x="81"/>
        <item x="4"/>
        <item x="28"/>
        <item x="165"/>
        <item x="55"/>
        <item x="125"/>
        <item x="172"/>
        <item x="132"/>
        <item x="142"/>
        <item x="88"/>
        <item x="83"/>
        <item x="179"/>
        <item x="148"/>
        <item x="41"/>
        <item x="37"/>
        <item x="173"/>
        <item x="72"/>
        <item x="43"/>
        <item x="61"/>
        <item x="71"/>
        <item x="126"/>
        <item x="42"/>
        <item x="112"/>
        <item x="164"/>
        <item x="96"/>
        <item x="89"/>
        <item x="157"/>
        <item x="155"/>
        <item x="178"/>
        <item x="14"/>
        <item x="36"/>
        <item x="101"/>
        <item x="118"/>
        <item x="143"/>
        <item x="161"/>
        <item x="27"/>
        <item x="69"/>
        <item x="49"/>
        <item x="113"/>
        <item x="153"/>
        <item x="137"/>
        <item x="163"/>
        <item x="129"/>
        <item x="104"/>
        <item x="95"/>
        <item x="121"/>
        <item x="20"/>
        <item x="149"/>
        <item x="144"/>
        <item x="170"/>
        <item x="114"/>
        <item x="80"/>
        <item x="50"/>
        <item x="11"/>
        <item x="138"/>
        <item x="54"/>
        <item x="22"/>
        <item x="98"/>
        <item x="92"/>
        <item x="152"/>
        <item x="62"/>
        <item x="100"/>
        <item x="13"/>
        <item x="111"/>
        <item x="21"/>
        <item x="45"/>
        <item x="78"/>
        <item x="181"/>
        <item x="58"/>
        <item x="109"/>
        <item x="57"/>
        <item x="70"/>
        <item x="0"/>
        <item x="77"/>
        <item x="25"/>
        <item x="94"/>
        <item x="65"/>
        <item x="150"/>
        <item x="74"/>
        <item x="9"/>
        <item x="76"/>
        <item x="82"/>
        <item x="175"/>
        <item x="35"/>
        <item x="26"/>
        <item x="146"/>
        <item x="141"/>
        <item x="24"/>
        <item x="120"/>
        <item x="48"/>
        <item x="135"/>
        <item x="3"/>
        <item x="97"/>
        <item x="99"/>
        <item x="106"/>
        <item x="32"/>
        <item x="40"/>
        <item x="85"/>
        <item x="67"/>
        <item x="127"/>
        <item x="154"/>
        <item x="110"/>
        <item x="177"/>
        <item x="158"/>
        <item x="33"/>
        <item x="29"/>
        <item x="136"/>
        <item x="87"/>
        <item x="182"/>
        <item x="56"/>
        <item x="162"/>
        <item x="84"/>
        <item x="44"/>
        <item x="166"/>
        <item x="68"/>
        <item x="60"/>
        <item x="30"/>
        <item x="124"/>
        <item x="93"/>
        <item x="59"/>
        <item x="168"/>
        <item x="10"/>
        <item x="102"/>
        <item x="147"/>
        <item x="174"/>
        <item x="91"/>
        <item x="128"/>
        <item x="52"/>
        <item x="131"/>
        <item x="75"/>
        <item x="1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ull fillment indicator" fld="22" baseField="0" baseItem="0"/>
    <dataField name="Count of Order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36FEC3-559B-4EF3-91F6-B4F53EA1F729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6:F108" firstHeaderRow="1" firstDataRow="2" firstDataCol="1"/>
  <pivotFields count="31">
    <pivotField showAll="0"/>
    <pivotField numFmtId="15" showAll="0">
      <items count="184">
        <item x="119"/>
        <item x="31"/>
        <item x="116"/>
        <item x="130"/>
        <item x="2"/>
        <item x="16"/>
        <item x="15"/>
        <item x="169"/>
        <item x="47"/>
        <item x="107"/>
        <item x="86"/>
        <item x="134"/>
        <item x="90"/>
        <item x="64"/>
        <item x="160"/>
        <item x="53"/>
        <item x="12"/>
        <item x="105"/>
        <item x="17"/>
        <item x="8"/>
        <item x="123"/>
        <item x="1"/>
        <item x="117"/>
        <item x="145"/>
        <item x="51"/>
        <item x="151"/>
        <item x="103"/>
        <item x="7"/>
        <item x="176"/>
        <item x="108"/>
        <item x="38"/>
        <item x="34"/>
        <item x="139"/>
        <item x="79"/>
        <item x="122"/>
        <item x="159"/>
        <item x="156"/>
        <item x="63"/>
        <item x="23"/>
        <item x="140"/>
        <item x="73"/>
        <item x="39"/>
        <item x="18"/>
        <item x="6"/>
        <item x="66"/>
        <item x="19"/>
        <item x="133"/>
        <item x="5"/>
        <item x="115"/>
        <item x="180"/>
        <item x="171"/>
        <item x="46"/>
        <item x="81"/>
        <item x="4"/>
        <item x="28"/>
        <item x="165"/>
        <item x="55"/>
        <item x="125"/>
        <item x="172"/>
        <item x="132"/>
        <item x="142"/>
        <item x="88"/>
        <item x="83"/>
        <item x="179"/>
        <item x="148"/>
        <item x="41"/>
        <item x="37"/>
        <item x="173"/>
        <item x="72"/>
        <item x="43"/>
        <item x="61"/>
        <item x="71"/>
        <item x="126"/>
        <item x="42"/>
        <item x="112"/>
        <item x="164"/>
        <item x="96"/>
        <item x="89"/>
        <item x="157"/>
        <item x="155"/>
        <item x="178"/>
        <item x="14"/>
        <item x="36"/>
        <item x="101"/>
        <item x="118"/>
        <item x="143"/>
        <item x="161"/>
        <item x="27"/>
        <item x="69"/>
        <item x="49"/>
        <item x="113"/>
        <item x="153"/>
        <item x="137"/>
        <item x="163"/>
        <item x="129"/>
        <item x="104"/>
        <item x="95"/>
        <item x="121"/>
        <item x="20"/>
        <item x="149"/>
        <item x="144"/>
        <item x="170"/>
        <item x="114"/>
        <item x="80"/>
        <item x="50"/>
        <item x="11"/>
        <item x="138"/>
        <item x="54"/>
        <item x="22"/>
        <item x="98"/>
        <item x="92"/>
        <item x="152"/>
        <item x="62"/>
        <item x="100"/>
        <item x="13"/>
        <item x="111"/>
        <item x="21"/>
        <item x="45"/>
        <item x="78"/>
        <item x="181"/>
        <item x="58"/>
        <item x="109"/>
        <item x="57"/>
        <item x="70"/>
        <item x="0"/>
        <item x="77"/>
        <item x="25"/>
        <item x="94"/>
        <item x="65"/>
        <item x="150"/>
        <item x="74"/>
        <item x="9"/>
        <item x="76"/>
        <item x="82"/>
        <item x="175"/>
        <item x="35"/>
        <item x="26"/>
        <item x="146"/>
        <item x="141"/>
        <item x="24"/>
        <item x="120"/>
        <item x="48"/>
        <item x="135"/>
        <item x="3"/>
        <item x="97"/>
        <item x="99"/>
        <item x="106"/>
        <item x="32"/>
        <item x="40"/>
        <item x="85"/>
        <item x="67"/>
        <item x="127"/>
        <item x="154"/>
        <item x="110"/>
        <item x="177"/>
        <item x="158"/>
        <item x="33"/>
        <item x="29"/>
        <item x="136"/>
        <item x="87"/>
        <item x="182"/>
        <item x="56"/>
        <item x="162"/>
        <item x="84"/>
        <item x="44"/>
        <item x="166"/>
        <item x="68"/>
        <item x="60"/>
        <item x="30"/>
        <item x="124"/>
        <item x="93"/>
        <item x="59"/>
        <item x="168"/>
        <item x="10"/>
        <item x="102"/>
        <item x="147"/>
        <item x="174"/>
        <item x="91"/>
        <item x="128"/>
        <item x="52"/>
        <item x="131"/>
        <item x="75"/>
        <item x="167"/>
        <item t="default"/>
      </items>
    </pivotField>
    <pivotField showAll="0"/>
    <pivotField showAll="0"/>
    <pivotField showAll="0">
      <items count="6">
        <item x="2"/>
        <item x="3"/>
        <item x="0"/>
        <item x="1"/>
        <item x="4"/>
        <item t="default"/>
      </items>
    </pivotField>
    <pivotField axis="axisRow" dataField="1" showAll="0" sortType="descending">
      <items count="21">
        <item x="5"/>
        <item x="14"/>
        <item x="6"/>
        <item x="17"/>
        <item x="9"/>
        <item x="2"/>
        <item x="15"/>
        <item x="12"/>
        <item x="19"/>
        <item x="4"/>
        <item x="1"/>
        <item x="7"/>
        <item x="10"/>
        <item x="13"/>
        <item x="0"/>
        <item x="3"/>
        <item x="16"/>
        <item x="18"/>
        <item x="11"/>
        <item x="8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3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5"/>
  </rowFields>
  <rowItems count="21">
    <i>
      <x/>
    </i>
    <i>
      <x v="5"/>
    </i>
    <i>
      <x v="16"/>
    </i>
    <i>
      <x v="3"/>
    </i>
    <i>
      <x v="18"/>
    </i>
    <i>
      <x v="9"/>
    </i>
    <i>
      <x v="13"/>
    </i>
    <i>
      <x v="12"/>
    </i>
    <i>
      <x v="10"/>
    </i>
    <i>
      <x v="14"/>
    </i>
    <i>
      <x v="1"/>
    </i>
    <i>
      <x v="2"/>
    </i>
    <i>
      <x v="15"/>
    </i>
    <i>
      <x v="4"/>
    </i>
    <i>
      <x v="19"/>
    </i>
    <i>
      <x v="8"/>
    </i>
    <i>
      <x v="11"/>
    </i>
    <i>
      <x v="7"/>
    </i>
    <i>
      <x v="17"/>
    </i>
    <i>
      <x v="6"/>
    </i>
    <i t="grand">
      <x/>
    </i>
  </rowItems>
  <colFields count="1">
    <field x="13"/>
  </colFields>
  <colItems count="5">
    <i>
      <x/>
    </i>
    <i>
      <x v="1"/>
    </i>
    <i>
      <x v="2"/>
    </i>
    <i>
      <x v="3"/>
    </i>
    <i t="grand">
      <x/>
    </i>
  </colItems>
  <dataFields count="1">
    <dataField name="Count of Product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05F36D-6F4A-4BD8-BB4F-9C3301AC5469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5:B21" firstHeaderRow="1" firstDataRow="1" firstDataCol="1"/>
  <pivotFields count="23">
    <pivotField showAll="0"/>
    <pivotField numFmtId="15" showAll="0"/>
    <pivotField showAll="0"/>
    <pivotField showAll="0"/>
    <pivotField axis="axisRow" showAll="0" sortType="descending">
      <items count="6">
        <item x="2"/>
        <item x="3"/>
        <item x="0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dragToRow="0" dragToCol="0" dragToPage="0" showAll="0" defaultSubtotal="0"/>
  </pivotFields>
  <rowFields count="1">
    <field x="4"/>
  </rowFields>
  <rowItems count="6">
    <i>
      <x v="4"/>
    </i>
    <i>
      <x v="2"/>
    </i>
    <i>
      <x v="3"/>
    </i>
    <i>
      <x/>
    </i>
    <i>
      <x v="1"/>
    </i>
    <i t="grand">
      <x/>
    </i>
  </rowItems>
  <colItems count="1">
    <i/>
  </colItems>
  <dataFields count="1">
    <dataField name="Sum of Total Price (?)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397E98-D9FB-4065-B5A8-0635E0437246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5:D51" firstHeaderRow="0" firstDataRow="1" firstDataCol="1"/>
  <pivotFields count="23">
    <pivotField showAll="0"/>
    <pivotField numFmtId="15" showAll="0"/>
    <pivotField showAll="0"/>
    <pivotField showAll="0"/>
    <pivotField axis="axisRow" showAll="0">
      <items count="6">
        <item x="2"/>
        <item x="3"/>
        <item x="0"/>
        <item x="1"/>
        <item x="4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dataField="1" dragToRow="0" dragToCol="0" dragToPage="0" showAll="0" defaultSubtota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iscount Rate" fld="8" baseField="0" baseItem="0"/>
    <dataField name="Sum of Unit Price (?)" fld="7" baseField="0" baseItem="0"/>
    <dataField name="Sum of Effective discount rate" fld="22" baseField="0" baseItem="0" numFmtId="10"/>
  </dataFields>
  <formats count="1">
    <format dxfId="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6B06F5-2DB6-419D-89B5-067A0C0A33A7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1503" firstHeaderRow="1" firstDataRow="1" firstDataCol="1"/>
  <pivotFields count="31">
    <pivotField axis="axisRow" showAll="0">
      <items count="15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t="default"/>
      </items>
    </pivotField>
    <pivotField numFmtId="15" showAll="0">
      <items count="184">
        <item x="119"/>
        <item x="31"/>
        <item x="116"/>
        <item x="130"/>
        <item x="2"/>
        <item x="16"/>
        <item x="15"/>
        <item x="169"/>
        <item x="47"/>
        <item x="107"/>
        <item x="86"/>
        <item x="134"/>
        <item x="90"/>
        <item x="64"/>
        <item x="160"/>
        <item x="53"/>
        <item x="12"/>
        <item x="105"/>
        <item x="17"/>
        <item x="8"/>
        <item x="123"/>
        <item x="1"/>
        <item x="117"/>
        <item x="145"/>
        <item x="51"/>
        <item x="151"/>
        <item x="103"/>
        <item x="7"/>
        <item x="176"/>
        <item x="108"/>
        <item x="38"/>
        <item x="34"/>
        <item x="139"/>
        <item x="79"/>
        <item x="122"/>
        <item x="159"/>
        <item x="156"/>
        <item x="63"/>
        <item x="23"/>
        <item x="140"/>
        <item x="73"/>
        <item x="39"/>
        <item x="18"/>
        <item x="6"/>
        <item x="66"/>
        <item x="19"/>
        <item x="133"/>
        <item x="5"/>
        <item x="115"/>
        <item x="180"/>
        <item x="171"/>
        <item x="46"/>
        <item x="81"/>
        <item x="4"/>
        <item x="28"/>
        <item x="165"/>
        <item x="55"/>
        <item x="125"/>
        <item x="172"/>
        <item x="132"/>
        <item x="142"/>
        <item x="88"/>
        <item x="83"/>
        <item x="179"/>
        <item x="148"/>
        <item x="41"/>
        <item x="37"/>
        <item x="173"/>
        <item x="72"/>
        <item x="43"/>
        <item x="61"/>
        <item x="71"/>
        <item x="126"/>
        <item x="42"/>
        <item x="112"/>
        <item x="164"/>
        <item x="96"/>
        <item x="89"/>
        <item x="157"/>
        <item x="155"/>
        <item x="178"/>
        <item x="14"/>
        <item x="36"/>
        <item x="101"/>
        <item x="118"/>
        <item x="143"/>
        <item x="161"/>
        <item x="27"/>
        <item x="69"/>
        <item x="49"/>
        <item x="113"/>
        <item x="153"/>
        <item x="137"/>
        <item x="163"/>
        <item x="129"/>
        <item x="104"/>
        <item x="95"/>
        <item x="121"/>
        <item x="20"/>
        <item x="149"/>
        <item x="144"/>
        <item x="170"/>
        <item x="114"/>
        <item x="80"/>
        <item x="50"/>
        <item x="11"/>
        <item x="138"/>
        <item x="54"/>
        <item x="22"/>
        <item x="98"/>
        <item x="92"/>
        <item x="152"/>
        <item x="62"/>
        <item x="100"/>
        <item x="13"/>
        <item x="111"/>
        <item x="21"/>
        <item x="45"/>
        <item x="78"/>
        <item x="181"/>
        <item x="58"/>
        <item x="109"/>
        <item x="57"/>
        <item x="70"/>
        <item x="0"/>
        <item x="77"/>
        <item x="25"/>
        <item x="94"/>
        <item x="65"/>
        <item x="150"/>
        <item x="74"/>
        <item x="9"/>
        <item x="76"/>
        <item x="82"/>
        <item x="175"/>
        <item x="35"/>
        <item x="26"/>
        <item x="146"/>
        <item x="141"/>
        <item x="24"/>
        <item x="120"/>
        <item x="48"/>
        <item x="135"/>
        <item x="3"/>
        <item x="97"/>
        <item x="99"/>
        <item x="106"/>
        <item x="32"/>
        <item x="40"/>
        <item x="85"/>
        <item x="67"/>
        <item x="127"/>
        <item x="154"/>
        <item x="110"/>
        <item x="177"/>
        <item x="158"/>
        <item x="33"/>
        <item x="29"/>
        <item x="136"/>
        <item x="87"/>
        <item x="182"/>
        <item x="56"/>
        <item x="162"/>
        <item x="84"/>
        <item x="44"/>
        <item x="166"/>
        <item x="68"/>
        <item x="60"/>
        <item x="30"/>
        <item x="124"/>
        <item x="93"/>
        <item x="59"/>
        <item x="168"/>
        <item x="10"/>
        <item x="102"/>
        <item x="147"/>
        <item x="174"/>
        <item x="91"/>
        <item x="128"/>
        <item x="52"/>
        <item x="131"/>
        <item x="75"/>
        <item x="1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1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15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 t="grand">
      <x/>
    </i>
  </rowItems>
  <colItems count="1">
    <i/>
  </colItems>
  <dataFields count="1">
    <dataField name="Sum of Net revenue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37BFF0-B620-4E96-8F60-F3874380D1F8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28" firstHeaderRow="1" firstDataRow="1" firstDataCol="1"/>
  <pivotFields count="31">
    <pivotField showAll="0"/>
    <pivotField numFmtId="15" showAll="0">
      <items count="184">
        <item x="119"/>
        <item x="31"/>
        <item x="116"/>
        <item x="130"/>
        <item x="2"/>
        <item x="16"/>
        <item x="15"/>
        <item x="169"/>
        <item x="47"/>
        <item x="107"/>
        <item x="86"/>
        <item x="134"/>
        <item x="90"/>
        <item x="64"/>
        <item x="160"/>
        <item x="53"/>
        <item x="12"/>
        <item x="105"/>
        <item x="17"/>
        <item x="8"/>
        <item x="123"/>
        <item x="1"/>
        <item x="117"/>
        <item x="145"/>
        <item x="51"/>
        <item x="151"/>
        <item x="103"/>
        <item x="7"/>
        <item x="176"/>
        <item x="108"/>
        <item x="38"/>
        <item x="34"/>
        <item x="139"/>
        <item x="79"/>
        <item x="122"/>
        <item x="159"/>
        <item x="156"/>
        <item x="63"/>
        <item x="23"/>
        <item x="140"/>
        <item x="73"/>
        <item x="39"/>
        <item x="18"/>
        <item x="6"/>
        <item x="66"/>
        <item x="19"/>
        <item x="133"/>
        <item x="5"/>
        <item x="115"/>
        <item x="180"/>
        <item x="171"/>
        <item x="46"/>
        <item x="81"/>
        <item x="4"/>
        <item x="28"/>
        <item x="165"/>
        <item x="55"/>
        <item x="125"/>
        <item x="172"/>
        <item x="132"/>
        <item x="142"/>
        <item x="88"/>
        <item x="83"/>
        <item x="179"/>
        <item x="148"/>
        <item x="41"/>
        <item x="37"/>
        <item x="173"/>
        <item x="72"/>
        <item x="43"/>
        <item x="61"/>
        <item x="71"/>
        <item x="126"/>
        <item x="42"/>
        <item x="112"/>
        <item x="164"/>
        <item x="96"/>
        <item x="89"/>
        <item x="157"/>
        <item x="155"/>
        <item x="178"/>
        <item x="14"/>
        <item x="36"/>
        <item x="101"/>
        <item x="118"/>
        <item x="143"/>
        <item x="161"/>
        <item x="27"/>
        <item x="69"/>
        <item x="49"/>
        <item x="113"/>
        <item x="153"/>
        <item x="137"/>
        <item x="163"/>
        <item x="129"/>
        <item x="104"/>
        <item x="95"/>
        <item x="121"/>
        <item x="20"/>
        <item x="149"/>
        <item x="144"/>
        <item x="170"/>
        <item x="114"/>
        <item x="80"/>
        <item x="50"/>
        <item x="11"/>
        <item x="138"/>
        <item x="54"/>
        <item x="22"/>
        <item x="98"/>
        <item x="92"/>
        <item x="152"/>
        <item x="62"/>
        <item x="100"/>
        <item x="13"/>
        <item x="111"/>
        <item x="21"/>
        <item x="45"/>
        <item x="78"/>
        <item x="181"/>
        <item x="58"/>
        <item x="109"/>
        <item x="57"/>
        <item x="70"/>
        <item x="0"/>
        <item x="77"/>
        <item x="25"/>
        <item x="94"/>
        <item x="65"/>
        <item x="150"/>
        <item x="74"/>
        <item x="9"/>
        <item x="76"/>
        <item x="82"/>
        <item x="175"/>
        <item x="35"/>
        <item x="26"/>
        <item x="146"/>
        <item x="141"/>
        <item x="24"/>
        <item x="120"/>
        <item x="48"/>
        <item x="135"/>
        <item x="3"/>
        <item x="97"/>
        <item x="99"/>
        <item x="106"/>
        <item x="32"/>
        <item x="40"/>
        <item x="85"/>
        <item x="67"/>
        <item x="127"/>
        <item x="154"/>
        <item x="110"/>
        <item x="177"/>
        <item x="158"/>
        <item x="33"/>
        <item x="29"/>
        <item x="136"/>
        <item x="87"/>
        <item x="182"/>
        <item x="56"/>
        <item x="162"/>
        <item x="84"/>
        <item x="44"/>
        <item x="166"/>
        <item x="68"/>
        <item x="60"/>
        <item x="30"/>
        <item x="124"/>
        <item x="93"/>
        <item x="59"/>
        <item x="168"/>
        <item x="10"/>
        <item x="102"/>
        <item x="147"/>
        <item x="174"/>
        <item x="91"/>
        <item x="128"/>
        <item x="52"/>
        <item x="131"/>
        <item x="75"/>
        <item x="167"/>
        <item t="default"/>
      </items>
    </pivotField>
    <pivotField showAll="0"/>
    <pivotField axis="axisRow" showAll="0">
      <items count="5">
        <item x="2"/>
        <item x="0"/>
        <item x="3"/>
        <item x="1"/>
        <item t="default"/>
      </items>
    </pivotField>
    <pivotField axis="axisRow" showAll="0">
      <items count="6">
        <item x="2"/>
        <item x="3"/>
        <item x="0"/>
        <item x="1"/>
        <item x="4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ragToRow="0" dragToCol="0" dragToPage="0" showAll="0" defaultSubtotal="0"/>
    <pivotField dragToRow="0" dragToCol="0" dragToPage="0" showAll="0" defaultSubtotal="0"/>
  </pivotFields>
  <rowFields count="2">
    <field x="4"/>
    <field x="3"/>
  </rowFields>
  <rowItems count="2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Average of Quantity" fld="6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2E3D-7C18-4BA5-87E2-8FBB224EBE47}">
  <dimension ref="A1:Y1501"/>
  <sheetViews>
    <sheetView zoomScaleNormal="100" workbookViewId="0">
      <selection sqref="A1:Y1501"/>
    </sheetView>
  </sheetViews>
  <sheetFormatPr defaultRowHeight="15" x14ac:dyDescent="0.25"/>
  <cols>
    <col min="1" max="1" width="11.28515625" customWidth="1"/>
    <col min="2" max="2" width="11" customWidth="1"/>
    <col min="9" max="9" width="13.42578125" customWidth="1"/>
    <col min="10" max="10" width="13.85546875" customWidth="1"/>
    <col min="11" max="11" width="15.42578125" customWidth="1"/>
    <col min="12" max="12" width="19" customWidth="1"/>
    <col min="13" max="13" width="14.42578125" customWidth="1"/>
    <col min="14" max="14" width="19.42578125" customWidth="1"/>
    <col min="15" max="15" width="13.85546875" customWidth="1"/>
    <col min="16" max="16" width="14.7109375" customWidth="1"/>
    <col min="17" max="17" width="17.5703125" customWidth="1"/>
    <col min="18" max="18" width="24" customWidth="1"/>
    <col min="19" max="19" width="21.5703125" customWidth="1"/>
    <col min="20" max="20" width="23.7109375" customWidth="1"/>
    <col min="21" max="22" width="20" customWidth="1"/>
    <col min="23" max="23" width="18.5703125" customWidth="1"/>
    <col min="24" max="24" width="14.140625" customWidth="1"/>
    <col min="25" max="25" width="11.4257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1570</v>
      </c>
      <c r="P1" t="s">
        <v>1571</v>
      </c>
      <c r="Q1" t="s">
        <v>1572</v>
      </c>
      <c r="R1" t="s">
        <v>1573</v>
      </c>
      <c r="S1" t="s">
        <v>1574</v>
      </c>
      <c r="T1" t="s">
        <v>1576</v>
      </c>
      <c r="U1" t="s">
        <v>1579</v>
      </c>
      <c r="V1" t="s">
        <v>1578</v>
      </c>
      <c r="W1" t="s">
        <v>1592</v>
      </c>
      <c r="X1" t="s">
        <v>1596</v>
      </c>
      <c r="Y1" t="s">
        <v>1597</v>
      </c>
    </row>
    <row r="2" spans="1:25" x14ac:dyDescent="0.25">
      <c r="A2" t="s">
        <v>14</v>
      </c>
      <c r="B2" s="1">
        <v>45784</v>
      </c>
      <c r="C2" t="s">
        <v>15</v>
      </c>
      <c r="D2" t="s">
        <v>16</v>
      </c>
      <c r="E2" t="s">
        <v>17</v>
      </c>
      <c r="F2" t="s">
        <v>18</v>
      </c>
      <c r="G2">
        <v>2</v>
      </c>
      <c r="H2">
        <v>3708.71</v>
      </c>
      <c r="I2">
        <v>0.17</v>
      </c>
      <c r="J2">
        <v>6156.46</v>
      </c>
      <c r="K2" t="s">
        <v>19</v>
      </c>
      <c r="L2" t="s">
        <v>20</v>
      </c>
      <c r="M2" t="s">
        <v>21</v>
      </c>
      <c r="N2" t="s">
        <v>22</v>
      </c>
      <c r="O2">
        <f t="shared" ref="O2:O65" si="0">G:G*H:H</f>
        <v>7417.42</v>
      </c>
      <c r="P2">
        <f t="shared" ref="P2:P65" si="1">O:O*(1-I:I)</f>
        <v>6156.4585999999999</v>
      </c>
      <c r="Q2">
        <f t="shared" ref="Q2:Q65" si="2">SUMIF(E:E,E2,P:P)</f>
        <v>2058812.7634000003</v>
      </c>
      <c r="R2">
        <f t="shared" ref="R2:R10" si="3">SUMIF(F:F,F2,P:P)</f>
        <v>480621.8492000004</v>
      </c>
      <c r="S2" s="4">
        <f t="shared" ref="S2:S17" si="4">R2/Q2*100</f>
        <v>23.344611892063636</v>
      </c>
      <c r="T2">
        <f t="shared" ref="T2:T65" si="5">AVERAGEIF(L:L,L2,J:J)</f>
        <v>6400.6183730158691</v>
      </c>
      <c r="U2">
        <f t="shared" ref="U2:U65" si="6">O2-P2</f>
        <v>1260.9614000000001</v>
      </c>
      <c r="V2" s="4">
        <f>I2/H2*100</f>
        <v>4.5838040720358299E-3</v>
      </c>
      <c r="W2">
        <f>IF(N2="Delivered",1,0)</f>
        <v>1</v>
      </c>
      <c r="X2">
        <f>IF(N2="Returned",1,0)</f>
        <v>0</v>
      </c>
      <c r="Y2">
        <f>IF(N2="Cancelled",1,0)</f>
        <v>0</v>
      </c>
    </row>
    <row r="3" spans="1:25" x14ac:dyDescent="0.25">
      <c r="A3" t="s">
        <v>23</v>
      </c>
      <c r="B3" s="1">
        <v>45681</v>
      </c>
      <c r="C3" t="s">
        <v>24</v>
      </c>
      <c r="D3" t="s">
        <v>25</v>
      </c>
      <c r="E3" t="s">
        <v>17</v>
      </c>
      <c r="F3" t="s">
        <v>18</v>
      </c>
      <c r="G3">
        <v>5</v>
      </c>
      <c r="H3">
        <v>3049.89</v>
      </c>
      <c r="I3">
        <v>0.14000000000000001</v>
      </c>
      <c r="J3">
        <v>13114.53</v>
      </c>
      <c r="K3" t="s">
        <v>19</v>
      </c>
      <c r="L3" t="s">
        <v>20</v>
      </c>
      <c r="M3" t="s">
        <v>21</v>
      </c>
      <c r="N3" t="s">
        <v>22</v>
      </c>
      <c r="O3">
        <f t="shared" si="0"/>
        <v>15249.449999999999</v>
      </c>
      <c r="P3">
        <f t="shared" si="1"/>
        <v>13114.526999999998</v>
      </c>
      <c r="Q3">
        <f t="shared" si="2"/>
        <v>2058812.7634000003</v>
      </c>
      <c r="R3">
        <f t="shared" si="3"/>
        <v>480621.8492000004</v>
      </c>
      <c r="S3" s="4">
        <f t="shared" si="4"/>
        <v>23.344611892063636</v>
      </c>
      <c r="T3">
        <f t="shared" si="5"/>
        <v>6400.6183730158691</v>
      </c>
      <c r="U3">
        <f t="shared" si="6"/>
        <v>2134.9230000000007</v>
      </c>
      <c r="V3" s="4">
        <f t="shared" ref="V3:V66" si="7">I3/H3*100</f>
        <v>4.5903294872929852E-3</v>
      </c>
      <c r="W3">
        <f t="shared" ref="W3:W66" si="8">IF(N3="Delivered",1,0)</f>
        <v>1</v>
      </c>
      <c r="X3">
        <f t="shared" ref="X3:X66" si="9">IF(N3="Returned",1,0)</f>
        <v>0</v>
      </c>
      <c r="Y3">
        <f t="shared" ref="Y3:Y66" si="10">IF(N3="Cancelled",1,0)</f>
        <v>0</v>
      </c>
    </row>
    <row r="4" spans="1:25" x14ac:dyDescent="0.25">
      <c r="A4" t="s">
        <v>26</v>
      </c>
      <c r="B4" s="1">
        <v>45664</v>
      </c>
      <c r="C4" t="s">
        <v>24</v>
      </c>
      <c r="D4" t="s">
        <v>16</v>
      </c>
      <c r="E4" t="s">
        <v>27</v>
      </c>
      <c r="F4" t="s">
        <v>28</v>
      </c>
      <c r="G4">
        <v>4</v>
      </c>
      <c r="H4">
        <v>1767.23</v>
      </c>
      <c r="I4">
        <v>0.04</v>
      </c>
      <c r="J4">
        <v>6786.16</v>
      </c>
      <c r="K4" t="s">
        <v>19</v>
      </c>
      <c r="L4" t="s">
        <v>29</v>
      </c>
      <c r="M4" t="s">
        <v>30</v>
      </c>
      <c r="N4" t="s">
        <v>22</v>
      </c>
      <c r="O4">
        <f t="shared" si="0"/>
        <v>7068.92</v>
      </c>
      <c r="P4">
        <f t="shared" si="1"/>
        <v>6786.1632</v>
      </c>
      <c r="Q4">
        <f t="shared" si="2"/>
        <v>1975775.7839999988</v>
      </c>
      <c r="R4">
        <f t="shared" si="3"/>
        <v>519384.58510000008</v>
      </c>
      <c r="S4" s="4">
        <f t="shared" si="4"/>
        <v>26.287627842492089</v>
      </c>
      <c r="T4">
        <f t="shared" si="5"/>
        <v>7014.593770491806</v>
      </c>
      <c r="U4">
        <f t="shared" si="6"/>
        <v>282.75680000000011</v>
      </c>
      <c r="V4" s="4">
        <f t="shared" si="7"/>
        <v>2.26342920842222E-3</v>
      </c>
      <c r="W4">
        <f t="shared" si="8"/>
        <v>1</v>
      </c>
      <c r="X4">
        <f t="shared" si="9"/>
        <v>0</v>
      </c>
      <c r="Y4">
        <f t="shared" si="10"/>
        <v>0</v>
      </c>
    </row>
    <row r="5" spans="1:25" x14ac:dyDescent="0.25">
      <c r="A5" t="s">
        <v>31</v>
      </c>
      <c r="B5" s="1">
        <v>45803</v>
      </c>
      <c r="C5" t="s">
        <v>15</v>
      </c>
      <c r="D5" t="s">
        <v>16</v>
      </c>
      <c r="E5" t="s">
        <v>17</v>
      </c>
      <c r="F5" t="s">
        <v>32</v>
      </c>
      <c r="G5">
        <v>1</v>
      </c>
      <c r="H5">
        <v>3675.69</v>
      </c>
      <c r="I5">
        <v>0.13</v>
      </c>
      <c r="J5">
        <v>3197.85</v>
      </c>
      <c r="K5" t="s">
        <v>33</v>
      </c>
      <c r="L5" t="s">
        <v>34</v>
      </c>
      <c r="M5" t="s">
        <v>30</v>
      </c>
      <c r="N5" t="s">
        <v>22</v>
      </c>
      <c r="O5">
        <f t="shared" si="0"/>
        <v>3675.69</v>
      </c>
      <c r="P5">
        <f t="shared" si="1"/>
        <v>3197.8503000000001</v>
      </c>
      <c r="Q5">
        <f t="shared" si="2"/>
        <v>2058812.7634000003</v>
      </c>
      <c r="R5">
        <f t="shared" si="3"/>
        <v>602699.50729999982</v>
      </c>
      <c r="S5" s="4">
        <f t="shared" si="4"/>
        <v>29.27412914930056</v>
      </c>
      <c r="T5">
        <f t="shared" si="5"/>
        <v>6557.4564173228364</v>
      </c>
      <c r="U5">
        <f t="shared" si="6"/>
        <v>477.83969999999999</v>
      </c>
      <c r="V5" s="4">
        <f t="shared" si="7"/>
        <v>3.5367509229559616E-3</v>
      </c>
      <c r="W5">
        <f t="shared" si="8"/>
        <v>1</v>
      </c>
      <c r="X5">
        <f t="shared" si="9"/>
        <v>0</v>
      </c>
      <c r="Y5">
        <f t="shared" si="10"/>
        <v>0</v>
      </c>
    </row>
    <row r="6" spans="1:25" x14ac:dyDescent="0.25">
      <c r="A6" t="s">
        <v>35</v>
      </c>
      <c r="B6" s="1">
        <v>45713</v>
      </c>
      <c r="C6" t="s">
        <v>36</v>
      </c>
      <c r="D6" t="s">
        <v>16</v>
      </c>
      <c r="E6" t="s">
        <v>27</v>
      </c>
      <c r="F6" t="s">
        <v>28</v>
      </c>
      <c r="G6">
        <v>1</v>
      </c>
      <c r="H6">
        <v>324.54000000000002</v>
      </c>
      <c r="I6">
        <v>0.06</v>
      </c>
      <c r="J6">
        <v>305.07</v>
      </c>
      <c r="K6" t="s">
        <v>19</v>
      </c>
      <c r="L6" t="s">
        <v>29</v>
      </c>
      <c r="M6" t="s">
        <v>30</v>
      </c>
      <c r="N6" t="s">
        <v>37</v>
      </c>
      <c r="O6">
        <f t="shared" si="0"/>
        <v>324.54000000000002</v>
      </c>
      <c r="P6">
        <f t="shared" si="1"/>
        <v>305.06760000000003</v>
      </c>
      <c r="Q6">
        <f t="shared" si="2"/>
        <v>1975775.7839999988</v>
      </c>
      <c r="R6">
        <f t="shared" si="3"/>
        <v>519384.58510000008</v>
      </c>
      <c r="S6" s="4">
        <f t="shared" si="4"/>
        <v>26.287627842492089</v>
      </c>
      <c r="T6">
        <f t="shared" si="5"/>
        <v>7014.593770491806</v>
      </c>
      <c r="U6">
        <f t="shared" si="6"/>
        <v>19.472399999999993</v>
      </c>
      <c r="V6" s="4">
        <f t="shared" si="7"/>
        <v>1.8487705675725642E-2</v>
      </c>
      <c r="W6">
        <f t="shared" si="8"/>
        <v>0</v>
      </c>
      <c r="X6">
        <f t="shared" si="9"/>
        <v>1</v>
      </c>
      <c r="Y6">
        <f t="shared" si="10"/>
        <v>0</v>
      </c>
    </row>
    <row r="7" spans="1:25" x14ac:dyDescent="0.25">
      <c r="A7" t="s">
        <v>38</v>
      </c>
      <c r="B7" s="1">
        <v>45707</v>
      </c>
      <c r="C7" t="s">
        <v>15</v>
      </c>
      <c r="D7" t="s">
        <v>39</v>
      </c>
      <c r="E7" t="s">
        <v>17</v>
      </c>
      <c r="F7" t="s">
        <v>40</v>
      </c>
      <c r="G7">
        <v>3</v>
      </c>
      <c r="H7">
        <v>897.01</v>
      </c>
      <c r="I7">
        <v>0.09</v>
      </c>
      <c r="J7">
        <v>2448.84</v>
      </c>
      <c r="K7" t="s">
        <v>41</v>
      </c>
      <c r="L7" t="s">
        <v>29</v>
      </c>
      <c r="M7" t="s">
        <v>21</v>
      </c>
      <c r="N7" t="s">
        <v>22</v>
      </c>
      <c r="O7">
        <f t="shared" si="0"/>
        <v>2691.0299999999997</v>
      </c>
      <c r="P7">
        <f t="shared" si="1"/>
        <v>2448.8372999999997</v>
      </c>
      <c r="Q7">
        <f t="shared" si="2"/>
        <v>2058812.7634000003</v>
      </c>
      <c r="R7">
        <f t="shared" si="3"/>
        <v>485699.06720000017</v>
      </c>
      <c r="S7" s="4">
        <f t="shared" si="4"/>
        <v>23.591220913061495</v>
      </c>
      <c r="T7">
        <f t="shared" si="5"/>
        <v>7014.593770491806</v>
      </c>
      <c r="U7">
        <f t="shared" si="6"/>
        <v>242.19270000000006</v>
      </c>
      <c r="V7" s="4">
        <f t="shared" si="7"/>
        <v>1.0033332961728409E-2</v>
      </c>
      <c r="W7">
        <f t="shared" si="8"/>
        <v>1</v>
      </c>
      <c r="X7">
        <f t="shared" si="9"/>
        <v>0</v>
      </c>
      <c r="Y7">
        <f t="shared" si="10"/>
        <v>0</v>
      </c>
    </row>
    <row r="8" spans="1:25" x14ac:dyDescent="0.25">
      <c r="A8" t="s">
        <v>42</v>
      </c>
      <c r="B8" s="1">
        <v>45703</v>
      </c>
      <c r="C8" t="s">
        <v>36</v>
      </c>
      <c r="D8" t="s">
        <v>43</v>
      </c>
      <c r="E8" t="s">
        <v>17</v>
      </c>
      <c r="F8" t="s">
        <v>44</v>
      </c>
      <c r="G8">
        <v>4</v>
      </c>
      <c r="H8">
        <v>1959.33</v>
      </c>
      <c r="I8">
        <v>0.25</v>
      </c>
      <c r="J8">
        <v>5877.99</v>
      </c>
      <c r="K8" t="s">
        <v>19</v>
      </c>
      <c r="L8" t="s">
        <v>20</v>
      </c>
      <c r="M8" t="s">
        <v>21</v>
      </c>
      <c r="N8" t="s">
        <v>22</v>
      </c>
      <c r="O8">
        <f t="shared" si="0"/>
        <v>7837.32</v>
      </c>
      <c r="P8">
        <f t="shared" si="1"/>
        <v>5877.99</v>
      </c>
      <c r="Q8">
        <f t="shared" si="2"/>
        <v>2058812.7634000003</v>
      </c>
      <c r="R8">
        <f t="shared" si="3"/>
        <v>489792.33969999984</v>
      </c>
      <c r="S8" s="4">
        <f t="shared" si="4"/>
        <v>23.790038045574306</v>
      </c>
      <c r="T8">
        <f t="shared" si="5"/>
        <v>6400.6183730158691</v>
      </c>
      <c r="U8">
        <f t="shared" si="6"/>
        <v>1959.33</v>
      </c>
      <c r="V8" s="4">
        <f t="shared" si="7"/>
        <v>1.2759463694222005E-2</v>
      </c>
      <c r="W8">
        <f t="shared" si="8"/>
        <v>1</v>
      </c>
      <c r="X8">
        <f t="shared" si="9"/>
        <v>0</v>
      </c>
      <c r="Y8">
        <f t="shared" si="10"/>
        <v>0</v>
      </c>
    </row>
    <row r="9" spans="1:25" x14ac:dyDescent="0.25">
      <c r="A9" t="s">
        <v>45</v>
      </c>
      <c r="B9" s="1">
        <v>45687</v>
      </c>
      <c r="C9" t="s">
        <v>24</v>
      </c>
      <c r="D9" t="s">
        <v>39</v>
      </c>
      <c r="E9" t="s">
        <v>17</v>
      </c>
      <c r="F9" t="s">
        <v>44</v>
      </c>
      <c r="G9">
        <v>3</v>
      </c>
      <c r="H9">
        <v>424.32</v>
      </c>
      <c r="I9">
        <v>0.23</v>
      </c>
      <c r="J9">
        <v>980.18</v>
      </c>
      <c r="K9" t="s">
        <v>46</v>
      </c>
      <c r="L9" t="s">
        <v>34</v>
      </c>
      <c r="M9" t="s">
        <v>21</v>
      </c>
      <c r="N9" t="s">
        <v>22</v>
      </c>
      <c r="O9">
        <f t="shared" si="0"/>
        <v>1272.96</v>
      </c>
      <c r="P9">
        <f t="shared" si="1"/>
        <v>980.17920000000004</v>
      </c>
      <c r="Q9">
        <f t="shared" si="2"/>
        <v>2058812.7634000003</v>
      </c>
      <c r="R9">
        <f t="shared" si="3"/>
        <v>489792.33969999984</v>
      </c>
      <c r="S9" s="4">
        <f t="shared" si="4"/>
        <v>23.790038045574306</v>
      </c>
      <c r="T9">
        <f t="shared" si="5"/>
        <v>6557.4564173228364</v>
      </c>
      <c r="U9">
        <f t="shared" si="6"/>
        <v>292.7808</v>
      </c>
      <c r="V9" s="4">
        <f t="shared" si="7"/>
        <v>5.4204374057315236E-2</v>
      </c>
      <c r="W9">
        <f t="shared" si="8"/>
        <v>1</v>
      </c>
      <c r="X9">
        <f t="shared" si="9"/>
        <v>0</v>
      </c>
      <c r="Y9">
        <f t="shared" si="10"/>
        <v>0</v>
      </c>
    </row>
    <row r="10" spans="1:25" x14ac:dyDescent="0.25">
      <c r="A10" t="s">
        <v>47</v>
      </c>
      <c r="B10" s="1">
        <v>45803</v>
      </c>
      <c r="C10" t="s">
        <v>48</v>
      </c>
      <c r="D10" t="s">
        <v>25</v>
      </c>
      <c r="E10" t="s">
        <v>49</v>
      </c>
      <c r="F10" t="s">
        <v>50</v>
      </c>
      <c r="G10">
        <v>2</v>
      </c>
      <c r="H10">
        <v>1308.47</v>
      </c>
      <c r="I10">
        <v>0.14000000000000001</v>
      </c>
      <c r="J10">
        <v>2250.5700000000002</v>
      </c>
      <c r="K10" t="s">
        <v>19</v>
      </c>
      <c r="L10" t="s">
        <v>34</v>
      </c>
      <c r="M10" t="s">
        <v>30</v>
      </c>
      <c r="N10" t="s">
        <v>37</v>
      </c>
      <c r="O10">
        <f t="shared" si="0"/>
        <v>2616.94</v>
      </c>
      <c r="P10">
        <f t="shared" si="1"/>
        <v>2250.5684000000001</v>
      </c>
      <c r="Q10">
        <f t="shared" si="2"/>
        <v>1954015.6870999979</v>
      </c>
      <c r="R10">
        <f t="shared" si="3"/>
        <v>645482.58080000023</v>
      </c>
      <c r="S10" s="4">
        <f t="shared" si="4"/>
        <v>33.033643745100974</v>
      </c>
      <c r="T10">
        <f t="shared" si="5"/>
        <v>6557.4564173228364</v>
      </c>
      <c r="U10">
        <f t="shared" si="6"/>
        <v>366.37159999999994</v>
      </c>
      <c r="V10" s="4">
        <f t="shared" si="7"/>
        <v>1.0699519285883512E-2</v>
      </c>
      <c r="W10">
        <f t="shared" si="8"/>
        <v>0</v>
      </c>
      <c r="X10">
        <f t="shared" si="9"/>
        <v>1</v>
      </c>
      <c r="Y10">
        <f t="shared" si="10"/>
        <v>0</v>
      </c>
    </row>
    <row r="11" spans="1:25" x14ac:dyDescent="0.25">
      <c r="A11" t="s">
        <v>51</v>
      </c>
      <c r="B11" s="1">
        <v>45679</v>
      </c>
      <c r="C11" t="s">
        <v>52</v>
      </c>
      <c r="D11" t="s">
        <v>43</v>
      </c>
      <c r="E11" t="s">
        <v>49</v>
      </c>
      <c r="F11" t="s">
        <v>53</v>
      </c>
      <c r="G11">
        <v>4</v>
      </c>
      <c r="H11">
        <v>545.46</v>
      </c>
      <c r="I11">
        <v>0.01</v>
      </c>
      <c r="J11">
        <v>2160.02</v>
      </c>
      <c r="K11" t="s">
        <v>19</v>
      </c>
      <c r="L11" t="s">
        <v>29</v>
      </c>
      <c r="M11" t="s">
        <v>54</v>
      </c>
      <c r="N11" t="s">
        <v>22</v>
      </c>
      <c r="O11">
        <f t="shared" si="0"/>
        <v>2181.84</v>
      </c>
      <c r="P11">
        <f t="shared" si="1"/>
        <v>2160.0216</v>
      </c>
      <c r="Q11">
        <f t="shared" si="2"/>
        <v>1954015.6870999979</v>
      </c>
      <c r="S11" s="4">
        <f t="shared" si="4"/>
        <v>0</v>
      </c>
      <c r="T11">
        <f t="shared" si="5"/>
        <v>7014.593770491806</v>
      </c>
      <c r="U11">
        <f t="shared" si="6"/>
        <v>21.818400000000111</v>
      </c>
      <c r="V11" s="4">
        <f t="shared" si="7"/>
        <v>1.8333150001833313E-3</v>
      </c>
      <c r="W11">
        <f t="shared" si="8"/>
        <v>1</v>
      </c>
      <c r="X11">
        <f t="shared" si="9"/>
        <v>0</v>
      </c>
      <c r="Y11">
        <f t="shared" si="10"/>
        <v>0</v>
      </c>
    </row>
    <row r="12" spans="1:25" x14ac:dyDescent="0.25">
      <c r="A12" t="s">
        <v>55</v>
      </c>
      <c r="B12" s="1">
        <v>45791</v>
      </c>
      <c r="C12" t="s">
        <v>48</v>
      </c>
      <c r="D12" t="s">
        <v>16</v>
      </c>
      <c r="E12" t="s">
        <v>49</v>
      </c>
      <c r="F12" t="s">
        <v>56</v>
      </c>
      <c r="G12">
        <v>4</v>
      </c>
      <c r="H12">
        <v>2692.66</v>
      </c>
      <c r="I12">
        <v>0.24</v>
      </c>
      <c r="J12">
        <v>8185.69</v>
      </c>
      <c r="K12" t="s">
        <v>41</v>
      </c>
      <c r="L12" t="s">
        <v>29</v>
      </c>
      <c r="M12" t="s">
        <v>54</v>
      </c>
      <c r="N12" t="s">
        <v>22</v>
      </c>
      <c r="O12">
        <f t="shared" si="0"/>
        <v>10770.64</v>
      </c>
      <c r="P12">
        <f t="shared" si="1"/>
        <v>8185.6863999999996</v>
      </c>
      <c r="Q12">
        <f t="shared" si="2"/>
        <v>1954015.6870999979</v>
      </c>
      <c r="S12" s="4">
        <f t="shared" si="4"/>
        <v>0</v>
      </c>
      <c r="T12">
        <f t="shared" si="5"/>
        <v>7014.593770491806</v>
      </c>
      <c r="U12">
        <f t="shared" si="6"/>
        <v>2584.9535999999998</v>
      </c>
      <c r="V12" s="4">
        <f t="shared" si="7"/>
        <v>8.9131193689511497E-3</v>
      </c>
      <c r="W12">
        <f t="shared" si="8"/>
        <v>1</v>
      </c>
      <c r="X12">
        <f t="shared" si="9"/>
        <v>0</v>
      </c>
      <c r="Y12">
        <f t="shared" si="10"/>
        <v>0</v>
      </c>
    </row>
    <row r="13" spans="1:25" x14ac:dyDescent="0.25">
      <c r="A13" t="s">
        <v>57</v>
      </c>
      <c r="B13" s="1">
        <v>45803</v>
      </c>
      <c r="C13" t="s">
        <v>15</v>
      </c>
      <c r="D13" t="s">
        <v>39</v>
      </c>
      <c r="E13" t="s">
        <v>27</v>
      </c>
      <c r="F13" t="s">
        <v>28</v>
      </c>
      <c r="G13">
        <v>4</v>
      </c>
      <c r="H13">
        <v>874.97</v>
      </c>
      <c r="I13">
        <v>0</v>
      </c>
      <c r="J13">
        <v>3499.88</v>
      </c>
      <c r="K13" t="s">
        <v>58</v>
      </c>
      <c r="L13" t="s">
        <v>34</v>
      </c>
      <c r="M13" t="s">
        <v>21</v>
      </c>
      <c r="N13" t="s">
        <v>59</v>
      </c>
      <c r="O13">
        <f t="shared" si="0"/>
        <v>3499.88</v>
      </c>
      <c r="P13">
        <f t="shared" si="1"/>
        <v>3499.88</v>
      </c>
      <c r="Q13">
        <f t="shared" si="2"/>
        <v>1975775.7839999988</v>
      </c>
      <c r="S13" s="4">
        <f t="shared" si="4"/>
        <v>0</v>
      </c>
      <c r="T13">
        <f t="shared" si="5"/>
        <v>6557.4564173228364</v>
      </c>
      <c r="U13">
        <f t="shared" si="6"/>
        <v>0</v>
      </c>
      <c r="V13" s="4">
        <f t="shared" si="7"/>
        <v>0</v>
      </c>
      <c r="W13">
        <f t="shared" si="8"/>
        <v>0</v>
      </c>
      <c r="X13">
        <f t="shared" si="9"/>
        <v>0</v>
      </c>
      <c r="Y13">
        <f t="shared" si="10"/>
        <v>0</v>
      </c>
    </row>
    <row r="14" spans="1:25" x14ac:dyDescent="0.25">
      <c r="A14" t="s">
        <v>60</v>
      </c>
      <c r="B14" s="1">
        <v>45833</v>
      </c>
      <c r="C14" t="s">
        <v>15</v>
      </c>
      <c r="D14" t="s">
        <v>16</v>
      </c>
      <c r="E14" t="s">
        <v>61</v>
      </c>
      <c r="F14" t="s">
        <v>62</v>
      </c>
      <c r="G14">
        <v>2</v>
      </c>
      <c r="H14">
        <v>848.91</v>
      </c>
      <c r="I14">
        <v>0.19</v>
      </c>
      <c r="J14">
        <v>1375.23</v>
      </c>
      <c r="K14" t="s">
        <v>33</v>
      </c>
      <c r="L14" t="s">
        <v>29</v>
      </c>
      <c r="M14" t="s">
        <v>21</v>
      </c>
      <c r="N14" t="s">
        <v>22</v>
      </c>
      <c r="O14">
        <f t="shared" si="0"/>
        <v>1697.82</v>
      </c>
      <c r="P14">
        <f t="shared" si="1"/>
        <v>1375.2342000000001</v>
      </c>
      <c r="Q14">
        <f t="shared" si="2"/>
        <v>1802015.0199999986</v>
      </c>
      <c r="S14" s="4">
        <f t="shared" si="4"/>
        <v>0</v>
      </c>
      <c r="T14">
        <f t="shared" si="5"/>
        <v>7014.593770491806</v>
      </c>
      <c r="U14">
        <f t="shared" si="6"/>
        <v>322.58579999999984</v>
      </c>
      <c r="V14" s="4">
        <f t="shared" si="7"/>
        <v>2.2381642341355385E-2</v>
      </c>
      <c r="W14">
        <f t="shared" si="8"/>
        <v>1</v>
      </c>
      <c r="X14">
        <f t="shared" si="9"/>
        <v>0</v>
      </c>
      <c r="Y14">
        <f t="shared" si="10"/>
        <v>0</v>
      </c>
    </row>
    <row r="15" spans="1:25" x14ac:dyDescent="0.25">
      <c r="A15" t="s">
        <v>63</v>
      </c>
      <c r="B15" s="1">
        <v>45765</v>
      </c>
      <c r="C15" t="s">
        <v>24</v>
      </c>
      <c r="D15" t="s">
        <v>16</v>
      </c>
      <c r="E15" t="s">
        <v>49</v>
      </c>
      <c r="F15" t="s">
        <v>56</v>
      </c>
      <c r="G15">
        <v>2</v>
      </c>
      <c r="H15">
        <v>383.83</v>
      </c>
      <c r="I15">
        <v>0.22</v>
      </c>
      <c r="J15">
        <v>598.77</v>
      </c>
      <c r="K15" t="s">
        <v>46</v>
      </c>
      <c r="L15" t="s">
        <v>34</v>
      </c>
      <c r="M15" t="s">
        <v>54</v>
      </c>
      <c r="N15" t="s">
        <v>22</v>
      </c>
      <c r="O15">
        <f t="shared" si="0"/>
        <v>767.66</v>
      </c>
      <c r="P15">
        <f t="shared" si="1"/>
        <v>598.77480000000003</v>
      </c>
      <c r="Q15">
        <f t="shared" si="2"/>
        <v>1954015.6870999979</v>
      </c>
      <c r="S15" s="4">
        <f t="shared" si="4"/>
        <v>0</v>
      </c>
      <c r="T15">
        <f t="shared" si="5"/>
        <v>6557.4564173228364</v>
      </c>
      <c r="U15">
        <f t="shared" si="6"/>
        <v>168.88519999999994</v>
      </c>
      <c r="V15" s="4">
        <f t="shared" si="7"/>
        <v>5.7317041398535815E-2</v>
      </c>
      <c r="W15">
        <f t="shared" si="8"/>
        <v>1</v>
      </c>
      <c r="X15">
        <f t="shared" si="9"/>
        <v>0</v>
      </c>
      <c r="Y15">
        <f t="shared" si="10"/>
        <v>0</v>
      </c>
    </row>
    <row r="16" spans="1:25" x14ac:dyDescent="0.25">
      <c r="A16" t="s">
        <v>64</v>
      </c>
      <c r="B16" s="1">
        <v>45676</v>
      </c>
      <c r="C16" t="s">
        <v>52</v>
      </c>
      <c r="D16" t="s">
        <v>43</v>
      </c>
      <c r="E16" t="s">
        <v>17</v>
      </c>
      <c r="F16" t="s">
        <v>44</v>
      </c>
      <c r="G16">
        <v>2</v>
      </c>
      <c r="H16">
        <v>1398.78</v>
      </c>
      <c r="I16">
        <v>0.22</v>
      </c>
      <c r="J16">
        <v>2182.1</v>
      </c>
      <c r="K16" t="s">
        <v>41</v>
      </c>
      <c r="L16" t="s">
        <v>29</v>
      </c>
      <c r="M16" t="s">
        <v>30</v>
      </c>
      <c r="N16" t="s">
        <v>37</v>
      </c>
      <c r="O16">
        <f t="shared" si="0"/>
        <v>2797.56</v>
      </c>
      <c r="P16">
        <f t="shared" si="1"/>
        <v>2182.0968000000003</v>
      </c>
      <c r="Q16">
        <f t="shared" si="2"/>
        <v>2058812.7634000003</v>
      </c>
      <c r="S16" s="4">
        <f t="shared" si="4"/>
        <v>0</v>
      </c>
      <c r="T16">
        <f t="shared" si="5"/>
        <v>7014.593770491806</v>
      </c>
      <c r="U16">
        <f t="shared" si="6"/>
        <v>615.46319999999969</v>
      </c>
      <c r="V16" s="4">
        <f t="shared" si="7"/>
        <v>1.572799153548092E-2</v>
      </c>
      <c r="W16">
        <f t="shared" si="8"/>
        <v>0</v>
      </c>
      <c r="X16">
        <f t="shared" si="9"/>
        <v>1</v>
      </c>
      <c r="Y16">
        <f t="shared" si="10"/>
        <v>0</v>
      </c>
    </row>
    <row r="17" spans="1:25" x14ac:dyDescent="0.25">
      <c r="A17" t="s">
        <v>65</v>
      </c>
      <c r="B17" s="1">
        <v>45774</v>
      </c>
      <c r="C17" t="s">
        <v>48</v>
      </c>
      <c r="D17" t="s">
        <v>39</v>
      </c>
      <c r="E17" t="s">
        <v>61</v>
      </c>
      <c r="F17" t="s">
        <v>66</v>
      </c>
      <c r="G17">
        <v>5</v>
      </c>
      <c r="H17">
        <v>2312.2800000000002</v>
      </c>
      <c r="I17">
        <v>0.06</v>
      </c>
      <c r="J17">
        <v>10867.72</v>
      </c>
      <c r="K17" t="s">
        <v>46</v>
      </c>
      <c r="L17" t="s">
        <v>34</v>
      </c>
      <c r="M17" t="s">
        <v>54</v>
      </c>
      <c r="N17" t="s">
        <v>22</v>
      </c>
      <c r="O17">
        <f t="shared" si="0"/>
        <v>11561.400000000001</v>
      </c>
      <c r="P17">
        <f t="shared" si="1"/>
        <v>10867.716</v>
      </c>
      <c r="Q17">
        <f t="shared" si="2"/>
        <v>1802015.0199999986</v>
      </c>
      <c r="S17" s="4">
        <f t="shared" si="4"/>
        <v>0</v>
      </c>
      <c r="T17">
        <f t="shared" si="5"/>
        <v>6557.4564173228364</v>
      </c>
      <c r="U17">
        <f t="shared" si="6"/>
        <v>693.68400000000111</v>
      </c>
      <c r="V17" s="4">
        <f t="shared" si="7"/>
        <v>2.5948414551870877E-3</v>
      </c>
      <c r="W17">
        <f t="shared" si="8"/>
        <v>1</v>
      </c>
      <c r="X17">
        <f t="shared" si="9"/>
        <v>0</v>
      </c>
      <c r="Y17">
        <f t="shared" si="10"/>
        <v>0</v>
      </c>
    </row>
    <row r="18" spans="1:25" x14ac:dyDescent="0.25">
      <c r="A18" t="s">
        <v>67</v>
      </c>
      <c r="B18" s="1">
        <v>45741</v>
      </c>
      <c r="C18" t="s">
        <v>36</v>
      </c>
      <c r="D18" t="s">
        <v>16</v>
      </c>
      <c r="E18" t="s">
        <v>27</v>
      </c>
      <c r="F18" t="s">
        <v>68</v>
      </c>
      <c r="G18">
        <v>1</v>
      </c>
      <c r="H18">
        <v>3568.42</v>
      </c>
      <c r="I18">
        <v>0.01</v>
      </c>
      <c r="J18">
        <v>3532.74</v>
      </c>
      <c r="K18" t="s">
        <v>19</v>
      </c>
      <c r="L18" t="s">
        <v>20</v>
      </c>
      <c r="M18" t="s">
        <v>54</v>
      </c>
      <c r="N18" t="s">
        <v>37</v>
      </c>
      <c r="O18">
        <f t="shared" si="0"/>
        <v>3568.42</v>
      </c>
      <c r="P18">
        <f t="shared" si="1"/>
        <v>3532.7357999999999</v>
      </c>
      <c r="Q18">
        <f t="shared" si="2"/>
        <v>1975775.7839999988</v>
      </c>
      <c r="T18">
        <f t="shared" si="5"/>
        <v>6400.6183730158691</v>
      </c>
      <c r="U18">
        <f t="shared" si="6"/>
        <v>35.684200000000146</v>
      </c>
      <c r="V18" s="4">
        <f t="shared" si="7"/>
        <v>2.8023607086609761E-4</v>
      </c>
      <c r="W18">
        <f t="shared" si="8"/>
        <v>0</v>
      </c>
      <c r="X18">
        <f t="shared" si="9"/>
        <v>1</v>
      </c>
      <c r="Y18">
        <f t="shared" si="10"/>
        <v>0</v>
      </c>
    </row>
    <row r="19" spans="1:25" x14ac:dyDescent="0.25">
      <c r="A19" t="s">
        <v>69</v>
      </c>
      <c r="B19" s="1">
        <v>45666</v>
      </c>
      <c r="C19" t="s">
        <v>15</v>
      </c>
      <c r="D19" t="s">
        <v>25</v>
      </c>
      <c r="E19" t="s">
        <v>17</v>
      </c>
      <c r="F19" t="s">
        <v>44</v>
      </c>
      <c r="G19">
        <v>5</v>
      </c>
      <c r="H19">
        <v>748.33</v>
      </c>
      <c r="I19">
        <v>0.23</v>
      </c>
      <c r="J19">
        <v>2881.07</v>
      </c>
      <c r="K19" t="s">
        <v>41</v>
      </c>
      <c r="L19" t="s">
        <v>20</v>
      </c>
      <c r="M19" t="s">
        <v>21</v>
      </c>
      <c r="N19" t="s">
        <v>22</v>
      </c>
      <c r="O19">
        <f t="shared" si="0"/>
        <v>3741.65</v>
      </c>
      <c r="P19">
        <f t="shared" si="1"/>
        <v>2881.0705000000003</v>
      </c>
      <c r="Q19">
        <f t="shared" si="2"/>
        <v>2058812.7634000003</v>
      </c>
      <c r="T19">
        <f t="shared" si="5"/>
        <v>6400.6183730158691</v>
      </c>
      <c r="U19">
        <f t="shared" si="6"/>
        <v>860.57949999999983</v>
      </c>
      <c r="V19" s="4">
        <f t="shared" si="7"/>
        <v>3.0735103497120254E-2</v>
      </c>
      <c r="W19">
        <f t="shared" si="8"/>
        <v>1</v>
      </c>
      <c r="X19">
        <f t="shared" si="9"/>
        <v>0</v>
      </c>
      <c r="Y19">
        <f t="shared" si="10"/>
        <v>0</v>
      </c>
    </row>
    <row r="20" spans="1:25" x14ac:dyDescent="0.25">
      <c r="A20" t="s">
        <v>70</v>
      </c>
      <c r="B20" s="1">
        <v>45665</v>
      </c>
      <c r="C20" t="s">
        <v>52</v>
      </c>
      <c r="D20" t="s">
        <v>16</v>
      </c>
      <c r="E20" t="s">
        <v>49</v>
      </c>
      <c r="F20" t="s">
        <v>50</v>
      </c>
      <c r="G20">
        <v>4</v>
      </c>
      <c r="H20">
        <v>1836.06</v>
      </c>
      <c r="I20">
        <v>0.1</v>
      </c>
      <c r="J20">
        <v>6609.82</v>
      </c>
      <c r="K20" t="s">
        <v>58</v>
      </c>
      <c r="L20" t="s">
        <v>20</v>
      </c>
      <c r="M20" t="s">
        <v>21</v>
      </c>
      <c r="N20" t="s">
        <v>22</v>
      </c>
      <c r="O20">
        <f t="shared" si="0"/>
        <v>7344.24</v>
      </c>
      <c r="P20">
        <f t="shared" si="1"/>
        <v>6609.8159999999998</v>
      </c>
      <c r="Q20">
        <f t="shared" si="2"/>
        <v>1954015.6870999979</v>
      </c>
      <c r="T20">
        <f t="shared" si="5"/>
        <v>6400.6183730158691</v>
      </c>
      <c r="U20">
        <f t="shared" si="6"/>
        <v>734.42399999999998</v>
      </c>
      <c r="V20" s="4">
        <f t="shared" si="7"/>
        <v>5.4464451052797843E-3</v>
      </c>
      <c r="W20">
        <f t="shared" si="8"/>
        <v>1</v>
      </c>
      <c r="X20">
        <f t="shared" si="9"/>
        <v>0</v>
      </c>
      <c r="Y20">
        <f t="shared" si="10"/>
        <v>0</v>
      </c>
    </row>
    <row r="21" spans="1:25" x14ac:dyDescent="0.25">
      <c r="A21" t="s">
        <v>71</v>
      </c>
      <c r="B21" s="1">
        <v>45678</v>
      </c>
      <c r="C21" t="s">
        <v>48</v>
      </c>
      <c r="D21" t="s">
        <v>25</v>
      </c>
      <c r="E21" t="s">
        <v>17</v>
      </c>
      <c r="F21" t="s">
        <v>18</v>
      </c>
      <c r="G21">
        <v>2</v>
      </c>
      <c r="H21">
        <v>1038.79</v>
      </c>
      <c r="I21">
        <v>0.13</v>
      </c>
      <c r="J21">
        <v>1807.49</v>
      </c>
      <c r="K21" t="s">
        <v>46</v>
      </c>
      <c r="L21" t="s">
        <v>20</v>
      </c>
      <c r="M21" t="s">
        <v>54</v>
      </c>
      <c r="N21" t="s">
        <v>22</v>
      </c>
      <c r="O21">
        <f t="shared" si="0"/>
        <v>2077.58</v>
      </c>
      <c r="P21">
        <f t="shared" si="1"/>
        <v>1807.4946</v>
      </c>
      <c r="Q21">
        <f t="shared" si="2"/>
        <v>2058812.7634000003</v>
      </c>
      <c r="T21">
        <f t="shared" si="5"/>
        <v>6400.6183730158691</v>
      </c>
      <c r="U21">
        <f t="shared" si="6"/>
        <v>270.08539999999994</v>
      </c>
      <c r="V21" s="4">
        <f t="shared" si="7"/>
        <v>1.2514560209474487E-2</v>
      </c>
      <c r="W21">
        <f t="shared" si="8"/>
        <v>1</v>
      </c>
      <c r="X21">
        <f t="shared" si="9"/>
        <v>0</v>
      </c>
      <c r="Y21">
        <f t="shared" si="10"/>
        <v>0</v>
      </c>
    </row>
    <row r="22" spans="1:25" x14ac:dyDescent="0.25">
      <c r="A22" t="s">
        <v>72</v>
      </c>
      <c r="B22" s="1">
        <v>45702</v>
      </c>
      <c r="C22" t="s">
        <v>24</v>
      </c>
      <c r="D22" t="s">
        <v>16</v>
      </c>
      <c r="E22" t="s">
        <v>49</v>
      </c>
      <c r="F22" t="s">
        <v>73</v>
      </c>
      <c r="G22">
        <v>1</v>
      </c>
      <c r="H22">
        <v>347.88</v>
      </c>
      <c r="I22">
        <v>0.25</v>
      </c>
      <c r="J22">
        <v>260.91000000000003</v>
      </c>
      <c r="K22" t="s">
        <v>41</v>
      </c>
      <c r="L22" t="s">
        <v>29</v>
      </c>
      <c r="M22" t="s">
        <v>54</v>
      </c>
      <c r="N22" t="s">
        <v>37</v>
      </c>
      <c r="O22">
        <f t="shared" si="0"/>
        <v>347.88</v>
      </c>
      <c r="P22">
        <f t="shared" si="1"/>
        <v>260.90999999999997</v>
      </c>
      <c r="Q22">
        <f t="shared" si="2"/>
        <v>1954015.6870999979</v>
      </c>
      <c r="T22">
        <f t="shared" si="5"/>
        <v>7014.593770491806</v>
      </c>
      <c r="U22">
        <f t="shared" si="6"/>
        <v>86.970000000000027</v>
      </c>
      <c r="V22" s="4">
        <f t="shared" si="7"/>
        <v>7.1863861101529272E-2</v>
      </c>
      <c r="W22">
        <f t="shared" si="8"/>
        <v>0</v>
      </c>
      <c r="X22">
        <f t="shared" si="9"/>
        <v>1</v>
      </c>
      <c r="Y22">
        <f t="shared" si="10"/>
        <v>0</v>
      </c>
    </row>
    <row r="23" spans="1:25" x14ac:dyDescent="0.25">
      <c r="A23" t="s">
        <v>74</v>
      </c>
      <c r="B23" s="1">
        <v>45705</v>
      </c>
      <c r="C23" t="s">
        <v>48</v>
      </c>
      <c r="D23" t="s">
        <v>25</v>
      </c>
      <c r="E23" t="s">
        <v>61</v>
      </c>
      <c r="F23" t="s">
        <v>75</v>
      </c>
      <c r="G23">
        <v>2</v>
      </c>
      <c r="H23">
        <v>4336.79</v>
      </c>
      <c r="I23">
        <v>0.23</v>
      </c>
      <c r="J23">
        <v>6678.66</v>
      </c>
      <c r="K23" t="s">
        <v>41</v>
      </c>
      <c r="L23" t="s">
        <v>34</v>
      </c>
      <c r="M23" t="s">
        <v>54</v>
      </c>
      <c r="N23" t="s">
        <v>22</v>
      </c>
      <c r="O23">
        <f t="shared" si="0"/>
        <v>8673.58</v>
      </c>
      <c r="P23">
        <f t="shared" si="1"/>
        <v>6678.6566000000003</v>
      </c>
      <c r="Q23">
        <f t="shared" si="2"/>
        <v>1802015.0199999986</v>
      </c>
      <c r="T23">
        <f t="shared" si="5"/>
        <v>6557.4564173228364</v>
      </c>
      <c r="U23">
        <f t="shared" si="6"/>
        <v>1994.9233999999997</v>
      </c>
      <c r="V23" s="4">
        <f t="shared" si="7"/>
        <v>5.3034617770286322E-3</v>
      </c>
      <c r="W23">
        <f t="shared" si="8"/>
        <v>1</v>
      </c>
      <c r="X23">
        <f t="shared" si="9"/>
        <v>0</v>
      </c>
      <c r="Y23">
        <f t="shared" si="10"/>
        <v>0</v>
      </c>
    </row>
    <row r="24" spans="1:25" x14ac:dyDescent="0.25">
      <c r="A24" t="s">
        <v>76</v>
      </c>
      <c r="B24" s="1">
        <v>45758</v>
      </c>
      <c r="C24" t="s">
        <v>48</v>
      </c>
      <c r="D24" t="s">
        <v>39</v>
      </c>
      <c r="E24" t="s">
        <v>49</v>
      </c>
      <c r="F24" t="s">
        <v>53</v>
      </c>
      <c r="G24">
        <v>5</v>
      </c>
      <c r="H24">
        <v>3343.17</v>
      </c>
      <c r="I24">
        <v>0.12</v>
      </c>
      <c r="J24">
        <v>14709.95</v>
      </c>
      <c r="K24" t="s">
        <v>46</v>
      </c>
      <c r="L24" t="s">
        <v>34</v>
      </c>
      <c r="M24" t="s">
        <v>54</v>
      </c>
      <c r="N24" t="s">
        <v>22</v>
      </c>
      <c r="O24">
        <f t="shared" si="0"/>
        <v>16715.849999999999</v>
      </c>
      <c r="P24">
        <f t="shared" si="1"/>
        <v>14709.947999999999</v>
      </c>
      <c r="Q24">
        <f t="shared" si="2"/>
        <v>1954015.6870999979</v>
      </c>
      <c r="T24">
        <f t="shared" si="5"/>
        <v>6557.4564173228364</v>
      </c>
      <c r="U24">
        <f t="shared" si="6"/>
        <v>2005.902</v>
      </c>
      <c r="V24" s="4">
        <f t="shared" si="7"/>
        <v>3.5894076580012383E-3</v>
      </c>
      <c r="W24">
        <f t="shared" si="8"/>
        <v>1</v>
      </c>
      <c r="X24">
        <f t="shared" si="9"/>
        <v>0</v>
      </c>
      <c r="Y24">
        <f t="shared" si="10"/>
        <v>0</v>
      </c>
    </row>
    <row r="25" spans="1:25" x14ac:dyDescent="0.25">
      <c r="A25" t="s">
        <v>77</v>
      </c>
      <c r="B25" s="1">
        <v>45776</v>
      </c>
      <c r="C25" t="s">
        <v>15</v>
      </c>
      <c r="D25" t="s">
        <v>43</v>
      </c>
      <c r="E25" t="s">
        <v>17</v>
      </c>
      <c r="F25" t="s">
        <v>18</v>
      </c>
      <c r="G25">
        <v>5</v>
      </c>
      <c r="H25">
        <v>2436.2600000000002</v>
      </c>
      <c r="I25">
        <v>0.23</v>
      </c>
      <c r="J25">
        <v>9379.6</v>
      </c>
      <c r="K25" t="s">
        <v>58</v>
      </c>
      <c r="L25" t="s">
        <v>20</v>
      </c>
      <c r="M25" t="s">
        <v>21</v>
      </c>
      <c r="N25" t="s">
        <v>22</v>
      </c>
      <c r="O25">
        <f t="shared" si="0"/>
        <v>12181.300000000001</v>
      </c>
      <c r="P25">
        <f t="shared" si="1"/>
        <v>9379.6010000000006</v>
      </c>
      <c r="Q25">
        <f t="shared" si="2"/>
        <v>2058812.7634000003</v>
      </c>
      <c r="T25">
        <f t="shared" si="5"/>
        <v>6400.6183730158691</v>
      </c>
      <c r="U25">
        <f t="shared" si="6"/>
        <v>2801.6990000000005</v>
      </c>
      <c r="V25" s="4">
        <f t="shared" si="7"/>
        <v>9.4407000894814169E-3</v>
      </c>
      <c r="W25">
        <f t="shared" si="8"/>
        <v>1</v>
      </c>
      <c r="X25">
        <f t="shared" si="9"/>
        <v>0</v>
      </c>
      <c r="Y25">
        <f t="shared" si="10"/>
        <v>0</v>
      </c>
    </row>
    <row r="26" spans="1:25" x14ac:dyDescent="0.25">
      <c r="A26" t="s">
        <v>78</v>
      </c>
      <c r="B26" s="1">
        <v>45665</v>
      </c>
      <c r="C26" t="s">
        <v>52</v>
      </c>
      <c r="D26" t="s">
        <v>43</v>
      </c>
      <c r="E26" t="s">
        <v>27</v>
      </c>
      <c r="F26" t="s">
        <v>79</v>
      </c>
      <c r="G26">
        <v>1</v>
      </c>
      <c r="H26">
        <v>3408.54</v>
      </c>
      <c r="I26">
        <v>0.06</v>
      </c>
      <c r="J26">
        <v>3204.03</v>
      </c>
      <c r="K26" t="s">
        <v>58</v>
      </c>
      <c r="L26" t="s">
        <v>29</v>
      </c>
      <c r="M26" t="s">
        <v>54</v>
      </c>
      <c r="N26" t="s">
        <v>22</v>
      </c>
      <c r="O26">
        <f t="shared" si="0"/>
        <v>3408.54</v>
      </c>
      <c r="P26">
        <f t="shared" si="1"/>
        <v>3204.0275999999999</v>
      </c>
      <c r="Q26">
        <f t="shared" si="2"/>
        <v>1975775.7839999988</v>
      </c>
      <c r="T26">
        <f t="shared" si="5"/>
        <v>7014.593770491806</v>
      </c>
      <c r="U26">
        <f t="shared" si="6"/>
        <v>204.51240000000007</v>
      </c>
      <c r="V26" s="4">
        <f t="shared" si="7"/>
        <v>1.7602844619690541E-3</v>
      </c>
      <c r="W26">
        <f t="shared" si="8"/>
        <v>1</v>
      </c>
      <c r="X26">
        <f t="shared" si="9"/>
        <v>0</v>
      </c>
      <c r="Y26">
        <f t="shared" si="10"/>
        <v>0</v>
      </c>
    </row>
    <row r="27" spans="1:25" x14ac:dyDescent="0.25">
      <c r="A27" t="s">
        <v>80</v>
      </c>
      <c r="B27" s="1">
        <v>45768</v>
      </c>
      <c r="C27" t="s">
        <v>48</v>
      </c>
      <c r="D27" t="s">
        <v>39</v>
      </c>
      <c r="E27" t="s">
        <v>17</v>
      </c>
      <c r="F27" t="s">
        <v>18</v>
      </c>
      <c r="G27">
        <v>5</v>
      </c>
      <c r="H27">
        <v>1650.21</v>
      </c>
      <c r="I27">
        <v>7.0000000000000007E-2</v>
      </c>
      <c r="J27">
        <v>7673.48</v>
      </c>
      <c r="K27" t="s">
        <v>33</v>
      </c>
      <c r="L27" t="s">
        <v>29</v>
      </c>
      <c r="M27" t="s">
        <v>21</v>
      </c>
      <c r="N27" t="s">
        <v>22</v>
      </c>
      <c r="O27">
        <f t="shared" si="0"/>
        <v>8251.0499999999993</v>
      </c>
      <c r="P27">
        <f t="shared" si="1"/>
        <v>7673.4764999999989</v>
      </c>
      <c r="Q27">
        <f t="shared" si="2"/>
        <v>2058812.7634000003</v>
      </c>
      <c r="T27">
        <f t="shared" si="5"/>
        <v>7014.593770491806</v>
      </c>
      <c r="U27">
        <f t="shared" si="6"/>
        <v>577.57350000000042</v>
      </c>
      <c r="V27" s="4">
        <f t="shared" si="7"/>
        <v>4.2418843662321761E-3</v>
      </c>
      <c r="W27">
        <f t="shared" si="8"/>
        <v>1</v>
      </c>
      <c r="X27">
        <f t="shared" si="9"/>
        <v>0</v>
      </c>
      <c r="Y27">
        <f t="shared" si="10"/>
        <v>0</v>
      </c>
    </row>
    <row r="28" spans="1:25" x14ac:dyDescent="0.25">
      <c r="A28" t="s">
        <v>81</v>
      </c>
      <c r="B28" s="1">
        <v>45698</v>
      </c>
      <c r="C28" t="s">
        <v>15</v>
      </c>
      <c r="D28" t="s">
        <v>16</v>
      </c>
      <c r="E28" t="s">
        <v>49</v>
      </c>
      <c r="F28" t="s">
        <v>73</v>
      </c>
      <c r="G28">
        <v>1</v>
      </c>
      <c r="H28">
        <v>145.65</v>
      </c>
      <c r="I28">
        <v>0.16</v>
      </c>
      <c r="J28">
        <v>122.35</v>
      </c>
      <c r="K28" t="s">
        <v>41</v>
      </c>
      <c r="L28" t="s">
        <v>34</v>
      </c>
      <c r="M28" t="s">
        <v>21</v>
      </c>
      <c r="N28" t="s">
        <v>22</v>
      </c>
      <c r="O28">
        <f t="shared" si="0"/>
        <v>145.65</v>
      </c>
      <c r="P28">
        <f t="shared" si="1"/>
        <v>122.346</v>
      </c>
      <c r="Q28">
        <f t="shared" si="2"/>
        <v>1954015.6870999979</v>
      </c>
      <c r="T28">
        <f t="shared" si="5"/>
        <v>6557.4564173228364</v>
      </c>
      <c r="U28">
        <f t="shared" si="6"/>
        <v>23.304000000000002</v>
      </c>
      <c r="V28" s="4">
        <f t="shared" si="7"/>
        <v>0.10985238585650532</v>
      </c>
      <c r="W28">
        <f t="shared" si="8"/>
        <v>1</v>
      </c>
      <c r="X28">
        <f t="shared" si="9"/>
        <v>0</v>
      </c>
      <c r="Y28">
        <f t="shared" si="10"/>
        <v>0</v>
      </c>
    </row>
    <row r="29" spans="1:25" x14ac:dyDescent="0.25">
      <c r="A29" t="s">
        <v>82</v>
      </c>
      <c r="B29" s="1">
        <v>45799</v>
      </c>
      <c r="C29" t="s">
        <v>52</v>
      </c>
      <c r="D29" t="s">
        <v>39</v>
      </c>
      <c r="E29" t="s">
        <v>61</v>
      </c>
      <c r="F29" t="s">
        <v>66</v>
      </c>
      <c r="G29">
        <v>2</v>
      </c>
      <c r="H29">
        <v>1910.68</v>
      </c>
      <c r="I29">
        <v>0.04</v>
      </c>
      <c r="J29">
        <v>3668.51</v>
      </c>
      <c r="K29" t="s">
        <v>46</v>
      </c>
      <c r="L29" t="s">
        <v>20</v>
      </c>
      <c r="M29" t="s">
        <v>21</v>
      </c>
      <c r="N29" t="s">
        <v>22</v>
      </c>
      <c r="O29">
        <f t="shared" si="0"/>
        <v>3821.36</v>
      </c>
      <c r="P29">
        <f t="shared" si="1"/>
        <v>3668.5056</v>
      </c>
      <c r="Q29">
        <f t="shared" si="2"/>
        <v>1802015.0199999986</v>
      </c>
      <c r="T29">
        <f t="shared" si="5"/>
        <v>6400.6183730158691</v>
      </c>
      <c r="U29">
        <f t="shared" si="6"/>
        <v>152.85440000000017</v>
      </c>
      <c r="V29" s="4">
        <f t="shared" si="7"/>
        <v>2.0934955094521323E-3</v>
      </c>
      <c r="W29">
        <f t="shared" si="8"/>
        <v>1</v>
      </c>
      <c r="X29">
        <f t="shared" si="9"/>
        <v>0</v>
      </c>
      <c r="Y29">
        <f t="shared" si="10"/>
        <v>0</v>
      </c>
    </row>
    <row r="30" spans="1:25" x14ac:dyDescent="0.25">
      <c r="A30" t="s">
        <v>83</v>
      </c>
      <c r="B30" s="1">
        <v>45786</v>
      </c>
      <c r="C30" t="s">
        <v>36</v>
      </c>
      <c r="D30" t="s">
        <v>16</v>
      </c>
      <c r="E30" t="s">
        <v>27</v>
      </c>
      <c r="F30" t="s">
        <v>79</v>
      </c>
      <c r="G30">
        <v>1</v>
      </c>
      <c r="H30">
        <v>4700.76</v>
      </c>
      <c r="I30">
        <v>0.03</v>
      </c>
      <c r="J30">
        <v>4559.74</v>
      </c>
      <c r="K30" t="s">
        <v>46</v>
      </c>
      <c r="L30" t="s">
        <v>29</v>
      </c>
      <c r="M30" t="s">
        <v>54</v>
      </c>
      <c r="N30" t="s">
        <v>22</v>
      </c>
      <c r="O30">
        <f t="shared" si="0"/>
        <v>4700.76</v>
      </c>
      <c r="P30">
        <f t="shared" si="1"/>
        <v>4559.7372000000005</v>
      </c>
      <c r="Q30">
        <f t="shared" si="2"/>
        <v>1975775.7839999988</v>
      </c>
      <c r="T30">
        <f t="shared" si="5"/>
        <v>7014.593770491806</v>
      </c>
      <c r="U30">
        <f t="shared" si="6"/>
        <v>141.02279999999973</v>
      </c>
      <c r="V30" s="4">
        <f t="shared" si="7"/>
        <v>6.3819467490363257E-4</v>
      </c>
      <c r="W30">
        <f t="shared" si="8"/>
        <v>1</v>
      </c>
      <c r="X30">
        <f t="shared" si="9"/>
        <v>0</v>
      </c>
      <c r="Y30">
        <f t="shared" si="10"/>
        <v>0</v>
      </c>
    </row>
    <row r="31" spans="1:25" x14ac:dyDescent="0.25">
      <c r="A31" t="s">
        <v>84</v>
      </c>
      <c r="B31" s="1">
        <v>45796</v>
      </c>
      <c r="C31" t="s">
        <v>15</v>
      </c>
      <c r="D31" t="s">
        <v>25</v>
      </c>
      <c r="E31" t="s">
        <v>61</v>
      </c>
      <c r="F31" t="s">
        <v>66</v>
      </c>
      <c r="G31">
        <v>3</v>
      </c>
      <c r="H31">
        <v>1097.6300000000001</v>
      </c>
      <c r="I31">
        <v>0.16</v>
      </c>
      <c r="J31">
        <v>2766.03</v>
      </c>
      <c r="K31" t="s">
        <v>33</v>
      </c>
      <c r="L31" t="s">
        <v>20</v>
      </c>
      <c r="M31" t="s">
        <v>30</v>
      </c>
      <c r="N31" t="s">
        <v>22</v>
      </c>
      <c r="O31">
        <f t="shared" si="0"/>
        <v>3292.8900000000003</v>
      </c>
      <c r="P31">
        <f t="shared" si="1"/>
        <v>2766.0276000000003</v>
      </c>
      <c r="Q31">
        <f t="shared" si="2"/>
        <v>1802015.0199999986</v>
      </c>
      <c r="T31">
        <f t="shared" si="5"/>
        <v>6400.6183730158691</v>
      </c>
      <c r="U31">
        <f t="shared" si="6"/>
        <v>526.86239999999998</v>
      </c>
      <c r="V31" s="4">
        <f t="shared" si="7"/>
        <v>1.4576861055182527E-2</v>
      </c>
      <c r="W31">
        <f t="shared" si="8"/>
        <v>1</v>
      </c>
      <c r="X31">
        <f t="shared" si="9"/>
        <v>0</v>
      </c>
      <c r="Y31">
        <f t="shared" si="10"/>
        <v>0</v>
      </c>
    </row>
    <row r="32" spans="1:25" x14ac:dyDescent="0.25">
      <c r="A32" t="s">
        <v>85</v>
      </c>
      <c r="B32" s="1">
        <v>45765</v>
      </c>
      <c r="C32" t="s">
        <v>48</v>
      </c>
      <c r="D32" t="s">
        <v>43</v>
      </c>
      <c r="E32" t="s">
        <v>17</v>
      </c>
      <c r="F32" t="s">
        <v>18</v>
      </c>
      <c r="G32">
        <v>1</v>
      </c>
      <c r="H32">
        <v>1734.43</v>
      </c>
      <c r="I32">
        <v>0.03</v>
      </c>
      <c r="J32">
        <v>1682.4</v>
      </c>
      <c r="K32" t="s">
        <v>46</v>
      </c>
      <c r="L32" t="s">
        <v>20</v>
      </c>
      <c r="M32" t="s">
        <v>30</v>
      </c>
      <c r="N32" t="s">
        <v>22</v>
      </c>
      <c r="O32">
        <f t="shared" si="0"/>
        <v>1734.43</v>
      </c>
      <c r="P32">
        <f t="shared" si="1"/>
        <v>1682.3970999999999</v>
      </c>
      <c r="Q32">
        <f t="shared" si="2"/>
        <v>2058812.7634000003</v>
      </c>
      <c r="T32">
        <f t="shared" si="5"/>
        <v>6400.6183730158691</v>
      </c>
      <c r="U32">
        <f t="shared" si="6"/>
        <v>52.032900000000154</v>
      </c>
      <c r="V32" s="4">
        <f t="shared" si="7"/>
        <v>1.7296748787786189E-3</v>
      </c>
      <c r="W32">
        <f t="shared" si="8"/>
        <v>1</v>
      </c>
      <c r="X32">
        <f t="shared" si="9"/>
        <v>0</v>
      </c>
      <c r="Y32">
        <f t="shared" si="10"/>
        <v>0</v>
      </c>
    </row>
    <row r="33" spans="1:25" x14ac:dyDescent="0.25">
      <c r="A33" t="s">
        <v>86</v>
      </c>
      <c r="B33" s="1">
        <v>45741</v>
      </c>
      <c r="C33" t="s">
        <v>36</v>
      </c>
      <c r="D33" t="s">
        <v>16</v>
      </c>
      <c r="E33" t="s">
        <v>27</v>
      </c>
      <c r="F33" t="s">
        <v>87</v>
      </c>
      <c r="G33">
        <v>1</v>
      </c>
      <c r="H33">
        <v>4730.75</v>
      </c>
      <c r="I33">
        <v>0.17</v>
      </c>
      <c r="J33">
        <v>3926.52</v>
      </c>
      <c r="K33" t="s">
        <v>58</v>
      </c>
      <c r="L33" t="s">
        <v>20</v>
      </c>
      <c r="M33" t="s">
        <v>54</v>
      </c>
      <c r="N33" t="s">
        <v>88</v>
      </c>
      <c r="O33">
        <f t="shared" si="0"/>
        <v>4730.75</v>
      </c>
      <c r="P33">
        <f t="shared" si="1"/>
        <v>3926.5225</v>
      </c>
      <c r="Q33">
        <f t="shared" si="2"/>
        <v>1975775.7839999988</v>
      </c>
      <c r="T33">
        <f t="shared" si="5"/>
        <v>6400.6183730158691</v>
      </c>
      <c r="U33">
        <f t="shared" si="6"/>
        <v>804.22749999999996</v>
      </c>
      <c r="V33" s="4">
        <f t="shared" si="7"/>
        <v>3.5935105427257839E-3</v>
      </c>
      <c r="W33">
        <f t="shared" si="8"/>
        <v>0</v>
      </c>
      <c r="X33">
        <f t="shared" si="9"/>
        <v>0</v>
      </c>
      <c r="Y33">
        <f t="shared" si="10"/>
        <v>1</v>
      </c>
    </row>
    <row r="34" spans="1:25" x14ac:dyDescent="0.25">
      <c r="A34" t="s">
        <v>89</v>
      </c>
      <c r="B34" s="1">
        <v>45702</v>
      </c>
      <c r="C34" t="s">
        <v>48</v>
      </c>
      <c r="D34" t="s">
        <v>39</v>
      </c>
      <c r="E34" t="s">
        <v>27</v>
      </c>
      <c r="F34" t="s">
        <v>68</v>
      </c>
      <c r="G34">
        <v>3</v>
      </c>
      <c r="H34">
        <v>1886.79</v>
      </c>
      <c r="I34">
        <v>0.23</v>
      </c>
      <c r="J34">
        <v>4358.4799999999996</v>
      </c>
      <c r="K34" t="s">
        <v>19</v>
      </c>
      <c r="L34" t="s">
        <v>20</v>
      </c>
      <c r="M34" t="s">
        <v>54</v>
      </c>
      <c r="N34" t="s">
        <v>22</v>
      </c>
      <c r="O34">
        <f t="shared" si="0"/>
        <v>5660.37</v>
      </c>
      <c r="P34">
        <f t="shared" si="1"/>
        <v>4358.4849000000004</v>
      </c>
      <c r="Q34">
        <f t="shared" si="2"/>
        <v>1975775.7839999988</v>
      </c>
      <c r="T34">
        <f t="shared" si="5"/>
        <v>6400.6183730158691</v>
      </c>
      <c r="U34">
        <f t="shared" si="6"/>
        <v>1301.8850999999995</v>
      </c>
      <c r="V34" s="4">
        <f t="shared" si="7"/>
        <v>1.2190015847020601E-2</v>
      </c>
      <c r="W34">
        <f t="shared" si="8"/>
        <v>1</v>
      </c>
      <c r="X34">
        <f t="shared" si="9"/>
        <v>0</v>
      </c>
      <c r="Y34">
        <f t="shared" si="10"/>
        <v>0</v>
      </c>
    </row>
    <row r="35" spans="1:25" x14ac:dyDescent="0.25">
      <c r="A35" t="s">
        <v>90</v>
      </c>
      <c r="B35" s="1">
        <v>45747</v>
      </c>
      <c r="C35" t="s">
        <v>15</v>
      </c>
      <c r="D35" t="s">
        <v>43</v>
      </c>
      <c r="E35" t="s">
        <v>61</v>
      </c>
      <c r="F35" t="s">
        <v>62</v>
      </c>
      <c r="G35">
        <v>5</v>
      </c>
      <c r="H35">
        <v>3772.44</v>
      </c>
      <c r="I35">
        <v>0.23</v>
      </c>
      <c r="J35">
        <v>14523.89</v>
      </c>
      <c r="K35" t="s">
        <v>33</v>
      </c>
      <c r="L35" t="s">
        <v>34</v>
      </c>
      <c r="M35" t="s">
        <v>54</v>
      </c>
      <c r="N35" t="s">
        <v>59</v>
      </c>
      <c r="O35">
        <f t="shared" si="0"/>
        <v>18862.2</v>
      </c>
      <c r="P35">
        <f t="shared" si="1"/>
        <v>14523.894</v>
      </c>
      <c r="Q35">
        <f t="shared" si="2"/>
        <v>1802015.0199999986</v>
      </c>
      <c r="T35">
        <f t="shared" si="5"/>
        <v>6557.4564173228364</v>
      </c>
      <c r="U35">
        <f t="shared" si="6"/>
        <v>4338.3060000000005</v>
      </c>
      <c r="V35" s="4">
        <f t="shared" si="7"/>
        <v>6.0968497842245339E-3</v>
      </c>
      <c r="W35">
        <f t="shared" si="8"/>
        <v>0</v>
      </c>
      <c r="X35">
        <f t="shared" si="9"/>
        <v>0</v>
      </c>
      <c r="Y35">
        <f t="shared" si="10"/>
        <v>0</v>
      </c>
    </row>
    <row r="36" spans="1:25" x14ac:dyDescent="0.25">
      <c r="A36" t="s">
        <v>91</v>
      </c>
      <c r="B36" s="1">
        <v>45774</v>
      </c>
      <c r="C36" t="s">
        <v>24</v>
      </c>
      <c r="D36" t="s">
        <v>43</v>
      </c>
      <c r="E36" t="s">
        <v>61</v>
      </c>
      <c r="F36" t="s">
        <v>92</v>
      </c>
      <c r="G36">
        <v>3</v>
      </c>
      <c r="H36">
        <v>3933.69</v>
      </c>
      <c r="I36">
        <v>0.1</v>
      </c>
      <c r="J36">
        <v>10620.96</v>
      </c>
      <c r="K36" t="s">
        <v>19</v>
      </c>
      <c r="L36" t="s">
        <v>29</v>
      </c>
      <c r="M36" t="s">
        <v>21</v>
      </c>
      <c r="N36" t="s">
        <v>22</v>
      </c>
      <c r="O36">
        <f t="shared" si="0"/>
        <v>11801.07</v>
      </c>
      <c r="P36">
        <f t="shared" si="1"/>
        <v>10620.963</v>
      </c>
      <c r="Q36">
        <f t="shared" si="2"/>
        <v>1802015.0199999986</v>
      </c>
      <c r="T36">
        <f t="shared" si="5"/>
        <v>7014.593770491806</v>
      </c>
      <c r="U36">
        <f t="shared" si="6"/>
        <v>1180.107</v>
      </c>
      <c r="V36" s="4">
        <f t="shared" si="7"/>
        <v>2.5421423650567282E-3</v>
      </c>
      <c r="W36">
        <f t="shared" si="8"/>
        <v>1</v>
      </c>
      <c r="X36">
        <f t="shared" si="9"/>
        <v>0</v>
      </c>
      <c r="Y36">
        <f t="shared" si="10"/>
        <v>0</v>
      </c>
    </row>
    <row r="37" spans="1:25" x14ac:dyDescent="0.25">
      <c r="A37" t="s">
        <v>93</v>
      </c>
      <c r="B37" s="1">
        <v>45714</v>
      </c>
      <c r="C37" t="s">
        <v>24</v>
      </c>
      <c r="D37" t="s">
        <v>43</v>
      </c>
      <c r="E37" t="s">
        <v>17</v>
      </c>
      <c r="F37" t="s">
        <v>40</v>
      </c>
      <c r="G37">
        <v>2</v>
      </c>
      <c r="H37">
        <v>4101.2700000000004</v>
      </c>
      <c r="I37">
        <v>0.12</v>
      </c>
      <c r="J37">
        <v>7218.24</v>
      </c>
      <c r="K37" t="s">
        <v>41</v>
      </c>
      <c r="L37" t="s">
        <v>20</v>
      </c>
      <c r="M37" t="s">
        <v>30</v>
      </c>
      <c r="N37" t="s">
        <v>22</v>
      </c>
      <c r="O37">
        <f t="shared" si="0"/>
        <v>8202.5400000000009</v>
      </c>
      <c r="P37">
        <f t="shared" si="1"/>
        <v>7218.235200000001</v>
      </c>
      <c r="Q37">
        <f t="shared" si="2"/>
        <v>2058812.7634000003</v>
      </c>
      <c r="T37">
        <f t="shared" si="5"/>
        <v>6400.6183730158691</v>
      </c>
      <c r="U37">
        <f t="shared" si="6"/>
        <v>984.30479999999989</v>
      </c>
      <c r="V37" s="4">
        <f t="shared" si="7"/>
        <v>2.9259229458192216E-3</v>
      </c>
      <c r="W37">
        <f t="shared" si="8"/>
        <v>1</v>
      </c>
      <c r="X37">
        <f t="shared" si="9"/>
        <v>0</v>
      </c>
      <c r="Y37">
        <f t="shared" si="10"/>
        <v>0</v>
      </c>
    </row>
    <row r="38" spans="1:25" x14ac:dyDescent="0.25">
      <c r="A38" t="s">
        <v>94</v>
      </c>
      <c r="B38" s="1">
        <v>45817</v>
      </c>
      <c r="C38" t="s">
        <v>15</v>
      </c>
      <c r="D38" t="s">
        <v>39</v>
      </c>
      <c r="E38" t="s">
        <v>61</v>
      </c>
      <c r="F38" t="s">
        <v>92</v>
      </c>
      <c r="G38">
        <v>3</v>
      </c>
      <c r="H38">
        <v>1820.62</v>
      </c>
      <c r="I38">
        <v>0.13</v>
      </c>
      <c r="J38">
        <v>4751.82</v>
      </c>
      <c r="K38" t="s">
        <v>46</v>
      </c>
      <c r="L38" t="s">
        <v>20</v>
      </c>
      <c r="M38" t="s">
        <v>21</v>
      </c>
      <c r="N38" t="s">
        <v>37</v>
      </c>
      <c r="O38">
        <f t="shared" si="0"/>
        <v>5461.86</v>
      </c>
      <c r="P38">
        <f t="shared" si="1"/>
        <v>4751.8181999999997</v>
      </c>
      <c r="Q38">
        <f t="shared" si="2"/>
        <v>1802015.0199999986</v>
      </c>
      <c r="T38">
        <f t="shared" si="5"/>
        <v>6400.6183730158691</v>
      </c>
      <c r="U38">
        <f t="shared" si="6"/>
        <v>710.04179999999997</v>
      </c>
      <c r="V38" s="4">
        <f t="shared" si="7"/>
        <v>7.1404246904900534E-3</v>
      </c>
      <c r="W38">
        <f t="shared" si="8"/>
        <v>0</v>
      </c>
      <c r="X38">
        <f t="shared" si="9"/>
        <v>1</v>
      </c>
      <c r="Y38">
        <f t="shared" si="10"/>
        <v>0</v>
      </c>
    </row>
    <row r="39" spans="1:25" x14ac:dyDescent="0.25">
      <c r="A39" t="s">
        <v>95</v>
      </c>
      <c r="B39" s="1">
        <v>45828</v>
      </c>
      <c r="C39" t="s">
        <v>52</v>
      </c>
      <c r="D39" t="s">
        <v>39</v>
      </c>
      <c r="E39" t="s">
        <v>17</v>
      </c>
      <c r="F39" t="s">
        <v>32</v>
      </c>
      <c r="G39">
        <v>1</v>
      </c>
      <c r="H39">
        <v>631.16999999999996</v>
      </c>
      <c r="I39">
        <v>0.11</v>
      </c>
      <c r="J39">
        <v>561.74</v>
      </c>
      <c r="K39" t="s">
        <v>33</v>
      </c>
      <c r="L39" t="s">
        <v>34</v>
      </c>
      <c r="M39" t="s">
        <v>21</v>
      </c>
      <c r="N39" t="s">
        <v>22</v>
      </c>
      <c r="O39">
        <f t="shared" si="0"/>
        <v>631.16999999999996</v>
      </c>
      <c r="P39">
        <f t="shared" si="1"/>
        <v>561.74130000000002</v>
      </c>
      <c r="Q39">
        <f t="shared" si="2"/>
        <v>2058812.7634000003</v>
      </c>
      <c r="T39">
        <f t="shared" si="5"/>
        <v>6557.4564173228364</v>
      </c>
      <c r="U39">
        <f t="shared" si="6"/>
        <v>69.428699999999935</v>
      </c>
      <c r="V39" s="4">
        <f t="shared" si="7"/>
        <v>1.742795126511083E-2</v>
      </c>
      <c r="W39">
        <f t="shared" si="8"/>
        <v>1</v>
      </c>
      <c r="X39">
        <f t="shared" si="9"/>
        <v>0</v>
      </c>
      <c r="Y39">
        <f t="shared" si="10"/>
        <v>0</v>
      </c>
    </row>
    <row r="40" spans="1:25" x14ac:dyDescent="0.25">
      <c r="A40" t="s">
        <v>96</v>
      </c>
      <c r="B40" s="1">
        <v>45661</v>
      </c>
      <c r="C40" t="s">
        <v>48</v>
      </c>
      <c r="D40" t="s">
        <v>43</v>
      </c>
      <c r="E40" t="s">
        <v>27</v>
      </c>
      <c r="F40" t="s">
        <v>79</v>
      </c>
      <c r="G40">
        <v>3</v>
      </c>
      <c r="H40">
        <v>317.49</v>
      </c>
      <c r="I40">
        <v>0.11</v>
      </c>
      <c r="J40">
        <v>847.7</v>
      </c>
      <c r="K40" t="s">
        <v>33</v>
      </c>
      <c r="L40" t="s">
        <v>20</v>
      </c>
      <c r="M40" t="s">
        <v>21</v>
      </c>
      <c r="N40" t="s">
        <v>22</v>
      </c>
      <c r="O40">
        <f t="shared" si="0"/>
        <v>952.47</v>
      </c>
      <c r="P40">
        <f t="shared" si="1"/>
        <v>847.69830000000002</v>
      </c>
      <c r="Q40">
        <f t="shared" si="2"/>
        <v>1975775.7839999988</v>
      </c>
      <c r="T40">
        <f t="shared" si="5"/>
        <v>6400.6183730158691</v>
      </c>
      <c r="U40">
        <f t="shared" si="6"/>
        <v>104.77170000000001</v>
      </c>
      <c r="V40" s="4">
        <f t="shared" si="7"/>
        <v>3.464676052789064E-2</v>
      </c>
      <c r="W40">
        <f t="shared" si="8"/>
        <v>1</v>
      </c>
      <c r="X40">
        <f t="shared" si="9"/>
        <v>0</v>
      </c>
      <c r="Y40">
        <f t="shared" si="10"/>
        <v>0</v>
      </c>
    </row>
    <row r="41" spans="1:25" x14ac:dyDescent="0.25">
      <c r="A41" t="s">
        <v>97</v>
      </c>
      <c r="B41" s="1">
        <v>45807</v>
      </c>
      <c r="C41" t="s">
        <v>36</v>
      </c>
      <c r="D41" t="s">
        <v>25</v>
      </c>
      <c r="E41" t="s">
        <v>17</v>
      </c>
      <c r="F41" t="s">
        <v>32</v>
      </c>
      <c r="G41">
        <v>1</v>
      </c>
      <c r="H41">
        <v>3626.8</v>
      </c>
      <c r="I41">
        <v>0.08</v>
      </c>
      <c r="J41">
        <v>3336.66</v>
      </c>
      <c r="K41" t="s">
        <v>46</v>
      </c>
      <c r="L41" t="s">
        <v>29</v>
      </c>
      <c r="M41" t="s">
        <v>30</v>
      </c>
      <c r="N41" t="s">
        <v>22</v>
      </c>
      <c r="O41">
        <f t="shared" si="0"/>
        <v>3626.8</v>
      </c>
      <c r="P41">
        <f t="shared" si="1"/>
        <v>3336.6560000000004</v>
      </c>
      <c r="Q41">
        <f t="shared" si="2"/>
        <v>2058812.7634000003</v>
      </c>
      <c r="T41">
        <f t="shared" si="5"/>
        <v>7014.593770491806</v>
      </c>
      <c r="U41">
        <f t="shared" si="6"/>
        <v>290.14399999999978</v>
      </c>
      <c r="V41" s="4">
        <f t="shared" si="7"/>
        <v>2.2058012573067166E-3</v>
      </c>
      <c r="W41">
        <f t="shared" si="8"/>
        <v>1</v>
      </c>
      <c r="X41">
        <f t="shared" si="9"/>
        <v>0</v>
      </c>
      <c r="Y41">
        <f t="shared" si="10"/>
        <v>0</v>
      </c>
    </row>
    <row r="42" spans="1:25" x14ac:dyDescent="0.25">
      <c r="A42" t="s">
        <v>98</v>
      </c>
      <c r="B42" s="1">
        <v>45816</v>
      </c>
      <c r="C42" t="s">
        <v>52</v>
      </c>
      <c r="D42" t="s">
        <v>39</v>
      </c>
      <c r="E42" t="s">
        <v>99</v>
      </c>
      <c r="F42" t="s">
        <v>100</v>
      </c>
      <c r="G42">
        <v>4</v>
      </c>
      <c r="H42">
        <v>3418.86</v>
      </c>
      <c r="I42">
        <v>0.23</v>
      </c>
      <c r="J42">
        <v>10530.09</v>
      </c>
      <c r="K42" t="s">
        <v>41</v>
      </c>
      <c r="L42" t="s">
        <v>29</v>
      </c>
      <c r="M42" t="s">
        <v>21</v>
      </c>
      <c r="N42" t="s">
        <v>22</v>
      </c>
      <c r="O42">
        <f t="shared" si="0"/>
        <v>13675.44</v>
      </c>
      <c r="P42">
        <f t="shared" si="1"/>
        <v>10530.088800000001</v>
      </c>
      <c r="Q42">
        <f t="shared" si="2"/>
        <v>2189601.9989000014</v>
      </c>
      <c r="T42">
        <f t="shared" si="5"/>
        <v>7014.593770491806</v>
      </c>
      <c r="U42">
        <f t="shared" si="6"/>
        <v>3145.3511999999992</v>
      </c>
      <c r="V42" s="4">
        <f t="shared" si="7"/>
        <v>6.7273886617176494E-3</v>
      </c>
      <c r="W42">
        <f t="shared" si="8"/>
        <v>1</v>
      </c>
      <c r="X42">
        <f t="shared" si="9"/>
        <v>0</v>
      </c>
      <c r="Y42">
        <f t="shared" si="10"/>
        <v>0</v>
      </c>
    </row>
    <row r="43" spans="1:25" x14ac:dyDescent="0.25">
      <c r="A43" t="s">
        <v>101</v>
      </c>
      <c r="B43" s="1">
        <v>45691</v>
      </c>
      <c r="C43" t="s">
        <v>15</v>
      </c>
      <c r="D43" t="s">
        <v>25</v>
      </c>
      <c r="E43" t="s">
        <v>17</v>
      </c>
      <c r="F43" t="s">
        <v>32</v>
      </c>
      <c r="G43">
        <v>5</v>
      </c>
      <c r="H43">
        <v>3072.64</v>
      </c>
      <c r="I43">
        <v>0.08</v>
      </c>
      <c r="J43">
        <v>14134.14</v>
      </c>
      <c r="K43" t="s">
        <v>19</v>
      </c>
      <c r="L43" t="s">
        <v>34</v>
      </c>
      <c r="M43" t="s">
        <v>30</v>
      </c>
      <c r="N43" t="s">
        <v>22</v>
      </c>
      <c r="O43">
        <f t="shared" si="0"/>
        <v>15363.199999999999</v>
      </c>
      <c r="P43">
        <f t="shared" si="1"/>
        <v>14134.144</v>
      </c>
      <c r="Q43">
        <f t="shared" si="2"/>
        <v>2058812.7634000003</v>
      </c>
      <c r="T43">
        <f t="shared" si="5"/>
        <v>6557.4564173228364</v>
      </c>
      <c r="U43">
        <f t="shared" si="6"/>
        <v>1229.0559999999987</v>
      </c>
      <c r="V43" s="4">
        <f t="shared" si="7"/>
        <v>2.6036242449489688E-3</v>
      </c>
      <c r="W43">
        <f t="shared" si="8"/>
        <v>1</v>
      </c>
      <c r="X43">
        <f t="shared" si="9"/>
        <v>0</v>
      </c>
      <c r="Y43">
        <f t="shared" si="10"/>
        <v>0</v>
      </c>
    </row>
    <row r="44" spans="1:25" x14ac:dyDescent="0.25">
      <c r="A44" t="s">
        <v>102</v>
      </c>
      <c r="B44" s="1">
        <v>45795</v>
      </c>
      <c r="C44" t="s">
        <v>52</v>
      </c>
      <c r="D44" t="s">
        <v>43</v>
      </c>
      <c r="E44" t="s">
        <v>27</v>
      </c>
      <c r="F44" t="s">
        <v>87</v>
      </c>
      <c r="G44">
        <v>5</v>
      </c>
      <c r="H44">
        <v>3352.88</v>
      </c>
      <c r="I44">
        <v>0.15</v>
      </c>
      <c r="J44">
        <v>14249.74</v>
      </c>
      <c r="K44" t="s">
        <v>58</v>
      </c>
      <c r="L44" t="s">
        <v>34</v>
      </c>
      <c r="M44" t="s">
        <v>54</v>
      </c>
      <c r="N44" t="s">
        <v>22</v>
      </c>
      <c r="O44">
        <f t="shared" si="0"/>
        <v>16764.400000000001</v>
      </c>
      <c r="P44">
        <f t="shared" si="1"/>
        <v>14249.740000000002</v>
      </c>
      <c r="Q44">
        <f t="shared" si="2"/>
        <v>1975775.7839999988</v>
      </c>
      <c r="T44">
        <f t="shared" si="5"/>
        <v>6557.4564173228364</v>
      </c>
      <c r="U44">
        <f t="shared" si="6"/>
        <v>2514.66</v>
      </c>
      <c r="V44" s="4">
        <f t="shared" si="7"/>
        <v>4.4737658371310626E-3</v>
      </c>
      <c r="W44">
        <f t="shared" si="8"/>
        <v>1</v>
      </c>
      <c r="X44">
        <f t="shared" si="9"/>
        <v>0</v>
      </c>
      <c r="Y44">
        <f t="shared" si="10"/>
        <v>0</v>
      </c>
    </row>
    <row r="45" spans="1:25" x14ac:dyDescent="0.25">
      <c r="A45" t="s">
        <v>103</v>
      </c>
      <c r="B45" s="1">
        <v>45742</v>
      </c>
      <c r="C45" t="s">
        <v>52</v>
      </c>
      <c r="D45" t="s">
        <v>25</v>
      </c>
      <c r="E45" t="s">
        <v>61</v>
      </c>
      <c r="F45" t="s">
        <v>75</v>
      </c>
      <c r="G45">
        <v>2</v>
      </c>
      <c r="H45">
        <v>4921.29</v>
      </c>
      <c r="I45">
        <v>0.15</v>
      </c>
      <c r="J45">
        <v>8366.19</v>
      </c>
      <c r="K45" t="s">
        <v>58</v>
      </c>
      <c r="L45" t="s">
        <v>20</v>
      </c>
      <c r="M45" t="s">
        <v>54</v>
      </c>
      <c r="N45" t="s">
        <v>22</v>
      </c>
      <c r="O45">
        <f t="shared" si="0"/>
        <v>9842.58</v>
      </c>
      <c r="P45">
        <f t="shared" si="1"/>
        <v>8366.1929999999993</v>
      </c>
      <c r="Q45">
        <f t="shared" si="2"/>
        <v>1802015.0199999986</v>
      </c>
      <c r="T45">
        <f t="shared" si="5"/>
        <v>6400.6183730158691</v>
      </c>
      <c r="U45">
        <f t="shared" si="6"/>
        <v>1476.3870000000006</v>
      </c>
      <c r="V45" s="4">
        <f t="shared" si="7"/>
        <v>3.0479813219704589E-3</v>
      </c>
      <c r="W45">
        <f t="shared" si="8"/>
        <v>1</v>
      </c>
      <c r="X45">
        <f t="shared" si="9"/>
        <v>0</v>
      </c>
      <c r="Y45">
        <f t="shared" si="10"/>
        <v>0</v>
      </c>
    </row>
    <row r="46" spans="1:25" x14ac:dyDescent="0.25">
      <c r="A46" t="s">
        <v>104</v>
      </c>
      <c r="B46" s="1">
        <v>45726</v>
      </c>
      <c r="C46" t="s">
        <v>48</v>
      </c>
      <c r="D46" t="s">
        <v>25</v>
      </c>
      <c r="E46" t="s">
        <v>27</v>
      </c>
      <c r="F46" t="s">
        <v>68</v>
      </c>
      <c r="G46">
        <v>2</v>
      </c>
      <c r="H46">
        <v>823.1</v>
      </c>
      <c r="I46">
        <v>0.17</v>
      </c>
      <c r="J46">
        <v>1366.35</v>
      </c>
      <c r="K46" t="s">
        <v>41</v>
      </c>
      <c r="L46" t="s">
        <v>34</v>
      </c>
      <c r="M46" t="s">
        <v>54</v>
      </c>
      <c r="N46" t="s">
        <v>22</v>
      </c>
      <c r="O46">
        <f t="shared" si="0"/>
        <v>1646.2</v>
      </c>
      <c r="P46">
        <f t="shared" si="1"/>
        <v>1366.346</v>
      </c>
      <c r="Q46">
        <f t="shared" si="2"/>
        <v>1975775.7839999988</v>
      </c>
      <c r="T46">
        <f t="shared" si="5"/>
        <v>6557.4564173228364</v>
      </c>
      <c r="U46">
        <f t="shared" si="6"/>
        <v>279.85400000000004</v>
      </c>
      <c r="V46" s="4">
        <f t="shared" si="7"/>
        <v>2.0653626533835498E-2</v>
      </c>
      <c r="W46">
        <f t="shared" si="8"/>
        <v>1</v>
      </c>
      <c r="X46">
        <f t="shared" si="9"/>
        <v>0</v>
      </c>
      <c r="Y46">
        <f t="shared" si="10"/>
        <v>0</v>
      </c>
    </row>
    <row r="47" spans="1:25" x14ac:dyDescent="0.25">
      <c r="A47" t="s">
        <v>105</v>
      </c>
      <c r="B47" s="1">
        <v>45713</v>
      </c>
      <c r="C47" t="s">
        <v>24</v>
      </c>
      <c r="D47" t="s">
        <v>39</v>
      </c>
      <c r="E47" t="s">
        <v>27</v>
      </c>
      <c r="F47" t="s">
        <v>87</v>
      </c>
      <c r="G47">
        <v>1</v>
      </c>
      <c r="H47">
        <v>2336.66</v>
      </c>
      <c r="I47">
        <v>0.2</v>
      </c>
      <c r="J47">
        <v>1869.33</v>
      </c>
      <c r="K47" t="s">
        <v>33</v>
      </c>
      <c r="L47" t="s">
        <v>20</v>
      </c>
      <c r="M47" t="s">
        <v>21</v>
      </c>
      <c r="N47" t="s">
        <v>59</v>
      </c>
      <c r="O47">
        <f t="shared" si="0"/>
        <v>2336.66</v>
      </c>
      <c r="P47">
        <f t="shared" si="1"/>
        <v>1869.328</v>
      </c>
      <c r="Q47">
        <f t="shared" si="2"/>
        <v>1975775.7839999988</v>
      </c>
      <c r="T47">
        <f t="shared" si="5"/>
        <v>6400.6183730158691</v>
      </c>
      <c r="U47">
        <f t="shared" si="6"/>
        <v>467.33199999999988</v>
      </c>
      <c r="V47" s="4">
        <f t="shared" si="7"/>
        <v>8.5592255612712172E-3</v>
      </c>
      <c r="W47">
        <f t="shared" si="8"/>
        <v>0</v>
      </c>
      <c r="X47">
        <f t="shared" si="9"/>
        <v>0</v>
      </c>
      <c r="Y47">
        <f t="shared" si="10"/>
        <v>0</v>
      </c>
    </row>
    <row r="48" spans="1:25" x14ac:dyDescent="0.25">
      <c r="A48" t="s">
        <v>106</v>
      </c>
      <c r="B48" s="1">
        <v>45690</v>
      </c>
      <c r="C48" t="s">
        <v>36</v>
      </c>
      <c r="D48" t="s">
        <v>39</v>
      </c>
      <c r="E48" t="s">
        <v>49</v>
      </c>
      <c r="F48" t="s">
        <v>50</v>
      </c>
      <c r="G48">
        <v>4</v>
      </c>
      <c r="H48">
        <v>2305.34</v>
      </c>
      <c r="I48">
        <v>0.19</v>
      </c>
      <c r="J48">
        <v>7469.3</v>
      </c>
      <c r="K48" t="s">
        <v>41</v>
      </c>
      <c r="L48" t="s">
        <v>20</v>
      </c>
      <c r="M48" t="s">
        <v>21</v>
      </c>
      <c r="N48" t="s">
        <v>88</v>
      </c>
      <c r="O48">
        <f t="shared" si="0"/>
        <v>9221.36</v>
      </c>
      <c r="P48">
        <f t="shared" si="1"/>
        <v>7469.3016000000007</v>
      </c>
      <c r="Q48">
        <f t="shared" si="2"/>
        <v>1954015.6870999979</v>
      </c>
      <c r="T48">
        <f t="shared" si="5"/>
        <v>6400.6183730158691</v>
      </c>
      <c r="U48">
        <f t="shared" si="6"/>
        <v>1752.0583999999999</v>
      </c>
      <c r="V48" s="4">
        <f t="shared" si="7"/>
        <v>8.2417344079398266E-3</v>
      </c>
      <c r="W48">
        <f t="shared" si="8"/>
        <v>0</v>
      </c>
      <c r="X48">
        <f t="shared" si="9"/>
        <v>0</v>
      </c>
      <c r="Y48">
        <f t="shared" si="10"/>
        <v>1</v>
      </c>
    </row>
    <row r="49" spans="1:25" x14ac:dyDescent="0.25">
      <c r="A49" t="s">
        <v>107</v>
      </c>
      <c r="B49" s="1">
        <v>45701</v>
      </c>
      <c r="C49" t="s">
        <v>52</v>
      </c>
      <c r="D49" t="s">
        <v>39</v>
      </c>
      <c r="E49" t="s">
        <v>27</v>
      </c>
      <c r="F49" t="s">
        <v>87</v>
      </c>
      <c r="G49">
        <v>1</v>
      </c>
      <c r="H49">
        <v>3596.37</v>
      </c>
      <c r="I49">
        <v>0.06</v>
      </c>
      <c r="J49">
        <v>3380.59</v>
      </c>
      <c r="K49" t="s">
        <v>46</v>
      </c>
      <c r="L49" t="s">
        <v>34</v>
      </c>
      <c r="M49" t="s">
        <v>30</v>
      </c>
      <c r="N49" t="s">
        <v>37</v>
      </c>
      <c r="O49">
        <f t="shared" si="0"/>
        <v>3596.37</v>
      </c>
      <c r="P49">
        <f t="shared" si="1"/>
        <v>3380.5877999999998</v>
      </c>
      <c r="Q49">
        <f t="shared" si="2"/>
        <v>1975775.7839999988</v>
      </c>
      <c r="T49">
        <f t="shared" si="5"/>
        <v>6557.4564173228364</v>
      </c>
      <c r="U49">
        <f t="shared" si="6"/>
        <v>215.7822000000001</v>
      </c>
      <c r="V49" s="4">
        <f t="shared" si="7"/>
        <v>1.6683489184928135E-3</v>
      </c>
      <c r="W49">
        <f t="shared" si="8"/>
        <v>0</v>
      </c>
      <c r="X49">
        <f t="shared" si="9"/>
        <v>1</v>
      </c>
      <c r="Y49">
        <f t="shared" si="10"/>
        <v>0</v>
      </c>
    </row>
    <row r="50" spans="1:25" x14ac:dyDescent="0.25">
      <c r="A50" t="s">
        <v>108</v>
      </c>
      <c r="B50" s="1">
        <v>45808</v>
      </c>
      <c r="C50" t="s">
        <v>52</v>
      </c>
      <c r="D50" t="s">
        <v>39</v>
      </c>
      <c r="E50" t="s">
        <v>17</v>
      </c>
      <c r="F50" t="s">
        <v>44</v>
      </c>
      <c r="G50">
        <v>2</v>
      </c>
      <c r="H50">
        <v>3561.45</v>
      </c>
      <c r="I50">
        <v>0.02</v>
      </c>
      <c r="J50">
        <v>6980.44</v>
      </c>
      <c r="K50" t="s">
        <v>19</v>
      </c>
      <c r="L50" t="s">
        <v>34</v>
      </c>
      <c r="M50" t="s">
        <v>30</v>
      </c>
      <c r="N50" t="s">
        <v>22</v>
      </c>
      <c r="O50">
        <f t="shared" si="0"/>
        <v>7122.9</v>
      </c>
      <c r="P50">
        <f t="shared" si="1"/>
        <v>6980.4419999999991</v>
      </c>
      <c r="Q50">
        <f t="shared" si="2"/>
        <v>2058812.7634000003</v>
      </c>
      <c r="T50">
        <f t="shared" si="5"/>
        <v>6557.4564173228364</v>
      </c>
      <c r="U50">
        <f t="shared" si="6"/>
        <v>142.45800000000054</v>
      </c>
      <c r="V50" s="4">
        <f t="shared" si="7"/>
        <v>5.615690238526443E-4</v>
      </c>
      <c r="W50">
        <f t="shared" si="8"/>
        <v>1</v>
      </c>
      <c r="X50">
        <f t="shared" si="9"/>
        <v>0</v>
      </c>
      <c r="Y50">
        <f t="shared" si="10"/>
        <v>0</v>
      </c>
    </row>
    <row r="51" spans="1:25" x14ac:dyDescent="0.25">
      <c r="A51" t="s">
        <v>109</v>
      </c>
      <c r="B51" s="1">
        <v>45725</v>
      </c>
      <c r="C51" t="s">
        <v>52</v>
      </c>
      <c r="D51" t="s">
        <v>25</v>
      </c>
      <c r="E51" t="s">
        <v>49</v>
      </c>
      <c r="F51" t="s">
        <v>56</v>
      </c>
      <c r="G51">
        <v>5</v>
      </c>
      <c r="H51">
        <v>4735.7</v>
      </c>
      <c r="I51">
        <v>0</v>
      </c>
      <c r="J51">
        <v>23678.5</v>
      </c>
      <c r="K51" t="s">
        <v>41</v>
      </c>
      <c r="L51" t="s">
        <v>34</v>
      </c>
      <c r="M51" t="s">
        <v>21</v>
      </c>
      <c r="N51" t="s">
        <v>22</v>
      </c>
      <c r="O51">
        <f t="shared" si="0"/>
        <v>23678.5</v>
      </c>
      <c r="P51">
        <f t="shared" si="1"/>
        <v>23678.5</v>
      </c>
      <c r="Q51">
        <f t="shared" si="2"/>
        <v>1954015.6870999979</v>
      </c>
      <c r="T51">
        <f t="shared" si="5"/>
        <v>6557.4564173228364</v>
      </c>
      <c r="U51">
        <f t="shared" si="6"/>
        <v>0</v>
      </c>
      <c r="V51" s="4">
        <f t="shared" si="7"/>
        <v>0</v>
      </c>
      <c r="W51">
        <f t="shared" si="8"/>
        <v>1</v>
      </c>
      <c r="X51">
        <f t="shared" si="9"/>
        <v>0</v>
      </c>
      <c r="Y51">
        <f t="shared" si="10"/>
        <v>0</v>
      </c>
    </row>
    <row r="52" spans="1:25" x14ac:dyDescent="0.25">
      <c r="A52" t="s">
        <v>110</v>
      </c>
      <c r="B52" s="1">
        <v>45679</v>
      </c>
      <c r="C52" t="s">
        <v>48</v>
      </c>
      <c r="D52" t="s">
        <v>43</v>
      </c>
      <c r="E52" t="s">
        <v>99</v>
      </c>
      <c r="F52" t="s">
        <v>111</v>
      </c>
      <c r="G52">
        <v>5</v>
      </c>
      <c r="H52">
        <v>4019.35</v>
      </c>
      <c r="I52">
        <v>0.22</v>
      </c>
      <c r="J52">
        <v>15675.47</v>
      </c>
      <c r="K52" t="s">
        <v>41</v>
      </c>
      <c r="L52" t="s">
        <v>29</v>
      </c>
      <c r="M52" t="s">
        <v>30</v>
      </c>
      <c r="N52" t="s">
        <v>22</v>
      </c>
      <c r="O52">
        <f t="shared" si="0"/>
        <v>20096.75</v>
      </c>
      <c r="P52">
        <f t="shared" si="1"/>
        <v>15675.465</v>
      </c>
      <c r="Q52">
        <f t="shared" si="2"/>
        <v>2189601.9989000014</v>
      </c>
      <c r="T52">
        <f t="shared" si="5"/>
        <v>7014.593770491806</v>
      </c>
      <c r="U52">
        <f t="shared" si="6"/>
        <v>4421.2849999999999</v>
      </c>
      <c r="V52" s="4">
        <f t="shared" si="7"/>
        <v>5.4735218381081517E-3</v>
      </c>
      <c r="W52">
        <f t="shared" si="8"/>
        <v>1</v>
      </c>
      <c r="X52">
        <f t="shared" si="9"/>
        <v>0</v>
      </c>
      <c r="Y52">
        <f t="shared" si="10"/>
        <v>0</v>
      </c>
    </row>
    <row r="53" spans="1:25" x14ac:dyDescent="0.25">
      <c r="A53" t="s">
        <v>112</v>
      </c>
      <c r="B53" s="1">
        <v>45678</v>
      </c>
      <c r="C53" t="s">
        <v>48</v>
      </c>
      <c r="D53" t="s">
        <v>16</v>
      </c>
      <c r="E53" t="s">
        <v>49</v>
      </c>
      <c r="F53" t="s">
        <v>56</v>
      </c>
      <c r="G53">
        <v>4</v>
      </c>
      <c r="H53">
        <v>3648.49</v>
      </c>
      <c r="I53">
        <v>0.21</v>
      </c>
      <c r="J53">
        <v>11529.23</v>
      </c>
      <c r="K53" t="s">
        <v>46</v>
      </c>
      <c r="L53" t="s">
        <v>29</v>
      </c>
      <c r="M53" t="s">
        <v>54</v>
      </c>
      <c r="N53" t="s">
        <v>37</v>
      </c>
      <c r="O53">
        <f t="shared" si="0"/>
        <v>14593.96</v>
      </c>
      <c r="P53">
        <f t="shared" si="1"/>
        <v>11529.2284</v>
      </c>
      <c r="Q53">
        <f t="shared" si="2"/>
        <v>1954015.6870999979</v>
      </c>
      <c r="T53">
        <f t="shared" si="5"/>
        <v>7014.593770491806</v>
      </c>
      <c r="U53">
        <f t="shared" si="6"/>
        <v>3064.7315999999992</v>
      </c>
      <c r="V53" s="4">
        <f t="shared" si="7"/>
        <v>5.7558058265200123E-3</v>
      </c>
      <c r="W53">
        <f t="shared" si="8"/>
        <v>0</v>
      </c>
      <c r="X53">
        <f t="shared" si="9"/>
        <v>1</v>
      </c>
      <c r="Y53">
        <f t="shared" si="10"/>
        <v>0</v>
      </c>
    </row>
    <row r="54" spans="1:25" x14ac:dyDescent="0.25">
      <c r="A54" t="s">
        <v>113</v>
      </c>
      <c r="B54" s="1">
        <v>45733</v>
      </c>
      <c r="C54" t="s">
        <v>24</v>
      </c>
      <c r="D54" t="s">
        <v>43</v>
      </c>
      <c r="E54" t="s">
        <v>27</v>
      </c>
      <c r="F54" t="s">
        <v>79</v>
      </c>
      <c r="G54">
        <v>4</v>
      </c>
      <c r="H54">
        <v>990.47</v>
      </c>
      <c r="I54">
        <v>7.0000000000000007E-2</v>
      </c>
      <c r="J54">
        <v>3684.55</v>
      </c>
      <c r="K54" t="s">
        <v>41</v>
      </c>
      <c r="L54" t="s">
        <v>20</v>
      </c>
      <c r="M54" t="s">
        <v>30</v>
      </c>
      <c r="N54" t="s">
        <v>22</v>
      </c>
      <c r="O54">
        <f t="shared" si="0"/>
        <v>3961.88</v>
      </c>
      <c r="P54">
        <f t="shared" si="1"/>
        <v>3684.5483999999997</v>
      </c>
      <c r="Q54">
        <f t="shared" si="2"/>
        <v>1975775.7839999988</v>
      </c>
      <c r="T54">
        <f t="shared" si="5"/>
        <v>6400.6183730158691</v>
      </c>
      <c r="U54">
        <f t="shared" si="6"/>
        <v>277.33160000000044</v>
      </c>
      <c r="V54" s="4">
        <f t="shared" si="7"/>
        <v>7.0673518632568379E-3</v>
      </c>
      <c r="W54">
        <f t="shared" si="8"/>
        <v>1</v>
      </c>
      <c r="X54">
        <f t="shared" si="9"/>
        <v>0</v>
      </c>
      <c r="Y54">
        <f t="shared" si="10"/>
        <v>0</v>
      </c>
    </row>
    <row r="55" spans="1:25" x14ac:dyDescent="0.25">
      <c r="A55" t="s">
        <v>114</v>
      </c>
      <c r="B55" s="1">
        <v>45678</v>
      </c>
      <c r="C55" t="s">
        <v>15</v>
      </c>
      <c r="D55" t="s">
        <v>39</v>
      </c>
      <c r="E55" t="s">
        <v>99</v>
      </c>
      <c r="F55" t="s">
        <v>115</v>
      </c>
      <c r="G55">
        <v>1</v>
      </c>
      <c r="H55">
        <v>2404.5</v>
      </c>
      <c r="I55">
        <v>0.19</v>
      </c>
      <c r="J55">
        <v>1947.65</v>
      </c>
      <c r="K55" t="s">
        <v>41</v>
      </c>
      <c r="L55" t="s">
        <v>34</v>
      </c>
      <c r="M55" t="s">
        <v>54</v>
      </c>
      <c r="N55" t="s">
        <v>22</v>
      </c>
      <c r="O55">
        <f t="shared" si="0"/>
        <v>2404.5</v>
      </c>
      <c r="P55">
        <f t="shared" si="1"/>
        <v>1947.6450000000002</v>
      </c>
      <c r="Q55">
        <f t="shared" si="2"/>
        <v>2189601.9989000014</v>
      </c>
      <c r="T55">
        <f t="shared" si="5"/>
        <v>6557.4564173228364</v>
      </c>
      <c r="U55">
        <f t="shared" si="6"/>
        <v>456.85499999999979</v>
      </c>
      <c r="V55" s="4">
        <f t="shared" si="7"/>
        <v>7.9018506966105229E-3</v>
      </c>
      <c r="W55">
        <f t="shared" si="8"/>
        <v>1</v>
      </c>
      <c r="X55">
        <f t="shared" si="9"/>
        <v>0</v>
      </c>
      <c r="Y55">
        <f t="shared" si="10"/>
        <v>0</v>
      </c>
    </row>
    <row r="56" spans="1:25" x14ac:dyDescent="0.25">
      <c r="A56" t="s">
        <v>116</v>
      </c>
      <c r="B56" s="1">
        <v>45729</v>
      </c>
      <c r="C56" t="s">
        <v>24</v>
      </c>
      <c r="D56" t="s">
        <v>16</v>
      </c>
      <c r="E56" t="s">
        <v>17</v>
      </c>
      <c r="F56" t="s">
        <v>18</v>
      </c>
      <c r="G56">
        <v>1</v>
      </c>
      <c r="H56">
        <v>3144.54</v>
      </c>
      <c r="I56">
        <v>0.06</v>
      </c>
      <c r="J56">
        <v>2955.87</v>
      </c>
      <c r="K56" t="s">
        <v>19</v>
      </c>
      <c r="L56" t="s">
        <v>20</v>
      </c>
      <c r="M56" t="s">
        <v>30</v>
      </c>
      <c r="N56" t="s">
        <v>22</v>
      </c>
      <c r="O56">
        <f t="shared" si="0"/>
        <v>3144.54</v>
      </c>
      <c r="P56">
        <f t="shared" si="1"/>
        <v>2955.8675999999996</v>
      </c>
      <c r="Q56">
        <f t="shared" si="2"/>
        <v>2058812.7634000003</v>
      </c>
      <c r="T56">
        <f t="shared" si="5"/>
        <v>6400.6183730158691</v>
      </c>
      <c r="U56">
        <f t="shared" si="6"/>
        <v>188.67240000000038</v>
      </c>
      <c r="V56" s="4">
        <f t="shared" si="7"/>
        <v>1.908069224751474E-3</v>
      </c>
      <c r="W56">
        <f t="shared" si="8"/>
        <v>1</v>
      </c>
      <c r="X56">
        <f t="shared" si="9"/>
        <v>0</v>
      </c>
      <c r="Y56">
        <f t="shared" si="10"/>
        <v>0</v>
      </c>
    </row>
    <row r="57" spans="1:25" x14ac:dyDescent="0.25">
      <c r="A57" t="s">
        <v>117</v>
      </c>
      <c r="B57" s="1">
        <v>45824</v>
      </c>
      <c r="C57" t="s">
        <v>15</v>
      </c>
      <c r="D57" t="s">
        <v>43</v>
      </c>
      <c r="E57" t="s">
        <v>61</v>
      </c>
      <c r="F57" t="s">
        <v>92</v>
      </c>
      <c r="G57">
        <v>5</v>
      </c>
      <c r="H57">
        <v>3075.51</v>
      </c>
      <c r="I57">
        <v>0.19</v>
      </c>
      <c r="J57">
        <v>12455.82</v>
      </c>
      <c r="K57" t="s">
        <v>46</v>
      </c>
      <c r="L57" t="s">
        <v>20</v>
      </c>
      <c r="M57" t="s">
        <v>54</v>
      </c>
      <c r="N57" t="s">
        <v>59</v>
      </c>
      <c r="O57">
        <f t="shared" si="0"/>
        <v>15377.550000000001</v>
      </c>
      <c r="P57">
        <f t="shared" si="1"/>
        <v>12455.815500000002</v>
      </c>
      <c r="Q57">
        <f t="shared" si="2"/>
        <v>1802015.0199999986</v>
      </c>
      <c r="T57">
        <f t="shared" si="5"/>
        <v>6400.6183730158691</v>
      </c>
      <c r="U57">
        <f t="shared" si="6"/>
        <v>2921.7344999999987</v>
      </c>
      <c r="V57" s="4">
        <f t="shared" si="7"/>
        <v>6.1778371717211115E-3</v>
      </c>
      <c r="W57">
        <f t="shared" si="8"/>
        <v>0</v>
      </c>
      <c r="X57">
        <f t="shared" si="9"/>
        <v>0</v>
      </c>
      <c r="Y57">
        <f t="shared" si="10"/>
        <v>0</v>
      </c>
    </row>
    <row r="58" spans="1:25" x14ac:dyDescent="0.25">
      <c r="A58" t="s">
        <v>118</v>
      </c>
      <c r="B58" s="1">
        <v>45726</v>
      </c>
      <c r="C58" t="s">
        <v>15</v>
      </c>
      <c r="D58" t="s">
        <v>43</v>
      </c>
      <c r="E58" t="s">
        <v>17</v>
      </c>
      <c r="F58" t="s">
        <v>18</v>
      </c>
      <c r="G58">
        <v>4</v>
      </c>
      <c r="H58">
        <v>2043.61</v>
      </c>
      <c r="I58">
        <v>0.18</v>
      </c>
      <c r="J58">
        <v>6703.04</v>
      </c>
      <c r="K58" t="s">
        <v>33</v>
      </c>
      <c r="L58" t="s">
        <v>29</v>
      </c>
      <c r="M58" t="s">
        <v>54</v>
      </c>
      <c r="N58" t="s">
        <v>22</v>
      </c>
      <c r="O58">
        <f t="shared" si="0"/>
        <v>8174.44</v>
      </c>
      <c r="P58">
        <f t="shared" si="1"/>
        <v>6703.0407999999998</v>
      </c>
      <c r="Q58">
        <f t="shared" si="2"/>
        <v>2058812.7634000003</v>
      </c>
      <c r="T58">
        <f t="shared" si="5"/>
        <v>7014.593770491806</v>
      </c>
      <c r="U58">
        <f t="shared" si="6"/>
        <v>1471.3991999999998</v>
      </c>
      <c r="V58" s="4">
        <f t="shared" si="7"/>
        <v>8.8079428070913721E-3</v>
      </c>
      <c r="W58">
        <f t="shared" si="8"/>
        <v>1</v>
      </c>
      <c r="X58">
        <f t="shared" si="9"/>
        <v>0</v>
      </c>
      <c r="Y58">
        <f t="shared" si="10"/>
        <v>0</v>
      </c>
    </row>
    <row r="59" spans="1:25" x14ac:dyDescent="0.25">
      <c r="A59" t="s">
        <v>119</v>
      </c>
      <c r="B59" s="1">
        <v>45777</v>
      </c>
      <c r="C59" t="s">
        <v>36</v>
      </c>
      <c r="D59" t="s">
        <v>39</v>
      </c>
      <c r="E59" t="s">
        <v>99</v>
      </c>
      <c r="F59" t="s">
        <v>120</v>
      </c>
      <c r="G59">
        <v>5</v>
      </c>
      <c r="H59">
        <v>2199.0500000000002</v>
      </c>
      <c r="I59">
        <v>0.09</v>
      </c>
      <c r="J59">
        <v>10005.68</v>
      </c>
      <c r="K59" t="s">
        <v>58</v>
      </c>
      <c r="L59" t="s">
        <v>34</v>
      </c>
      <c r="M59" t="s">
        <v>21</v>
      </c>
      <c r="N59" t="s">
        <v>22</v>
      </c>
      <c r="O59">
        <f t="shared" si="0"/>
        <v>10995.25</v>
      </c>
      <c r="P59">
        <f t="shared" si="1"/>
        <v>10005.6775</v>
      </c>
      <c r="Q59">
        <f t="shared" si="2"/>
        <v>2189601.9989000014</v>
      </c>
      <c r="T59">
        <f t="shared" si="5"/>
        <v>6557.4564173228364</v>
      </c>
      <c r="U59">
        <f t="shared" si="6"/>
        <v>989.57250000000022</v>
      </c>
      <c r="V59" s="4">
        <f t="shared" si="7"/>
        <v>4.0926763829835606E-3</v>
      </c>
      <c r="W59">
        <f t="shared" si="8"/>
        <v>1</v>
      </c>
      <c r="X59">
        <f t="shared" si="9"/>
        <v>0</v>
      </c>
      <c r="Y59">
        <f t="shared" si="10"/>
        <v>0</v>
      </c>
    </row>
    <row r="60" spans="1:25" x14ac:dyDescent="0.25">
      <c r="A60" t="s">
        <v>121</v>
      </c>
      <c r="B60" s="1">
        <v>45711</v>
      </c>
      <c r="C60" t="s">
        <v>24</v>
      </c>
      <c r="D60" t="s">
        <v>39</v>
      </c>
      <c r="E60" t="s">
        <v>49</v>
      </c>
      <c r="F60" t="s">
        <v>50</v>
      </c>
      <c r="G60">
        <v>4</v>
      </c>
      <c r="H60">
        <v>3565.81</v>
      </c>
      <c r="I60">
        <v>0.11</v>
      </c>
      <c r="J60">
        <v>12694.28</v>
      </c>
      <c r="K60" t="s">
        <v>41</v>
      </c>
      <c r="L60" t="s">
        <v>34</v>
      </c>
      <c r="M60" t="s">
        <v>21</v>
      </c>
      <c r="N60" t="s">
        <v>22</v>
      </c>
      <c r="O60">
        <f t="shared" si="0"/>
        <v>14263.24</v>
      </c>
      <c r="P60">
        <f t="shared" si="1"/>
        <v>12694.283600000001</v>
      </c>
      <c r="Q60">
        <f t="shared" si="2"/>
        <v>1954015.6870999979</v>
      </c>
      <c r="T60">
        <f t="shared" si="5"/>
        <v>6557.4564173228364</v>
      </c>
      <c r="U60">
        <f t="shared" si="6"/>
        <v>1568.9563999999991</v>
      </c>
      <c r="V60" s="4">
        <f t="shared" si="7"/>
        <v>3.0848530908825765E-3</v>
      </c>
      <c r="W60">
        <f t="shared" si="8"/>
        <v>1</v>
      </c>
      <c r="X60">
        <f t="shared" si="9"/>
        <v>0</v>
      </c>
      <c r="Y60">
        <f t="shared" si="10"/>
        <v>0</v>
      </c>
    </row>
    <row r="61" spans="1:25" x14ac:dyDescent="0.25">
      <c r="A61" t="s">
        <v>122</v>
      </c>
      <c r="B61" s="1">
        <v>45816</v>
      </c>
      <c r="C61" t="s">
        <v>48</v>
      </c>
      <c r="D61" t="s">
        <v>39</v>
      </c>
      <c r="E61" t="s">
        <v>27</v>
      </c>
      <c r="F61" t="s">
        <v>87</v>
      </c>
      <c r="G61">
        <v>5</v>
      </c>
      <c r="H61">
        <v>1415.14</v>
      </c>
      <c r="I61">
        <v>0.21</v>
      </c>
      <c r="J61">
        <v>5589.8</v>
      </c>
      <c r="K61" t="s">
        <v>41</v>
      </c>
      <c r="L61" t="s">
        <v>29</v>
      </c>
      <c r="M61" t="s">
        <v>54</v>
      </c>
      <c r="N61" t="s">
        <v>37</v>
      </c>
      <c r="O61">
        <f t="shared" si="0"/>
        <v>7075.7000000000007</v>
      </c>
      <c r="P61">
        <f t="shared" si="1"/>
        <v>5589.8030000000008</v>
      </c>
      <c r="Q61">
        <f t="shared" si="2"/>
        <v>1975775.7839999988</v>
      </c>
      <c r="T61">
        <f t="shared" si="5"/>
        <v>7014.593770491806</v>
      </c>
      <c r="U61">
        <f t="shared" si="6"/>
        <v>1485.8969999999999</v>
      </c>
      <c r="V61" s="4">
        <f t="shared" si="7"/>
        <v>1.483952117811665E-2</v>
      </c>
      <c r="W61">
        <f t="shared" si="8"/>
        <v>0</v>
      </c>
      <c r="X61">
        <f t="shared" si="9"/>
        <v>1</v>
      </c>
      <c r="Y61">
        <f t="shared" si="10"/>
        <v>0</v>
      </c>
    </row>
    <row r="62" spans="1:25" x14ac:dyDescent="0.25">
      <c r="A62" t="s">
        <v>123</v>
      </c>
      <c r="B62" s="1">
        <v>45668</v>
      </c>
      <c r="C62" t="s">
        <v>36</v>
      </c>
      <c r="D62" t="s">
        <v>43</v>
      </c>
      <c r="E62" t="s">
        <v>61</v>
      </c>
      <c r="F62" t="s">
        <v>92</v>
      </c>
      <c r="G62">
        <v>4</v>
      </c>
      <c r="H62">
        <v>1748.34</v>
      </c>
      <c r="I62">
        <v>0.12</v>
      </c>
      <c r="J62">
        <v>6154.16</v>
      </c>
      <c r="K62" t="s">
        <v>33</v>
      </c>
      <c r="L62" t="s">
        <v>29</v>
      </c>
      <c r="M62" t="s">
        <v>30</v>
      </c>
      <c r="N62" t="s">
        <v>22</v>
      </c>
      <c r="O62">
        <f t="shared" si="0"/>
        <v>6993.36</v>
      </c>
      <c r="P62">
        <f t="shared" si="1"/>
        <v>6154.1567999999997</v>
      </c>
      <c r="Q62">
        <f t="shared" si="2"/>
        <v>1802015.0199999986</v>
      </c>
      <c r="T62">
        <f t="shared" si="5"/>
        <v>7014.593770491806</v>
      </c>
      <c r="U62">
        <f t="shared" si="6"/>
        <v>839.20319999999992</v>
      </c>
      <c r="V62" s="4">
        <f t="shared" si="7"/>
        <v>6.86365352277017E-3</v>
      </c>
      <c r="W62">
        <f t="shared" si="8"/>
        <v>1</v>
      </c>
      <c r="X62">
        <f t="shared" si="9"/>
        <v>0</v>
      </c>
      <c r="Y62">
        <f t="shared" si="10"/>
        <v>0</v>
      </c>
    </row>
    <row r="63" spans="1:25" x14ac:dyDescent="0.25">
      <c r="A63" t="s">
        <v>124</v>
      </c>
      <c r="B63" s="1">
        <v>45801</v>
      </c>
      <c r="C63" t="s">
        <v>15</v>
      </c>
      <c r="D63" t="s">
        <v>16</v>
      </c>
      <c r="E63" t="s">
        <v>99</v>
      </c>
      <c r="F63" t="s">
        <v>111</v>
      </c>
      <c r="G63">
        <v>3</v>
      </c>
      <c r="H63">
        <v>2823.38</v>
      </c>
      <c r="I63">
        <v>0.13</v>
      </c>
      <c r="J63">
        <v>7369.02</v>
      </c>
      <c r="K63" t="s">
        <v>46</v>
      </c>
      <c r="L63" t="s">
        <v>29</v>
      </c>
      <c r="M63" t="s">
        <v>54</v>
      </c>
      <c r="N63" t="s">
        <v>22</v>
      </c>
      <c r="O63">
        <f t="shared" si="0"/>
        <v>8470.14</v>
      </c>
      <c r="P63">
        <f t="shared" si="1"/>
        <v>7369.0217999999995</v>
      </c>
      <c r="Q63">
        <f t="shared" si="2"/>
        <v>2189601.9989000014</v>
      </c>
      <c r="T63">
        <f t="shared" si="5"/>
        <v>7014.593770491806</v>
      </c>
      <c r="U63">
        <f t="shared" si="6"/>
        <v>1101.1181999999999</v>
      </c>
      <c r="V63" s="4">
        <f t="shared" si="7"/>
        <v>4.6044103167125925E-3</v>
      </c>
      <c r="W63">
        <f t="shared" si="8"/>
        <v>1</v>
      </c>
      <c r="X63">
        <f t="shared" si="9"/>
        <v>0</v>
      </c>
      <c r="Y63">
        <f t="shared" si="10"/>
        <v>0</v>
      </c>
    </row>
    <row r="64" spans="1:25" x14ac:dyDescent="0.25">
      <c r="A64" t="s">
        <v>125</v>
      </c>
      <c r="B64" s="1">
        <v>45749</v>
      </c>
      <c r="C64" t="s">
        <v>36</v>
      </c>
      <c r="D64" t="s">
        <v>16</v>
      </c>
      <c r="E64" t="s">
        <v>49</v>
      </c>
      <c r="F64" t="s">
        <v>50</v>
      </c>
      <c r="G64">
        <v>4</v>
      </c>
      <c r="H64">
        <v>3264.92</v>
      </c>
      <c r="I64">
        <v>0.12</v>
      </c>
      <c r="J64">
        <v>11492.52</v>
      </c>
      <c r="K64" t="s">
        <v>19</v>
      </c>
      <c r="L64" t="s">
        <v>29</v>
      </c>
      <c r="M64" t="s">
        <v>54</v>
      </c>
      <c r="N64" t="s">
        <v>22</v>
      </c>
      <c r="O64">
        <f t="shared" si="0"/>
        <v>13059.68</v>
      </c>
      <c r="P64">
        <f t="shared" si="1"/>
        <v>11492.518400000001</v>
      </c>
      <c r="Q64">
        <f t="shared" si="2"/>
        <v>1954015.6870999979</v>
      </c>
      <c r="T64">
        <f t="shared" si="5"/>
        <v>7014.593770491806</v>
      </c>
      <c r="U64">
        <f t="shared" si="6"/>
        <v>1567.1615999999995</v>
      </c>
      <c r="V64" s="4">
        <f t="shared" si="7"/>
        <v>3.6754346201438321E-3</v>
      </c>
      <c r="W64">
        <f t="shared" si="8"/>
        <v>1</v>
      </c>
      <c r="X64">
        <f t="shared" si="9"/>
        <v>0</v>
      </c>
      <c r="Y64">
        <f t="shared" si="10"/>
        <v>0</v>
      </c>
    </row>
    <row r="65" spans="1:25" x14ac:dyDescent="0.25">
      <c r="A65" t="s">
        <v>126</v>
      </c>
      <c r="B65" s="1">
        <v>45764</v>
      </c>
      <c r="C65" t="s">
        <v>15</v>
      </c>
      <c r="D65" t="s">
        <v>39</v>
      </c>
      <c r="E65" t="s">
        <v>49</v>
      </c>
      <c r="F65" t="s">
        <v>73</v>
      </c>
      <c r="G65">
        <v>4</v>
      </c>
      <c r="H65">
        <v>2812.02</v>
      </c>
      <c r="I65">
        <v>0.09</v>
      </c>
      <c r="J65">
        <v>10235.75</v>
      </c>
      <c r="K65" t="s">
        <v>33</v>
      </c>
      <c r="L65" t="s">
        <v>34</v>
      </c>
      <c r="M65" t="s">
        <v>21</v>
      </c>
      <c r="N65" t="s">
        <v>22</v>
      </c>
      <c r="O65">
        <f t="shared" si="0"/>
        <v>11248.08</v>
      </c>
      <c r="P65">
        <f t="shared" si="1"/>
        <v>10235.7528</v>
      </c>
      <c r="Q65">
        <f t="shared" si="2"/>
        <v>1954015.6870999979</v>
      </c>
      <c r="T65">
        <f t="shared" si="5"/>
        <v>6557.4564173228364</v>
      </c>
      <c r="U65">
        <f t="shared" si="6"/>
        <v>1012.3271999999997</v>
      </c>
      <c r="V65" s="4">
        <f t="shared" si="7"/>
        <v>3.2005462265559986E-3</v>
      </c>
      <c r="W65">
        <f t="shared" si="8"/>
        <v>1</v>
      </c>
      <c r="X65">
        <f t="shared" si="9"/>
        <v>0</v>
      </c>
      <c r="Y65">
        <f t="shared" si="10"/>
        <v>0</v>
      </c>
    </row>
    <row r="66" spans="1:25" x14ac:dyDescent="0.25">
      <c r="A66" t="s">
        <v>127</v>
      </c>
      <c r="B66" s="1">
        <v>45684</v>
      </c>
      <c r="C66" t="s">
        <v>15</v>
      </c>
      <c r="D66" t="s">
        <v>43</v>
      </c>
      <c r="E66" t="s">
        <v>49</v>
      </c>
      <c r="F66" t="s">
        <v>53</v>
      </c>
      <c r="G66">
        <v>1</v>
      </c>
      <c r="H66">
        <v>3634.29</v>
      </c>
      <c r="I66">
        <v>0.08</v>
      </c>
      <c r="J66">
        <v>3343.55</v>
      </c>
      <c r="K66" t="s">
        <v>46</v>
      </c>
      <c r="L66" t="s">
        <v>20</v>
      </c>
      <c r="M66" t="s">
        <v>21</v>
      </c>
      <c r="N66" t="s">
        <v>22</v>
      </c>
      <c r="O66">
        <f t="shared" ref="O66:O129" si="11">G:G*H:H</f>
        <v>3634.29</v>
      </c>
      <c r="P66">
        <f t="shared" ref="P66:P129" si="12">O:O*(1-I:I)</f>
        <v>3343.5468000000001</v>
      </c>
      <c r="Q66">
        <f t="shared" ref="Q66:Q129" si="13">SUMIF(E:E,E66,P:P)</f>
        <v>1954015.6870999979</v>
      </c>
      <c r="T66">
        <f t="shared" ref="T66:T129" si="14">AVERAGEIF(L:L,L66,J:J)</f>
        <v>6400.6183730158691</v>
      </c>
      <c r="U66">
        <f t="shared" ref="U66:U129" si="15">O66-P66</f>
        <v>290.74319999999989</v>
      </c>
      <c r="V66" s="4">
        <f t="shared" si="7"/>
        <v>2.2012552658153312E-3</v>
      </c>
      <c r="W66">
        <f t="shared" si="8"/>
        <v>1</v>
      </c>
      <c r="X66">
        <f t="shared" si="9"/>
        <v>0</v>
      </c>
      <c r="Y66">
        <f t="shared" si="10"/>
        <v>0</v>
      </c>
    </row>
    <row r="67" spans="1:25" x14ac:dyDescent="0.25">
      <c r="A67" t="s">
        <v>128</v>
      </c>
      <c r="B67" s="1">
        <v>45839</v>
      </c>
      <c r="C67" t="s">
        <v>36</v>
      </c>
      <c r="D67" t="s">
        <v>43</v>
      </c>
      <c r="E67" t="s">
        <v>49</v>
      </c>
      <c r="F67" t="s">
        <v>53</v>
      </c>
      <c r="G67">
        <v>3</v>
      </c>
      <c r="H67">
        <v>4904.5</v>
      </c>
      <c r="I67">
        <v>0.21</v>
      </c>
      <c r="J67">
        <v>11623.67</v>
      </c>
      <c r="K67" t="s">
        <v>33</v>
      </c>
      <c r="L67" t="s">
        <v>29</v>
      </c>
      <c r="M67" t="s">
        <v>30</v>
      </c>
      <c r="N67" t="s">
        <v>22</v>
      </c>
      <c r="O67">
        <f t="shared" si="11"/>
        <v>14713.5</v>
      </c>
      <c r="P67">
        <f t="shared" si="12"/>
        <v>11623.665000000001</v>
      </c>
      <c r="Q67">
        <f t="shared" si="13"/>
        <v>1954015.6870999979</v>
      </c>
      <c r="T67">
        <f t="shared" si="14"/>
        <v>7014.593770491806</v>
      </c>
      <c r="U67">
        <f t="shared" si="15"/>
        <v>3089.8349999999991</v>
      </c>
      <c r="V67" s="4">
        <f t="shared" ref="V67:V130" si="16">I67/H67*100</f>
        <v>4.2817820369048833E-3</v>
      </c>
      <c r="W67">
        <f t="shared" ref="W67:W130" si="17">IF(N67="Delivered",1,0)</f>
        <v>1</v>
      </c>
      <c r="X67">
        <f t="shared" ref="X67:X130" si="18">IF(N67="Returned",1,0)</f>
        <v>0</v>
      </c>
      <c r="Y67">
        <f t="shared" ref="Y67:Y130" si="19">IF(N67="Cancelled",1,0)</f>
        <v>0</v>
      </c>
    </row>
    <row r="68" spans="1:25" x14ac:dyDescent="0.25">
      <c r="A68" t="s">
        <v>129</v>
      </c>
      <c r="B68" s="1">
        <v>45733</v>
      </c>
      <c r="C68" t="s">
        <v>36</v>
      </c>
      <c r="D68" t="s">
        <v>43</v>
      </c>
      <c r="E68" t="s">
        <v>99</v>
      </c>
      <c r="F68" t="s">
        <v>120</v>
      </c>
      <c r="G68">
        <v>1</v>
      </c>
      <c r="H68">
        <v>4874.05</v>
      </c>
      <c r="I68">
        <v>0.14000000000000001</v>
      </c>
      <c r="J68">
        <v>4191.68</v>
      </c>
      <c r="K68" t="s">
        <v>19</v>
      </c>
      <c r="L68" t="s">
        <v>34</v>
      </c>
      <c r="M68" t="s">
        <v>21</v>
      </c>
      <c r="N68" t="s">
        <v>22</v>
      </c>
      <c r="O68">
        <f t="shared" si="11"/>
        <v>4874.05</v>
      </c>
      <c r="P68">
        <f t="shared" si="12"/>
        <v>4191.683</v>
      </c>
      <c r="Q68">
        <f t="shared" si="13"/>
        <v>2189601.9989000014</v>
      </c>
      <c r="T68">
        <f t="shared" si="14"/>
        <v>6557.4564173228364</v>
      </c>
      <c r="U68">
        <f t="shared" si="15"/>
        <v>682.36700000000019</v>
      </c>
      <c r="V68" s="4">
        <f t="shared" si="16"/>
        <v>2.8723546126937561E-3</v>
      </c>
      <c r="W68">
        <f t="shared" si="17"/>
        <v>1</v>
      </c>
      <c r="X68">
        <f t="shared" si="18"/>
        <v>0</v>
      </c>
      <c r="Y68">
        <f t="shared" si="19"/>
        <v>0</v>
      </c>
    </row>
    <row r="69" spans="1:25" x14ac:dyDescent="0.25">
      <c r="A69" t="s">
        <v>130</v>
      </c>
      <c r="B69" s="1">
        <v>45675</v>
      </c>
      <c r="C69" t="s">
        <v>24</v>
      </c>
      <c r="D69" t="s">
        <v>39</v>
      </c>
      <c r="E69" t="s">
        <v>49</v>
      </c>
      <c r="F69" t="s">
        <v>56</v>
      </c>
      <c r="G69">
        <v>4</v>
      </c>
      <c r="H69">
        <v>2445.6999999999998</v>
      </c>
      <c r="I69">
        <v>0.09</v>
      </c>
      <c r="J69">
        <v>8902.35</v>
      </c>
      <c r="K69" t="s">
        <v>33</v>
      </c>
      <c r="L69" t="s">
        <v>34</v>
      </c>
      <c r="M69" t="s">
        <v>54</v>
      </c>
      <c r="N69" t="s">
        <v>37</v>
      </c>
      <c r="O69">
        <f t="shared" si="11"/>
        <v>9782.7999999999993</v>
      </c>
      <c r="P69">
        <f t="shared" si="12"/>
        <v>8902.348</v>
      </c>
      <c r="Q69">
        <f t="shared" si="13"/>
        <v>1954015.6870999979</v>
      </c>
      <c r="T69">
        <f t="shared" si="14"/>
        <v>6557.4564173228364</v>
      </c>
      <c r="U69">
        <f t="shared" si="15"/>
        <v>880.45199999999932</v>
      </c>
      <c r="V69" s="4">
        <f t="shared" si="16"/>
        <v>3.6799280369628328E-3</v>
      </c>
      <c r="W69">
        <f t="shared" si="17"/>
        <v>0</v>
      </c>
      <c r="X69">
        <f t="shared" si="18"/>
        <v>1</v>
      </c>
      <c r="Y69">
        <f t="shared" si="19"/>
        <v>0</v>
      </c>
    </row>
    <row r="70" spans="1:25" x14ac:dyDescent="0.25">
      <c r="A70" t="s">
        <v>131</v>
      </c>
      <c r="B70" s="1">
        <v>45767</v>
      </c>
      <c r="C70" t="s">
        <v>24</v>
      </c>
      <c r="D70" t="s">
        <v>43</v>
      </c>
      <c r="E70" t="s">
        <v>49</v>
      </c>
      <c r="F70" t="s">
        <v>56</v>
      </c>
      <c r="G70">
        <v>1</v>
      </c>
      <c r="H70">
        <v>2927.4</v>
      </c>
      <c r="I70">
        <v>0.17</v>
      </c>
      <c r="J70">
        <v>2429.7399999999998</v>
      </c>
      <c r="K70" t="s">
        <v>41</v>
      </c>
      <c r="L70" t="s">
        <v>34</v>
      </c>
      <c r="M70" t="s">
        <v>54</v>
      </c>
      <c r="N70" t="s">
        <v>88</v>
      </c>
      <c r="O70">
        <f t="shared" si="11"/>
        <v>2927.4</v>
      </c>
      <c r="P70">
        <f t="shared" si="12"/>
        <v>2429.7419999999997</v>
      </c>
      <c r="Q70">
        <f t="shared" si="13"/>
        <v>1954015.6870999979</v>
      </c>
      <c r="T70">
        <f t="shared" si="14"/>
        <v>6557.4564173228364</v>
      </c>
      <c r="U70">
        <f t="shared" si="15"/>
        <v>497.65800000000036</v>
      </c>
      <c r="V70" s="4">
        <f t="shared" si="16"/>
        <v>5.8072009291521487E-3</v>
      </c>
      <c r="W70">
        <f t="shared" si="17"/>
        <v>0</v>
      </c>
      <c r="X70">
        <f t="shared" si="18"/>
        <v>0</v>
      </c>
      <c r="Y70">
        <f t="shared" si="19"/>
        <v>1</v>
      </c>
    </row>
    <row r="71" spans="1:25" x14ac:dyDescent="0.25">
      <c r="A71" t="s">
        <v>132</v>
      </c>
      <c r="B71" s="1">
        <v>45716</v>
      </c>
      <c r="C71" t="s">
        <v>52</v>
      </c>
      <c r="D71" t="s">
        <v>25</v>
      </c>
      <c r="E71" t="s">
        <v>99</v>
      </c>
      <c r="F71" t="s">
        <v>120</v>
      </c>
      <c r="G71">
        <v>4</v>
      </c>
      <c r="H71">
        <v>3070.96</v>
      </c>
      <c r="I71">
        <v>0.2</v>
      </c>
      <c r="J71">
        <v>9827.07</v>
      </c>
      <c r="K71" t="s">
        <v>58</v>
      </c>
      <c r="L71" t="s">
        <v>29</v>
      </c>
      <c r="M71" t="s">
        <v>54</v>
      </c>
      <c r="N71" t="s">
        <v>22</v>
      </c>
      <c r="O71">
        <f t="shared" si="11"/>
        <v>12283.84</v>
      </c>
      <c r="P71">
        <f t="shared" si="12"/>
        <v>9827.0720000000001</v>
      </c>
      <c r="Q71">
        <f t="shared" si="13"/>
        <v>2189601.9989000014</v>
      </c>
      <c r="T71">
        <f t="shared" si="14"/>
        <v>7014.593770491806</v>
      </c>
      <c r="U71">
        <f t="shared" si="15"/>
        <v>2456.768</v>
      </c>
      <c r="V71" s="4">
        <f t="shared" si="16"/>
        <v>6.5126214603902369E-3</v>
      </c>
      <c r="W71">
        <f t="shared" si="17"/>
        <v>1</v>
      </c>
      <c r="X71">
        <f t="shared" si="18"/>
        <v>0</v>
      </c>
      <c r="Y71">
        <f t="shared" si="19"/>
        <v>0</v>
      </c>
    </row>
    <row r="72" spans="1:25" x14ac:dyDescent="0.25">
      <c r="A72" t="s">
        <v>133</v>
      </c>
      <c r="B72" s="1">
        <v>45821</v>
      </c>
      <c r="C72" t="s">
        <v>36</v>
      </c>
      <c r="D72" t="s">
        <v>16</v>
      </c>
      <c r="E72" t="s">
        <v>49</v>
      </c>
      <c r="F72" t="s">
        <v>53</v>
      </c>
      <c r="G72">
        <v>5</v>
      </c>
      <c r="H72">
        <v>3143.03</v>
      </c>
      <c r="I72">
        <v>0.15</v>
      </c>
      <c r="J72">
        <v>13357.88</v>
      </c>
      <c r="K72" t="s">
        <v>41</v>
      </c>
      <c r="L72" t="s">
        <v>34</v>
      </c>
      <c r="M72" t="s">
        <v>21</v>
      </c>
      <c r="N72" t="s">
        <v>37</v>
      </c>
      <c r="O72">
        <f t="shared" si="11"/>
        <v>15715.150000000001</v>
      </c>
      <c r="P72">
        <f t="shared" si="12"/>
        <v>13357.877500000001</v>
      </c>
      <c r="Q72">
        <f t="shared" si="13"/>
        <v>1954015.6870999979</v>
      </c>
      <c r="T72">
        <f t="shared" si="14"/>
        <v>6557.4564173228364</v>
      </c>
      <c r="U72">
        <f t="shared" si="15"/>
        <v>2357.2725000000009</v>
      </c>
      <c r="V72" s="4">
        <f t="shared" si="16"/>
        <v>4.7724647871639787E-3</v>
      </c>
      <c r="W72">
        <f t="shared" si="17"/>
        <v>0</v>
      </c>
      <c r="X72">
        <f t="shared" si="18"/>
        <v>1</v>
      </c>
      <c r="Y72">
        <f t="shared" si="19"/>
        <v>0</v>
      </c>
    </row>
    <row r="73" spans="1:25" x14ac:dyDescent="0.25">
      <c r="A73" t="s">
        <v>134</v>
      </c>
      <c r="B73" s="1">
        <v>45782</v>
      </c>
      <c r="C73" t="s">
        <v>15</v>
      </c>
      <c r="D73" t="s">
        <v>25</v>
      </c>
      <c r="E73" t="s">
        <v>61</v>
      </c>
      <c r="F73" t="s">
        <v>75</v>
      </c>
      <c r="G73">
        <v>2</v>
      </c>
      <c r="H73">
        <v>951.69</v>
      </c>
      <c r="I73">
        <v>0.02</v>
      </c>
      <c r="J73">
        <v>1865.31</v>
      </c>
      <c r="K73" t="s">
        <v>58</v>
      </c>
      <c r="L73" t="s">
        <v>20</v>
      </c>
      <c r="M73" t="s">
        <v>54</v>
      </c>
      <c r="N73" t="s">
        <v>22</v>
      </c>
      <c r="O73">
        <f t="shared" si="11"/>
        <v>1903.38</v>
      </c>
      <c r="P73">
        <f t="shared" si="12"/>
        <v>1865.3124</v>
      </c>
      <c r="Q73">
        <f t="shared" si="13"/>
        <v>1802015.0199999986</v>
      </c>
      <c r="T73">
        <f t="shared" si="14"/>
        <v>6400.6183730158691</v>
      </c>
      <c r="U73">
        <f t="shared" si="15"/>
        <v>38.067600000000084</v>
      </c>
      <c r="V73" s="4">
        <f t="shared" si="16"/>
        <v>2.101524656138028E-3</v>
      </c>
      <c r="W73">
        <f t="shared" si="17"/>
        <v>1</v>
      </c>
      <c r="X73">
        <f t="shared" si="18"/>
        <v>0</v>
      </c>
      <c r="Y73">
        <f t="shared" si="19"/>
        <v>0</v>
      </c>
    </row>
    <row r="74" spans="1:25" x14ac:dyDescent="0.25">
      <c r="A74" t="s">
        <v>135</v>
      </c>
      <c r="B74" s="1">
        <v>45780</v>
      </c>
      <c r="C74" t="s">
        <v>15</v>
      </c>
      <c r="D74" t="s">
        <v>16</v>
      </c>
      <c r="E74" t="s">
        <v>27</v>
      </c>
      <c r="F74" t="s">
        <v>87</v>
      </c>
      <c r="G74">
        <v>3</v>
      </c>
      <c r="H74">
        <v>3564.08</v>
      </c>
      <c r="I74">
        <v>0.18</v>
      </c>
      <c r="J74">
        <v>8767.64</v>
      </c>
      <c r="K74" t="s">
        <v>58</v>
      </c>
      <c r="L74" t="s">
        <v>20</v>
      </c>
      <c r="M74" t="s">
        <v>30</v>
      </c>
      <c r="N74" t="s">
        <v>22</v>
      </c>
      <c r="O74">
        <f t="shared" si="11"/>
        <v>10692.24</v>
      </c>
      <c r="P74">
        <f t="shared" si="12"/>
        <v>8767.6368000000002</v>
      </c>
      <c r="Q74">
        <f t="shared" si="13"/>
        <v>1975775.7839999988</v>
      </c>
      <c r="T74">
        <f t="shared" si="14"/>
        <v>6400.6183730158691</v>
      </c>
      <c r="U74">
        <f t="shared" si="15"/>
        <v>1924.6031999999996</v>
      </c>
      <c r="V74" s="4">
        <f t="shared" si="16"/>
        <v>5.0503916859329758E-3</v>
      </c>
      <c r="W74">
        <f t="shared" si="17"/>
        <v>1</v>
      </c>
      <c r="X74">
        <f t="shared" si="18"/>
        <v>0</v>
      </c>
      <c r="Y74">
        <f t="shared" si="19"/>
        <v>0</v>
      </c>
    </row>
    <row r="75" spans="1:25" x14ac:dyDescent="0.25">
      <c r="A75" t="s">
        <v>136</v>
      </c>
      <c r="B75" s="1">
        <v>45831</v>
      </c>
      <c r="C75" t="s">
        <v>48</v>
      </c>
      <c r="D75" t="s">
        <v>16</v>
      </c>
      <c r="E75" t="s">
        <v>99</v>
      </c>
      <c r="F75" t="s">
        <v>100</v>
      </c>
      <c r="G75">
        <v>2</v>
      </c>
      <c r="H75">
        <v>3273.41</v>
      </c>
      <c r="I75">
        <v>0.23</v>
      </c>
      <c r="J75">
        <v>5041.05</v>
      </c>
      <c r="K75" t="s">
        <v>58</v>
      </c>
      <c r="L75" t="s">
        <v>29</v>
      </c>
      <c r="M75" t="s">
        <v>54</v>
      </c>
      <c r="N75" t="s">
        <v>22</v>
      </c>
      <c r="O75">
        <f t="shared" si="11"/>
        <v>6546.82</v>
      </c>
      <c r="P75">
        <f t="shared" si="12"/>
        <v>5041.0514000000003</v>
      </c>
      <c r="Q75">
        <f t="shared" si="13"/>
        <v>2189601.9989000014</v>
      </c>
      <c r="T75">
        <f t="shared" si="14"/>
        <v>7014.593770491806</v>
      </c>
      <c r="U75">
        <f t="shared" si="15"/>
        <v>1505.7685999999994</v>
      </c>
      <c r="V75" s="4">
        <f t="shared" si="16"/>
        <v>7.0263120110221448E-3</v>
      </c>
      <c r="W75">
        <f t="shared" si="17"/>
        <v>1</v>
      </c>
      <c r="X75">
        <f t="shared" si="18"/>
        <v>0</v>
      </c>
      <c r="Y75">
        <f t="shared" si="19"/>
        <v>0</v>
      </c>
    </row>
    <row r="76" spans="1:25" x14ac:dyDescent="0.25">
      <c r="A76" t="s">
        <v>137</v>
      </c>
      <c r="B76" s="1">
        <v>45827</v>
      </c>
      <c r="C76" t="s">
        <v>48</v>
      </c>
      <c r="D76" t="s">
        <v>25</v>
      </c>
      <c r="E76" t="s">
        <v>99</v>
      </c>
      <c r="F76" t="s">
        <v>111</v>
      </c>
      <c r="G76">
        <v>3</v>
      </c>
      <c r="H76">
        <v>3528.7</v>
      </c>
      <c r="I76">
        <v>0.24</v>
      </c>
      <c r="J76">
        <v>8045.44</v>
      </c>
      <c r="K76" t="s">
        <v>58</v>
      </c>
      <c r="L76" t="s">
        <v>34</v>
      </c>
      <c r="M76" t="s">
        <v>21</v>
      </c>
      <c r="N76" t="s">
        <v>22</v>
      </c>
      <c r="O76">
        <f t="shared" si="11"/>
        <v>10586.099999999999</v>
      </c>
      <c r="P76">
        <f t="shared" si="12"/>
        <v>8045.4359999999988</v>
      </c>
      <c r="Q76">
        <f t="shared" si="13"/>
        <v>2189601.9989000014</v>
      </c>
      <c r="T76">
        <f t="shared" si="14"/>
        <v>6557.4564173228364</v>
      </c>
      <c r="U76">
        <f t="shared" si="15"/>
        <v>2540.6639999999998</v>
      </c>
      <c r="V76" s="4">
        <f t="shared" si="16"/>
        <v>6.8013716099413384E-3</v>
      </c>
      <c r="W76">
        <f t="shared" si="17"/>
        <v>1</v>
      </c>
      <c r="X76">
        <f t="shared" si="18"/>
        <v>0</v>
      </c>
      <c r="Y76">
        <f t="shared" si="19"/>
        <v>0</v>
      </c>
    </row>
    <row r="77" spans="1:25" x14ac:dyDescent="0.25">
      <c r="A77" t="s">
        <v>138</v>
      </c>
      <c r="B77" s="1">
        <v>45730</v>
      </c>
      <c r="C77" t="s">
        <v>48</v>
      </c>
      <c r="D77" t="s">
        <v>16</v>
      </c>
      <c r="E77" t="s">
        <v>27</v>
      </c>
      <c r="F77" t="s">
        <v>79</v>
      </c>
      <c r="G77">
        <v>3</v>
      </c>
      <c r="H77">
        <v>226.74</v>
      </c>
      <c r="I77">
        <v>0.06</v>
      </c>
      <c r="J77">
        <v>639.41</v>
      </c>
      <c r="K77" t="s">
        <v>46</v>
      </c>
      <c r="L77" t="s">
        <v>29</v>
      </c>
      <c r="M77" t="s">
        <v>21</v>
      </c>
      <c r="N77" t="s">
        <v>59</v>
      </c>
      <c r="O77">
        <f t="shared" si="11"/>
        <v>680.22</v>
      </c>
      <c r="P77">
        <f t="shared" si="12"/>
        <v>639.40679999999998</v>
      </c>
      <c r="Q77">
        <f t="shared" si="13"/>
        <v>1975775.7839999988</v>
      </c>
      <c r="T77">
        <f t="shared" si="14"/>
        <v>7014.593770491806</v>
      </c>
      <c r="U77">
        <f t="shared" si="15"/>
        <v>40.813200000000052</v>
      </c>
      <c r="V77" s="4">
        <f t="shared" si="16"/>
        <v>2.6462026991267529E-2</v>
      </c>
      <c r="W77">
        <f t="shared" si="17"/>
        <v>0</v>
      </c>
      <c r="X77">
        <f t="shared" si="18"/>
        <v>0</v>
      </c>
      <c r="Y77">
        <f t="shared" si="19"/>
        <v>0</v>
      </c>
    </row>
    <row r="78" spans="1:25" x14ac:dyDescent="0.25">
      <c r="A78" t="s">
        <v>139</v>
      </c>
      <c r="B78" s="1">
        <v>45772</v>
      </c>
      <c r="C78" t="s">
        <v>52</v>
      </c>
      <c r="D78" t="s">
        <v>25</v>
      </c>
      <c r="E78" t="s">
        <v>99</v>
      </c>
      <c r="F78" t="s">
        <v>120</v>
      </c>
      <c r="G78">
        <v>4</v>
      </c>
      <c r="H78">
        <v>4588.76</v>
      </c>
      <c r="I78">
        <v>0.05</v>
      </c>
      <c r="J78">
        <v>17437.29</v>
      </c>
      <c r="K78" t="s">
        <v>41</v>
      </c>
      <c r="L78" t="s">
        <v>29</v>
      </c>
      <c r="M78" t="s">
        <v>21</v>
      </c>
      <c r="N78" t="s">
        <v>22</v>
      </c>
      <c r="O78">
        <f t="shared" si="11"/>
        <v>18355.04</v>
      </c>
      <c r="P78">
        <f t="shared" si="12"/>
        <v>17437.288</v>
      </c>
      <c r="Q78">
        <f t="shared" si="13"/>
        <v>2189601.9989000014</v>
      </c>
      <c r="T78">
        <f t="shared" si="14"/>
        <v>7014.593770491806</v>
      </c>
      <c r="U78">
        <f t="shared" si="15"/>
        <v>917.75200000000041</v>
      </c>
      <c r="V78" s="4">
        <f t="shared" si="16"/>
        <v>1.0896189820343623E-3</v>
      </c>
      <c r="W78">
        <f t="shared" si="17"/>
        <v>1</v>
      </c>
      <c r="X78">
        <f t="shared" si="18"/>
        <v>0</v>
      </c>
      <c r="Y78">
        <f t="shared" si="19"/>
        <v>0</v>
      </c>
    </row>
    <row r="79" spans="1:25" x14ac:dyDescent="0.25">
      <c r="A79" t="s">
        <v>140</v>
      </c>
      <c r="B79" s="1">
        <v>45697</v>
      </c>
      <c r="C79" t="s">
        <v>48</v>
      </c>
      <c r="D79" t="s">
        <v>39</v>
      </c>
      <c r="E79" t="s">
        <v>49</v>
      </c>
      <c r="F79" t="s">
        <v>56</v>
      </c>
      <c r="G79">
        <v>3</v>
      </c>
      <c r="H79">
        <v>1673.19</v>
      </c>
      <c r="I79">
        <v>0.03</v>
      </c>
      <c r="J79">
        <v>4868.9799999999996</v>
      </c>
      <c r="K79" t="s">
        <v>46</v>
      </c>
      <c r="L79" t="s">
        <v>34</v>
      </c>
      <c r="M79" t="s">
        <v>54</v>
      </c>
      <c r="N79" t="s">
        <v>22</v>
      </c>
      <c r="O79">
        <f t="shared" si="11"/>
        <v>5019.57</v>
      </c>
      <c r="P79">
        <f t="shared" si="12"/>
        <v>4868.9829</v>
      </c>
      <c r="Q79">
        <f t="shared" si="13"/>
        <v>1954015.6870999979</v>
      </c>
      <c r="T79">
        <f t="shared" si="14"/>
        <v>6557.4564173228364</v>
      </c>
      <c r="U79">
        <f t="shared" si="15"/>
        <v>150.58709999999974</v>
      </c>
      <c r="V79" s="4">
        <f t="shared" si="16"/>
        <v>1.7929822674053752E-3</v>
      </c>
      <c r="W79">
        <f t="shared" si="17"/>
        <v>1</v>
      </c>
      <c r="X79">
        <f t="shared" si="18"/>
        <v>0</v>
      </c>
      <c r="Y79">
        <f t="shared" si="19"/>
        <v>0</v>
      </c>
    </row>
    <row r="80" spans="1:25" x14ac:dyDescent="0.25">
      <c r="A80" t="s">
        <v>141</v>
      </c>
      <c r="B80" s="1">
        <v>45796</v>
      </c>
      <c r="C80" t="s">
        <v>48</v>
      </c>
      <c r="D80" t="s">
        <v>25</v>
      </c>
      <c r="E80" t="s">
        <v>49</v>
      </c>
      <c r="F80" t="s">
        <v>53</v>
      </c>
      <c r="G80">
        <v>4</v>
      </c>
      <c r="H80">
        <v>531.49</v>
      </c>
      <c r="I80">
        <v>0.06</v>
      </c>
      <c r="J80">
        <v>1998.4</v>
      </c>
      <c r="K80" t="s">
        <v>33</v>
      </c>
      <c r="L80" t="s">
        <v>20</v>
      </c>
      <c r="M80" t="s">
        <v>54</v>
      </c>
      <c r="N80" t="s">
        <v>37</v>
      </c>
      <c r="O80">
        <f t="shared" si="11"/>
        <v>2125.96</v>
      </c>
      <c r="P80">
        <f t="shared" si="12"/>
        <v>1998.4023999999999</v>
      </c>
      <c r="Q80">
        <f t="shared" si="13"/>
        <v>1954015.6870999979</v>
      </c>
      <c r="T80">
        <f t="shared" si="14"/>
        <v>6400.6183730158691</v>
      </c>
      <c r="U80">
        <f t="shared" si="15"/>
        <v>127.55760000000009</v>
      </c>
      <c r="V80" s="4">
        <f t="shared" si="16"/>
        <v>1.1289017667312648E-2</v>
      </c>
      <c r="W80">
        <f t="shared" si="17"/>
        <v>0</v>
      </c>
      <c r="X80">
        <f t="shared" si="18"/>
        <v>1</v>
      </c>
      <c r="Y80">
        <f t="shared" si="19"/>
        <v>0</v>
      </c>
    </row>
    <row r="81" spans="1:25" x14ac:dyDescent="0.25">
      <c r="A81" t="s">
        <v>142</v>
      </c>
      <c r="B81" s="1">
        <v>45673</v>
      </c>
      <c r="C81" t="s">
        <v>48</v>
      </c>
      <c r="D81" t="s">
        <v>25</v>
      </c>
      <c r="E81" t="s">
        <v>17</v>
      </c>
      <c r="F81" t="s">
        <v>40</v>
      </c>
      <c r="G81">
        <v>5</v>
      </c>
      <c r="H81">
        <v>1872.72</v>
      </c>
      <c r="I81">
        <v>0.19</v>
      </c>
      <c r="J81">
        <v>7584.52</v>
      </c>
      <c r="K81" t="s">
        <v>58</v>
      </c>
      <c r="L81" t="s">
        <v>20</v>
      </c>
      <c r="M81" t="s">
        <v>21</v>
      </c>
      <c r="N81" t="s">
        <v>88</v>
      </c>
      <c r="O81">
        <f t="shared" si="11"/>
        <v>9363.6</v>
      </c>
      <c r="P81">
        <f t="shared" si="12"/>
        <v>7584.5160000000005</v>
      </c>
      <c r="Q81">
        <f t="shared" si="13"/>
        <v>2058812.7634000003</v>
      </c>
      <c r="T81">
        <f t="shared" si="14"/>
        <v>6400.6183730158691</v>
      </c>
      <c r="U81">
        <f t="shared" si="15"/>
        <v>1779.0839999999998</v>
      </c>
      <c r="V81" s="4">
        <f t="shared" si="16"/>
        <v>1.0145670468623179E-2</v>
      </c>
      <c r="W81">
        <f t="shared" si="17"/>
        <v>0</v>
      </c>
      <c r="X81">
        <f t="shared" si="18"/>
        <v>0</v>
      </c>
      <c r="Y81">
        <f t="shared" si="19"/>
        <v>1</v>
      </c>
    </row>
    <row r="82" spans="1:25" x14ac:dyDescent="0.25">
      <c r="A82" t="s">
        <v>143</v>
      </c>
      <c r="B82" s="1">
        <v>45668</v>
      </c>
      <c r="C82" t="s">
        <v>36</v>
      </c>
      <c r="D82" t="s">
        <v>43</v>
      </c>
      <c r="E82" t="s">
        <v>61</v>
      </c>
      <c r="F82" t="s">
        <v>66</v>
      </c>
      <c r="G82">
        <v>4</v>
      </c>
      <c r="H82">
        <v>4416.1499999999996</v>
      </c>
      <c r="I82">
        <v>0.12</v>
      </c>
      <c r="J82">
        <v>15544.85</v>
      </c>
      <c r="K82" t="s">
        <v>19</v>
      </c>
      <c r="L82" t="s">
        <v>34</v>
      </c>
      <c r="M82" t="s">
        <v>54</v>
      </c>
      <c r="N82" t="s">
        <v>22</v>
      </c>
      <c r="O82">
        <f t="shared" si="11"/>
        <v>17664.599999999999</v>
      </c>
      <c r="P82">
        <f t="shared" si="12"/>
        <v>15544.847999999998</v>
      </c>
      <c r="Q82">
        <f t="shared" si="13"/>
        <v>1802015.0199999986</v>
      </c>
      <c r="T82">
        <f t="shared" si="14"/>
        <v>6557.4564173228364</v>
      </c>
      <c r="U82">
        <f t="shared" si="15"/>
        <v>2119.7520000000004</v>
      </c>
      <c r="V82" s="4">
        <f t="shared" si="16"/>
        <v>2.7172990047892396E-3</v>
      </c>
      <c r="W82">
        <f t="shared" si="17"/>
        <v>1</v>
      </c>
      <c r="X82">
        <f t="shared" si="18"/>
        <v>0</v>
      </c>
      <c r="Y82">
        <f t="shared" si="19"/>
        <v>0</v>
      </c>
    </row>
    <row r="83" spans="1:25" x14ac:dyDescent="0.25">
      <c r="A83" t="s">
        <v>144</v>
      </c>
      <c r="B83" s="1">
        <v>45788</v>
      </c>
      <c r="C83" t="s">
        <v>36</v>
      </c>
      <c r="D83" t="s">
        <v>16</v>
      </c>
      <c r="E83" t="s">
        <v>99</v>
      </c>
      <c r="F83" t="s">
        <v>120</v>
      </c>
      <c r="G83">
        <v>2</v>
      </c>
      <c r="H83">
        <v>4962.0600000000004</v>
      </c>
      <c r="I83">
        <v>0.23</v>
      </c>
      <c r="J83">
        <v>7641.57</v>
      </c>
      <c r="K83" t="s">
        <v>41</v>
      </c>
      <c r="L83" t="s">
        <v>20</v>
      </c>
      <c r="M83" t="s">
        <v>30</v>
      </c>
      <c r="N83" t="s">
        <v>22</v>
      </c>
      <c r="O83">
        <f t="shared" si="11"/>
        <v>9924.1200000000008</v>
      </c>
      <c r="P83">
        <f t="shared" si="12"/>
        <v>7641.5724000000009</v>
      </c>
      <c r="Q83">
        <f t="shared" si="13"/>
        <v>2189601.9989000014</v>
      </c>
      <c r="T83">
        <f t="shared" si="14"/>
        <v>6400.6183730158691</v>
      </c>
      <c r="U83">
        <f t="shared" si="15"/>
        <v>2282.5475999999999</v>
      </c>
      <c r="V83" s="4">
        <f t="shared" si="16"/>
        <v>4.6351716827285443E-3</v>
      </c>
      <c r="W83">
        <f t="shared" si="17"/>
        <v>1</v>
      </c>
      <c r="X83">
        <f t="shared" si="18"/>
        <v>0</v>
      </c>
      <c r="Y83">
        <f t="shared" si="19"/>
        <v>0</v>
      </c>
    </row>
    <row r="84" spans="1:25" x14ac:dyDescent="0.25">
      <c r="A84" t="s">
        <v>145</v>
      </c>
      <c r="B84" s="1">
        <v>45704</v>
      </c>
      <c r="C84" t="s">
        <v>15</v>
      </c>
      <c r="D84" t="s">
        <v>43</v>
      </c>
      <c r="E84" t="s">
        <v>61</v>
      </c>
      <c r="F84" t="s">
        <v>92</v>
      </c>
      <c r="G84">
        <v>3</v>
      </c>
      <c r="H84">
        <v>2135.9</v>
      </c>
      <c r="I84">
        <v>0.12</v>
      </c>
      <c r="J84">
        <v>5638.78</v>
      </c>
      <c r="K84" t="s">
        <v>33</v>
      </c>
      <c r="L84" t="s">
        <v>29</v>
      </c>
      <c r="M84" t="s">
        <v>30</v>
      </c>
      <c r="N84" t="s">
        <v>22</v>
      </c>
      <c r="O84">
        <f t="shared" si="11"/>
        <v>6407.7000000000007</v>
      </c>
      <c r="P84">
        <f t="shared" si="12"/>
        <v>5638.7760000000007</v>
      </c>
      <c r="Q84">
        <f t="shared" si="13"/>
        <v>1802015.0199999986</v>
      </c>
      <c r="T84">
        <f t="shared" si="14"/>
        <v>7014.593770491806</v>
      </c>
      <c r="U84">
        <f t="shared" si="15"/>
        <v>768.92399999999998</v>
      </c>
      <c r="V84" s="4">
        <f t="shared" si="16"/>
        <v>5.6182405543330673E-3</v>
      </c>
      <c r="W84">
        <f t="shared" si="17"/>
        <v>1</v>
      </c>
      <c r="X84">
        <f t="shared" si="18"/>
        <v>0</v>
      </c>
      <c r="Y84">
        <f t="shared" si="19"/>
        <v>0</v>
      </c>
    </row>
    <row r="85" spans="1:25" x14ac:dyDescent="0.25">
      <c r="A85" t="s">
        <v>146</v>
      </c>
      <c r="B85" s="1">
        <v>45810</v>
      </c>
      <c r="C85" t="s">
        <v>52</v>
      </c>
      <c r="D85" t="s">
        <v>39</v>
      </c>
      <c r="E85" t="s">
        <v>61</v>
      </c>
      <c r="F85" t="s">
        <v>92</v>
      </c>
      <c r="G85">
        <v>2</v>
      </c>
      <c r="H85">
        <v>4333.7299999999996</v>
      </c>
      <c r="I85">
        <v>7.0000000000000007E-2</v>
      </c>
      <c r="J85">
        <v>8060.74</v>
      </c>
      <c r="K85" t="s">
        <v>33</v>
      </c>
      <c r="L85" t="s">
        <v>29</v>
      </c>
      <c r="M85" t="s">
        <v>30</v>
      </c>
      <c r="N85" t="s">
        <v>37</v>
      </c>
      <c r="O85">
        <f t="shared" si="11"/>
        <v>8667.4599999999991</v>
      </c>
      <c r="P85">
        <f t="shared" si="12"/>
        <v>8060.737799999999</v>
      </c>
      <c r="Q85">
        <f t="shared" si="13"/>
        <v>1802015.0199999986</v>
      </c>
      <c r="T85">
        <f t="shared" si="14"/>
        <v>7014.593770491806</v>
      </c>
      <c r="U85">
        <f t="shared" si="15"/>
        <v>606.72220000000016</v>
      </c>
      <c r="V85" s="4">
        <f t="shared" si="16"/>
        <v>1.6152367590966676E-3</v>
      </c>
      <c r="W85">
        <f t="shared" si="17"/>
        <v>0</v>
      </c>
      <c r="X85">
        <f t="shared" si="18"/>
        <v>1</v>
      </c>
      <c r="Y85">
        <f t="shared" si="19"/>
        <v>0</v>
      </c>
    </row>
    <row r="86" spans="1:25" x14ac:dyDescent="0.25">
      <c r="A86" t="s">
        <v>147</v>
      </c>
      <c r="B86" s="1">
        <v>45716</v>
      </c>
      <c r="C86" t="s">
        <v>24</v>
      </c>
      <c r="D86" t="s">
        <v>25</v>
      </c>
      <c r="E86" t="s">
        <v>27</v>
      </c>
      <c r="F86" t="s">
        <v>28</v>
      </c>
      <c r="G86">
        <v>3</v>
      </c>
      <c r="H86">
        <v>4203.63</v>
      </c>
      <c r="I86">
        <v>0.14000000000000001</v>
      </c>
      <c r="J86">
        <v>10845.37</v>
      </c>
      <c r="K86" t="s">
        <v>46</v>
      </c>
      <c r="L86" t="s">
        <v>29</v>
      </c>
      <c r="M86" t="s">
        <v>21</v>
      </c>
      <c r="N86" t="s">
        <v>37</v>
      </c>
      <c r="O86">
        <f t="shared" si="11"/>
        <v>12610.89</v>
      </c>
      <c r="P86">
        <f t="shared" si="12"/>
        <v>10845.365399999999</v>
      </c>
      <c r="Q86">
        <f t="shared" si="13"/>
        <v>1975775.7839999988</v>
      </c>
      <c r="T86">
        <f t="shared" si="14"/>
        <v>7014.593770491806</v>
      </c>
      <c r="U86">
        <f t="shared" si="15"/>
        <v>1765.5246000000006</v>
      </c>
      <c r="V86" s="4">
        <f t="shared" si="16"/>
        <v>3.3304548687681842E-3</v>
      </c>
      <c r="W86">
        <f t="shared" si="17"/>
        <v>0</v>
      </c>
      <c r="X86">
        <f t="shared" si="18"/>
        <v>1</v>
      </c>
      <c r="Y86">
        <f t="shared" si="19"/>
        <v>0</v>
      </c>
    </row>
    <row r="87" spans="1:25" x14ac:dyDescent="0.25">
      <c r="A87" t="s">
        <v>148</v>
      </c>
      <c r="B87" s="1">
        <v>45675</v>
      </c>
      <c r="C87" t="s">
        <v>15</v>
      </c>
      <c r="D87" t="s">
        <v>43</v>
      </c>
      <c r="E87" t="s">
        <v>49</v>
      </c>
      <c r="F87" t="s">
        <v>50</v>
      </c>
      <c r="G87">
        <v>5</v>
      </c>
      <c r="H87">
        <v>1948.33</v>
      </c>
      <c r="I87">
        <v>0.23</v>
      </c>
      <c r="J87">
        <v>7501.07</v>
      </c>
      <c r="K87" t="s">
        <v>46</v>
      </c>
      <c r="L87" t="s">
        <v>29</v>
      </c>
      <c r="M87" t="s">
        <v>54</v>
      </c>
      <c r="N87" t="s">
        <v>22</v>
      </c>
      <c r="O87">
        <f t="shared" si="11"/>
        <v>9741.65</v>
      </c>
      <c r="P87">
        <f t="shared" si="12"/>
        <v>7501.0704999999998</v>
      </c>
      <c r="Q87">
        <f t="shared" si="13"/>
        <v>1954015.6870999979</v>
      </c>
      <c r="T87">
        <f t="shared" si="14"/>
        <v>7014.593770491806</v>
      </c>
      <c r="U87">
        <f t="shared" si="15"/>
        <v>2240.5794999999998</v>
      </c>
      <c r="V87" s="4">
        <f t="shared" si="16"/>
        <v>1.1804981702278363E-2</v>
      </c>
      <c r="W87">
        <f t="shared" si="17"/>
        <v>1</v>
      </c>
      <c r="X87">
        <f t="shared" si="18"/>
        <v>0</v>
      </c>
      <c r="Y87">
        <f t="shared" si="19"/>
        <v>0</v>
      </c>
    </row>
    <row r="88" spans="1:25" x14ac:dyDescent="0.25">
      <c r="A88" t="s">
        <v>149</v>
      </c>
      <c r="B88" s="1">
        <v>45826</v>
      </c>
      <c r="C88" t="s">
        <v>24</v>
      </c>
      <c r="D88" t="s">
        <v>43</v>
      </c>
      <c r="E88" t="s">
        <v>61</v>
      </c>
      <c r="F88" t="s">
        <v>92</v>
      </c>
      <c r="G88">
        <v>4</v>
      </c>
      <c r="H88">
        <v>3555.62</v>
      </c>
      <c r="I88">
        <v>0.2</v>
      </c>
      <c r="J88">
        <v>11377.98</v>
      </c>
      <c r="K88" t="s">
        <v>46</v>
      </c>
      <c r="L88" t="s">
        <v>29</v>
      </c>
      <c r="M88" t="s">
        <v>30</v>
      </c>
      <c r="N88" t="s">
        <v>22</v>
      </c>
      <c r="O88">
        <f t="shared" si="11"/>
        <v>14222.48</v>
      </c>
      <c r="P88">
        <f t="shared" si="12"/>
        <v>11377.984</v>
      </c>
      <c r="Q88">
        <f t="shared" si="13"/>
        <v>1802015.0199999986</v>
      </c>
      <c r="T88">
        <f t="shared" si="14"/>
        <v>7014.593770491806</v>
      </c>
      <c r="U88">
        <f t="shared" si="15"/>
        <v>2844.4959999999992</v>
      </c>
      <c r="V88" s="4">
        <f t="shared" si="16"/>
        <v>5.6248980487228675E-3</v>
      </c>
      <c r="W88">
        <f t="shared" si="17"/>
        <v>1</v>
      </c>
      <c r="X88">
        <f t="shared" si="18"/>
        <v>0</v>
      </c>
      <c r="Y88">
        <f t="shared" si="19"/>
        <v>0</v>
      </c>
    </row>
    <row r="89" spans="1:25" x14ac:dyDescent="0.25">
      <c r="A89" t="s">
        <v>150</v>
      </c>
      <c r="B89" s="1">
        <v>45705</v>
      </c>
      <c r="C89" t="s">
        <v>36</v>
      </c>
      <c r="D89" t="s">
        <v>25</v>
      </c>
      <c r="E89" t="s">
        <v>17</v>
      </c>
      <c r="F89" t="s">
        <v>44</v>
      </c>
      <c r="G89">
        <v>1</v>
      </c>
      <c r="H89">
        <v>4383.53</v>
      </c>
      <c r="I89">
        <v>0.11</v>
      </c>
      <c r="J89">
        <v>3901.34</v>
      </c>
      <c r="K89" t="s">
        <v>33</v>
      </c>
      <c r="L89" t="s">
        <v>34</v>
      </c>
      <c r="M89" t="s">
        <v>21</v>
      </c>
      <c r="N89" t="s">
        <v>22</v>
      </c>
      <c r="O89">
        <f t="shared" si="11"/>
        <v>4383.53</v>
      </c>
      <c r="P89">
        <f t="shared" si="12"/>
        <v>3901.3416999999999</v>
      </c>
      <c r="Q89">
        <f t="shared" si="13"/>
        <v>2058812.7634000003</v>
      </c>
      <c r="T89">
        <f t="shared" si="14"/>
        <v>6557.4564173228364</v>
      </c>
      <c r="U89">
        <f t="shared" si="15"/>
        <v>482.1882999999998</v>
      </c>
      <c r="V89" s="4">
        <f t="shared" si="16"/>
        <v>2.5093931146815468E-3</v>
      </c>
      <c r="W89">
        <f t="shared" si="17"/>
        <v>1</v>
      </c>
      <c r="X89">
        <f t="shared" si="18"/>
        <v>0</v>
      </c>
      <c r="Y89">
        <f t="shared" si="19"/>
        <v>0</v>
      </c>
    </row>
    <row r="90" spans="1:25" x14ac:dyDescent="0.25">
      <c r="A90" t="s">
        <v>151</v>
      </c>
      <c r="B90" s="1">
        <v>45828</v>
      </c>
      <c r="C90" t="s">
        <v>52</v>
      </c>
      <c r="D90" t="s">
        <v>16</v>
      </c>
      <c r="E90" t="s">
        <v>61</v>
      </c>
      <c r="F90" t="s">
        <v>92</v>
      </c>
      <c r="G90">
        <v>3</v>
      </c>
      <c r="H90">
        <v>1758.95</v>
      </c>
      <c r="I90">
        <v>0.17</v>
      </c>
      <c r="J90">
        <v>4379.79</v>
      </c>
      <c r="K90" t="s">
        <v>58</v>
      </c>
      <c r="L90" t="s">
        <v>34</v>
      </c>
      <c r="M90" t="s">
        <v>21</v>
      </c>
      <c r="N90" t="s">
        <v>37</v>
      </c>
      <c r="O90">
        <f t="shared" si="11"/>
        <v>5276.85</v>
      </c>
      <c r="P90">
        <f t="shared" si="12"/>
        <v>4379.7855</v>
      </c>
      <c r="Q90">
        <f t="shared" si="13"/>
        <v>1802015.0199999986</v>
      </c>
      <c r="T90">
        <f t="shared" si="14"/>
        <v>6557.4564173228364</v>
      </c>
      <c r="U90">
        <f t="shared" si="15"/>
        <v>897.06450000000041</v>
      </c>
      <c r="V90" s="4">
        <f t="shared" si="16"/>
        <v>9.6648568748401043E-3</v>
      </c>
      <c r="W90">
        <f t="shared" si="17"/>
        <v>0</v>
      </c>
      <c r="X90">
        <f t="shared" si="18"/>
        <v>1</v>
      </c>
      <c r="Y90">
        <f t="shared" si="19"/>
        <v>0</v>
      </c>
    </row>
    <row r="91" spans="1:25" x14ac:dyDescent="0.25">
      <c r="A91" t="s">
        <v>152</v>
      </c>
      <c r="B91" s="1">
        <v>45679</v>
      </c>
      <c r="C91" t="s">
        <v>15</v>
      </c>
      <c r="D91" t="s">
        <v>39</v>
      </c>
      <c r="E91" t="s">
        <v>27</v>
      </c>
      <c r="F91" t="s">
        <v>87</v>
      </c>
      <c r="G91">
        <v>1</v>
      </c>
      <c r="H91">
        <v>3125.55</v>
      </c>
      <c r="I91">
        <v>0.06</v>
      </c>
      <c r="J91">
        <v>2938.02</v>
      </c>
      <c r="K91" t="s">
        <v>41</v>
      </c>
      <c r="L91" t="s">
        <v>29</v>
      </c>
      <c r="M91" t="s">
        <v>21</v>
      </c>
      <c r="N91" t="s">
        <v>59</v>
      </c>
      <c r="O91">
        <f t="shared" si="11"/>
        <v>3125.55</v>
      </c>
      <c r="P91">
        <f t="shared" si="12"/>
        <v>2938.0169999999998</v>
      </c>
      <c r="Q91">
        <f t="shared" si="13"/>
        <v>1975775.7839999988</v>
      </c>
      <c r="T91">
        <f t="shared" si="14"/>
        <v>7014.593770491806</v>
      </c>
      <c r="U91">
        <f t="shared" si="15"/>
        <v>187.53300000000036</v>
      </c>
      <c r="V91" s="4">
        <f t="shared" si="16"/>
        <v>1.9196621394634544E-3</v>
      </c>
      <c r="W91">
        <f t="shared" si="17"/>
        <v>0</v>
      </c>
      <c r="X91">
        <f t="shared" si="18"/>
        <v>0</v>
      </c>
      <c r="Y91">
        <f t="shared" si="19"/>
        <v>0</v>
      </c>
    </row>
    <row r="92" spans="1:25" x14ac:dyDescent="0.25">
      <c r="A92" t="s">
        <v>153</v>
      </c>
      <c r="B92" s="1">
        <v>45733</v>
      </c>
      <c r="C92" t="s">
        <v>24</v>
      </c>
      <c r="D92" t="s">
        <v>39</v>
      </c>
      <c r="E92" t="s">
        <v>17</v>
      </c>
      <c r="F92" t="s">
        <v>40</v>
      </c>
      <c r="G92">
        <v>2</v>
      </c>
      <c r="H92">
        <v>3500.61</v>
      </c>
      <c r="I92">
        <v>0.23</v>
      </c>
      <c r="J92">
        <v>5390.94</v>
      </c>
      <c r="K92" t="s">
        <v>58</v>
      </c>
      <c r="L92" t="s">
        <v>34</v>
      </c>
      <c r="M92" t="s">
        <v>54</v>
      </c>
      <c r="N92" t="s">
        <v>88</v>
      </c>
      <c r="O92">
        <f t="shared" si="11"/>
        <v>7001.22</v>
      </c>
      <c r="P92">
        <f t="shared" si="12"/>
        <v>5390.9394000000002</v>
      </c>
      <c r="Q92">
        <f t="shared" si="13"/>
        <v>2058812.7634000003</v>
      </c>
      <c r="T92">
        <f t="shared" si="14"/>
        <v>6557.4564173228364</v>
      </c>
      <c r="U92">
        <f t="shared" si="15"/>
        <v>1610.2806</v>
      </c>
      <c r="V92" s="4">
        <f t="shared" si="16"/>
        <v>6.570283464881835E-3</v>
      </c>
      <c r="W92">
        <f t="shared" si="17"/>
        <v>0</v>
      </c>
      <c r="X92">
        <f t="shared" si="18"/>
        <v>0</v>
      </c>
      <c r="Y92">
        <f t="shared" si="19"/>
        <v>1</v>
      </c>
    </row>
    <row r="93" spans="1:25" x14ac:dyDescent="0.25">
      <c r="A93" t="s">
        <v>154</v>
      </c>
      <c r="B93" s="1">
        <v>45713</v>
      </c>
      <c r="C93" t="s">
        <v>15</v>
      </c>
      <c r="D93" t="s">
        <v>43</v>
      </c>
      <c r="E93" t="s">
        <v>99</v>
      </c>
      <c r="F93" t="s">
        <v>111</v>
      </c>
      <c r="G93">
        <v>2</v>
      </c>
      <c r="H93">
        <v>2702.71</v>
      </c>
      <c r="I93">
        <v>0.14000000000000001</v>
      </c>
      <c r="J93">
        <v>4648.66</v>
      </c>
      <c r="K93" t="s">
        <v>41</v>
      </c>
      <c r="L93" t="s">
        <v>20</v>
      </c>
      <c r="M93" t="s">
        <v>54</v>
      </c>
      <c r="N93" t="s">
        <v>22</v>
      </c>
      <c r="O93">
        <f t="shared" si="11"/>
        <v>5405.42</v>
      </c>
      <c r="P93">
        <f t="shared" si="12"/>
        <v>4648.6611999999996</v>
      </c>
      <c r="Q93">
        <f t="shared" si="13"/>
        <v>2189601.9989000014</v>
      </c>
      <c r="T93">
        <f t="shared" si="14"/>
        <v>6400.6183730158691</v>
      </c>
      <c r="U93">
        <f t="shared" si="15"/>
        <v>756.75880000000052</v>
      </c>
      <c r="V93" s="4">
        <f t="shared" si="16"/>
        <v>5.1799860140377624E-3</v>
      </c>
      <c r="W93">
        <f t="shared" si="17"/>
        <v>1</v>
      </c>
      <c r="X93">
        <f t="shared" si="18"/>
        <v>0</v>
      </c>
      <c r="Y93">
        <f t="shared" si="19"/>
        <v>0</v>
      </c>
    </row>
    <row r="94" spans="1:25" x14ac:dyDescent="0.25">
      <c r="A94" t="s">
        <v>155</v>
      </c>
      <c r="B94" s="1">
        <v>45748</v>
      </c>
      <c r="C94" t="s">
        <v>36</v>
      </c>
      <c r="D94" t="s">
        <v>25</v>
      </c>
      <c r="E94" t="s">
        <v>27</v>
      </c>
      <c r="F94" t="s">
        <v>87</v>
      </c>
      <c r="G94">
        <v>5</v>
      </c>
      <c r="H94">
        <v>801.28</v>
      </c>
      <c r="I94">
        <v>0.12</v>
      </c>
      <c r="J94">
        <v>3525.63</v>
      </c>
      <c r="K94" t="s">
        <v>19</v>
      </c>
      <c r="L94" t="s">
        <v>34</v>
      </c>
      <c r="M94" t="s">
        <v>30</v>
      </c>
      <c r="N94" t="s">
        <v>22</v>
      </c>
      <c r="O94">
        <f t="shared" si="11"/>
        <v>4006.3999999999996</v>
      </c>
      <c r="P94">
        <f t="shared" si="12"/>
        <v>3525.6319999999996</v>
      </c>
      <c r="Q94">
        <f t="shared" si="13"/>
        <v>1975775.7839999988</v>
      </c>
      <c r="T94">
        <f t="shared" si="14"/>
        <v>6557.4564173228364</v>
      </c>
      <c r="U94">
        <f t="shared" si="15"/>
        <v>480.76800000000003</v>
      </c>
      <c r="V94" s="4">
        <f t="shared" si="16"/>
        <v>1.4976038338658147E-2</v>
      </c>
      <c r="W94">
        <f t="shared" si="17"/>
        <v>1</v>
      </c>
      <c r="X94">
        <f t="shared" si="18"/>
        <v>0</v>
      </c>
      <c r="Y94">
        <f t="shared" si="19"/>
        <v>0</v>
      </c>
    </row>
    <row r="95" spans="1:25" x14ac:dyDescent="0.25">
      <c r="A95" t="s">
        <v>156</v>
      </c>
      <c r="B95" s="1">
        <v>45783</v>
      </c>
      <c r="C95" t="s">
        <v>15</v>
      </c>
      <c r="D95" t="s">
        <v>39</v>
      </c>
      <c r="E95" t="s">
        <v>17</v>
      </c>
      <c r="F95" t="s">
        <v>40</v>
      </c>
      <c r="G95">
        <v>1</v>
      </c>
      <c r="H95">
        <v>2264.48</v>
      </c>
      <c r="I95">
        <v>0.09</v>
      </c>
      <c r="J95">
        <v>2060.6799999999998</v>
      </c>
      <c r="K95" t="s">
        <v>33</v>
      </c>
      <c r="L95" t="s">
        <v>20</v>
      </c>
      <c r="M95" t="s">
        <v>21</v>
      </c>
      <c r="N95" t="s">
        <v>22</v>
      </c>
      <c r="O95">
        <f t="shared" si="11"/>
        <v>2264.48</v>
      </c>
      <c r="P95">
        <f t="shared" si="12"/>
        <v>2060.6768000000002</v>
      </c>
      <c r="Q95">
        <f t="shared" si="13"/>
        <v>2058812.7634000003</v>
      </c>
      <c r="T95">
        <f t="shared" si="14"/>
        <v>6400.6183730158691</v>
      </c>
      <c r="U95">
        <f t="shared" si="15"/>
        <v>203.80319999999983</v>
      </c>
      <c r="V95" s="4">
        <f t="shared" si="16"/>
        <v>3.9744223839468656E-3</v>
      </c>
      <c r="W95">
        <f t="shared" si="17"/>
        <v>1</v>
      </c>
      <c r="X95">
        <f t="shared" si="18"/>
        <v>0</v>
      </c>
      <c r="Y95">
        <f t="shared" si="19"/>
        <v>0</v>
      </c>
    </row>
    <row r="96" spans="1:25" x14ac:dyDescent="0.25">
      <c r="A96" t="s">
        <v>157</v>
      </c>
      <c r="B96" s="1">
        <v>45821</v>
      </c>
      <c r="C96" t="s">
        <v>48</v>
      </c>
      <c r="D96" t="s">
        <v>39</v>
      </c>
      <c r="E96" t="s">
        <v>49</v>
      </c>
      <c r="F96" t="s">
        <v>53</v>
      </c>
      <c r="G96">
        <v>4</v>
      </c>
      <c r="H96">
        <v>4281.34</v>
      </c>
      <c r="I96">
        <v>0.03</v>
      </c>
      <c r="J96">
        <v>16611.599999999999</v>
      </c>
      <c r="K96" t="s">
        <v>46</v>
      </c>
      <c r="L96" t="s">
        <v>20</v>
      </c>
      <c r="M96" t="s">
        <v>30</v>
      </c>
      <c r="N96" t="s">
        <v>22</v>
      </c>
      <c r="O96">
        <f t="shared" si="11"/>
        <v>17125.36</v>
      </c>
      <c r="P96">
        <f t="shared" si="12"/>
        <v>16611.599200000001</v>
      </c>
      <c r="Q96">
        <f t="shared" si="13"/>
        <v>1954015.6870999979</v>
      </c>
      <c r="T96">
        <f t="shared" si="14"/>
        <v>6400.6183730158691</v>
      </c>
      <c r="U96">
        <f t="shared" si="15"/>
        <v>513.76080000000002</v>
      </c>
      <c r="V96" s="4">
        <f t="shared" si="16"/>
        <v>7.007151966440413E-4</v>
      </c>
      <c r="W96">
        <f t="shared" si="17"/>
        <v>1</v>
      </c>
      <c r="X96">
        <f t="shared" si="18"/>
        <v>0</v>
      </c>
      <c r="Y96">
        <f t="shared" si="19"/>
        <v>0</v>
      </c>
    </row>
    <row r="97" spans="1:25" x14ac:dyDescent="0.25">
      <c r="A97" t="s">
        <v>158</v>
      </c>
      <c r="B97" s="1">
        <v>45730</v>
      </c>
      <c r="C97" t="s">
        <v>48</v>
      </c>
      <c r="D97" t="s">
        <v>25</v>
      </c>
      <c r="E97" t="s">
        <v>99</v>
      </c>
      <c r="F97" t="s">
        <v>120</v>
      </c>
      <c r="G97">
        <v>5</v>
      </c>
      <c r="H97">
        <v>4338.83</v>
      </c>
      <c r="I97">
        <v>0.19</v>
      </c>
      <c r="J97">
        <v>17572.259999999998</v>
      </c>
      <c r="K97" t="s">
        <v>46</v>
      </c>
      <c r="L97" t="s">
        <v>20</v>
      </c>
      <c r="M97" t="s">
        <v>54</v>
      </c>
      <c r="N97" t="s">
        <v>88</v>
      </c>
      <c r="O97">
        <f t="shared" si="11"/>
        <v>21694.15</v>
      </c>
      <c r="P97">
        <f t="shared" si="12"/>
        <v>17572.261500000001</v>
      </c>
      <c r="Q97">
        <f t="shared" si="13"/>
        <v>2189601.9989000014</v>
      </c>
      <c r="T97">
        <f t="shared" si="14"/>
        <v>6400.6183730158691</v>
      </c>
      <c r="U97">
        <f t="shared" si="15"/>
        <v>4121.8885000000009</v>
      </c>
      <c r="V97" s="4">
        <f t="shared" si="16"/>
        <v>4.3790607145244229E-3</v>
      </c>
      <c r="W97">
        <f t="shared" si="17"/>
        <v>0</v>
      </c>
      <c r="X97">
        <f t="shared" si="18"/>
        <v>0</v>
      </c>
      <c r="Y97">
        <f t="shared" si="19"/>
        <v>1</v>
      </c>
    </row>
    <row r="98" spans="1:25" x14ac:dyDescent="0.25">
      <c r="A98" t="s">
        <v>159</v>
      </c>
      <c r="B98" s="1">
        <v>45691</v>
      </c>
      <c r="C98" t="s">
        <v>36</v>
      </c>
      <c r="D98" t="s">
        <v>43</v>
      </c>
      <c r="E98" t="s">
        <v>99</v>
      </c>
      <c r="F98" t="s">
        <v>100</v>
      </c>
      <c r="G98">
        <v>2</v>
      </c>
      <c r="H98">
        <v>3142.37</v>
      </c>
      <c r="I98">
        <v>0.17</v>
      </c>
      <c r="J98">
        <v>5216.33</v>
      </c>
      <c r="K98" t="s">
        <v>46</v>
      </c>
      <c r="L98" t="s">
        <v>20</v>
      </c>
      <c r="M98" t="s">
        <v>21</v>
      </c>
      <c r="N98" t="s">
        <v>22</v>
      </c>
      <c r="O98">
        <f t="shared" si="11"/>
        <v>6284.74</v>
      </c>
      <c r="P98">
        <f t="shared" si="12"/>
        <v>5216.3341999999993</v>
      </c>
      <c r="Q98">
        <f t="shared" si="13"/>
        <v>2189601.9989000014</v>
      </c>
      <c r="T98">
        <f t="shared" si="14"/>
        <v>6400.6183730158691</v>
      </c>
      <c r="U98">
        <f t="shared" si="15"/>
        <v>1068.4058000000005</v>
      </c>
      <c r="V98" s="4">
        <f t="shared" si="16"/>
        <v>5.4099294481553739E-3</v>
      </c>
      <c r="W98">
        <f t="shared" si="17"/>
        <v>1</v>
      </c>
      <c r="X98">
        <f t="shared" si="18"/>
        <v>0</v>
      </c>
      <c r="Y98">
        <f t="shared" si="19"/>
        <v>0</v>
      </c>
    </row>
    <row r="99" spans="1:25" x14ac:dyDescent="0.25">
      <c r="A99" t="s">
        <v>160</v>
      </c>
      <c r="B99" s="1">
        <v>45731</v>
      </c>
      <c r="C99" t="s">
        <v>48</v>
      </c>
      <c r="D99" t="s">
        <v>39</v>
      </c>
      <c r="E99" t="s">
        <v>17</v>
      </c>
      <c r="F99" t="s">
        <v>32</v>
      </c>
      <c r="G99">
        <v>3</v>
      </c>
      <c r="H99">
        <v>3688.56</v>
      </c>
      <c r="I99">
        <v>0.02</v>
      </c>
      <c r="J99">
        <v>10844.37</v>
      </c>
      <c r="K99" t="s">
        <v>58</v>
      </c>
      <c r="L99" t="s">
        <v>29</v>
      </c>
      <c r="M99" t="s">
        <v>30</v>
      </c>
      <c r="N99" t="s">
        <v>22</v>
      </c>
      <c r="O99">
        <f t="shared" si="11"/>
        <v>11065.68</v>
      </c>
      <c r="P99">
        <f t="shared" si="12"/>
        <v>10844.366400000001</v>
      </c>
      <c r="Q99">
        <f t="shared" si="13"/>
        <v>2058812.7634000003</v>
      </c>
      <c r="T99">
        <f t="shared" si="14"/>
        <v>7014.593770491806</v>
      </c>
      <c r="U99">
        <f t="shared" si="15"/>
        <v>221.3135999999995</v>
      </c>
      <c r="V99" s="4">
        <f t="shared" si="16"/>
        <v>5.4221701693885961E-4</v>
      </c>
      <c r="W99">
        <f t="shared" si="17"/>
        <v>1</v>
      </c>
      <c r="X99">
        <f t="shared" si="18"/>
        <v>0</v>
      </c>
      <c r="Y99">
        <f t="shared" si="19"/>
        <v>0</v>
      </c>
    </row>
    <row r="100" spans="1:25" x14ac:dyDescent="0.25">
      <c r="A100" t="s">
        <v>161</v>
      </c>
      <c r="B100" s="1">
        <v>45728</v>
      </c>
      <c r="C100" t="s">
        <v>52</v>
      </c>
      <c r="D100" t="s">
        <v>39</v>
      </c>
      <c r="E100" t="s">
        <v>61</v>
      </c>
      <c r="F100" t="s">
        <v>75</v>
      </c>
      <c r="G100">
        <v>5</v>
      </c>
      <c r="H100">
        <v>2558.79</v>
      </c>
      <c r="I100">
        <v>7.0000000000000007E-2</v>
      </c>
      <c r="J100">
        <v>11898.37</v>
      </c>
      <c r="K100" t="s">
        <v>33</v>
      </c>
      <c r="L100" t="s">
        <v>34</v>
      </c>
      <c r="M100" t="s">
        <v>54</v>
      </c>
      <c r="N100" t="s">
        <v>37</v>
      </c>
      <c r="O100">
        <f t="shared" si="11"/>
        <v>12793.95</v>
      </c>
      <c r="P100">
        <f t="shared" si="12"/>
        <v>11898.3735</v>
      </c>
      <c r="Q100">
        <f t="shared" si="13"/>
        <v>1802015.0199999986</v>
      </c>
      <c r="T100">
        <f t="shared" si="14"/>
        <v>6557.4564173228364</v>
      </c>
      <c r="U100">
        <f t="shared" si="15"/>
        <v>895.57650000000103</v>
      </c>
      <c r="V100" s="4">
        <f t="shared" si="16"/>
        <v>2.735668030592585E-3</v>
      </c>
      <c r="W100">
        <f t="shared" si="17"/>
        <v>0</v>
      </c>
      <c r="X100">
        <f t="shared" si="18"/>
        <v>1</v>
      </c>
      <c r="Y100">
        <f t="shared" si="19"/>
        <v>0</v>
      </c>
    </row>
    <row r="101" spans="1:25" x14ac:dyDescent="0.25">
      <c r="A101" t="s">
        <v>162</v>
      </c>
      <c r="B101" s="1">
        <v>45700</v>
      </c>
      <c r="C101" t="s">
        <v>15</v>
      </c>
      <c r="D101" t="s">
        <v>25</v>
      </c>
      <c r="E101" t="s">
        <v>49</v>
      </c>
      <c r="F101" t="s">
        <v>53</v>
      </c>
      <c r="G101">
        <v>1</v>
      </c>
      <c r="H101">
        <v>789.71</v>
      </c>
      <c r="I101">
        <v>0.24</v>
      </c>
      <c r="J101">
        <v>600.17999999999995</v>
      </c>
      <c r="K101" t="s">
        <v>58</v>
      </c>
      <c r="L101" t="s">
        <v>34</v>
      </c>
      <c r="M101" t="s">
        <v>21</v>
      </c>
      <c r="N101" t="s">
        <v>59</v>
      </c>
      <c r="O101">
        <f t="shared" si="11"/>
        <v>789.71</v>
      </c>
      <c r="P101">
        <f t="shared" si="12"/>
        <v>600.17960000000005</v>
      </c>
      <c r="Q101">
        <f t="shared" si="13"/>
        <v>1954015.6870999979</v>
      </c>
      <c r="T101">
        <f t="shared" si="14"/>
        <v>6557.4564173228364</v>
      </c>
      <c r="U101">
        <f t="shared" si="15"/>
        <v>189.53039999999999</v>
      </c>
      <c r="V101" s="4">
        <f t="shared" si="16"/>
        <v>3.0390902989705083E-2</v>
      </c>
      <c r="W101">
        <f t="shared" si="17"/>
        <v>0</v>
      </c>
      <c r="X101">
        <f t="shared" si="18"/>
        <v>0</v>
      </c>
      <c r="Y101">
        <f t="shared" si="19"/>
        <v>0</v>
      </c>
    </row>
    <row r="102" spans="1:25" x14ac:dyDescent="0.25">
      <c r="A102" t="s">
        <v>163</v>
      </c>
      <c r="B102" s="1">
        <v>45790</v>
      </c>
      <c r="C102" t="s">
        <v>24</v>
      </c>
      <c r="D102" t="s">
        <v>39</v>
      </c>
      <c r="E102" t="s">
        <v>27</v>
      </c>
      <c r="F102" t="s">
        <v>28</v>
      </c>
      <c r="G102">
        <v>3</v>
      </c>
      <c r="H102">
        <v>2729.2</v>
      </c>
      <c r="I102">
        <v>0.11</v>
      </c>
      <c r="J102">
        <v>7286.96</v>
      </c>
      <c r="K102" t="s">
        <v>41</v>
      </c>
      <c r="L102" t="s">
        <v>20</v>
      </c>
      <c r="M102" t="s">
        <v>21</v>
      </c>
      <c r="N102" t="s">
        <v>22</v>
      </c>
      <c r="O102">
        <f t="shared" si="11"/>
        <v>8187.5999999999995</v>
      </c>
      <c r="P102">
        <f t="shared" si="12"/>
        <v>7286.9639999999999</v>
      </c>
      <c r="Q102">
        <f t="shared" si="13"/>
        <v>1975775.7839999988</v>
      </c>
      <c r="T102">
        <f t="shared" si="14"/>
        <v>6400.6183730158691</v>
      </c>
      <c r="U102">
        <f t="shared" si="15"/>
        <v>900.63599999999951</v>
      </c>
      <c r="V102" s="4">
        <f t="shared" si="16"/>
        <v>4.0304851238458159E-3</v>
      </c>
      <c r="W102">
        <f t="shared" si="17"/>
        <v>1</v>
      </c>
      <c r="X102">
        <f t="shared" si="18"/>
        <v>0</v>
      </c>
      <c r="Y102">
        <f t="shared" si="19"/>
        <v>0</v>
      </c>
    </row>
    <row r="103" spans="1:25" x14ac:dyDescent="0.25">
      <c r="A103" t="s">
        <v>164</v>
      </c>
      <c r="B103" s="1">
        <v>45711</v>
      </c>
      <c r="C103" t="s">
        <v>52</v>
      </c>
      <c r="D103" t="s">
        <v>43</v>
      </c>
      <c r="E103" t="s">
        <v>99</v>
      </c>
      <c r="F103" t="s">
        <v>120</v>
      </c>
      <c r="G103">
        <v>5</v>
      </c>
      <c r="H103">
        <v>4432.75</v>
      </c>
      <c r="I103">
        <v>0.14000000000000001</v>
      </c>
      <c r="J103">
        <v>19060.830000000002</v>
      </c>
      <c r="K103" t="s">
        <v>41</v>
      </c>
      <c r="L103" t="s">
        <v>20</v>
      </c>
      <c r="M103" t="s">
        <v>21</v>
      </c>
      <c r="N103" t="s">
        <v>22</v>
      </c>
      <c r="O103">
        <f t="shared" si="11"/>
        <v>22163.75</v>
      </c>
      <c r="P103">
        <f t="shared" si="12"/>
        <v>19060.825000000001</v>
      </c>
      <c r="Q103">
        <f t="shared" si="13"/>
        <v>2189601.9989000014</v>
      </c>
      <c r="T103">
        <f t="shared" si="14"/>
        <v>6400.6183730158691</v>
      </c>
      <c r="U103">
        <f t="shared" si="15"/>
        <v>3102.9249999999993</v>
      </c>
      <c r="V103" s="4">
        <f t="shared" si="16"/>
        <v>3.1583103039873671E-3</v>
      </c>
      <c r="W103">
        <f t="shared" si="17"/>
        <v>1</v>
      </c>
      <c r="X103">
        <f t="shared" si="18"/>
        <v>0</v>
      </c>
      <c r="Y103">
        <f t="shared" si="19"/>
        <v>0</v>
      </c>
    </row>
    <row r="104" spans="1:25" x14ac:dyDescent="0.25">
      <c r="A104" t="s">
        <v>165</v>
      </c>
      <c r="B104" s="1">
        <v>45796</v>
      </c>
      <c r="C104" t="s">
        <v>48</v>
      </c>
      <c r="D104" t="s">
        <v>16</v>
      </c>
      <c r="E104" t="s">
        <v>49</v>
      </c>
      <c r="F104" t="s">
        <v>53</v>
      </c>
      <c r="G104">
        <v>1</v>
      </c>
      <c r="H104">
        <v>4736.68</v>
      </c>
      <c r="I104">
        <v>0.08</v>
      </c>
      <c r="J104">
        <v>4357.75</v>
      </c>
      <c r="K104" t="s">
        <v>58</v>
      </c>
      <c r="L104" t="s">
        <v>20</v>
      </c>
      <c r="M104" t="s">
        <v>30</v>
      </c>
      <c r="N104" t="s">
        <v>22</v>
      </c>
      <c r="O104">
        <f t="shared" si="11"/>
        <v>4736.68</v>
      </c>
      <c r="P104">
        <f t="shared" si="12"/>
        <v>4357.7456000000002</v>
      </c>
      <c r="Q104">
        <f t="shared" si="13"/>
        <v>1954015.6870999979</v>
      </c>
      <c r="T104">
        <f t="shared" si="14"/>
        <v>6400.6183730158691</v>
      </c>
      <c r="U104">
        <f t="shared" si="15"/>
        <v>378.9344000000001</v>
      </c>
      <c r="V104" s="4">
        <f t="shared" si="16"/>
        <v>1.6889466883977806E-3</v>
      </c>
      <c r="W104">
        <f t="shared" si="17"/>
        <v>1</v>
      </c>
      <c r="X104">
        <f t="shared" si="18"/>
        <v>0</v>
      </c>
      <c r="Y104">
        <f t="shared" si="19"/>
        <v>0</v>
      </c>
    </row>
    <row r="105" spans="1:25" x14ac:dyDescent="0.25">
      <c r="A105" t="s">
        <v>166</v>
      </c>
      <c r="B105" s="1">
        <v>45841</v>
      </c>
      <c r="C105" t="s">
        <v>48</v>
      </c>
      <c r="D105" t="s">
        <v>25</v>
      </c>
      <c r="E105" t="s">
        <v>27</v>
      </c>
      <c r="F105" t="s">
        <v>68</v>
      </c>
      <c r="G105">
        <v>5</v>
      </c>
      <c r="H105">
        <v>2153.7199999999998</v>
      </c>
      <c r="I105">
        <v>0.19</v>
      </c>
      <c r="J105">
        <v>8722.57</v>
      </c>
      <c r="K105" t="s">
        <v>41</v>
      </c>
      <c r="L105" t="s">
        <v>34</v>
      </c>
      <c r="M105" t="s">
        <v>54</v>
      </c>
      <c r="N105" t="s">
        <v>22</v>
      </c>
      <c r="O105">
        <f t="shared" si="11"/>
        <v>10768.599999999999</v>
      </c>
      <c r="P105">
        <f t="shared" si="12"/>
        <v>8722.5659999999989</v>
      </c>
      <c r="Q105">
        <f t="shared" si="13"/>
        <v>1975775.7839999988</v>
      </c>
      <c r="T105">
        <f t="shared" si="14"/>
        <v>6557.4564173228364</v>
      </c>
      <c r="U105">
        <f t="shared" si="15"/>
        <v>2046.0339999999997</v>
      </c>
      <c r="V105" s="4">
        <f t="shared" si="16"/>
        <v>8.8219452853667158E-3</v>
      </c>
      <c r="W105">
        <f t="shared" si="17"/>
        <v>1</v>
      </c>
      <c r="X105">
        <f t="shared" si="18"/>
        <v>0</v>
      </c>
      <c r="Y105">
        <f t="shared" si="19"/>
        <v>0</v>
      </c>
    </row>
    <row r="106" spans="1:25" x14ac:dyDescent="0.25">
      <c r="A106" t="s">
        <v>167</v>
      </c>
      <c r="B106" s="1">
        <v>45792</v>
      </c>
      <c r="C106" t="s">
        <v>15</v>
      </c>
      <c r="D106" t="s">
        <v>39</v>
      </c>
      <c r="E106" t="s">
        <v>49</v>
      </c>
      <c r="F106" t="s">
        <v>50</v>
      </c>
      <c r="G106">
        <v>3</v>
      </c>
      <c r="H106">
        <v>1164.6199999999999</v>
      </c>
      <c r="I106">
        <v>0.11</v>
      </c>
      <c r="J106">
        <v>3109.54</v>
      </c>
      <c r="K106" t="s">
        <v>58</v>
      </c>
      <c r="L106" t="s">
        <v>29</v>
      </c>
      <c r="M106" t="s">
        <v>54</v>
      </c>
      <c r="N106" t="s">
        <v>22</v>
      </c>
      <c r="O106">
        <f t="shared" si="11"/>
        <v>3493.8599999999997</v>
      </c>
      <c r="P106">
        <f t="shared" si="12"/>
        <v>3109.5353999999998</v>
      </c>
      <c r="Q106">
        <f t="shared" si="13"/>
        <v>1954015.6870999979</v>
      </c>
      <c r="T106">
        <f t="shared" si="14"/>
        <v>7014.593770491806</v>
      </c>
      <c r="U106">
        <f t="shared" si="15"/>
        <v>384.32459999999992</v>
      </c>
      <c r="V106" s="4">
        <f t="shared" si="16"/>
        <v>9.4451409043293105E-3</v>
      </c>
      <c r="W106">
        <f t="shared" si="17"/>
        <v>1</v>
      </c>
      <c r="X106">
        <f t="shared" si="18"/>
        <v>0</v>
      </c>
      <c r="Y106">
        <f t="shared" si="19"/>
        <v>0</v>
      </c>
    </row>
    <row r="107" spans="1:25" x14ac:dyDescent="0.25">
      <c r="A107" t="s">
        <v>168</v>
      </c>
      <c r="B107" s="1">
        <v>45785</v>
      </c>
      <c r="C107" t="s">
        <v>24</v>
      </c>
      <c r="D107" t="s">
        <v>16</v>
      </c>
      <c r="E107" t="s">
        <v>99</v>
      </c>
      <c r="F107" t="s">
        <v>111</v>
      </c>
      <c r="G107">
        <v>2</v>
      </c>
      <c r="H107">
        <v>4844.21</v>
      </c>
      <c r="I107">
        <v>0.24</v>
      </c>
      <c r="J107">
        <v>7363.2</v>
      </c>
      <c r="K107" t="s">
        <v>41</v>
      </c>
      <c r="L107" t="s">
        <v>34</v>
      </c>
      <c r="M107" t="s">
        <v>30</v>
      </c>
      <c r="N107" t="s">
        <v>22</v>
      </c>
      <c r="O107">
        <f t="shared" si="11"/>
        <v>9688.42</v>
      </c>
      <c r="P107">
        <f t="shared" si="12"/>
        <v>7363.1992</v>
      </c>
      <c r="Q107">
        <f t="shared" si="13"/>
        <v>2189601.9989000014</v>
      </c>
      <c r="T107">
        <f t="shared" si="14"/>
        <v>6557.4564173228364</v>
      </c>
      <c r="U107">
        <f t="shared" si="15"/>
        <v>2325.2208000000001</v>
      </c>
      <c r="V107" s="4">
        <f t="shared" si="16"/>
        <v>4.9543682045163195E-3</v>
      </c>
      <c r="W107">
        <f t="shared" si="17"/>
        <v>1</v>
      </c>
      <c r="X107">
        <f t="shared" si="18"/>
        <v>0</v>
      </c>
      <c r="Y107">
        <f t="shared" si="19"/>
        <v>0</v>
      </c>
    </row>
    <row r="108" spans="1:25" x14ac:dyDescent="0.25">
      <c r="A108" t="s">
        <v>169</v>
      </c>
      <c r="B108" s="1">
        <v>45673</v>
      </c>
      <c r="C108" t="s">
        <v>24</v>
      </c>
      <c r="D108" t="s">
        <v>43</v>
      </c>
      <c r="E108" t="s">
        <v>27</v>
      </c>
      <c r="F108" t="s">
        <v>79</v>
      </c>
      <c r="G108">
        <v>2</v>
      </c>
      <c r="H108">
        <v>3956.19</v>
      </c>
      <c r="I108">
        <v>0.05</v>
      </c>
      <c r="J108">
        <v>7516.76</v>
      </c>
      <c r="K108" t="s">
        <v>46</v>
      </c>
      <c r="L108" t="s">
        <v>20</v>
      </c>
      <c r="M108" t="s">
        <v>21</v>
      </c>
      <c r="N108" t="s">
        <v>22</v>
      </c>
      <c r="O108">
        <f t="shared" si="11"/>
        <v>7912.38</v>
      </c>
      <c r="P108">
        <f t="shared" si="12"/>
        <v>7516.7609999999995</v>
      </c>
      <c r="Q108">
        <f t="shared" si="13"/>
        <v>1975775.7839999988</v>
      </c>
      <c r="T108">
        <f t="shared" si="14"/>
        <v>6400.6183730158691</v>
      </c>
      <c r="U108">
        <f t="shared" si="15"/>
        <v>395.6190000000006</v>
      </c>
      <c r="V108" s="4">
        <f t="shared" si="16"/>
        <v>1.2638422320464893E-3</v>
      </c>
      <c r="W108">
        <f t="shared" si="17"/>
        <v>1</v>
      </c>
      <c r="X108">
        <f t="shared" si="18"/>
        <v>0</v>
      </c>
      <c r="Y108">
        <f t="shared" si="19"/>
        <v>0</v>
      </c>
    </row>
    <row r="109" spans="1:25" x14ac:dyDescent="0.25">
      <c r="A109" t="s">
        <v>170</v>
      </c>
      <c r="B109" s="1">
        <v>45778</v>
      </c>
      <c r="C109" t="s">
        <v>52</v>
      </c>
      <c r="D109" t="s">
        <v>39</v>
      </c>
      <c r="E109" t="s">
        <v>61</v>
      </c>
      <c r="F109" t="s">
        <v>66</v>
      </c>
      <c r="G109">
        <v>3</v>
      </c>
      <c r="H109">
        <v>4306.1899999999996</v>
      </c>
      <c r="I109">
        <v>0.04</v>
      </c>
      <c r="J109">
        <v>12401.83</v>
      </c>
      <c r="K109" t="s">
        <v>33</v>
      </c>
      <c r="L109" t="s">
        <v>20</v>
      </c>
      <c r="M109" t="s">
        <v>54</v>
      </c>
      <c r="N109" t="s">
        <v>88</v>
      </c>
      <c r="O109">
        <f t="shared" si="11"/>
        <v>12918.57</v>
      </c>
      <c r="P109">
        <f t="shared" si="12"/>
        <v>12401.8272</v>
      </c>
      <c r="Q109">
        <f t="shared" si="13"/>
        <v>1802015.0199999986</v>
      </c>
      <c r="T109">
        <f t="shared" si="14"/>
        <v>6400.6183730158691</v>
      </c>
      <c r="U109">
        <f t="shared" si="15"/>
        <v>516.74279999999999</v>
      </c>
      <c r="V109" s="4">
        <f t="shared" si="16"/>
        <v>9.2889538083549509E-4</v>
      </c>
      <c r="W109">
        <f t="shared" si="17"/>
        <v>0</v>
      </c>
      <c r="X109">
        <f t="shared" si="18"/>
        <v>0</v>
      </c>
      <c r="Y109">
        <f t="shared" si="19"/>
        <v>1</v>
      </c>
    </row>
    <row r="110" spans="1:25" x14ac:dyDescent="0.25">
      <c r="A110" t="s">
        <v>171</v>
      </c>
      <c r="B110" s="1">
        <v>45783</v>
      </c>
      <c r="C110" t="s">
        <v>52</v>
      </c>
      <c r="D110" t="s">
        <v>16</v>
      </c>
      <c r="E110" t="s">
        <v>17</v>
      </c>
      <c r="F110" t="s">
        <v>18</v>
      </c>
      <c r="G110">
        <v>2</v>
      </c>
      <c r="H110">
        <v>2985.38</v>
      </c>
      <c r="I110">
        <v>0</v>
      </c>
      <c r="J110">
        <v>5970.76</v>
      </c>
      <c r="K110" t="s">
        <v>58</v>
      </c>
      <c r="L110" t="s">
        <v>34</v>
      </c>
      <c r="M110" t="s">
        <v>30</v>
      </c>
      <c r="N110" t="s">
        <v>22</v>
      </c>
      <c r="O110">
        <f t="shared" si="11"/>
        <v>5970.76</v>
      </c>
      <c r="P110">
        <f t="shared" si="12"/>
        <v>5970.76</v>
      </c>
      <c r="Q110">
        <f t="shared" si="13"/>
        <v>2058812.7634000003</v>
      </c>
      <c r="T110">
        <f t="shared" si="14"/>
        <v>6557.4564173228364</v>
      </c>
      <c r="U110">
        <f t="shared" si="15"/>
        <v>0</v>
      </c>
      <c r="V110" s="4">
        <f t="shared" si="16"/>
        <v>0</v>
      </c>
      <c r="W110">
        <f t="shared" si="17"/>
        <v>1</v>
      </c>
      <c r="X110">
        <f t="shared" si="18"/>
        <v>0</v>
      </c>
      <c r="Y110">
        <f t="shared" si="19"/>
        <v>0</v>
      </c>
    </row>
    <row r="111" spans="1:25" x14ac:dyDescent="0.25">
      <c r="A111" t="s">
        <v>172</v>
      </c>
      <c r="B111" s="1">
        <v>45693</v>
      </c>
      <c r="C111" t="s">
        <v>24</v>
      </c>
      <c r="D111" t="s">
        <v>43</v>
      </c>
      <c r="E111" t="s">
        <v>49</v>
      </c>
      <c r="F111" t="s">
        <v>56</v>
      </c>
      <c r="G111">
        <v>3</v>
      </c>
      <c r="H111">
        <v>2614.87</v>
      </c>
      <c r="I111">
        <v>0.03</v>
      </c>
      <c r="J111">
        <v>7609.27</v>
      </c>
      <c r="K111" t="s">
        <v>41</v>
      </c>
      <c r="L111" t="s">
        <v>34</v>
      </c>
      <c r="M111" t="s">
        <v>21</v>
      </c>
      <c r="N111" t="s">
        <v>37</v>
      </c>
      <c r="O111">
        <f t="shared" si="11"/>
        <v>7844.61</v>
      </c>
      <c r="P111">
        <f t="shared" si="12"/>
        <v>7609.2716999999993</v>
      </c>
      <c r="Q111">
        <f t="shared" si="13"/>
        <v>1954015.6870999979</v>
      </c>
      <c r="T111">
        <f t="shared" si="14"/>
        <v>6557.4564173228364</v>
      </c>
      <c r="U111">
        <f t="shared" si="15"/>
        <v>235.33830000000034</v>
      </c>
      <c r="V111" s="4">
        <f t="shared" si="16"/>
        <v>1.1472845686401236E-3</v>
      </c>
      <c r="W111">
        <f t="shared" si="17"/>
        <v>0</v>
      </c>
      <c r="X111">
        <f t="shared" si="18"/>
        <v>1</v>
      </c>
      <c r="Y111">
        <f t="shared" si="19"/>
        <v>0</v>
      </c>
    </row>
    <row r="112" spans="1:25" x14ac:dyDescent="0.25">
      <c r="A112" t="s">
        <v>173</v>
      </c>
      <c r="B112" s="1">
        <v>45763</v>
      </c>
      <c r="C112" t="s">
        <v>48</v>
      </c>
      <c r="D112" t="s">
        <v>25</v>
      </c>
      <c r="E112" t="s">
        <v>17</v>
      </c>
      <c r="F112" t="s">
        <v>32</v>
      </c>
      <c r="G112">
        <v>4</v>
      </c>
      <c r="H112">
        <v>4251.76</v>
      </c>
      <c r="I112">
        <v>0.11</v>
      </c>
      <c r="J112">
        <v>15136.27</v>
      </c>
      <c r="K112" t="s">
        <v>58</v>
      </c>
      <c r="L112" t="s">
        <v>20</v>
      </c>
      <c r="M112" t="s">
        <v>54</v>
      </c>
      <c r="N112" t="s">
        <v>22</v>
      </c>
      <c r="O112">
        <f t="shared" si="11"/>
        <v>17007.04</v>
      </c>
      <c r="P112">
        <f t="shared" si="12"/>
        <v>15136.265600000001</v>
      </c>
      <c r="Q112">
        <f t="shared" si="13"/>
        <v>2058812.7634000003</v>
      </c>
      <c r="T112">
        <f t="shared" si="14"/>
        <v>6400.6183730158691</v>
      </c>
      <c r="U112">
        <f t="shared" si="15"/>
        <v>1870.7744000000002</v>
      </c>
      <c r="V112" s="4">
        <f t="shared" si="16"/>
        <v>2.587163903889213E-3</v>
      </c>
      <c r="W112">
        <f t="shared" si="17"/>
        <v>1</v>
      </c>
      <c r="X112">
        <f t="shared" si="18"/>
        <v>0</v>
      </c>
      <c r="Y112">
        <f t="shared" si="19"/>
        <v>0</v>
      </c>
    </row>
    <row r="113" spans="1:25" x14ac:dyDescent="0.25">
      <c r="A113" t="s">
        <v>174</v>
      </c>
      <c r="B113" s="1">
        <v>45801</v>
      </c>
      <c r="C113" t="s">
        <v>24</v>
      </c>
      <c r="D113" t="s">
        <v>39</v>
      </c>
      <c r="E113" t="s">
        <v>49</v>
      </c>
      <c r="F113" t="s">
        <v>56</v>
      </c>
      <c r="G113">
        <v>2</v>
      </c>
      <c r="H113">
        <v>421.84</v>
      </c>
      <c r="I113">
        <v>7.0000000000000007E-2</v>
      </c>
      <c r="J113">
        <v>784.62</v>
      </c>
      <c r="K113" t="s">
        <v>46</v>
      </c>
      <c r="L113" t="s">
        <v>29</v>
      </c>
      <c r="M113" t="s">
        <v>21</v>
      </c>
      <c r="N113" t="s">
        <v>22</v>
      </c>
      <c r="O113">
        <f t="shared" si="11"/>
        <v>843.68</v>
      </c>
      <c r="P113">
        <f t="shared" si="12"/>
        <v>784.62239999999986</v>
      </c>
      <c r="Q113">
        <f t="shared" si="13"/>
        <v>1954015.6870999979</v>
      </c>
      <c r="T113">
        <f t="shared" si="14"/>
        <v>7014.593770491806</v>
      </c>
      <c r="U113">
        <f t="shared" si="15"/>
        <v>59.057600000000093</v>
      </c>
      <c r="V113" s="4">
        <f t="shared" si="16"/>
        <v>1.6593969277451166E-2</v>
      </c>
      <c r="W113">
        <f t="shared" si="17"/>
        <v>1</v>
      </c>
      <c r="X113">
        <f t="shared" si="18"/>
        <v>0</v>
      </c>
      <c r="Y113">
        <f t="shared" si="19"/>
        <v>0</v>
      </c>
    </row>
    <row r="114" spans="1:25" x14ac:dyDescent="0.25">
      <c r="A114" t="s">
        <v>175</v>
      </c>
      <c r="B114" s="1">
        <v>45707</v>
      </c>
      <c r="C114" t="s">
        <v>48</v>
      </c>
      <c r="D114" t="s">
        <v>43</v>
      </c>
      <c r="E114" t="s">
        <v>27</v>
      </c>
      <c r="F114" t="s">
        <v>28</v>
      </c>
      <c r="G114">
        <v>4</v>
      </c>
      <c r="H114">
        <v>585.97</v>
      </c>
      <c r="I114">
        <v>0.18</v>
      </c>
      <c r="J114">
        <v>1921.98</v>
      </c>
      <c r="K114" t="s">
        <v>33</v>
      </c>
      <c r="L114" t="s">
        <v>29</v>
      </c>
      <c r="M114" t="s">
        <v>21</v>
      </c>
      <c r="N114" t="s">
        <v>22</v>
      </c>
      <c r="O114">
        <f t="shared" si="11"/>
        <v>2343.88</v>
      </c>
      <c r="P114">
        <f t="shared" si="12"/>
        <v>1921.9816000000003</v>
      </c>
      <c r="Q114">
        <f t="shared" si="13"/>
        <v>1975775.7839999988</v>
      </c>
      <c r="T114">
        <f t="shared" si="14"/>
        <v>7014.593770491806</v>
      </c>
      <c r="U114">
        <f t="shared" si="15"/>
        <v>421.89839999999981</v>
      </c>
      <c r="V114" s="4">
        <f t="shared" si="16"/>
        <v>3.0718296158506405E-2</v>
      </c>
      <c r="W114">
        <f t="shared" si="17"/>
        <v>1</v>
      </c>
      <c r="X114">
        <f t="shared" si="18"/>
        <v>0</v>
      </c>
      <c r="Y114">
        <f t="shared" si="19"/>
        <v>0</v>
      </c>
    </row>
    <row r="115" spans="1:25" x14ac:dyDescent="0.25">
      <c r="A115" t="s">
        <v>176</v>
      </c>
      <c r="B115" s="1">
        <v>45691</v>
      </c>
      <c r="C115" t="s">
        <v>15</v>
      </c>
      <c r="D115" t="s">
        <v>39</v>
      </c>
      <c r="E115" t="s">
        <v>61</v>
      </c>
      <c r="F115" t="s">
        <v>92</v>
      </c>
      <c r="G115">
        <v>4</v>
      </c>
      <c r="H115">
        <v>3675.1</v>
      </c>
      <c r="I115">
        <v>0.08</v>
      </c>
      <c r="J115">
        <v>13524.37</v>
      </c>
      <c r="K115" t="s">
        <v>41</v>
      </c>
      <c r="L115" t="s">
        <v>34</v>
      </c>
      <c r="M115" t="s">
        <v>30</v>
      </c>
      <c r="N115" t="s">
        <v>22</v>
      </c>
      <c r="O115">
        <f t="shared" si="11"/>
        <v>14700.4</v>
      </c>
      <c r="P115">
        <f t="shared" si="12"/>
        <v>13524.368</v>
      </c>
      <c r="Q115">
        <f t="shared" si="13"/>
        <v>1802015.0199999986</v>
      </c>
      <c r="T115">
        <f t="shared" si="14"/>
        <v>6557.4564173228364</v>
      </c>
      <c r="U115">
        <f t="shared" si="15"/>
        <v>1176.0319999999992</v>
      </c>
      <c r="V115" s="4">
        <f t="shared" si="16"/>
        <v>2.1768115153329164E-3</v>
      </c>
      <c r="W115">
        <f t="shared" si="17"/>
        <v>1</v>
      </c>
      <c r="X115">
        <f t="shared" si="18"/>
        <v>0</v>
      </c>
      <c r="Y115">
        <f t="shared" si="19"/>
        <v>0</v>
      </c>
    </row>
    <row r="116" spans="1:25" x14ac:dyDescent="0.25">
      <c r="A116" t="s">
        <v>177</v>
      </c>
      <c r="B116" s="1">
        <v>45749</v>
      </c>
      <c r="C116" t="s">
        <v>24</v>
      </c>
      <c r="D116" t="s">
        <v>43</v>
      </c>
      <c r="E116" t="s">
        <v>61</v>
      </c>
      <c r="F116" t="s">
        <v>92</v>
      </c>
      <c r="G116">
        <v>1</v>
      </c>
      <c r="H116">
        <v>2216.19</v>
      </c>
      <c r="I116">
        <v>0.19</v>
      </c>
      <c r="J116">
        <v>1795.11</v>
      </c>
      <c r="K116" t="s">
        <v>58</v>
      </c>
      <c r="L116" t="s">
        <v>20</v>
      </c>
      <c r="M116" t="s">
        <v>30</v>
      </c>
      <c r="N116" t="s">
        <v>22</v>
      </c>
      <c r="O116">
        <f t="shared" si="11"/>
        <v>2216.19</v>
      </c>
      <c r="P116">
        <f t="shared" si="12"/>
        <v>1795.1139000000001</v>
      </c>
      <c r="Q116">
        <f t="shared" si="13"/>
        <v>1802015.0199999986</v>
      </c>
      <c r="T116">
        <f t="shared" si="14"/>
        <v>6400.6183730158691</v>
      </c>
      <c r="U116">
        <f t="shared" si="15"/>
        <v>421.0761</v>
      </c>
      <c r="V116" s="4">
        <f t="shared" si="16"/>
        <v>8.5732721472436928E-3</v>
      </c>
      <c r="W116">
        <f t="shared" si="17"/>
        <v>1</v>
      </c>
      <c r="X116">
        <f t="shared" si="18"/>
        <v>0</v>
      </c>
      <c r="Y116">
        <f t="shared" si="19"/>
        <v>0</v>
      </c>
    </row>
    <row r="117" spans="1:25" x14ac:dyDescent="0.25">
      <c r="A117" t="s">
        <v>178</v>
      </c>
      <c r="B117" s="1">
        <v>45733</v>
      </c>
      <c r="C117" t="s">
        <v>24</v>
      </c>
      <c r="D117" t="s">
        <v>39</v>
      </c>
      <c r="E117" t="s">
        <v>27</v>
      </c>
      <c r="F117" t="s">
        <v>28</v>
      </c>
      <c r="G117">
        <v>4</v>
      </c>
      <c r="H117">
        <v>4353.6499999999996</v>
      </c>
      <c r="I117">
        <v>0.18</v>
      </c>
      <c r="J117">
        <v>14279.97</v>
      </c>
      <c r="K117" t="s">
        <v>41</v>
      </c>
      <c r="L117" t="s">
        <v>34</v>
      </c>
      <c r="M117" t="s">
        <v>30</v>
      </c>
      <c r="N117" t="s">
        <v>22</v>
      </c>
      <c r="O117">
        <f t="shared" si="11"/>
        <v>17414.599999999999</v>
      </c>
      <c r="P117">
        <f t="shared" si="12"/>
        <v>14279.972</v>
      </c>
      <c r="Q117">
        <f t="shared" si="13"/>
        <v>1975775.7839999988</v>
      </c>
      <c r="T117">
        <f t="shared" si="14"/>
        <v>6557.4564173228364</v>
      </c>
      <c r="U117">
        <f t="shared" si="15"/>
        <v>3134.6279999999988</v>
      </c>
      <c r="V117" s="4">
        <f t="shared" si="16"/>
        <v>4.1344618883006213E-3</v>
      </c>
      <c r="W117">
        <f t="shared" si="17"/>
        <v>1</v>
      </c>
      <c r="X117">
        <f t="shared" si="18"/>
        <v>0</v>
      </c>
      <c r="Y117">
        <f t="shared" si="19"/>
        <v>0</v>
      </c>
    </row>
    <row r="118" spans="1:25" x14ac:dyDescent="0.25">
      <c r="A118" t="s">
        <v>179</v>
      </c>
      <c r="B118" s="1">
        <v>45712</v>
      </c>
      <c r="C118" t="s">
        <v>52</v>
      </c>
      <c r="D118" t="s">
        <v>39</v>
      </c>
      <c r="E118" t="s">
        <v>27</v>
      </c>
      <c r="F118" t="s">
        <v>68</v>
      </c>
      <c r="G118">
        <v>1</v>
      </c>
      <c r="H118">
        <v>1815.56</v>
      </c>
      <c r="I118">
        <v>0.14000000000000001</v>
      </c>
      <c r="J118">
        <v>1561.38</v>
      </c>
      <c r="K118" t="s">
        <v>41</v>
      </c>
      <c r="L118" t="s">
        <v>20</v>
      </c>
      <c r="M118" t="s">
        <v>54</v>
      </c>
      <c r="N118" t="s">
        <v>22</v>
      </c>
      <c r="O118">
        <f t="shared" si="11"/>
        <v>1815.56</v>
      </c>
      <c r="P118">
        <f t="shared" si="12"/>
        <v>1561.3815999999999</v>
      </c>
      <c r="Q118">
        <f t="shared" si="13"/>
        <v>1975775.7839999988</v>
      </c>
      <c r="T118">
        <f t="shared" si="14"/>
        <v>6400.6183730158691</v>
      </c>
      <c r="U118">
        <f t="shared" si="15"/>
        <v>254.17840000000001</v>
      </c>
      <c r="V118" s="4">
        <f t="shared" si="16"/>
        <v>7.7111194342241521E-3</v>
      </c>
      <c r="W118">
        <f t="shared" si="17"/>
        <v>1</v>
      </c>
      <c r="X118">
        <f t="shared" si="18"/>
        <v>0</v>
      </c>
      <c r="Y118">
        <f t="shared" si="19"/>
        <v>0</v>
      </c>
    </row>
    <row r="119" spans="1:25" x14ac:dyDescent="0.25">
      <c r="A119" t="s">
        <v>180</v>
      </c>
      <c r="B119" s="1">
        <v>45839</v>
      </c>
      <c r="C119" t="s">
        <v>36</v>
      </c>
      <c r="D119" t="s">
        <v>39</v>
      </c>
      <c r="E119" t="s">
        <v>49</v>
      </c>
      <c r="F119" t="s">
        <v>56</v>
      </c>
      <c r="G119">
        <v>2</v>
      </c>
      <c r="H119">
        <v>1439.02</v>
      </c>
      <c r="I119">
        <v>0.19</v>
      </c>
      <c r="J119">
        <v>2331.21</v>
      </c>
      <c r="K119" t="s">
        <v>46</v>
      </c>
      <c r="L119" t="s">
        <v>20</v>
      </c>
      <c r="M119" t="s">
        <v>30</v>
      </c>
      <c r="N119" t="s">
        <v>22</v>
      </c>
      <c r="O119">
        <f t="shared" si="11"/>
        <v>2878.04</v>
      </c>
      <c r="P119">
        <f t="shared" si="12"/>
        <v>2331.2124000000003</v>
      </c>
      <c r="Q119">
        <f t="shared" si="13"/>
        <v>1954015.6870999979</v>
      </c>
      <c r="T119">
        <f t="shared" si="14"/>
        <v>6400.6183730158691</v>
      </c>
      <c r="U119">
        <f t="shared" si="15"/>
        <v>546.82759999999962</v>
      </c>
      <c r="V119" s="4">
        <f t="shared" si="16"/>
        <v>1.3203430112159666E-2</v>
      </c>
      <c r="W119">
        <f t="shared" si="17"/>
        <v>1</v>
      </c>
      <c r="X119">
        <f t="shared" si="18"/>
        <v>0</v>
      </c>
      <c r="Y119">
        <f t="shared" si="19"/>
        <v>0</v>
      </c>
    </row>
    <row r="120" spans="1:25" x14ac:dyDescent="0.25">
      <c r="A120" t="s">
        <v>181</v>
      </c>
      <c r="B120" s="1">
        <v>45784</v>
      </c>
      <c r="C120" t="s">
        <v>24</v>
      </c>
      <c r="D120" t="s">
        <v>25</v>
      </c>
      <c r="E120" t="s">
        <v>61</v>
      </c>
      <c r="F120" t="s">
        <v>92</v>
      </c>
      <c r="G120">
        <v>1</v>
      </c>
      <c r="H120">
        <v>549.61</v>
      </c>
      <c r="I120">
        <v>0.13</v>
      </c>
      <c r="J120">
        <v>478.16</v>
      </c>
      <c r="K120" t="s">
        <v>19</v>
      </c>
      <c r="L120" t="s">
        <v>29</v>
      </c>
      <c r="M120" t="s">
        <v>30</v>
      </c>
      <c r="N120" t="s">
        <v>22</v>
      </c>
      <c r="O120">
        <f t="shared" si="11"/>
        <v>549.61</v>
      </c>
      <c r="P120">
        <f t="shared" si="12"/>
        <v>478.16070000000002</v>
      </c>
      <c r="Q120">
        <f t="shared" si="13"/>
        <v>1802015.0199999986</v>
      </c>
      <c r="T120">
        <f t="shared" si="14"/>
        <v>7014.593770491806</v>
      </c>
      <c r="U120">
        <f t="shared" si="15"/>
        <v>71.449299999999994</v>
      </c>
      <c r="V120" s="4">
        <f t="shared" si="16"/>
        <v>2.3653135859973435E-2</v>
      </c>
      <c r="W120">
        <f t="shared" si="17"/>
        <v>1</v>
      </c>
      <c r="X120">
        <f t="shared" si="18"/>
        <v>0</v>
      </c>
      <c r="Y120">
        <f t="shared" si="19"/>
        <v>0</v>
      </c>
    </row>
    <row r="121" spans="1:25" x14ac:dyDescent="0.25">
      <c r="A121" t="s">
        <v>182</v>
      </c>
      <c r="B121" s="1">
        <v>45793</v>
      </c>
      <c r="C121" t="s">
        <v>15</v>
      </c>
      <c r="D121" t="s">
        <v>16</v>
      </c>
      <c r="E121" t="s">
        <v>61</v>
      </c>
      <c r="F121" t="s">
        <v>66</v>
      </c>
      <c r="G121">
        <v>5</v>
      </c>
      <c r="H121">
        <v>516.29</v>
      </c>
      <c r="I121">
        <v>0.01</v>
      </c>
      <c r="J121">
        <v>2555.64</v>
      </c>
      <c r="K121" t="s">
        <v>46</v>
      </c>
      <c r="L121" t="s">
        <v>29</v>
      </c>
      <c r="M121" t="s">
        <v>54</v>
      </c>
      <c r="N121" t="s">
        <v>22</v>
      </c>
      <c r="O121">
        <f t="shared" si="11"/>
        <v>2581.4499999999998</v>
      </c>
      <c r="P121">
        <f t="shared" si="12"/>
        <v>2555.6354999999999</v>
      </c>
      <c r="Q121">
        <f t="shared" si="13"/>
        <v>1802015.0199999986</v>
      </c>
      <c r="T121">
        <f t="shared" si="14"/>
        <v>7014.593770491806</v>
      </c>
      <c r="U121">
        <f t="shared" si="15"/>
        <v>25.814499999999953</v>
      </c>
      <c r="V121" s="4">
        <f t="shared" si="16"/>
        <v>1.93689593058165E-3</v>
      </c>
      <c r="W121">
        <f t="shared" si="17"/>
        <v>1</v>
      </c>
      <c r="X121">
        <f t="shared" si="18"/>
        <v>0</v>
      </c>
      <c r="Y121">
        <f t="shared" si="19"/>
        <v>0</v>
      </c>
    </row>
    <row r="122" spans="1:25" x14ac:dyDescent="0.25">
      <c r="A122" t="s">
        <v>183</v>
      </c>
      <c r="B122" s="1">
        <v>45768</v>
      </c>
      <c r="C122" t="s">
        <v>48</v>
      </c>
      <c r="D122" t="s">
        <v>16</v>
      </c>
      <c r="E122" t="s">
        <v>99</v>
      </c>
      <c r="F122" t="s">
        <v>115</v>
      </c>
      <c r="G122">
        <v>4</v>
      </c>
      <c r="H122">
        <v>2129.5</v>
      </c>
      <c r="I122">
        <v>0.05</v>
      </c>
      <c r="J122">
        <v>8092.1</v>
      </c>
      <c r="K122" t="s">
        <v>41</v>
      </c>
      <c r="L122" t="s">
        <v>29</v>
      </c>
      <c r="M122" t="s">
        <v>21</v>
      </c>
      <c r="N122" t="s">
        <v>22</v>
      </c>
      <c r="O122">
        <f t="shared" si="11"/>
        <v>8518</v>
      </c>
      <c r="P122">
        <f t="shared" si="12"/>
        <v>8092.0999999999995</v>
      </c>
      <c r="Q122">
        <f t="shared" si="13"/>
        <v>2189601.9989000014</v>
      </c>
      <c r="T122">
        <f t="shared" si="14"/>
        <v>7014.593770491806</v>
      </c>
      <c r="U122">
        <f t="shared" si="15"/>
        <v>425.90000000000055</v>
      </c>
      <c r="V122" s="4">
        <f t="shared" si="16"/>
        <v>2.3479690068091102E-3</v>
      </c>
      <c r="W122">
        <f t="shared" si="17"/>
        <v>1</v>
      </c>
      <c r="X122">
        <f t="shared" si="18"/>
        <v>0</v>
      </c>
      <c r="Y122">
        <f t="shared" si="19"/>
        <v>0</v>
      </c>
    </row>
    <row r="123" spans="1:25" x14ac:dyDescent="0.25">
      <c r="A123" t="s">
        <v>184</v>
      </c>
      <c r="B123" s="1">
        <v>45702</v>
      </c>
      <c r="C123" t="s">
        <v>36</v>
      </c>
      <c r="D123" t="s">
        <v>16</v>
      </c>
      <c r="E123" t="s">
        <v>17</v>
      </c>
      <c r="F123" t="s">
        <v>32</v>
      </c>
      <c r="G123">
        <v>3</v>
      </c>
      <c r="H123">
        <v>322.55</v>
      </c>
      <c r="I123">
        <v>0.1</v>
      </c>
      <c r="J123">
        <v>870.89</v>
      </c>
      <c r="K123" t="s">
        <v>41</v>
      </c>
      <c r="L123" t="s">
        <v>29</v>
      </c>
      <c r="M123" t="s">
        <v>21</v>
      </c>
      <c r="N123" t="s">
        <v>22</v>
      </c>
      <c r="O123">
        <f t="shared" si="11"/>
        <v>967.65000000000009</v>
      </c>
      <c r="P123">
        <f t="shared" si="12"/>
        <v>870.8850000000001</v>
      </c>
      <c r="Q123">
        <f t="shared" si="13"/>
        <v>2058812.7634000003</v>
      </c>
      <c r="T123">
        <f t="shared" si="14"/>
        <v>7014.593770491806</v>
      </c>
      <c r="U123">
        <f t="shared" si="15"/>
        <v>96.764999999999986</v>
      </c>
      <c r="V123" s="4">
        <f t="shared" si="16"/>
        <v>3.1002945279801578E-2</v>
      </c>
      <c r="W123">
        <f t="shared" si="17"/>
        <v>1</v>
      </c>
      <c r="X123">
        <f t="shared" si="18"/>
        <v>0</v>
      </c>
      <c r="Y123">
        <f t="shared" si="19"/>
        <v>0</v>
      </c>
    </row>
    <row r="124" spans="1:25" x14ac:dyDescent="0.25">
      <c r="A124" t="s">
        <v>185</v>
      </c>
      <c r="B124" s="1">
        <v>45792</v>
      </c>
      <c r="C124" t="s">
        <v>52</v>
      </c>
      <c r="D124" t="s">
        <v>43</v>
      </c>
      <c r="E124" t="s">
        <v>99</v>
      </c>
      <c r="F124" t="s">
        <v>100</v>
      </c>
      <c r="G124">
        <v>3</v>
      </c>
      <c r="H124">
        <v>687.92</v>
      </c>
      <c r="I124">
        <v>0.12</v>
      </c>
      <c r="J124">
        <v>1816.11</v>
      </c>
      <c r="K124" t="s">
        <v>46</v>
      </c>
      <c r="L124" t="s">
        <v>34</v>
      </c>
      <c r="M124" t="s">
        <v>30</v>
      </c>
      <c r="N124" t="s">
        <v>22</v>
      </c>
      <c r="O124">
        <f t="shared" si="11"/>
        <v>2063.7599999999998</v>
      </c>
      <c r="P124">
        <f t="shared" si="12"/>
        <v>1816.1087999999997</v>
      </c>
      <c r="Q124">
        <f t="shared" si="13"/>
        <v>2189601.9989000014</v>
      </c>
      <c r="T124">
        <f t="shared" si="14"/>
        <v>6557.4564173228364</v>
      </c>
      <c r="U124">
        <f t="shared" si="15"/>
        <v>247.65120000000002</v>
      </c>
      <c r="V124" s="4">
        <f t="shared" si="16"/>
        <v>1.7443888824281894E-2</v>
      </c>
      <c r="W124">
        <f t="shared" si="17"/>
        <v>1</v>
      </c>
      <c r="X124">
        <f t="shared" si="18"/>
        <v>0</v>
      </c>
      <c r="Y124">
        <f t="shared" si="19"/>
        <v>0</v>
      </c>
    </row>
    <row r="125" spans="1:25" x14ac:dyDescent="0.25">
      <c r="A125" t="s">
        <v>186</v>
      </c>
      <c r="B125" s="1">
        <v>45722</v>
      </c>
      <c r="C125" t="s">
        <v>36</v>
      </c>
      <c r="D125" t="s">
        <v>25</v>
      </c>
      <c r="E125" t="s">
        <v>27</v>
      </c>
      <c r="F125" t="s">
        <v>68</v>
      </c>
      <c r="G125">
        <v>3</v>
      </c>
      <c r="H125">
        <v>453.17</v>
      </c>
      <c r="I125">
        <v>0.22</v>
      </c>
      <c r="J125">
        <v>1060.42</v>
      </c>
      <c r="K125" t="s">
        <v>33</v>
      </c>
      <c r="L125" t="s">
        <v>29</v>
      </c>
      <c r="M125" t="s">
        <v>54</v>
      </c>
      <c r="N125" t="s">
        <v>22</v>
      </c>
      <c r="O125">
        <f t="shared" si="11"/>
        <v>1359.51</v>
      </c>
      <c r="P125">
        <f t="shared" si="12"/>
        <v>1060.4177999999999</v>
      </c>
      <c r="Q125">
        <f t="shared" si="13"/>
        <v>1975775.7839999988</v>
      </c>
      <c r="T125">
        <f t="shared" si="14"/>
        <v>7014.593770491806</v>
      </c>
      <c r="U125">
        <f t="shared" si="15"/>
        <v>299.09220000000005</v>
      </c>
      <c r="V125" s="4">
        <f t="shared" si="16"/>
        <v>4.8546902928260915E-2</v>
      </c>
      <c r="W125">
        <f t="shared" si="17"/>
        <v>1</v>
      </c>
      <c r="X125">
        <f t="shared" si="18"/>
        <v>0</v>
      </c>
      <c r="Y125">
        <f t="shared" si="19"/>
        <v>0</v>
      </c>
    </row>
    <row r="126" spans="1:25" x14ac:dyDescent="0.25">
      <c r="A126" t="s">
        <v>187</v>
      </c>
      <c r="B126" s="1">
        <v>45823</v>
      </c>
      <c r="C126" t="s">
        <v>36</v>
      </c>
      <c r="D126" t="s">
        <v>25</v>
      </c>
      <c r="E126" t="s">
        <v>17</v>
      </c>
      <c r="F126" t="s">
        <v>32</v>
      </c>
      <c r="G126">
        <v>4</v>
      </c>
      <c r="H126">
        <v>3576.54</v>
      </c>
      <c r="I126">
        <v>0.1</v>
      </c>
      <c r="J126">
        <v>12875.54</v>
      </c>
      <c r="K126" t="s">
        <v>41</v>
      </c>
      <c r="L126" t="s">
        <v>29</v>
      </c>
      <c r="M126" t="s">
        <v>54</v>
      </c>
      <c r="N126" t="s">
        <v>22</v>
      </c>
      <c r="O126">
        <f t="shared" si="11"/>
        <v>14306.16</v>
      </c>
      <c r="P126">
        <f t="shared" si="12"/>
        <v>12875.544</v>
      </c>
      <c r="Q126">
        <f t="shared" si="13"/>
        <v>2058812.7634000003</v>
      </c>
      <c r="T126">
        <f t="shared" si="14"/>
        <v>7014.593770491806</v>
      </c>
      <c r="U126">
        <f t="shared" si="15"/>
        <v>1430.616</v>
      </c>
      <c r="V126" s="4">
        <f t="shared" si="16"/>
        <v>2.7959983671369537E-3</v>
      </c>
      <c r="W126">
        <f t="shared" si="17"/>
        <v>1</v>
      </c>
      <c r="X126">
        <f t="shared" si="18"/>
        <v>0</v>
      </c>
      <c r="Y126">
        <f t="shared" si="19"/>
        <v>0</v>
      </c>
    </row>
    <row r="127" spans="1:25" x14ac:dyDescent="0.25">
      <c r="A127" t="s">
        <v>188</v>
      </c>
      <c r="B127" s="1">
        <v>45809</v>
      </c>
      <c r="C127" t="s">
        <v>36</v>
      </c>
      <c r="D127" t="s">
        <v>25</v>
      </c>
      <c r="E127" t="s">
        <v>99</v>
      </c>
      <c r="F127" t="s">
        <v>100</v>
      </c>
      <c r="G127">
        <v>3</v>
      </c>
      <c r="H127">
        <v>531.84</v>
      </c>
      <c r="I127">
        <v>0.21</v>
      </c>
      <c r="J127">
        <v>1260.46</v>
      </c>
      <c r="K127" t="s">
        <v>41</v>
      </c>
      <c r="L127" t="s">
        <v>29</v>
      </c>
      <c r="M127" t="s">
        <v>54</v>
      </c>
      <c r="N127" t="s">
        <v>22</v>
      </c>
      <c r="O127">
        <f t="shared" si="11"/>
        <v>1595.52</v>
      </c>
      <c r="P127">
        <f t="shared" si="12"/>
        <v>1260.4608000000001</v>
      </c>
      <c r="Q127">
        <f t="shared" si="13"/>
        <v>2189601.9989000014</v>
      </c>
      <c r="T127">
        <f t="shared" si="14"/>
        <v>7014.593770491806</v>
      </c>
      <c r="U127">
        <f t="shared" si="15"/>
        <v>335.05919999999992</v>
      </c>
      <c r="V127" s="4">
        <f t="shared" si="16"/>
        <v>3.9485559566787003E-2</v>
      </c>
      <c r="W127">
        <f t="shared" si="17"/>
        <v>1</v>
      </c>
      <c r="X127">
        <f t="shared" si="18"/>
        <v>0</v>
      </c>
      <c r="Y127">
        <f t="shared" si="19"/>
        <v>0</v>
      </c>
    </row>
    <row r="128" spans="1:25" x14ac:dyDescent="0.25">
      <c r="A128" t="s">
        <v>189</v>
      </c>
      <c r="B128" s="1">
        <v>45810</v>
      </c>
      <c r="C128" t="s">
        <v>48</v>
      </c>
      <c r="D128" t="s">
        <v>16</v>
      </c>
      <c r="E128" t="s">
        <v>27</v>
      </c>
      <c r="F128" t="s">
        <v>79</v>
      </c>
      <c r="G128">
        <v>3</v>
      </c>
      <c r="H128">
        <v>1185.7</v>
      </c>
      <c r="I128">
        <v>0.19</v>
      </c>
      <c r="J128">
        <v>2881.25</v>
      </c>
      <c r="K128" t="s">
        <v>46</v>
      </c>
      <c r="L128" t="s">
        <v>29</v>
      </c>
      <c r="M128" t="s">
        <v>54</v>
      </c>
      <c r="N128" t="s">
        <v>22</v>
      </c>
      <c r="O128">
        <f t="shared" si="11"/>
        <v>3557.1000000000004</v>
      </c>
      <c r="P128">
        <f t="shared" si="12"/>
        <v>2881.2510000000007</v>
      </c>
      <c r="Q128">
        <f t="shared" si="13"/>
        <v>1975775.7839999988</v>
      </c>
      <c r="T128">
        <f t="shared" si="14"/>
        <v>7014.593770491806</v>
      </c>
      <c r="U128">
        <f t="shared" si="15"/>
        <v>675.84899999999971</v>
      </c>
      <c r="V128" s="4">
        <f t="shared" si="16"/>
        <v>1.6024289449270472E-2</v>
      </c>
      <c r="W128">
        <f t="shared" si="17"/>
        <v>1</v>
      </c>
      <c r="X128">
        <f t="shared" si="18"/>
        <v>0</v>
      </c>
      <c r="Y128">
        <f t="shared" si="19"/>
        <v>0</v>
      </c>
    </row>
    <row r="129" spans="1:25" x14ac:dyDescent="0.25">
      <c r="A129" t="s">
        <v>190</v>
      </c>
      <c r="B129" s="1">
        <v>45670</v>
      </c>
      <c r="C129" t="s">
        <v>15</v>
      </c>
      <c r="D129" t="s">
        <v>43</v>
      </c>
      <c r="E129" t="s">
        <v>61</v>
      </c>
      <c r="F129" t="s">
        <v>66</v>
      </c>
      <c r="G129">
        <v>1</v>
      </c>
      <c r="H129">
        <v>817.58</v>
      </c>
      <c r="I129">
        <v>0.05</v>
      </c>
      <c r="J129">
        <v>776.7</v>
      </c>
      <c r="K129" t="s">
        <v>19</v>
      </c>
      <c r="L129" t="s">
        <v>20</v>
      </c>
      <c r="M129" t="s">
        <v>21</v>
      </c>
      <c r="N129" t="s">
        <v>88</v>
      </c>
      <c r="O129">
        <f t="shared" si="11"/>
        <v>817.58</v>
      </c>
      <c r="P129">
        <f t="shared" si="12"/>
        <v>776.70100000000002</v>
      </c>
      <c r="Q129">
        <f t="shared" si="13"/>
        <v>1802015.0199999986</v>
      </c>
      <c r="T129">
        <f t="shared" si="14"/>
        <v>6400.6183730158691</v>
      </c>
      <c r="U129">
        <f t="shared" si="15"/>
        <v>40.879000000000019</v>
      </c>
      <c r="V129" s="4">
        <f t="shared" si="16"/>
        <v>6.11560948164094E-3</v>
      </c>
      <c r="W129">
        <f t="shared" si="17"/>
        <v>0</v>
      </c>
      <c r="X129">
        <f t="shared" si="18"/>
        <v>0</v>
      </c>
      <c r="Y129">
        <f t="shared" si="19"/>
        <v>1</v>
      </c>
    </row>
    <row r="130" spans="1:25" x14ac:dyDescent="0.25">
      <c r="A130" t="s">
        <v>191</v>
      </c>
      <c r="B130" s="1">
        <v>45704</v>
      </c>
      <c r="C130" t="s">
        <v>48</v>
      </c>
      <c r="D130" t="s">
        <v>39</v>
      </c>
      <c r="E130" t="s">
        <v>17</v>
      </c>
      <c r="F130" t="s">
        <v>44</v>
      </c>
      <c r="G130">
        <v>5</v>
      </c>
      <c r="H130">
        <v>2299.64</v>
      </c>
      <c r="I130">
        <v>0.23</v>
      </c>
      <c r="J130">
        <v>8853.61</v>
      </c>
      <c r="K130" t="s">
        <v>41</v>
      </c>
      <c r="L130" t="s">
        <v>29</v>
      </c>
      <c r="M130" t="s">
        <v>21</v>
      </c>
      <c r="N130" t="s">
        <v>37</v>
      </c>
      <c r="O130">
        <f t="shared" ref="O130:O193" si="20">G:G*H:H</f>
        <v>11498.199999999999</v>
      </c>
      <c r="P130">
        <f t="shared" ref="P130:P193" si="21">O:O*(1-I:I)</f>
        <v>8853.6139999999996</v>
      </c>
      <c r="Q130">
        <f t="shared" ref="Q130:Q193" si="22">SUMIF(E:E,E130,P:P)</f>
        <v>2058812.7634000003</v>
      </c>
      <c r="T130">
        <f t="shared" ref="T130:T193" si="23">AVERAGEIF(L:L,L130,J:J)</f>
        <v>7014.593770491806</v>
      </c>
      <c r="U130">
        <f t="shared" ref="U130:U193" si="24">O130-P130</f>
        <v>2644.5859999999993</v>
      </c>
      <c r="V130" s="4">
        <f t="shared" si="16"/>
        <v>1.0001565462420207E-2</v>
      </c>
      <c r="W130">
        <f t="shared" si="17"/>
        <v>0</v>
      </c>
      <c r="X130">
        <f t="shared" si="18"/>
        <v>1</v>
      </c>
      <c r="Y130">
        <f t="shared" si="19"/>
        <v>0</v>
      </c>
    </row>
    <row r="131" spans="1:25" x14ac:dyDescent="0.25">
      <c r="A131" t="s">
        <v>192</v>
      </c>
      <c r="B131" s="1">
        <v>45819</v>
      </c>
      <c r="C131" t="s">
        <v>48</v>
      </c>
      <c r="D131" t="s">
        <v>16</v>
      </c>
      <c r="E131" t="s">
        <v>99</v>
      </c>
      <c r="F131" t="s">
        <v>100</v>
      </c>
      <c r="G131">
        <v>4</v>
      </c>
      <c r="H131">
        <v>3193.79</v>
      </c>
      <c r="I131">
        <v>0.2</v>
      </c>
      <c r="J131">
        <v>10220.129999999999</v>
      </c>
      <c r="K131" t="s">
        <v>58</v>
      </c>
      <c r="L131" t="s">
        <v>34</v>
      </c>
      <c r="M131" t="s">
        <v>21</v>
      </c>
      <c r="N131" t="s">
        <v>22</v>
      </c>
      <c r="O131">
        <f t="shared" si="20"/>
        <v>12775.16</v>
      </c>
      <c r="P131">
        <f t="shared" si="21"/>
        <v>10220.128000000001</v>
      </c>
      <c r="Q131">
        <f t="shared" si="22"/>
        <v>2189601.9989000014</v>
      </c>
      <c r="T131">
        <f t="shared" si="23"/>
        <v>6557.4564173228364</v>
      </c>
      <c r="U131">
        <f t="shared" si="24"/>
        <v>2555.0319999999992</v>
      </c>
      <c r="V131" s="4">
        <f t="shared" ref="V131:V194" si="25">I131/H131*100</f>
        <v>6.2621524896752769E-3</v>
      </c>
      <c r="W131">
        <f t="shared" ref="W131:W194" si="26">IF(N131="Delivered",1,0)</f>
        <v>1</v>
      </c>
      <c r="X131">
        <f t="shared" ref="X131:X194" si="27">IF(N131="Returned",1,0)</f>
        <v>0</v>
      </c>
      <c r="Y131">
        <f t="shared" ref="Y131:Y194" si="28">IF(N131="Cancelled",1,0)</f>
        <v>0</v>
      </c>
    </row>
    <row r="132" spans="1:25" x14ac:dyDescent="0.25">
      <c r="A132" t="s">
        <v>193</v>
      </c>
      <c r="B132" s="1">
        <v>45666</v>
      </c>
      <c r="C132" t="s">
        <v>48</v>
      </c>
      <c r="D132" t="s">
        <v>16</v>
      </c>
      <c r="E132" t="s">
        <v>17</v>
      </c>
      <c r="F132" t="s">
        <v>32</v>
      </c>
      <c r="G132">
        <v>1</v>
      </c>
      <c r="H132">
        <v>1906.81</v>
      </c>
      <c r="I132">
        <v>7.0000000000000007E-2</v>
      </c>
      <c r="J132">
        <v>1773.33</v>
      </c>
      <c r="K132" t="s">
        <v>41</v>
      </c>
      <c r="L132" t="s">
        <v>20</v>
      </c>
      <c r="M132" t="s">
        <v>21</v>
      </c>
      <c r="N132" t="s">
        <v>22</v>
      </c>
      <c r="O132">
        <f t="shared" si="20"/>
        <v>1906.81</v>
      </c>
      <c r="P132">
        <f t="shared" si="21"/>
        <v>1773.3332999999998</v>
      </c>
      <c r="Q132">
        <f t="shared" si="22"/>
        <v>2058812.7634000003</v>
      </c>
      <c r="T132">
        <f t="shared" si="23"/>
        <v>6400.6183730158691</v>
      </c>
      <c r="U132">
        <f t="shared" si="24"/>
        <v>133.47670000000016</v>
      </c>
      <c r="V132" s="4">
        <f t="shared" si="25"/>
        <v>3.671052700583698E-3</v>
      </c>
      <c r="W132">
        <f t="shared" si="26"/>
        <v>1</v>
      </c>
      <c r="X132">
        <f t="shared" si="27"/>
        <v>0</v>
      </c>
      <c r="Y132">
        <f t="shared" si="28"/>
        <v>0</v>
      </c>
    </row>
    <row r="133" spans="1:25" x14ac:dyDescent="0.25">
      <c r="A133" t="s">
        <v>194</v>
      </c>
      <c r="B133" s="1">
        <v>45816</v>
      </c>
      <c r="C133" t="s">
        <v>48</v>
      </c>
      <c r="D133" t="s">
        <v>43</v>
      </c>
      <c r="E133" t="s">
        <v>27</v>
      </c>
      <c r="F133" t="s">
        <v>87</v>
      </c>
      <c r="G133">
        <v>1</v>
      </c>
      <c r="H133">
        <v>2303.6999999999998</v>
      </c>
      <c r="I133">
        <v>0.2</v>
      </c>
      <c r="J133">
        <v>1842.96</v>
      </c>
      <c r="K133" t="s">
        <v>33</v>
      </c>
      <c r="L133" t="s">
        <v>29</v>
      </c>
      <c r="M133" t="s">
        <v>21</v>
      </c>
      <c r="N133" t="s">
        <v>22</v>
      </c>
      <c r="O133">
        <f t="shared" si="20"/>
        <v>2303.6999999999998</v>
      </c>
      <c r="P133">
        <f t="shared" si="21"/>
        <v>1842.96</v>
      </c>
      <c r="Q133">
        <f t="shared" si="22"/>
        <v>1975775.7839999988</v>
      </c>
      <c r="T133">
        <f t="shared" si="23"/>
        <v>7014.593770491806</v>
      </c>
      <c r="U133">
        <f t="shared" si="24"/>
        <v>460.73999999999978</v>
      </c>
      <c r="V133" s="4">
        <f t="shared" si="25"/>
        <v>8.6816859834179805E-3</v>
      </c>
      <c r="W133">
        <f t="shared" si="26"/>
        <v>1</v>
      </c>
      <c r="X133">
        <f t="shared" si="27"/>
        <v>0</v>
      </c>
      <c r="Y133">
        <f t="shared" si="28"/>
        <v>0</v>
      </c>
    </row>
    <row r="134" spans="1:25" x14ac:dyDescent="0.25">
      <c r="A134" t="s">
        <v>195</v>
      </c>
      <c r="B134" s="1">
        <v>45721</v>
      </c>
      <c r="C134" t="s">
        <v>24</v>
      </c>
      <c r="D134" t="s">
        <v>43</v>
      </c>
      <c r="E134" t="s">
        <v>49</v>
      </c>
      <c r="F134" t="s">
        <v>73</v>
      </c>
      <c r="G134">
        <v>3</v>
      </c>
      <c r="H134">
        <v>4913.6899999999996</v>
      </c>
      <c r="I134">
        <v>0.02</v>
      </c>
      <c r="J134">
        <v>14446.25</v>
      </c>
      <c r="K134" t="s">
        <v>41</v>
      </c>
      <c r="L134" t="s">
        <v>20</v>
      </c>
      <c r="M134" t="s">
        <v>21</v>
      </c>
      <c r="N134" t="s">
        <v>22</v>
      </c>
      <c r="O134">
        <f t="shared" si="20"/>
        <v>14741.07</v>
      </c>
      <c r="P134">
        <f t="shared" si="21"/>
        <v>14446.248599999999</v>
      </c>
      <c r="Q134">
        <f t="shared" si="22"/>
        <v>1954015.6870999979</v>
      </c>
      <c r="T134">
        <f t="shared" si="23"/>
        <v>6400.6183730158691</v>
      </c>
      <c r="U134">
        <f t="shared" si="24"/>
        <v>294.82140000000072</v>
      </c>
      <c r="V134" s="4">
        <f t="shared" si="25"/>
        <v>4.0702608426661024E-4</v>
      </c>
      <c r="W134">
        <f t="shared" si="26"/>
        <v>1</v>
      </c>
      <c r="X134">
        <f t="shared" si="27"/>
        <v>0</v>
      </c>
      <c r="Y134">
        <f t="shared" si="28"/>
        <v>0</v>
      </c>
    </row>
    <row r="135" spans="1:25" x14ac:dyDescent="0.25">
      <c r="A135" t="s">
        <v>196</v>
      </c>
      <c r="B135" s="1">
        <v>45737</v>
      </c>
      <c r="C135" t="s">
        <v>36</v>
      </c>
      <c r="D135" t="s">
        <v>25</v>
      </c>
      <c r="E135" t="s">
        <v>49</v>
      </c>
      <c r="F135" t="s">
        <v>50</v>
      </c>
      <c r="G135">
        <v>2</v>
      </c>
      <c r="H135">
        <v>1883.1</v>
      </c>
      <c r="I135">
        <v>0.23</v>
      </c>
      <c r="J135">
        <v>2899.97</v>
      </c>
      <c r="K135" t="s">
        <v>33</v>
      </c>
      <c r="L135" t="s">
        <v>29</v>
      </c>
      <c r="M135" t="s">
        <v>30</v>
      </c>
      <c r="N135" t="s">
        <v>88</v>
      </c>
      <c r="O135">
        <f t="shared" si="20"/>
        <v>3766.2</v>
      </c>
      <c r="P135">
        <f t="shared" si="21"/>
        <v>2899.9739999999997</v>
      </c>
      <c r="Q135">
        <f t="shared" si="22"/>
        <v>1954015.6870999979</v>
      </c>
      <c r="T135">
        <f t="shared" si="23"/>
        <v>7014.593770491806</v>
      </c>
      <c r="U135">
        <f t="shared" si="24"/>
        <v>866.22600000000011</v>
      </c>
      <c r="V135" s="4">
        <f t="shared" si="25"/>
        <v>1.2213902607402689E-2</v>
      </c>
      <c r="W135">
        <f t="shared" si="26"/>
        <v>0</v>
      </c>
      <c r="X135">
        <f t="shared" si="27"/>
        <v>0</v>
      </c>
      <c r="Y135">
        <f t="shared" si="28"/>
        <v>1</v>
      </c>
    </row>
    <row r="136" spans="1:25" x14ac:dyDescent="0.25">
      <c r="A136" t="s">
        <v>197</v>
      </c>
      <c r="B136" s="1">
        <v>45711</v>
      </c>
      <c r="C136" t="s">
        <v>15</v>
      </c>
      <c r="D136" t="s">
        <v>43</v>
      </c>
      <c r="E136" t="s">
        <v>27</v>
      </c>
      <c r="F136" t="s">
        <v>79</v>
      </c>
      <c r="G136">
        <v>1</v>
      </c>
      <c r="H136">
        <v>2834.02</v>
      </c>
      <c r="I136">
        <v>0.1</v>
      </c>
      <c r="J136">
        <v>2550.62</v>
      </c>
      <c r="K136" t="s">
        <v>58</v>
      </c>
      <c r="L136" t="s">
        <v>34</v>
      </c>
      <c r="M136" t="s">
        <v>30</v>
      </c>
      <c r="N136" t="s">
        <v>22</v>
      </c>
      <c r="O136">
        <f t="shared" si="20"/>
        <v>2834.02</v>
      </c>
      <c r="P136">
        <f t="shared" si="21"/>
        <v>2550.6179999999999</v>
      </c>
      <c r="Q136">
        <f t="shared" si="22"/>
        <v>1975775.7839999988</v>
      </c>
      <c r="T136">
        <f t="shared" si="23"/>
        <v>6557.4564173228364</v>
      </c>
      <c r="U136">
        <f t="shared" si="24"/>
        <v>283.40200000000004</v>
      </c>
      <c r="V136" s="4">
        <f t="shared" si="25"/>
        <v>3.5285566086336725E-3</v>
      </c>
      <c r="W136">
        <f t="shared" si="26"/>
        <v>1</v>
      </c>
      <c r="X136">
        <f t="shared" si="27"/>
        <v>0</v>
      </c>
      <c r="Y136">
        <f t="shared" si="28"/>
        <v>0</v>
      </c>
    </row>
    <row r="137" spans="1:25" x14ac:dyDescent="0.25">
      <c r="A137" t="s">
        <v>198</v>
      </c>
      <c r="B137" s="1">
        <v>45672</v>
      </c>
      <c r="C137" t="s">
        <v>15</v>
      </c>
      <c r="D137" t="s">
        <v>39</v>
      </c>
      <c r="E137" t="s">
        <v>27</v>
      </c>
      <c r="F137" t="s">
        <v>68</v>
      </c>
      <c r="G137">
        <v>4</v>
      </c>
      <c r="H137">
        <v>731.86</v>
      </c>
      <c r="I137">
        <v>0.18</v>
      </c>
      <c r="J137">
        <v>2400.5</v>
      </c>
      <c r="K137" t="s">
        <v>46</v>
      </c>
      <c r="L137" t="s">
        <v>29</v>
      </c>
      <c r="M137" t="s">
        <v>54</v>
      </c>
      <c r="N137" t="s">
        <v>22</v>
      </c>
      <c r="O137">
        <f t="shared" si="20"/>
        <v>2927.44</v>
      </c>
      <c r="P137">
        <f t="shared" si="21"/>
        <v>2400.5008000000003</v>
      </c>
      <c r="Q137">
        <f t="shared" si="22"/>
        <v>1975775.7839999988</v>
      </c>
      <c r="T137">
        <f t="shared" si="23"/>
        <v>7014.593770491806</v>
      </c>
      <c r="U137">
        <f t="shared" si="24"/>
        <v>526.9391999999998</v>
      </c>
      <c r="V137" s="4">
        <f t="shared" si="25"/>
        <v>2.4594867870904272E-2</v>
      </c>
      <c r="W137">
        <f t="shared" si="26"/>
        <v>1</v>
      </c>
      <c r="X137">
        <f t="shared" si="27"/>
        <v>0</v>
      </c>
      <c r="Y137">
        <f t="shared" si="28"/>
        <v>0</v>
      </c>
    </row>
    <row r="138" spans="1:25" x14ac:dyDescent="0.25">
      <c r="A138" t="s">
        <v>199</v>
      </c>
      <c r="B138" s="1">
        <v>45700</v>
      </c>
      <c r="C138" t="s">
        <v>36</v>
      </c>
      <c r="D138" t="s">
        <v>43</v>
      </c>
      <c r="E138" t="s">
        <v>99</v>
      </c>
      <c r="F138" t="s">
        <v>100</v>
      </c>
      <c r="G138">
        <v>4</v>
      </c>
      <c r="H138">
        <v>2591.59</v>
      </c>
      <c r="I138">
        <v>0</v>
      </c>
      <c r="J138">
        <v>10366.36</v>
      </c>
      <c r="K138" t="s">
        <v>58</v>
      </c>
      <c r="L138" t="s">
        <v>29</v>
      </c>
      <c r="M138" t="s">
        <v>30</v>
      </c>
      <c r="N138" t="s">
        <v>59</v>
      </c>
      <c r="O138">
        <f t="shared" si="20"/>
        <v>10366.36</v>
      </c>
      <c r="P138">
        <f t="shared" si="21"/>
        <v>10366.36</v>
      </c>
      <c r="Q138">
        <f t="shared" si="22"/>
        <v>2189601.9989000014</v>
      </c>
      <c r="T138">
        <f t="shared" si="23"/>
        <v>7014.593770491806</v>
      </c>
      <c r="U138">
        <f t="shared" si="24"/>
        <v>0</v>
      </c>
      <c r="V138" s="4">
        <f t="shared" si="25"/>
        <v>0</v>
      </c>
      <c r="W138">
        <f t="shared" si="26"/>
        <v>0</v>
      </c>
      <c r="X138">
        <f t="shared" si="27"/>
        <v>0</v>
      </c>
      <c r="Y138">
        <f t="shared" si="28"/>
        <v>0</v>
      </c>
    </row>
    <row r="139" spans="1:25" x14ac:dyDescent="0.25">
      <c r="A139" t="s">
        <v>200</v>
      </c>
      <c r="B139" s="1">
        <v>45837</v>
      </c>
      <c r="C139" t="s">
        <v>52</v>
      </c>
      <c r="D139" t="s">
        <v>16</v>
      </c>
      <c r="E139" t="s">
        <v>99</v>
      </c>
      <c r="F139" t="s">
        <v>115</v>
      </c>
      <c r="G139">
        <v>2</v>
      </c>
      <c r="H139">
        <v>478.11</v>
      </c>
      <c r="I139">
        <v>0.21</v>
      </c>
      <c r="J139">
        <v>755.41</v>
      </c>
      <c r="K139" t="s">
        <v>19</v>
      </c>
      <c r="L139" t="s">
        <v>20</v>
      </c>
      <c r="M139" t="s">
        <v>54</v>
      </c>
      <c r="N139" t="s">
        <v>22</v>
      </c>
      <c r="O139">
        <f t="shared" si="20"/>
        <v>956.22</v>
      </c>
      <c r="P139">
        <f t="shared" si="21"/>
        <v>755.41380000000004</v>
      </c>
      <c r="Q139">
        <f t="shared" si="22"/>
        <v>2189601.9989000014</v>
      </c>
      <c r="T139">
        <f t="shared" si="23"/>
        <v>6400.6183730158691</v>
      </c>
      <c r="U139">
        <f t="shared" si="24"/>
        <v>200.80619999999999</v>
      </c>
      <c r="V139" s="4">
        <f t="shared" si="25"/>
        <v>4.3922946602246341E-2</v>
      </c>
      <c r="W139">
        <f t="shared" si="26"/>
        <v>1</v>
      </c>
      <c r="X139">
        <f t="shared" si="27"/>
        <v>0</v>
      </c>
      <c r="Y139">
        <f t="shared" si="28"/>
        <v>0</v>
      </c>
    </row>
    <row r="140" spans="1:25" x14ac:dyDescent="0.25">
      <c r="A140" t="s">
        <v>201</v>
      </c>
      <c r="B140" s="1">
        <v>45770</v>
      </c>
      <c r="C140" t="s">
        <v>36</v>
      </c>
      <c r="D140" t="s">
        <v>43</v>
      </c>
      <c r="E140" t="s">
        <v>27</v>
      </c>
      <c r="F140" t="s">
        <v>68</v>
      </c>
      <c r="G140">
        <v>2</v>
      </c>
      <c r="H140">
        <v>986.15</v>
      </c>
      <c r="I140">
        <v>0.17</v>
      </c>
      <c r="J140">
        <v>1637.01</v>
      </c>
      <c r="K140" t="s">
        <v>41</v>
      </c>
      <c r="L140" t="s">
        <v>20</v>
      </c>
      <c r="M140" t="s">
        <v>21</v>
      </c>
      <c r="N140" t="s">
        <v>22</v>
      </c>
      <c r="O140">
        <f t="shared" si="20"/>
        <v>1972.3</v>
      </c>
      <c r="P140">
        <f t="shared" si="21"/>
        <v>1637.0089999999998</v>
      </c>
      <c r="Q140">
        <f t="shared" si="22"/>
        <v>1975775.7839999988</v>
      </c>
      <c r="T140">
        <f t="shared" si="23"/>
        <v>6400.6183730158691</v>
      </c>
      <c r="U140">
        <f t="shared" si="24"/>
        <v>335.29100000000017</v>
      </c>
      <c r="V140" s="4">
        <f t="shared" si="25"/>
        <v>1.7238756781422705E-2</v>
      </c>
      <c r="W140">
        <f t="shared" si="26"/>
        <v>1</v>
      </c>
      <c r="X140">
        <f t="shared" si="27"/>
        <v>0</v>
      </c>
      <c r="Y140">
        <f t="shared" si="28"/>
        <v>0</v>
      </c>
    </row>
    <row r="141" spans="1:25" x14ac:dyDescent="0.25">
      <c r="A141" t="s">
        <v>202</v>
      </c>
      <c r="B141" s="1">
        <v>45830</v>
      </c>
      <c r="C141" t="s">
        <v>15</v>
      </c>
      <c r="D141" t="s">
        <v>43</v>
      </c>
      <c r="E141" t="s">
        <v>17</v>
      </c>
      <c r="F141" t="s">
        <v>40</v>
      </c>
      <c r="G141">
        <v>5</v>
      </c>
      <c r="H141">
        <v>1496.15</v>
      </c>
      <c r="I141">
        <v>0.19</v>
      </c>
      <c r="J141">
        <v>6059.41</v>
      </c>
      <c r="K141" t="s">
        <v>19</v>
      </c>
      <c r="L141" t="s">
        <v>34</v>
      </c>
      <c r="M141" t="s">
        <v>30</v>
      </c>
      <c r="N141" t="s">
        <v>22</v>
      </c>
      <c r="O141">
        <f t="shared" si="20"/>
        <v>7480.75</v>
      </c>
      <c r="P141">
        <f t="shared" si="21"/>
        <v>6059.4075000000003</v>
      </c>
      <c r="Q141">
        <f t="shared" si="22"/>
        <v>2058812.7634000003</v>
      </c>
      <c r="T141">
        <f t="shared" si="23"/>
        <v>6557.4564173228364</v>
      </c>
      <c r="U141">
        <f t="shared" si="24"/>
        <v>1421.3424999999997</v>
      </c>
      <c r="V141" s="4">
        <f t="shared" si="25"/>
        <v>1.269926143769007E-2</v>
      </c>
      <c r="W141">
        <f t="shared" si="26"/>
        <v>1</v>
      </c>
      <c r="X141">
        <f t="shared" si="27"/>
        <v>0</v>
      </c>
      <c r="Y141">
        <f t="shared" si="28"/>
        <v>0</v>
      </c>
    </row>
    <row r="142" spans="1:25" x14ac:dyDescent="0.25">
      <c r="A142" t="s">
        <v>203</v>
      </c>
      <c r="B142" s="1">
        <v>45799</v>
      </c>
      <c r="C142" t="s">
        <v>52</v>
      </c>
      <c r="D142" t="s">
        <v>25</v>
      </c>
      <c r="E142" t="s">
        <v>99</v>
      </c>
      <c r="F142" t="s">
        <v>115</v>
      </c>
      <c r="G142">
        <v>5</v>
      </c>
      <c r="H142">
        <v>4923.75</v>
      </c>
      <c r="I142">
        <v>0.12</v>
      </c>
      <c r="J142">
        <v>21664.5</v>
      </c>
      <c r="K142" t="s">
        <v>46</v>
      </c>
      <c r="L142" t="s">
        <v>29</v>
      </c>
      <c r="M142" t="s">
        <v>30</v>
      </c>
      <c r="N142" t="s">
        <v>22</v>
      </c>
      <c r="O142">
        <f t="shared" si="20"/>
        <v>24618.75</v>
      </c>
      <c r="P142">
        <f t="shared" si="21"/>
        <v>21664.5</v>
      </c>
      <c r="Q142">
        <f t="shared" si="22"/>
        <v>2189601.9989000014</v>
      </c>
      <c r="T142">
        <f t="shared" si="23"/>
        <v>7014.593770491806</v>
      </c>
      <c r="U142">
        <f t="shared" si="24"/>
        <v>2954.25</v>
      </c>
      <c r="V142" s="4">
        <f t="shared" si="25"/>
        <v>2.4371667936024374E-3</v>
      </c>
      <c r="W142">
        <f t="shared" si="26"/>
        <v>1</v>
      </c>
      <c r="X142">
        <f t="shared" si="27"/>
        <v>0</v>
      </c>
      <c r="Y142">
        <f t="shared" si="28"/>
        <v>0</v>
      </c>
    </row>
    <row r="143" spans="1:25" x14ac:dyDescent="0.25">
      <c r="A143" t="s">
        <v>204</v>
      </c>
      <c r="B143" s="1">
        <v>45721</v>
      </c>
      <c r="C143" t="s">
        <v>52</v>
      </c>
      <c r="D143" t="s">
        <v>16</v>
      </c>
      <c r="E143" t="s">
        <v>49</v>
      </c>
      <c r="F143" t="s">
        <v>73</v>
      </c>
      <c r="G143">
        <v>3</v>
      </c>
      <c r="H143">
        <v>355.68</v>
      </c>
      <c r="I143">
        <v>0.12</v>
      </c>
      <c r="J143">
        <v>939</v>
      </c>
      <c r="K143" t="s">
        <v>33</v>
      </c>
      <c r="L143" t="s">
        <v>20</v>
      </c>
      <c r="M143" t="s">
        <v>30</v>
      </c>
      <c r="N143" t="s">
        <v>22</v>
      </c>
      <c r="O143">
        <f t="shared" si="20"/>
        <v>1067.04</v>
      </c>
      <c r="P143">
        <f t="shared" si="21"/>
        <v>938.99519999999995</v>
      </c>
      <c r="Q143">
        <f t="shared" si="22"/>
        <v>1954015.6870999979</v>
      </c>
      <c r="T143">
        <f t="shared" si="23"/>
        <v>6400.6183730158691</v>
      </c>
      <c r="U143">
        <f t="shared" si="24"/>
        <v>128.04480000000001</v>
      </c>
      <c r="V143" s="4">
        <f t="shared" si="25"/>
        <v>3.3738191632928474E-2</v>
      </c>
      <c r="W143">
        <f t="shared" si="26"/>
        <v>1</v>
      </c>
      <c r="X143">
        <f t="shared" si="27"/>
        <v>0</v>
      </c>
      <c r="Y143">
        <f t="shared" si="28"/>
        <v>0</v>
      </c>
    </row>
    <row r="144" spans="1:25" x14ac:dyDescent="0.25">
      <c r="A144" t="s">
        <v>205</v>
      </c>
      <c r="B144" s="1">
        <v>45701</v>
      </c>
      <c r="C144" t="s">
        <v>15</v>
      </c>
      <c r="D144" t="s">
        <v>16</v>
      </c>
      <c r="E144" t="s">
        <v>27</v>
      </c>
      <c r="F144" t="s">
        <v>79</v>
      </c>
      <c r="G144">
        <v>3</v>
      </c>
      <c r="H144">
        <v>2301.66</v>
      </c>
      <c r="I144">
        <v>0.13</v>
      </c>
      <c r="J144">
        <v>6007.33</v>
      </c>
      <c r="K144" t="s">
        <v>58</v>
      </c>
      <c r="L144" t="s">
        <v>20</v>
      </c>
      <c r="M144" t="s">
        <v>30</v>
      </c>
      <c r="N144" t="s">
        <v>37</v>
      </c>
      <c r="O144">
        <f t="shared" si="20"/>
        <v>6904.98</v>
      </c>
      <c r="P144">
        <f t="shared" si="21"/>
        <v>6007.3325999999997</v>
      </c>
      <c r="Q144">
        <f t="shared" si="22"/>
        <v>1975775.7839999988</v>
      </c>
      <c r="T144">
        <f t="shared" si="23"/>
        <v>6400.6183730158691</v>
      </c>
      <c r="U144">
        <f t="shared" si="24"/>
        <v>897.64739999999983</v>
      </c>
      <c r="V144" s="4">
        <f t="shared" si="25"/>
        <v>5.6480974600940197E-3</v>
      </c>
      <c r="W144">
        <f t="shared" si="26"/>
        <v>0</v>
      </c>
      <c r="X144">
        <f t="shared" si="27"/>
        <v>1</v>
      </c>
      <c r="Y144">
        <f t="shared" si="28"/>
        <v>0</v>
      </c>
    </row>
    <row r="145" spans="1:25" x14ac:dyDescent="0.25">
      <c r="A145" t="s">
        <v>206</v>
      </c>
      <c r="B145" s="1">
        <v>45787</v>
      </c>
      <c r="C145" t="s">
        <v>15</v>
      </c>
      <c r="D145" t="s">
        <v>16</v>
      </c>
      <c r="E145" t="s">
        <v>61</v>
      </c>
      <c r="F145" t="s">
        <v>92</v>
      </c>
      <c r="G145">
        <v>1</v>
      </c>
      <c r="H145">
        <v>2042.62</v>
      </c>
      <c r="I145">
        <v>0.09</v>
      </c>
      <c r="J145">
        <v>1858.78</v>
      </c>
      <c r="K145" t="s">
        <v>58</v>
      </c>
      <c r="L145" t="s">
        <v>34</v>
      </c>
      <c r="M145" t="s">
        <v>30</v>
      </c>
      <c r="N145" t="s">
        <v>22</v>
      </c>
      <c r="O145">
        <f t="shared" si="20"/>
        <v>2042.62</v>
      </c>
      <c r="P145">
        <f t="shared" si="21"/>
        <v>1858.7842000000001</v>
      </c>
      <c r="Q145">
        <f t="shared" si="22"/>
        <v>1802015.0199999986</v>
      </c>
      <c r="T145">
        <f t="shared" si="23"/>
        <v>6557.4564173228364</v>
      </c>
      <c r="U145">
        <f t="shared" si="24"/>
        <v>183.83579999999984</v>
      </c>
      <c r="V145" s="4">
        <f t="shared" si="25"/>
        <v>4.406105883620056E-3</v>
      </c>
      <c r="W145">
        <f t="shared" si="26"/>
        <v>1</v>
      </c>
      <c r="X145">
        <f t="shared" si="27"/>
        <v>0</v>
      </c>
      <c r="Y145">
        <f t="shared" si="28"/>
        <v>0</v>
      </c>
    </row>
    <row r="146" spans="1:25" x14ac:dyDescent="0.25">
      <c r="A146" t="s">
        <v>207</v>
      </c>
      <c r="B146" s="1">
        <v>45756</v>
      </c>
      <c r="C146" t="s">
        <v>24</v>
      </c>
      <c r="D146" t="s">
        <v>43</v>
      </c>
      <c r="E146" t="s">
        <v>17</v>
      </c>
      <c r="F146" t="s">
        <v>32</v>
      </c>
      <c r="G146">
        <v>2</v>
      </c>
      <c r="H146">
        <v>287.69</v>
      </c>
      <c r="I146">
        <v>0.23</v>
      </c>
      <c r="J146">
        <v>443.04</v>
      </c>
      <c r="K146" t="s">
        <v>46</v>
      </c>
      <c r="L146" t="s">
        <v>20</v>
      </c>
      <c r="M146" t="s">
        <v>30</v>
      </c>
      <c r="N146" t="s">
        <v>88</v>
      </c>
      <c r="O146">
        <f t="shared" si="20"/>
        <v>575.38</v>
      </c>
      <c r="P146">
        <f t="shared" si="21"/>
        <v>443.04259999999999</v>
      </c>
      <c r="Q146">
        <f t="shared" si="22"/>
        <v>2058812.7634000003</v>
      </c>
      <c r="T146">
        <f t="shared" si="23"/>
        <v>6400.6183730158691</v>
      </c>
      <c r="U146">
        <f t="shared" si="24"/>
        <v>132.3374</v>
      </c>
      <c r="V146" s="4">
        <f t="shared" si="25"/>
        <v>7.9947165351593741E-2</v>
      </c>
      <c r="W146">
        <f t="shared" si="26"/>
        <v>0</v>
      </c>
      <c r="X146">
        <f t="shared" si="27"/>
        <v>0</v>
      </c>
      <c r="Y146">
        <f t="shared" si="28"/>
        <v>1</v>
      </c>
    </row>
    <row r="147" spans="1:25" x14ac:dyDescent="0.25">
      <c r="A147" t="s">
        <v>208</v>
      </c>
      <c r="B147" s="1">
        <v>45736</v>
      </c>
      <c r="C147" t="s">
        <v>36</v>
      </c>
      <c r="D147" t="s">
        <v>25</v>
      </c>
      <c r="E147" t="s">
        <v>49</v>
      </c>
      <c r="F147" t="s">
        <v>50</v>
      </c>
      <c r="G147">
        <v>1</v>
      </c>
      <c r="H147">
        <v>1354.03</v>
      </c>
      <c r="I147">
        <v>0.21</v>
      </c>
      <c r="J147">
        <v>1069.68</v>
      </c>
      <c r="K147" t="s">
        <v>58</v>
      </c>
      <c r="L147" t="s">
        <v>20</v>
      </c>
      <c r="M147" t="s">
        <v>21</v>
      </c>
      <c r="N147" t="s">
        <v>22</v>
      </c>
      <c r="O147">
        <f t="shared" si="20"/>
        <v>1354.03</v>
      </c>
      <c r="P147">
        <f t="shared" si="21"/>
        <v>1069.6837</v>
      </c>
      <c r="Q147">
        <f t="shared" si="22"/>
        <v>1954015.6870999979</v>
      </c>
      <c r="T147">
        <f t="shared" si="23"/>
        <v>6400.6183730158691</v>
      </c>
      <c r="U147">
        <f t="shared" si="24"/>
        <v>284.34629999999993</v>
      </c>
      <c r="V147" s="4">
        <f t="shared" si="25"/>
        <v>1.5509257549685013E-2</v>
      </c>
      <c r="W147">
        <f t="shared" si="26"/>
        <v>1</v>
      </c>
      <c r="X147">
        <f t="shared" si="27"/>
        <v>0</v>
      </c>
      <c r="Y147">
        <f t="shared" si="28"/>
        <v>0</v>
      </c>
    </row>
    <row r="148" spans="1:25" x14ac:dyDescent="0.25">
      <c r="A148" t="s">
        <v>209</v>
      </c>
      <c r="B148" s="1">
        <v>45831</v>
      </c>
      <c r="C148" t="s">
        <v>15</v>
      </c>
      <c r="D148" t="s">
        <v>16</v>
      </c>
      <c r="E148" t="s">
        <v>99</v>
      </c>
      <c r="F148" t="s">
        <v>100</v>
      </c>
      <c r="G148">
        <v>2</v>
      </c>
      <c r="H148">
        <v>2157.15</v>
      </c>
      <c r="I148">
        <v>0.2</v>
      </c>
      <c r="J148">
        <v>3451.44</v>
      </c>
      <c r="K148" t="s">
        <v>58</v>
      </c>
      <c r="L148" t="s">
        <v>20</v>
      </c>
      <c r="M148" t="s">
        <v>30</v>
      </c>
      <c r="N148" t="s">
        <v>22</v>
      </c>
      <c r="O148">
        <f t="shared" si="20"/>
        <v>4314.3</v>
      </c>
      <c r="P148">
        <f t="shared" si="21"/>
        <v>3451.4400000000005</v>
      </c>
      <c r="Q148">
        <f t="shared" si="22"/>
        <v>2189601.9989000014</v>
      </c>
      <c r="T148">
        <f t="shared" si="23"/>
        <v>6400.6183730158691</v>
      </c>
      <c r="U148">
        <f t="shared" si="24"/>
        <v>862.85999999999967</v>
      </c>
      <c r="V148" s="4">
        <f t="shared" si="25"/>
        <v>9.2714924785017271E-3</v>
      </c>
      <c r="W148">
        <f t="shared" si="26"/>
        <v>1</v>
      </c>
      <c r="X148">
        <f t="shared" si="27"/>
        <v>0</v>
      </c>
      <c r="Y148">
        <f t="shared" si="28"/>
        <v>0</v>
      </c>
    </row>
    <row r="149" spans="1:25" x14ac:dyDescent="0.25">
      <c r="A149" t="s">
        <v>210</v>
      </c>
      <c r="B149" s="1">
        <v>45837</v>
      </c>
      <c r="C149" t="s">
        <v>36</v>
      </c>
      <c r="D149" t="s">
        <v>43</v>
      </c>
      <c r="E149" t="s">
        <v>49</v>
      </c>
      <c r="F149" t="s">
        <v>56</v>
      </c>
      <c r="G149">
        <v>2</v>
      </c>
      <c r="H149">
        <v>1527.23</v>
      </c>
      <c r="I149">
        <v>0</v>
      </c>
      <c r="J149">
        <v>3054.46</v>
      </c>
      <c r="K149" t="s">
        <v>33</v>
      </c>
      <c r="L149" t="s">
        <v>20</v>
      </c>
      <c r="M149" t="s">
        <v>30</v>
      </c>
      <c r="N149" t="s">
        <v>22</v>
      </c>
      <c r="O149">
        <f t="shared" si="20"/>
        <v>3054.46</v>
      </c>
      <c r="P149">
        <f t="shared" si="21"/>
        <v>3054.46</v>
      </c>
      <c r="Q149">
        <f t="shared" si="22"/>
        <v>1954015.6870999979</v>
      </c>
      <c r="T149">
        <f t="shared" si="23"/>
        <v>6400.6183730158691</v>
      </c>
      <c r="U149">
        <f t="shared" si="24"/>
        <v>0</v>
      </c>
      <c r="V149" s="4">
        <f t="shared" si="25"/>
        <v>0</v>
      </c>
      <c r="W149">
        <f t="shared" si="26"/>
        <v>1</v>
      </c>
      <c r="X149">
        <f t="shared" si="27"/>
        <v>0</v>
      </c>
      <c r="Y149">
        <f t="shared" si="28"/>
        <v>0</v>
      </c>
    </row>
    <row r="150" spans="1:25" x14ac:dyDescent="0.25">
      <c r="A150" t="s">
        <v>211</v>
      </c>
      <c r="B150" s="1">
        <v>45784</v>
      </c>
      <c r="C150" t="s">
        <v>36</v>
      </c>
      <c r="D150" t="s">
        <v>16</v>
      </c>
      <c r="E150" t="s">
        <v>61</v>
      </c>
      <c r="F150" t="s">
        <v>62</v>
      </c>
      <c r="G150">
        <v>5</v>
      </c>
      <c r="H150">
        <v>2766</v>
      </c>
      <c r="I150">
        <v>0.2</v>
      </c>
      <c r="J150">
        <v>11064</v>
      </c>
      <c r="K150" t="s">
        <v>46</v>
      </c>
      <c r="L150" t="s">
        <v>20</v>
      </c>
      <c r="M150" t="s">
        <v>21</v>
      </c>
      <c r="N150" t="s">
        <v>22</v>
      </c>
      <c r="O150">
        <f t="shared" si="20"/>
        <v>13830</v>
      </c>
      <c r="P150">
        <f t="shared" si="21"/>
        <v>11064</v>
      </c>
      <c r="Q150">
        <f t="shared" si="22"/>
        <v>1802015.0199999986</v>
      </c>
      <c r="T150">
        <f t="shared" si="23"/>
        <v>6400.6183730158691</v>
      </c>
      <c r="U150">
        <f t="shared" si="24"/>
        <v>2766</v>
      </c>
      <c r="V150" s="4">
        <f t="shared" si="25"/>
        <v>7.2306579898770793E-3</v>
      </c>
      <c r="W150">
        <f t="shared" si="26"/>
        <v>1</v>
      </c>
      <c r="X150">
        <f t="shared" si="27"/>
        <v>0</v>
      </c>
      <c r="Y150">
        <f t="shared" si="28"/>
        <v>0</v>
      </c>
    </row>
    <row r="151" spans="1:25" x14ac:dyDescent="0.25">
      <c r="A151" t="s">
        <v>212</v>
      </c>
      <c r="B151" s="1">
        <v>45749</v>
      </c>
      <c r="C151" t="s">
        <v>48</v>
      </c>
      <c r="D151" t="s">
        <v>16</v>
      </c>
      <c r="E151" t="s">
        <v>49</v>
      </c>
      <c r="F151" t="s">
        <v>56</v>
      </c>
      <c r="G151">
        <v>1</v>
      </c>
      <c r="H151">
        <v>1849.76</v>
      </c>
      <c r="I151">
        <v>0.02</v>
      </c>
      <c r="J151">
        <v>1812.76</v>
      </c>
      <c r="K151" t="s">
        <v>46</v>
      </c>
      <c r="L151" t="s">
        <v>34</v>
      </c>
      <c r="M151" t="s">
        <v>54</v>
      </c>
      <c r="N151" t="s">
        <v>88</v>
      </c>
      <c r="O151">
        <f t="shared" si="20"/>
        <v>1849.76</v>
      </c>
      <c r="P151">
        <f t="shared" si="21"/>
        <v>1812.7647999999999</v>
      </c>
      <c r="Q151">
        <f t="shared" si="22"/>
        <v>1954015.6870999979</v>
      </c>
      <c r="T151">
        <f t="shared" si="23"/>
        <v>6557.4564173228364</v>
      </c>
      <c r="U151">
        <f t="shared" si="24"/>
        <v>36.995200000000068</v>
      </c>
      <c r="V151" s="4">
        <f t="shared" si="25"/>
        <v>1.0812213476342877E-3</v>
      </c>
      <c r="W151">
        <f t="shared" si="26"/>
        <v>0</v>
      </c>
      <c r="X151">
        <f t="shared" si="27"/>
        <v>0</v>
      </c>
      <c r="Y151">
        <f t="shared" si="28"/>
        <v>1</v>
      </c>
    </row>
    <row r="152" spans="1:25" x14ac:dyDescent="0.25">
      <c r="A152" t="s">
        <v>213</v>
      </c>
      <c r="B152" s="1">
        <v>45687</v>
      </c>
      <c r="C152" t="s">
        <v>24</v>
      </c>
      <c r="D152" t="s">
        <v>25</v>
      </c>
      <c r="E152" t="s">
        <v>99</v>
      </c>
      <c r="F152" t="s">
        <v>100</v>
      </c>
      <c r="G152">
        <v>3</v>
      </c>
      <c r="H152">
        <v>4086.19</v>
      </c>
      <c r="I152">
        <v>0.04</v>
      </c>
      <c r="J152">
        <v>11768.23</v>
      </c>
      <c r="K152" t="s">
        <v>46</v>
      </c>
      <c r="L152" t="s">
        <v>29</v>
      </c>
      <c r="M152" t="s">
        <v>21</v>
      </c>
      <c r="N152" t="s">
        <v>59</v>
      </c>
      <c r="O152">
        <f t="shared" si="20"/>
        <v>12258.57</v>
      </c>
      <c r="P152">
        <f t="shared" si="21"/>
        <v>11768.227199999999</v>
      </c>
      <c r="Q152">
        <f t="shared" si="22"/>
        <v>2189601.9989000014</v>
      </c>
      <c r="T152">
        <f t="shared" si="23"/>
        <v>7014.593770491806</v>
      </c>
      <c r="U152">
        <f t="shared" si="24"/>
        <v>490.34280000000035</v>
      </c>
      <c r="V152" s="4">
        <f t="shared" si="25"/>
        <v>9.7890700138760054E-4</v>
      </c>
      <c r="W152">
        <f t="shared" si="26"/>
        <v>0</v>
      </c>
      <c r="X152">
        <f t="shared" si="27"/>
        <v>0</v>
      </c>
      <c r="Y152">
        <f t="shared" si="28"/>
        <v>0</v>
      </c>
    </row>
    <row r="153" spans="1:25" x14ac:dyDescent="0.25">
      <c r="A153" t="s">
        <v>214</v>
      </c>
      <c r="B153" s="1">
        <v>45711</v>
      </c>
      <c r="C153" t="s">
        <v>52</v>
      </c>
      <c r="D153" t="s">
        <v>16</v>
      </c>
      <c r="E153" t="s">
        <v>49</v>
      </c>
      <c r="F153" t="s">
        <v>73</v>
      </c>
      <c r="G153">
        <v>4</v>
      </c>
      <c r="H153">
        <v>281.22000000000003</v>
      </c>
      <c r="I153">
        <v>0.05</v>
      </c>
      <c r="J153">
        <v>1068.6400000000001</v>
      </c>
      <c r="K153" t="s">
        <v>58</v>
      </c>
      <c r="L153" t="s">
        <v>29</v>
      </c>
      <c r="M153" t="s">
        <v>54</v>
      </c>
      <c r="N153" t="s">
        <v>22</v>
      </c>
      <c r="O153">
        <f t="shared" si="20"/>
        <v>1124.8800000000001</v>
      </c>
      <c r="P153">
        <f t="shared" si="21"/>
        <v>1068.636</v>
      </c>
      <c r="Q153">
        <f t="shared" si="22"/>
        <v>1954015.6870999979</v>
      </c>
      <c r="T153">
        <f t="shared" si="23"/>
        <v>7014.593770491806</v>
      </c>
      <c r="U153">
        <f t="shared" si="24"/>
        <v>56.244000000000142</v>
      </c>
      <c r="V153" s="4">
        <f t="shared" si="25"/>
        <v>1.7779674276367258E-2</v>
      </c>
      <c r="W153">
        <f t="shared" si="26"/>
        <v>1</v>
      </c>
      <c r="X153">
        <f t="shared" si="27"/>
        <v>0</v>
      </c>
      <c r="Y153">
        <f t="shared" si="28"/>
        <v>0</v>
      </c>
    </row>
    <row r="154" spans="1:25" x14ac:dyDescent="0.25">
      <c r="A154" t="s">
        <v>215</v>
      </c>
      <c r="B154" s="1">
        <v>45687</v>
      </c>
      <c r="C154" t="s">
        <v>36</v>
      </c>
      <c r="D154" t="s">
        <v>16</v>
      </c>
      <c r="E154" t="s">
        <v>99</v>
      </c>
      <c r="F154" t="s">
        <v>115</v>
      </c>
      <c r="G154">
        <v>1</v>
      </c>
      <c r="H154">
        <v>3791.13</v>
      </c>
      <c r="I154">
        <v>0.05</v>
      </c>
      <c r="J154">
        <v>3601.57</v>
      </c>
      <c r="K154" t="s">
        <v>41</v>
      </c>
      <c r="L154" t="s">
        <v>34</v>
      </c>
      <c r="M154" t="s">
        <v>30</v>
      </c>
      <c r="N154" t="s">
        <v>37</v>
      </c>
      <c r="O154">
        <f t="shared" si="20"/>
        <v>3791.13</v>
      </c>
      <c r="P154">
        <f t="shared" si="21"/>
        <v>3601.5735</v>
      </c>
      <c r="Q154">
        <f t="shared" si="22"/>
        <v>2189601.9989000014</v>
      </c>
      <c r="T154">
        <f t="shared" si="23"/>
        <v>6557.4564173228364</v>
      </c>
      <c r="U154">
        <f t="shared" si="24"/>
        <v>189.55650000000014</v>
      </c>
      <c r="V154" s="4">
        <f t="shared" si="25"/>
        <v>1.3188679892274862E-3</v>
      </c>
      <c r="W154">
        <f t="shared" si="26"/>
        <v>0</v>
      </c>
      <c r="X154">
        <f t="shared" si="27"/>
        <v>1</v>
      </c>
      <c r="Y154">
        <f t="shared" si="28"/>
        <v>0</v>
      </c>
    </row>
    <row r="155" spans="1:25" x14ac:dyDescent="0.25">
      <c r="A155" t="s">
        <v>216</v>
      </c>
      <c r="B155" s="1">
        <v>45707</v>
      </c>
      <c r="C155" t="s">
        <v>24</v>
      </c>
      <c r="D155" t="s">
        <v>39</v>
      </c>
      <c r="E155" t="s">
        <v>99</v>
      </c>
      <c r="F155" t="s">
        <v>111</v>
      </c>
      <c r="G155">
        <v>4</v>
      </c>
      <c r="H155">
        <v>3742.21</v>
      </c>
      <c r="I155">
        <v>0.22</v>
      </c>
      <c r="J155">
        <v>11675.7</v>
      </c>
      <c r="K155" t="s">
        <v>46</v>
      </c>
      <c r="L155" t="s">
        <v>34</v>
      </c>
      <c r="M155" t="s">
        <v>30</v>
      </c>
      <c r="N155" t="s">
        <v>59</v>
      </c>
      <c r="O155">
        <f t="shared" si="20"/>
        <v>14968.84</v>
      </c>
      <c r="P155">
        <f t="shared" si="21"/>
        <v>11675.6952</v>
      </c>
      <c r="Q155">
        <f t="shared" si="22"/>
        <v>2189601.9989000014</v>
      </c>
      <c r="T155">
        <f t="shared" si="23"/>
        <v>6557.4564173228364</v>
      </c>
      <c r="U155">
        <f t="shared" si="24"/>
        <v>3293.1448</v>
      </c>
      <c r="V155" s="4">
        <f t="shared" si="25"/>
        <v>5.8788790580966864E-3</v>
      </c>
      <c r="W155">
        <f t="shared" si="26"/>
        <v>0</v>
      </c>
      <c r="X155">
        <f t="shared" si="27"/>
        <v>0</v>
      </c>
      <c r="Y155">
        <f t="shared" si="28"/>
        <v>0</v>
      </c>
    </row>
    <row r="156" spans="1:25" x14ac:dyDescent="0.25">
      <c r="A156" t="s">
        <v>217</v>
      </c>
      <c r="B156" s="1">
        <v>45804</v>
      </c>
      <c r="C156" t="s">
        <v>15</v>
      </c>
      <c r="D156" t="s">
        <v>43</v>
      </c>
      <c r="E156" t="s">
        <v>49</v>
      </c>
      <c r="F156" t="s">
        <v>50</v>
      </c>
      <c r="G156">
        <v>1</v>
      </c>
      <c r="H156">
        <v>3662.7</v>
      </c>
      <c r="I156">
        <v>0.02</v>
      </c>
      <c r="J156">
        <v>3589.45</v>
      </c>
      <c r="K156" t="s">
        <v>33</v>
      </c>
      <c r="L156" t="s">
        <v>34</v>
      </c>
      <c r="M156" t="s">
        <v>21</v>
      </c>
      <c r="N156" t="s">
        <v>22</v>
      </c>
      <c r="O156">
        <f t="shared" si="20"/>
        <v>3662.7</v>
      </c>
      <c r="P156">
        <f t="shared" si="21"/>
        <v>3589.4459999999999</v>
      </c>
      <c r="Q156">
        <f t="shared" si="22"/>
        <v>1954015.6870999979</v>
      </c>
      <c r="T156">
        <f t="shared" si="23"/>
        <v>6557.4564173228364</v>
      </c>
      <c r="U156">
        <f t="shared" si="24"/>
        <v>73.253999999999905</v>
      </c>
      <c r="V156" s="4">
        <f t="shared" si="25"/>
        <v>5.46045267152647E-4</v>
      </c>
      <c r="W156">
        <f t="shared" si="26"/>
        <v>1</v>
      </c>
      <c r="X156">
        <f t="shared" si="27"/>
        <v>0</v>
      </c>
      <c r="Y156">
        <f t="shared" si="28"/>
        <v>0</v>
      </c>
    </row>
    <row r="157" spans="1:25" x14ac:dyDescent="0.25">
      <c r="A157" t="s">
        <v>218</v>
      </c>
      <c r="B157" s="1">
        <v>45769</v>
      </c>
      <c r="C157" t="s">
        <v>24</v>
      </c>
      <c r="D157" t="s">
        <v>43</v>
      </c>
      <c r="E157" t="s">
        <v>99</v>
      </c>
      <c r="F157" t="s">
        <v>120</v>
      </c>
      <c r="G157">
        <v>3</v>
      </c>
      <c r="H157">
        <v>1601.83</v>
      </c>
      <c r="I157">
        <v>0.15</v>
      </c>
      <c r="J157">
        <v>4084.67</v>
      </c>
      <c r="K157" t="s">
        <v>46</v>
      </c>
      <c r="L157" t="s">
        <v>29</v>
      </c>
      <c r="M157" t="s">
        <v>30</v>
      </c>
      <c r="N157" t="s">
        <v>22</v>
      </c>
      <c r="O157">
        <f t="shared" si="20"/>
        <v>4805.49</v>
      </c>
      <c r="P157">
        <f t="shared" si="21"/>
        <v>4084.6664999999998</v>
      </c>
      <c r="Q157">
        <f t="shared" si="22"/>
        <v>2189601.9989000014</v>
      </c>
      <c r="T157">
        <f t="shared" si="23"/>
        <v>7014.593770491806</v>
      </c>
      <c r="U157">
        <f t="shared" si="24"/>
        <v>720.82349999999997</v>
      </c>
      <c r="V157" s="4">
        <f t="shared" si="25"/>
        <v>9.3642895937771174E-3</v>
      </c>
      <c r="W157">
        <f t="shared" si="26"/>
        <v>1</v>
      </c>
      <c r="X157">
        <f t="shared" si="27"/>
        <v>0</v>
      </c>
      <c r="Y157">
        <f t="shared" si="28"/>
        <v>0</v>
      </c>
    </row>
    <row r="158" spans="1:25" x14ac:dyDescent="0.25">
      <c r="A158" t="s">
        <v>219</v>
      </c>
      <c r="B158" s="1">
        <v>45764</v>
      </c>
      <c r="C158" t="s">
        <v>24</v>
      </c>
      <c r="D158" t="s">
        <v>16</v>
      </c>
      <c r="E158" t="s">
        <v>99</v>
      </c>
      <c r="F158" t="s">
        <v>115</v>
      </c>
      <c r="G158">
        <v>4</v>
      </c>
      <c r="H158">
        <v>1445.32</v>
      </c>
      <c r="I158">
        <v>0.25</v>
      </c>
      <c r="J158">
        <v>4335.96</v>
      </c>
      <c r="K158" t="s">
        <v>46</v>
      </c>
      <c r="L158" t="s">
        <v>29</v>
      </c>
      <c r="M158" t="s">
        <v>54</v>
      </c>
      <c r="N158" t="s">
        <v>22</v>
      </c>
      <c r="O158">
        <f t="shared" si="20"/>
        <v>5781.28</v>
      </c>
      <c r="P158">
        <f t="shared" si="21"/>
        <v>4335.96</v>
      </c>
      <c r="Q158">
        <f t="shared" si="22"/>
        <v>2189601.9989000014</v>
      </c>
      <c r="T158">
        <f t="shared" si="23"/>
        <v>7014.593770491806</v>
      </c>
      <c r="U158">
        <f t="shared" si="24"/>
        <v>1445.3199999999997</v>
      </c>
      <c r="V158" s="4">
        <f t="shared" si="25"/>
        <v>1.7297207538814932E-2</v>
      </c>
      <c r="W158">
        <f t="shared" si="26"/>
        <v>1</v>
      </c>
      <c r="X158">
        <f t="shared" si="27"/>
        <v>0</v>
      </c>
      <c r="Y158">
        <f t="shared" si="28"/>
        <v>0</v>
      </c>
    </row>
    <row r="159" spans="1:25" x14ac:dyDescent="0.25">
      <c r="A159" t="s">
        <v>220</v>
      </c>
      <c r="B159" s="1">
        <v>45711</v>
      </c>
      <c r="C159" t="s">
        <v>36</v>
      </c>
      <c r="D159" t="s">
        <v>16</v>
      </c>
      <c r="E159" t="s">
        <v>49</v>
      </c>
      <c r="F159" t="s">
        <v>53</v>
      </c>
      <c r="G159">
        <v>2</v>
      </c>
      <c r="H159">
        <v>4258.4799999999996</v>
      </c>
      <c r="I159">
        <v>0.17</v>
      </c>
      <c r="J159">
        <v>7069.08</v>
      </c>
      <c r="K159" t="s">
        <v>19</v>
      </c>
      <c r="L159" t="s">
        <v>20</v>
      </c>
      <c r="M159" t="s">
        <v>30</v>
      </c>
      <c r="N159" t="s">
        <v>22</v>
      </c>
      <c r="O159">
        <f t="shared" si="20"/>
        <v>8516.9599999999991</v>
      </c>
      <c r="P159">
        <f t="shared" si="21"/>
        <v>7069.0767999999989</v>
      </c>
      <c r="Q159">
        <f t="shared" si="22"/>
        <v>1954015.6870999979</v>
      </c>
      <c r="T159">
        <f t="shared" si="23"/>
        <v>6400.6183730158691</v>
      </c>
      <c r="U159">
        <f t="shared" si="24"/>
        <v>1447.8832000000002</v>
      </c>
      <c r="V159" s="4">
        <f t="shared" si="25"/>
        <v>3.9920347166125005E-3</v>
      </c>
      <c r="W159">
        <f t="shared" si="26"/>
        <v>1</v>
      </c>
      <c r="X159">
        <f t="shared" si="27"/>
        <v>0</v>
      </c>
      <c r="Y159">
        <f t="shared" si="28"/>
        <v>0</v>
      </c>
    </row>
    <row r="160" spans="1:25" x14ac:dyDescent="0.25">
      <c r="A160" t="s">
        <v>221</v>
      </c>
      <c r="B160" s="1">
        <v>45805</v>
      </c>
      <c r="C160" t="s">
        <v>15</v>
      </c>
      <c r="D160" t="s">
        <v>39</v>
      </c>
      <c r="E160" t="s">
        <v>61</v>
      </c>
      <c r="F160" t="s">
        <v>66</v>
      </c>
      <c r="G160">
        <v>1</v>
      </c>
      <c r="H160">
        <v>3064.96</v>
      </c>
      <c r="I160">
        <v>0.17</v>
      </c>
      <c r="J160">
        <v>2543.92</v>
      </c>
      <c r="K160" t="s">
        <v>41</v>
      </c>
      <c r="L160" t="s">
        <v>29</v>
      </c>
      <c r="M160" t="s">
        <v>30</v>
      </c>
      <c r="N160" t="s">
        <v>22</v>
      </c>
      <c r="O160">
        <f t="shared" si="20"/>
        <v>3064.96</v>
      </c>
      <c r="P160">
        <f t="shared" si="21"/>
        <v>2543.9168</v>
      </c>
      <c r="Q160">
        <f t="shared" si="22"/>
        <v>1802015.0199999986</v>
      </c>
      <c r="T160">
        <f t="shared" si="23"/>
        <v>7014.593770491806</v>
      </c>
      <c r="U160">
        <f t="shared" si="24"/>
        <v>521.04320000000007</v>
      </c>
      <c r="V160" s="4">
        <f t="shared" si="25"/>
        <v>5.5465650448945506E-3</v>
      </c>
      <c r="W160">
        <f t="shared" si="26"/>
        <v>1</v>
      </c>
      <c r="X160">
        <f t="shared" si="27"/>
        <v>0</v>
      </c>
      <c r="Y160">
        <f t="shared" si="28"/>
        <v>0</v>
      </c>
    </row>
    <row r="161" spans="1:25" x14ac:dyDescent="0.25">
      <c r="A161" t="s">
        <v>222</v>
      </c>
      <c r="B161" s="1">
        <v>45773</v>
      </c>
      <c r="C161" t="s">
        <v>36</v>
      </c>
      <c r="D161" t="s">
        <v>16</v>
      </c>
      <c r="E161" t="s">
        <v>17</v>
      </c>
      <c r="F161" t="s">
        <v>44</v>
      </c>
      <c r="G161">
        <v>3</v>
      </c>
      <c r="H161">
        <v>3282.85</v>
      </c>
      <c r="I161">
        <v>0.06</v>
      </c>
      <c r="J161">
        <v>9257.64</v>
      </c>
      <c r="K161" t="s">
        <v>46</v>
      </c>
      <c r="L161" t="s">
        <v>34</v>
      </c>
      <c r="M161" t="s">
        <v>54</v>
      </c>
      <c r="N161" t="s">
        <v>22</v>
      </c>
      <c r="O161">
        <f t="shared" si="20"/>
        <v>9848.5499999999993</v>
      </c>
      <c r="P161">
        <f t="shared" si="21"/>
        <v>9257.6369999999988</v>
      </c>
      <c r="Q161">
        <f t="shared" si="22"/>
        <v>2058812.7634000003</v>
      </c>
      <c r="T161">
        <f t="shared" si="23"/>
        <v>6557.4564173228364</v>
      </c>
      <c r="U161">
        <f t="shared" si="24"/>
        <v>590.91300000000047</v>
      </c>
      <c r="V161" s="4">
        <f t="shared" si="25"/>
        <v>1.8276802168847191E-3</v>
      </c>
      <c r="W161">
        <f t="shared" si="26"/>
        <v>1</v>
      </c>
      <c r="X161">
        <f t="shared" si="27"/>
        <v>0</v>
      </c>
      <c r="Y161">
        <f t="shared" si="28"/>
        <v>0</v>
      </c>
    </row>
    <row r="162" spans="1:25" x14ac:dyDescent="0.25">
      <c r="A162" t="s">
        <v>223</v>
      </c>
      <c r="B162" s="1">
        <v>45743</v>
      </c>
      <c r="C162" t="s">
        <v>36</v>
      </c>
      <c r="D162" t="s">
        <v>39</v>
      </c>
      <c r="E162" t="s">
        <v>49</v>
      </c>
      <c r="F162" t="s">
        <v>50</v>
      </c>
      <c r="G162">
        <v>3</v>
      </c>
      <c r="H162">
        <v>3549.79</v>
      </c>
      <c r="I162">
        <v>0.05</v>
      </c>
      <c r="J162">
        <v>10116.9</v>
      </c>
      <c r="K162" t="s">
        <v>58</v>
      </c>
      <c r="L162" t="s">
        <v>34</v>
      </c>
      <c r="M162" t="s">
        <v>21</v>
      </c>
      <c r="N162" t="s">
        <v>22</v>
      </c>
      <c r="O162">
        <f t="shared" si="20"/>
        <v>10649.369999999999</v>
      </c>
      <c r="P162">
        <f t="shared" si="21"/>
        <v>10116.901499999998</v>
      </c>
      <c r="Q162">
        <f t="shared" si="22"/>
        <v>1954015.6870999979</v>
      </c>
      <c r="T162">
        <f t="shared" si="23"/>
        <v>6557.4564173228364</v>
      </c>
      <c r="U162">
        <f t="shared" si="24"/>
        <v>532.46850000000086</v>
      </c>
      <c r="V162" s="4">
        <f t="shared" si="25"/>
        <v>1.4085340259564652E-3</v>
      </c>
      <c r="W162">
        <f t="shared" si="26"/>
        <v>1</v>
      </c>
      <c r="X162">
        <f t="shared" si="27"/>
        <v>0</v>
      </c>
      <c r="Y162">
        <f t="shared" si="28"/>
        <v>0</v>
      </c>
    </row>
    <row r="163" spans="1:25" x14ac:dyDescent="0.25">
      <c r="A163" t="s">
        <v>224</v>
      </c>
      <c r="B163" s="1">
        <v>45834</v>
      </c>
      <c r="C163" t="s">
        <v>24</v>
      </c>
      <c r="D163" t="s">
        <v>39</v>
      </c>
      <c r="E163" t="s">
        <v>49</v>
      </c>
      <c r="F163" t="s">
        <v>73</v>
      </c>
      <c r="G163">
        <v>4</v>
      </c>
      <c r="H163">
        <v>946.02</v>
      </c>
      <c r="I163">
        <v>0.18</v>
      </c>
      <c r="J163">
        <v>3102.95</v>
      </c>
      <c r="K163" t="s">
        <v>19</v>
      </c>
      <c r="L163" t="s">
        <v>20</v>
      </c>
      <c r="M163" t="s">
        <v>54</v>
      </c>
      <c r="N163" t="s">
        <v>22</v>
      </c>
      <c r="O163">
        <f t="shared" si="20"/>
        <v>3784.08</v>
      </c>
      <c r="P163">
        <f t="shared" si="21"/>
        <v>3102.9456</v>
      </c>
      <c r="Q163">
        <f t="shared" si="22"/>
        <v>1954015.6870999979</v>
      </c>
      <c r="T163">
        <f t="shared" si="23"/>
        <v>6400.6183730158691</v>
      </c>
      <c r="U163">
        <f t="shared" si="24"/>
        <v>681.13439999999991</v>
      </c>
      <c r="V163" s="4">
        <f t="shared" si="25"/>
        <v>1.9027081879875687E-2</v>
      </c>
      <c r="W163">
        <f t="shared" si="26"/>
        <v>1</v>
      </c>
      <c r="X163">
        <f t="shared" si="27"/>
        <v>0</v>
      </c>
      <c r="Y163">
        <f t="shared" si="28"/>
        <v>0</v>
      </c>
    </row>
    <row r="164" spans="1:25" x14ac:dyDescent="0.25">
      <c r="A164" t="s">
        <v>225</v>
      </c>
      <c r="B164" s="1">
        <v>45773</v>
      </c>
      <c r="C164" t="s">
        <v>15</v>
      </c>
      <c r="D164" t="s">
        <v>43</v>
      </c>
      <c r="E164" t="s">
        <v>17</v>
      </c>
      <c r="F164" t="s">
        <v>32</v>
      </c>
      <c r="G164">
        <v>2</v>
      </c>
      <c r="H164">
        <v>3989.11</v>
      </c>
      <c r="I164">
        <v>0.13</v>
      </c>
      <c r="J164">
        <v>6941.05</v>
      </c>
      <c r="K164" t="s">
        <v>19</v>
      </c>
      <c r="L164" t="s">
        <v>29</v>
      </c>
      <c r="M164" t="s">
        <v>54</v>
      </c>
      <c r="N164" t="s">
        <v>88</v>
      </c>
      <c r="O164">
        <f t="shared" si="20"/>
        <v>7978.22</v>
      </c>
      <c r="P164">
        <f t="shared" si="21"/>
        <v>6941.0514000000003</v>
      </c>
      <c r="Q164">
        <f t="shared" si="22"/>
        <v>2058812.7634000003</v>
      </c>
      <c r="T164">
        <f t="shared" si="23"/>
        <v>7014.593770491806</v>
      </c>
      <c r="U164">
        <f t="shared" si="24"/>
        <v>1037.1686</v>
      </c>
      <c r="V164" s="4">
        <f t="shared" si="25"/>
        <v>3.2588722797817055E-3</v>
      </c>
      <c r="W164">
        <f t="shared" si="26"/>
        <v>0</v>
      </c>
      <c r="X164">
        <f t="shared" si="27"/>
        <v>0</v>
      </c>
      <c r="Y164">
        <f t="shared" si="28"/>
        <v>1</v>
      </c>
    </row>
    <row r="165" spans="1:25" x14ac:dyDescent="0.25">
      <c r="A165" t="s">
        <v>226</v>
      </c>
      <c r="B165" s="1">
        <v>45737</v>
      </c>
      <c r="C165" t="s">
        <v>24</v>
      </c>
      <c r="D165" t="s">
        <v>43</v>
      </c>
      <c r="E165" t="s">
        <v>61</v>
      </c>
      <c r="F165" t="s">
        <v>92</v>
      </c>
      <c r="G165">
        <v>5</v>
      </c>
      <c r="H165">
        <v>1907.66</v>
      </c>
      <c r="I165">
        <v>0.2</v>
      </c>
      <c r="J165">
        <v>7630.64</v>
      </c>
      <c r="K165" t="s">
        <v>46</v>
      </c>
      <c r="L165" t="s">
        <v>29</v>
      </c>
      <c r="M165" t="s">
        <v>21</v>
      </c>
      <c r="N165" t="s">
        <v>22</v>
      </c>
      <c r="O165">
        <f t="shared" si="20"/>
        <v>9538.3000000000011</v>
      </c>
      <c r="P165">
        <f t="shared" si="21"/>
        <v>7630.6400000000012</v>
      </c>
      <c r="Q165">
        <f t="shared" si="22"/>
        <v>1802015.0199999986</v>
      </c>
      <c r="T165">
        <f t="shared" si="23"/>
        <v>7014.593770491806</v>
      </c>
      <c r="U165">
        <f t="shared" si="24"/>
        <v>1907.6599999999999</v>
      </c>
      <c r="V165" s="4">
        <f t="shared" si="25"/>
        <v>1.0484048520176552E-2</v>
      </c>
      <c r="W165">
        <f t="shared" si="26"/>
        <v>1</v>
      </c>
      <c r="X165">
        <f t="shared" si="27"/>
        <v>0</v>
      </c>
      <c r="Y165">
        <f t="shared" si="28"/>
        <v>0</v>
      </c>
    </row>
    <row r="166" spans="1:25" x14ac:dyDescent="0.25">
      <c r="A166" t="s">
        <v>227</v>
      </c>
      <c r="B166" s="1">
        <v>45730</v>
      </c>
      <c r="C166" t="s">
        <v>15</v>
      </c>
      <c r="D166" t="s">
        <v>16</v>
      </c>
      <c r="E166" t="s">
        <v>17</v>
      </c>
      <c r="F166" t="s">
        <v>18</v>
      </c>
      <c r="G166">
        <v>4</v>
      </c>
      <c r="H166">
        <v>2675.91</v>
      </c>
      <c r="I166">
        <v>0.19</v>
      </c>
      <c r="J166">
        <v>8669.9500000000007</v>
      </c>
      <c r="K166" t="s">
        <v>41</v>
      </c>
      <c r="L166" t="s">
        <v>29</v>
      </c>
      <c r="M166" t="s">
        <v>21</v>
      </c>
      <c r="N166" t="s">
        <v>22</v>
      </c>
      <c r="O166">
        <f t="shared" si="20"/>
        <v>10703.64</v>
      </c>
      <c r="P166">
        <f t="shared" si="21"/>
        <v>8669.9483999999993</v>
      </c>
      <c r="Q166">
        <f t="shared" si="22"/>
        <v>2058812.7634000003</v>
      </c>
      <c r="T166">
        <f t="shared" si="23"/>
        <v>7014.593770491806</v>
      </c>
      <c r="U166">
        <f t="shared" si="24"/>
        <v>2033.6916000000001</v>
      </c>
      <c r="V166" s="4">
        <f t="shared" si="25"/>
        <v>7.1003882791274746E-3</v>
      </c>
      <c r="W166">
        <f t="shared" si="26"/>
        <v>1</v>
      </c>
      <c r="X166">
        <f t="shared" si="27"/>
        <v>0</v>
      </c>
      <c r="Y166">
        <f t="shared" si="28"/>
        <v>0</v>
      </c>
    </row>
    <row r="167" spans="1:25" x14ac:dyDescent="0.25">
      <c r="A167" t="s">
        <v>228</v>
      </c>
      <c r="B167" s="1">
        <v>45702</v>
      </c>
      <c r="C167" t="s">
        <v>48</v>
      </c>
      <c r="D167" t="s">
        <v>43</v>
      </c>
      <c r="E167" t="s">
        <v>99</v>
      </c>
      <c r="F167" t="s">
        <v>120</v>
      </c>
      <c r="G167">
        <v>5</v>
      </c>
      <c r="H167">
        <v>1788.12</v>
      </c>
      <c r="I167">
        <v>0.22</v>
      </c>
      <c r="J167">
        <v>6973.67</v>
      </c>
      <c r="K167" t="s">
        <v>41</v>
      </c>
      <c r="L167" t="s">
        <v>29</v>
      </c>
      <c r="M167" t="s">
        <v>21</v>
      </c>
      <c r="N167" t="s">
        <v>88</v>
      </c>
      <c r="O167">
        <f t="shared" si="20"/>
        <v>8940.5999999999985</v>
      </c>
      <c r="P167">
        <f t="shared" si="21"/>
        <v>6973.6679999999988</v>
      </c>
      <c r="Q167">
        <f t="shared" si="22"/>
        <v>2189601.9989000014</v>
      </c>
      <c r="T167">
        <f t="shared" si="23"/>
        <v>7014.593770491806</v>
      </c>
      <c r="U167">
        <f t="shared" si="24"/>
        <v>1966.9319999999998</v>
      </c>
      <c r="V167" s="4">
        <f t="shared" si="25"/>
        <v>1.2303424826074313E-2</v>
      </c>
      <c r="W167">
        <f t="shared" si="26"/>
        <v>0</v>
      </c>
      <c r="X167">
        <f t="shared" si="27"/>
        <v>0</v>
      </c>
      <c r="Y167">
        <f t="shared" si="28"/>
        <v>1</v>
      </c>
    </row>
    <row r="168" spans="1:25" x14ac:dyDescent="0.25">
      <c r="A168" t="s">
        <v>229</v>
      </c>
      <c r="B168" s="1">
        <v>45686</v>
      </c>
      <c r="C168" t="s">
        <v>36</v>
      </c>
      <c r="D168" t="s">
        <v>43</v>
      </c>
      <c r="E168" t="s">
        <v>61</v>
      </c>
      <c r="F168" t="s">
        <v>92</v>
      </c>
      <c r="G168">
        <v>5</v>
      </c>
      <c r="H168">
        <v>849.78</v>
      </c>
      <c r="I168">
        <v>0.04</v>
      </c>
      <c r="J168">
        <v>4078.94</v>
      </c>
      <c r="K168" t="s">
        <v>58</v>
      </c>
      <c r="L168" t="s">
        <v>20</v>
      </c>
      <c r="M168" t="s">
        <v>30</v>
      </c>
      <c r="N168" t="s">
        <v>22</v>
      </c>
      <c r="O168">
        <f t="shared" si="20"/>
        <v>4248.8999999999996</v>
      </c>
      <c r="P168">
        <f t="shared" si="21"/>
        <v>4078.9439999999995</v>
      </c>
      <c r="Q168">
        <f t="shared" si="22"/>
        <v>1802015.0199999986</v>
      </c>
      <c r="T168">
        <f t="shared" si="23"/>
        <v>6400.6183730158691</v>
      </c>
      <c r="U168">
        <f t="shared" si="24"/>
        <v>169.95600000000013</v>
      </c>
      <c r="V168" s="4">
        <f t="shared" si="25"/>
        <v>4.707100661347643E-3</v>
      </c>
      <c r="W168">
        <f t="shared" si="26"/>
        <v>1</v>
      </c>
      <c r="X168">
        <f t="shared" si="27"/>
        <v>0</v>
      </c>
      <c r="Y168">
        <f t="shared" si="28"/>
        <v>0</v>
      </c>
    </row>
    <row r="169" spans="1:25" x14ac:dyDescent="0.25">
      <c r="A169" t="s">
        <v>230</v>
      </c>
      <c r="B169" s="1">
        <v>45758</v>
      </c>
      <c r="C169" t="s">
        <v>24</v>
      </c>
      <c r="D169" t="s">
        <v>16</v>
      </c>
      <c r="E169" t="s">
        <v>27</v>
      </c>
      <c r="F169" t="s">
        <v>28</v>
      </c>
      <c r="G169">
        <v>5</v>
      </c>
      <c r="H169">
        <v>1444.81</v>
      </c>
      <c r="I169">
        <v>0.16</v>
      </c>
      <c r="J169">
        <v>6068.2</v>
      </c>
      <c r="K169" t="s">
        <v>46</v>
      </c>
      <c r="L169" t="s">
        <v>20</v>
      </c>
      <c r="M169" t="s">
        <v>21</v>
      </c>
      <c r="N169" t="s">
        <v>22</v>
      </c>
      <c r="O169">
        <f t="shared" si="20"/>
        <v>7224.0499999999993</v>
      </c>
      <c r="P169">
        <f t="shared" si="21"/>
        <v>6068.2019999999993</v>
      </c>
      <c r="Q169">
        <f t="shared" si="22"/>
        <v>1975775.7839999988</v>
      </c>
      <c r="T169">
        <f t="shared" si="23"/>
        <v>6400.6183730158691</v>
      </c>
      <c r="U169">
        <f t="shared" si="24"/>
        <v>1155.848</v>
      </c>
      <c r="V169" s="4">
        <f t="shared" si="25"/>
        <v>1.1074120472588092E-2</v>
      </c>
      <c r="W169">
        <f t="shared" si="26"/>
        <v>1</v>
      </c>
      <c r="X169">
        <f t="shared" si="27"/>
        <v>0</v>
      </c>
      <c r="Y169">
        <f t="shared" si="28"/>
        <v>0</v>
      </c>
    </row>
    <row r="170" spans="1:25" x14ac:dyDescent="0.25">
      <c r="A170" t="s">
        <v>231</v>
      </c>
      <c r="B170" s="1">
        <v>45755</v>
      </c>
      <c r="C170" t="s">
        <v>52</v>
      </c>
      <c r="D170" t="s">
        <v>16</v>
      </c>
      <c r="E170" t="s">
        <v>61</v>
      </c>
      <c r="F170" t="s">
        <v>75</v>
      </c>
      <c r="G170">
        <v>5</v>
      </c>
      <c r="H170">
        <v>1754.34</v>
      </c>
      <c r="I170">
        <v>0.23</v>
      </c>
      <c r="J170">
        <v>6754.21</v>
      </c>
      <c r="K170" t="s">
        <v>33</v>
      </c>
      <c r="L170" t="s">
        <v>29</v>
      </c>
      <c r="M170" t="s">
        <v>54</v>
      </c>
      <c r="N170" t="s">
        <v>22</v>
      </c>
      <c r="O170">
        <f t="shared" si="20"/>
        <v>8771.6999999999989</v>
      </c>
      <c r="P170">
        <f t="shared" si="21"/>
        <v>6754.2089999999989</v>
      </c>
      <c r="Q170">
        <f t="shared" si="22"/>
        <v>1802015.0199999986</v>
      </c>
      <c r="T170">
        <f t="shared" si="23"/>
        <v>7014.593770491806</v>
      </c>
      <c r="U170">
        <f t="shared" si="24"/>
        <v>2017.491</v>
      </c>
      <c r="V170" s="4">
        <f t="shared" si="25"/>
        <v>1.3110343490999467E-2</v>
      </c>
      <c r="W170">
        <f t="shared" si="26"/>
        <v>1</v>
      </c>
      <c r="X170">
        <f t="shared" si="27"/>
        <v>0</v>
      </c>
      <c r="Y170">
        <f t="shared" si="28"/>
        <v>0</v>
      </c>
    </row>
    <row r="171" spans="1:25" x14ac:dyDescent="0.25">
      <c r="A171" t="s">
        <v>232</v>
      </c>
      <c r="B171" s="1">
        <v>45677</v>
      </c>
      <c r="C171" t="s">
        <v>52</v>
      </c>
      <c r="D171" t="s">
        <v>39</v>
      </c>
      <c r="E171" t="s">
        <v>27</v>
      </c>
      <c r="F171" t="s">
        <v>28</v>
      </c>
      <c r="G171">
        <v>5</v>
      </c>
      <c r="H171">
        <v>3231.06</v>
      </c>
      <c r="I171">
        <v>0.12</v>
      </c>
      <c r="J171">
        <v>14216.66</v>
      </c>
      <c r="K171" t="s">
        <v>33</v>
      </c>
      <c r="L171" t="s">
        <v>34</v>
      </c>
      <c r="M171" t="s">
        <v>21</v>
      </c>
      <c r="N171" t="s">
        <v>22</v>
      </c>
      <c r="O171">
        <f t="shared" si="20"/>
        <v>16155.3</v>
      </c>
      <c r="P171">
        <f t="shared" si="21"/>
        <v>14216.663999999999</v>
      </c>
      <c r="Q171">
        <f t="shared" si="22"/>
        <v>1975775.7839999988</v>
      </c>
      <c r="T171">
        <f t="shared" si="23"/>
        <v>6557.4564173228364</v>
      </c>
      <c r="U171">
        <f t="shared" si="24"/>
        <v>1938.6360000000004</v>
      </c>
      <c r="V171" s="4">
        <f t="shared" si="25"/>
        <v>3.7139514586544352E-3</v>
      </c>
      <c r="W171">
        <f t="shared" si="26"/>
        <v>1</v>
      </c>
      <c r="X171">
        <f t="shared" si="27"/>
        <v>0</v>
      </c>
      <c r="Y171">
        <f t="shared" si="28"/>
        <v>0</v>
      </c>
    </row>
    <row r="172" spans="1:25" x14ac:dyDescent="0.25">
      <c r="A172" t="s">
        <v>233</v>
      </c>
      <c r="B172" s="1">
        <v>45806</v>
      </c>
      <c r="C172" t="s">
        <v>52</v>
      </c>
      <c r="D172" t="s">
        <v>25</v>
      </c>
      <c r="E172" t="s">
        <v>99</v>
      </c>
      <c r="F172" t="s">
        <v>115</v>
      </c>
      <c r="G172">
        <v>4</v>
      </c>
      <c r="H172">
        <v>457.57</v>
      </c>
      <c r="I172">
        <v>0.01</v>
      </c>
      <c r="J172">
        <v>1811.98</v>
      </c>
      <c r="K172" t="s">
        <v>41</v>
      </c>
      <c r="L172" t="s">
        <v>34</v>
      </c>
      <c r="M172" t="s">
        <v>30</v>
      </c>
      <c r="N172" t="s">
        <v>22</v>
      </c>
      <c r="O172">
        <f t="shared" si="20"/>
        <v>1830.28</v>
      </c>
      <c r="P172">
        <f t="shared" si="21"/>
        <v>1811.9772</v>
      </c>
      <c r="Q172">
        <f t="shared" si="22"/>
        <v>2189601.9989000014</v>
      </c>
      <c r="T172">
        <f t="shared" si="23"/>
        <v>6557.4564173228364</v>
      </c>
      <c r="U172">
        <f t="shared" si="24"/>
        <v>18.302799999999934</v>
      </c>
      <c r="V172" s="4">
        <f t="shared" si="25"/>
        <v>2.185457962716087E-3</v>
      </c>
      <c r="W172">
        <f t="shared" si="26"/>
        <v>1</v>
      </c>
      <c r="X172">
        <f t="shared" si="27"/>
        <v>0</v>
      </c>
      <c r="Y172">
        <f t="shared" si="28"/>
        <v>0</v>
      </c>
    </row>
    <row r="173" spans="1:25" x14ac:dyDescent="0.25">
      <c r="A173" t="s">
        <v>234</v>
      </c>
      <c r="B173" s="1">
        <v>45669</v>
      </c>
      <c r="C173" t="s">
        <v>36</v>
      </c>
      <c r="D173" t="s">
        <v>43</v>
      </c>
      <c r="E173" t="s">
        <v>61</v>
      </c>
      <c r="F173" t="s">
        <v>66</v>
      </c>
      <c r="G173">
        <v>3</v>
      </c>
      <c r="H173">
        <v>3697.58</v>
      </c>
      <c r="I173">
        <v>0.22</v>
      </c>
      <c r="J173">
        <v>8652.34</v>
      </c>
      <c r="K173" t="s">
        <v>19</v>
      </c>
      <c r="L173" t="s">
        <v>34</v>
      </c>
      <c r="M173" t="s">
        <v>30</v>
      </c>
      <c r="N173" t="s">
        <v>88</v>
      </c>
      <c r="O173">
        <f t="shared" si="20"/>
        <v>11092.74</v>
      </c>
      <c r="P173">
        <f t="shared" si="21"/>
        <v>8652.3371999999999</v>
      </c>
      <c r="Q173">
        <f t="shared" si="22"/>
        <v>1802015.0199999986</v>
      </c>
      <c r="T173">
        <f t="shared" si="23"/>
        <v>6557.4564173228364</v>
      </c>
      <c r="U173">
        <f t="shared" si="24"/>
        <v>2440.4027999999998</v>
      </c>
      <c r="V173" s="4">
        <f t="shared" si="25"/>
        <v>5.949837461258445E-3</v>
      </c>
      <c r="W173">
        <f t="shared" si="26"/>
        <v>0</v>
      </c>
      <c r="X173">
        <f t="shared" si="27"/>
        <v>0</v>
      </c>
      <c r="Y173">
        <f t="shared" si="28"/>
        <v>1</v>
      </c>
    </row>
    <row r="174" spans="1:25" x14ac:dyDescent="0.25">
      <c r="A174" t="s">
        <v>235</v>
      </c>
      <c r="B174" s="1">
        <v>45827</v>
      </c>
      <c r="C174" t="s">
        <v>15</v>
      </c>
      <c r="D174" t="s">
        <v>16</v>
      </c>
      <c r="E174" t="s">
        <v>27</v>
      </c>
      <c r="F174" t="s">
        <v>79</v>
      </c>
      <c r="G174">
        <v>1</v>
      </c>
      <c r="H174">
        <v>1410.61</v>
      </c>
      <c r="I174">
        <v>0.06</v>
      </c>
      <c r="J174">
        <v>1325.97</v>
      </c>
      <c r="K174" t="s">
        <v>19</v>
      </c>
      <c r="L174" t="s">
        <v>34</v>
      </c>
      <c r="M174" t="s">
        <v>54</v>
      </c>
      <c r="N174" t="s">
        <v>22</v>
      </c>
      <c r="O174">
        <f t="shared" si="20"/>
        <v>1410.61</v>
      </c>
      <c r="P174">
        <f t="shared" si="21"/>
        <v>1325.9733999999999</v>
      </c>
      <c r="Q174">
        <f t="shared" si="22"/>
        <v>1975775.7839999988</v>
      </c>
      <c r="T174">
        <f t="shared" si="23"/>
        <v>6557.4564173228364</v>
      </c>
      <c r="U174">
        <f t="shared" si="24"/>
        <v>84.636600000000044</v>
      </c>
      <c r="V174" s="4">
        <f t="shared" si="25"/>
        <v>4.2534789913583485E-3</v>
      </c>
      <c r="W174">
        <f t="shared" si="26"/>
        <v>1</v>
      </c>
      <c r="X174">
        <f t="shared" si="27"/>
        <v>0</v>
      </c>
      <c r="Y174">
        <f t="shared" si="28"/>
        <v>0</v>
      </c>
    </row>
    <row r="175" spans="1:25" x14ac:dyDescent="0.25">
      <c r="A175" t="s">
        <v>236</v>
      </c>
      <c r="B175" s="1">
        <v>45681</v>
      </c>
      <c r="C175" t="s">
        <v>52</v>
      </c>
      <c r="D175" t="s">
        <v>25</v>
      </c>
      <c r="E175" t="s">
        <v>49</v>
      </c>
      <c r="F175" t="s">
        <v>50</v>
      </c>
      <c r="G175">
        <v>5</v>
      </c>
      <c r="H175">
        <v>3633.53</v>
      </c>
      <c r="I175">
        <v>0.05</v>
      </c>
      <c r="J175">
        <v>17259.27</v>
      </c>
      <c r="K175" t="s">
        <v>19</v>
      </c>
      <c r="L175" t="s">
        <v>34</v>
      </c>
      <c r="M175" t="s">
        <v>54</v>
      </c>
      <c r="N175" t="s">
        <v>59</v>
      </c>
      <c r="O175">
        <f t="shared" si="20"/>
        <v>18167.650000000001</v>
      </c>
      <c r="P175">
        <f t="shared" si="21"/>
        <v>17259.267500000002</v>
      </c>
      <c r="Q175">
        <f t="shared" si="22"/>
        <v>1954015.6870999979</v>
      </c>
      <c r="T175">
        <f t="shared" si="23"/>
        <v>6557.4564173228364</v>
      </c>
      <c r="U175">
        <f t="shared" si="24"/>
        <v>908.38249999999971</v>
      </c>
      <c r="V175" s="4">
        <f t="shared" si="25"/>
        <v>1.3760723043431593E-3</v>
      </c>
      <c r="W175">
        <f t="shared" si="26"/>
        <v>0</v>
      </c>
      <c r="X175">
        <f t="shared" si="27"/>
        <v>0</v>
      </c>
      <c r="Y175">
        <f t="shared" si="28"/>
        <v>0</v>
      </c>
    </row>
    <row r="176" spans="1:25" x14ac:dyDescent="0.25">
      <c r="A176" t="s">
        <v>237</v>
      </c>
      <c r="B176" s="1">
        <v>45689</v>
      </c>
      <c r="C176" t="s">
        <v>15</v>
      </c>
      <c r="D176" t="s">
        <v>43</v>
      </c>
      <c r="E176" t="s">
        <v>49</v>
      </c>
      <c r="F176" t="s">
        <v>50</v>
      </c>
      <c r="G176">
        <v>1</v>
      </c>
      <c r="H176">
        <v>4731.6400000000003</v>
      </c>
      <c r="I176">
        <v>0.13</v>
      </c>
      <c r="J176">
        <v>4116.53</v>
      </c>
      <c r="K176" t="s">
        <v>41</v>
      </c>
      <c r="L176" t="s">
        <v>20</v>
      </c>
      <c r="M176" t="s">
        <v>54</v>
      </c>
      <c r="N176" t="s">
        <v>22</v>
      </c>
      <c r="O176">
        <f t="shared" si="20"/>
        <v>4731.6400000000003</v>
      </c>
      <c r="P176">
        <f t="shared" si="21"/>
        <v>4116.5268000000005</v>
      </c>
      <c r="Q176">
        <f t="shared" si="22"/>
        <v>1954015.6870999979</v>
      </c>
      <c r="T176">
        <f t="shared" si="23"/>
        <v>6400.6183730158691</v>
      </c>
      <c r="U176">
        <f t="shared" si="24"/>
        <v>615.11319999999978</v>
      </c>
      <c r="V176" s="4">
        <f t="shared" si="25"/>
        <v>2.7474617680127819E-3</v>
      </c>
      <c r="W176">
        <f t="shared" si="26"/>
        <v>1</v>
      </c>
      <c r="X176">
        <f t="shared" si="27"/>
        <v>0</v>
      </c>
      <c r="Y176">
        <f t="shared" si="28"/>
        <v>0</v>
      </c>
    </row>
    <row r="177" spans="1:25" x14ac:dyDescent="0.25">
      <c r="A177" t="s">
        <v>238</v>
      </c>
      <c r="B177" s="1">
        <v>45781</v>
      </c>
      <c r="C177" t="s">
        <v>15</v>
      </c>
      <c r="D177" t="s">
        <v>25</v>
      </c>
      <c r="E177" t="s">
        <v>17</v>
      </c>
      <c r="F177" t="s">
        <v>18</v>
      </c>
      <c r="G177">
        <v>4</v>
      </c>
      <c r="H177">
        <v>1500.17</v>
      </c>
      <c r="I177">
        <v>0</v>
      </c>
      <c r="J177">
        <v>6000.68</v>
      </c>
      <c r="K177" t="s">
        <v>41</v>
      </c>
      <c r="L177" t="s">
        <v>29</v>
      </c>
      <c r="M177" t="s">
        <v>54</v>
      </c>
      <c r="N177" t="s">
        <v>22</v>
      </c>
      <c r="O177">
        <f t="shared" si="20"/>
        <v>6000.68</v>
      </c>
      <c r="P177">
        <f t="shared" si="21"/>
        <v>6000.68</v>
      </c>
      <c r="Q177">
        <f t="shared" si="22"/>
        <v>2058812.7634000003</v>
      </c>
      <c r="T177">
        <f t="shared" si="23"/>
        <v>7014.593770491806</v>
      </c>
      <c r="U177">
        <f t="shared" si="24"/>
        <v>0</v>
      </c>
      <c r="V177" s="4">
        <f t="shared" si="25"/>
        <v>0</v>
      </c>
      <c r="W177">
        <f t="shared" si="26"/>
        <v>1</v>
      </c>
      <c r="X177">
        <f t="shared" si="27"/>
        <v>0</v>
      </c>
      <c r="Y177">
        <f t="shared" si="28"/>
        <v>0</v>
      </c>
    </row>
    <row r="178" spans="1:25" x14ac:dyDescent="0.25">
      <c r="A178" t="s">
        <v>239</v>
      </c>
      <c r="B178" s="1">
        <v>45691</v>
      </c>
      <c r="C178" t="s">
        <v>48</v>
      </c>
      <c r="D178" t="s">
        <v>39</v>
      </c>
      <c r="E178" t="s">
        <v>99</v>
      </c>
      <c r="F178" t="s">
        <v>111</v>
      </c>
      <c r="G178">
        <v>4</v>
      </c>
      <c r="H178">
        <v>350.67</v>
      </c>
      <c r="I178">
        <v>0.14000000000000001</v>
      </c>
      <c r="J178">
        <v>1206.3</v>
      </c>
      <c r="K178" t="s">
        <v>46</v>
      </c>
      <c r="L178" t="s">
        <v>20</v>
      </c>
      <c r="M178" t="s">
        <v>30</v>
      </c>
      <c r="N178" t="s">
        <v>22</v>
      </c>
      <c r="O178">
        <f t="shared" si="20"/>
        <v>1402.68</v>
      </c>
      <c r="P178">
        <f t="shared" si="21"/>
        <v>1206.3048000000001</v>
      </c>
      <c r="Q178">
        <f t="shared" si="22"/>
        <v>2189601.9989000014</v>
      </c>
      <c r="T178">
        <f t="shared" si="23"/>
        <v>6400.6183730158691</v>
      </c>
      <c r="U178">
        <f t="shared" si="24"/>
        <v>196.37519999999995</v>
      </c>
      <c r="V178" s="4">
        <f t="shared" si="25"/>
        <v>3.9923574870961306E-2</v>
      </c>
      <c r="W178">
        <f t="shared" si="26"/>
        <v>1</v>
      </c>
      <c r="X178">
        <f t="shared" si="27"/>
        <v>0</v>
      </c>
      <c r="Y178">
        <f t="shared" si="28"/>
        <v>0</v>
      </c>
    </row>
    <row r="179" spans="1:25" x14ac:dyDescent="0.25">
      <c r="A179" t="s">
        <v>240</v>
      </c>
      <c r="B179" s="1">
        <v>45813</v>
      </c>
      <c r="C179" t="s">
        <v>36</v>
      </c>
      <c r="D179" t="s">
        <v>39</v>
      </c>
      <c r="E179" t="s">
        <v>27</v>
      </c>
      <c r="F179" t="s">
        <v>87</v>
      </c>
      <c r="G179">
        <v>5</v>
      </c>
      <c r="H179">
        <v>682.17</v>
      </c>
      <c r="I179">
        <v>0.24</v>
      </c>
      <c r="J179">
        <v>2592.25</v>
      </c>
      <c r="K179" t="s">
        <v>46</v>
      </c>
      <c r="L179" t="s">
        <v>29</v>
      </c>
      <c r="M179" t="s">
        <v>30</v>
      </c>
      <c r="N179" t="s">
        <v>88</v>
      </c>
      <c r="O179">
        <f t="shared" si="20"/>
        <v>3410.85</v>
      </c>
      <c r="P179">
        <f t="shared" si="21"/>
        <v>2592.2460000000001</v>
      </c>
      <c r="Q179">
        <f t="shared" si="22"/>
        <v>1975775.7839999988</v>
      </c>
      <c r="T179">
        <f t="shared" si="23"/>
        <v>7014.593770491806</v>
      </c>
      <c r="U179">
        <f t="shared" si="24"/>
        <v>818.60399999999981</v>
      </c>
      <c r="V179" s="4">
        <f t="shared" si="25"/>
        <v>3.5181846167377635E-2</v>
      </c>
      <c r="W179">
        <f t="shared" si="26"/>
        <v>0</v>
      </c>
      <c r="X179">
        <f t="shared" si="27"/>
        <v>0</v>
      </c>
      <c r="Y179">
        <f t="shared" si="28"/>
        <v>1</v>
      </c>
    </row>
    <row r="180" spans="1:25" x14ac:dyDescent="0.25">
      <c r="A180" t="s">
        <v>241</v>
      </c>
      <c r="B180" s="1">
        <v>45792</v>
      </c>
      <c r="C180" t="s">
        <v>52</v>
      </c>
      <c r="D180" t="s">
        <v>43</v>
      </c>
      <c r="E180" t="s">
        <v>99</v>
      </c>
      <c r="F180" t="s">
        <v>111</v>
      </c>
      <c r="G180">
        <v>5</v>
      </c>
      <c r="H180">
        <v>2066.8000000000002</v>
      </c>
      <c r="I180">
        <v>0.01</v>
      </c>
      <c r="J180">
        <v>10230.66</v>
      </c>
      <c r="K180" t="s">
        <v>19</v>
      </c>
      <c r="L180" t="s">
        <v>29</v>
      </c>
      <c r="M180" t="s">
        <v>54</v>
      </c>
      <c r="N180" t="s">
        <v>22</v>
      </c>
      <c r="O180">
        <f t="shared" si="20"/>
        <v>10334</v>
      </c>
      <c r="P180">
        <f t="shared" si="21"/>
        <v>10230.66</v>
      </c>
      <c r="Q180">
        <f t="shared" si="22"/>
        <v>2189601.9989000014</v>
      </c>
      <c r="T180">
        <f t="shared" si="23"/>
        <v>7014.593770491806</v>
      </c>
      <c r="U180">
        <f t="shared" si="24"/>
        <v>103.34000000000015</v>
      </c>
      <c r="V180" s="4">
        <f t="shared" si="25"/>
        <v>4.8383975227404678E-4</v>
      </c>
      <c r="W180">
        <f t="shared" si="26"/>
        <v>1</v>
      </c>
      <c r="X180">
        <f t="shared" si="27"/>
        <v>0</v>
      </c>
      <c r="Y180">
        <f t="shared" si="28"/>
        <v>0</v>
      </c>
    </row>
    <row r="181" spans="1:25" x14ac:dyDescent="0.25">
      <c r="A181" t="s">
        <v>242</v>
      </c>
      <c r="B181" s="1">
        <v>45741</v>
      </c>
      <c r="C181" t="s">
        <v>52</v>
      </c>
      <c r="D181" t="s">
        <v>25</v>
      </c>
      <c r="E181" t="s">
        <v>49</v>
      </c>
      <c r="F181" t="s">
        <v>50</v>
      </c>
      <c r="G181">
        <v>2</v>
      </c>
      <c r="H181">
        <v>1707.03</v>
      </c>
      <c r="I181">
        <v>0.15</v>
      </c>
      <c r="J181">
        <v>2901.95</v>
      </c>
      <c r="K181" t="s">
        <v>33</v>
      </c>
      <c r="L181" t="s">
        <v>29</v>
      </c>
      <c r="M181" t="s">
        <v>54</v>
      </c>
      <c r="N181" t="s">
        <v>59</v>
      </c>
      <c r="O181">
        <f t="shared" si="20"/>
        <v>3414.06</v>
      </c>
      <c r="P181">
        <f t="shared" si="21"/>
        <v>2901.951</v>
      </c>
      <c r="Q181">
        <f t="shared" si="22"/>
        <v>1954015.6870999979</v>
      </c>
      <c r="T181">
        <f t="shared" si="23"/>
        <v>7014.593770491806</v>
      </c>
      <c r="U181">
        <f t="shared" si="24"/>
        <v>512.10899999999992</v>
      </c>
      <c r="V181" s="4">
        <f t="shared" si="25"/>
        <v>8.7871917892479914E-3</v>
      </c>
      <c r="W181">
        <f t="shared" si="26"/>
        <v>0</v>
      </c>
      <c r="X181">
        <f t="shared" si="27"/>
        <v>0</v>
      </c>
      <c r="Y181">
        <f t="shared" si="28"/>
        <v>0</v>
      </c>
    </row>
    <row r="182" spans="1:25" x14ac:dyDescent="0.25">
      <c r="A182" t="s">
        <v>243</v>
      </c>
      <c r="B182" s="1">
        <v>45775</v>
      </c>
      <c r="C182" t="s">
        <v>36</v>
      </c>
      <c r="D182" t="s">
        <v>39</v>
      </c>
      <c r="E182" t="s">
        <v>99</v>
      </c>
      <c r="F182" t="s">
        <v>111</v>
      </c>
      <c r="G182">
        <v>4</v>
      </c>
      <c r="H182">
        <v>3572.83</v>
      </c>
      <c r="I182">
        <v>7.0000000000000007E-2</v>
      </c>
      <c r="J182">
        <v>13290.93</v>
      </c>
      <c r="K182" t="s">
        <v>33</v>
      </c>
      <c r="L182" t="s">
        <v>29</v>
      </c>
      <c r="M182" t="s">
        <v>54</v>
      </c>
      <c r="N182" t="s">
        <v>22</v>
      </c>
      <c r="O182">
        <f t="shared" si="20"/>
        <v>14291.32</v>
      </c>
      <c r="P182">
        <f t="shared" si="21"/>
        <v>13290.927599999999</v>
      </c>
      <c r="Q182">
        <f t="shared" si="22"/>
        <v>2189601.9989000014</v>
      </c>
      <c r="T182">
        <f t="shared" si="23"/>
        <v>7014.593770491806</v>
      </c>
      <c r="U182">
        <f t="shared" si="24"/>
        <v>1000.3924000000006</v>
      </c>
      <c r="V182" s="4">
        <f t="shared" si="25"/>
        <v>1.9592311976780316E-3</v>
      </c>
      <c r="W182">
        <f t="shared" si="26"/>
        <v>1</v>
      </c>
      <c r="X182">
        <f t="shared" si="27"/>
        <v>0</v>
      </c>
      <c r="Y182">
        <f t="shared" si="28"/>
        <v>0</v>
      </c>
    </row>
    <row r="183" spans="1:25" x14ac:dyDescent="0.25">
      <c r="A183" t="s">
        <v>244</v>
      </c>
      <c r="B183" s="1">
        <v>45672</v>
      </c>
      <c r="C183" t="s">
        <v>36</v>
      </c>
      <c r="D183" t="s">
        <v>43</v>
      </c>
      <c r="E183" t="s">
        <v>17</v>
      </c>
      <c r="F183" t="s">
        <v>40</v>
      </c>
      <c r="G183">
        <v>1</v>
      </c>
      <c r="H183">
        <v>3024.86</v>
      </c>
      <c r="I183">
        <v>7.0000000000000007E-2</v>
      </c>
      <c r="J183">
        <v>2813.12</v>
      </c>
      <c r="K183" t="s">
        <v>46</v>
      </c>
      <c r="L183" t="s">
        <v>29</v>
      </c>
      <c r="M183" t="s">
        <v>21</v>
      </c>
      <c r="N183" t="s">
        <v>22</v>
      </c>
      <c r="O183">
        <f t="shared" si="20"/>
        <v>3024.86</v>
      </c>
      <c r="P183">
        <f t="shared" si="21"/>
        <v>2813.1197999999999</v>
      </c>
      <c r="Q183">
        <f t="shared" si="22"/>
        <v>2058812.7634000003</v>
      </c>
      <c r="T183">
        <f t="shared" si="23"/>
        <v>7014.593770491806</v>
      </c>
      <c r="U183">
        <f t="shared" si="24"/>
        <v>211.74020000000019</v>
      </c>
      <c r="V183" s="4">
        <f t="shared" si="25"/>
        <v>2.3141566882434231E-3</v>
      </c>
      <c r="W183">
        <f t="shared" si="26"/>
        <v>1</v>
      </c>
      <c r="X183">
        <f t="shared" si="27"/>
        <v>0</v>
      </c>
      <c r="Y183">
        <f t="shared" si="28"/>
        <v>0</v>
      </c>
    </row>
    <row r="184" spans="1:25" x14ac:dyDescent="0.25">
      <c r="A184" t="s">
        <v>245</v>
      </c>
      <c r="B184" s="1">
        <v>45734</v>
      </c>
      <c r="C184" t="s">
        <v>52</v>
      </c>
      <c r="D184" t="s">
        <v>43</v>
      </c>
      <c r="E184" t="s">
        <v>27</v>
      </c>
      <c r="F184" t="s">
        <v>87</v>
      </c>
      <c r="G184">
        <v>5</v>
      </c>
      <c r="H184">
        <v>3895.57</v>
      </c>
      <c r="I184">
        <v>0.1</v>
      </c>
      <c r="J184">
        <v>17530.07</v>
      </c>
      <c r="K184" t="s">
        <v>33</v>
      </c>
      <c r="L184" t="s">
        <v>29</v>
      </c>
      <c r="M184" t="s">
        <v>21</v>
      </c>
      <c r="N184" t="s">
        <v>22</v>
      </c>
      <c r="O184">
        <f t="shared" si="20"/>
        <v>19477.850000000002</v>
      </c>
      <c r="P184">
        <f t="shared" si="21"/>
        <v>17530.065000000002</v>
      </c>
      <c r="Q184">
        <f t="shared" si="22"/>
        <v>1975775.7839999988</v>
      </c>
      <c r="T184">
        <f t="shared" si="23"/>
        <v>7014.593770491806</v>
      </c>
      <c r="U184">
        <f t="shared" si="24"/>
        <v>1947.7849999999999</v>
      </c>
      <c r="V184" s="4">
        <f t="shared" si="25"/>
        <v>2.5670184337593729E-3</v>
      </c>
      <c r="W184">
        <f t="shared" si="26"/>
        <v>1</v>
      </c>
      <c r="X184">
        <f t="shared" si="27"/>
        <v>0</v>
      </c>
      <c r="Y184">
        <f t="shared" si="28"/>
        <v>0</v>
      </c>
    </row>
    <row r="185" spans="1:25" x14ac:dyDescent="0.25">
      <c r="A185" t="s">
        <v>246</v>
      </c>
      <c r="B185" s="1">
        <v>45734</v>
      </c>
      <c r="C185" t="s">
        <v>24</v>
      </c>
      <c r="D185" t="s">
        <v>25</v>
      </c>
      <c r="E185" t="s">
        <v>17</v>
      </c>
      <c r="F185" t="s">
        <v>44</v>
      </c>
      <c r="G185">
        <v>4</v>
      </c>
      <c r="H185">
        <v>842.01</v>
      </c>
      <c r="I185">
        <v>0.17</v>
      </c>
      <c r="J185">
        <v>2795.47</v>
      </c>
      <c r="K185" t="s">
        <v>41</v>
      </c>
      <c r="L185" t="s">
        <v>34</v>
      </c>
      <c r="M185" t="s">
        <v>30</v>
      </c>
      <c r="N185" t="s">
        <v>37</v>
      </c>
      <c r="O185">
        <f t="shared" si="20"/>
        <v>3368.04</v>
      </c>
      <c r="P185">
        <f t="shared" si="21"/>
        <v>2795.4731999999999</v>
      </c>
      <c r="Q185">
        <f t="shared" si="22"/>
        <v>2058812.7634000003</v>
      </c>
      <c r="T185">
        <f t="shared" si="23"/>
        <v>6557.4564173228364</v>
      </c>
      <c r="U185">
        <f t="shared" si="24"/>
        <v>572.56680000000006</v>
      </c>
      <c r="V185" s="4">
        <f t="shared" si="25"/>
        <v>2.018978396931153E-2</v>
      </c>
      <c r="W185">
        <f t="shared" si="26"/>
        <v>0</v>
      </c>
      <c r="X185">
        <f t="shared" si="27"/>
        <v>1</v>
      </c>
      <c r="Y185">
        <f t="shared" si="28"/>
        <v>0</v>
      </c>
    </row>
    <row r="186" spans="1:25" x14ac:dyDescent="0.25">
      <c r="A186" t="s">
        <v>247</v>
      </c>
      <c r="B186" s="1">
        <v>45775</v>
      </c>
      <c r="C186" t="s">
        <v>36</v>
      </c>
      <c r="D186" t="s">
        <v>39</v>
      </c>
      <c r="E186" t="s">
        <v>17</v>
      </c>
      <c r="F186" t="s">
        <v>44</v>
      </c>
      <c r="G186">
        <v>3</v>
      </c>
      <c r="H186">
        <v>4990.8</v>
      </c>
      <c r="I186">
        <v>0.12</v>
      </c>
      <c r="J186">
        <v>13175.71</v>
      </c>
      <c r="K186" t="s">
        <v>19</v>
      </c>
      <c r="L186" t="s">
        <v>29</v>
      </c>
      <c r="M186" t="s">
        <v>30</v>
      </c>
      <c r="N186" t="s">
        <v>59</v>
      </c>
      <c r="O186">
        <f t="shared" si="20"/>
        <v>14972.400000000001</v>
      </c>
      <c r="P186">
        <f t="shared" si="21"/>
        <v>13175.712000000001</v>
      </c>
      <c r="Q186">
        <f t="shared" si="22"/>
        <v>2058812.7634000003</v>
      </c>
      <c r="T186">
        <f t="shared" si="23"/>
        <v>7014.593770491806</v>
      </c>
      <c r="U186">
        <f t="shared" si="24"/>
        <v>1796.6880000000001</v>
      </c>
      <c r="V186" s="4">
        <f t="shared" si="25"/>
        <v>2.4044241404183697E-3</v>
      </c>
      <c r="W186">
        <f t="shared" si="26"/>
        <v>0</v>
      </c>
      <c r="X186">
        <f t="shared" si="27"/>
        <v>0</v>
      </c>
      <c r="Y186">
        <f t="shared" si="28"/>
        <v>0</v>
      </c>
    </row>
    <row r="187" spans="1:25" x14ac:dyDescent="0.25">
      <c r="A187" t="s">
        <v>248</v>
      </c>
      <c r="B187" s="1">
        <v>45750</v>
      </c>
      <c r="C187" t="s">
        <v>36</v>
      </c>
      <c r="D187" t="s">
        <v>39</v>
      </c>
      <c r="E187" t="s">
        <v>49</v>
      </c>
      <c r="F187" t="s">
        <v>53</v>
      </c>
      <c r="G187">
        <v>3</v>
      </c>
      <c r="H187">
        <v>3089.38</v>
      </c>
      <c r="I187">
        <v>0.05</v>
      </c>
      <c r="J187">
        <v>8804.73</v>
      </c>
      <c r="K187" t="s">
        <v>46</v>
      </c>
      <c r="L187" t="s">
        <v>29</v>
      </c>
      <c r="M187" t="s">
        <v>54</v>
      </c>
      <c r="N187" t="s">
        <v>22</v>
      </c>
      <c r="O187">
        <f t="shared" si="20"/>
        <v>9268.14</v>
      </c>
      <c r="P187">
        <f t="shared" si="21"/>
        <v>8804.7329999999984</v>
      </c>
      <c r="Q187">
        <f t="shared" si="22"/>
        <v>1954015.6870999979</v>
      </c>
      <c r="T187">
        <f t="shared" si="23"/>
        <v>7014.593770491806</v>
      </c>
      <c r="U187">
        <f t="shared" si="24"/>
        <v>463.40700000000106</v>
      </c>
      <c r="V187" s="4">
        <f t="shared" si="25"/>
        <v>1.6184477144281378E-3</v>
      </c>
      <c r="W187">
        <f t="shared" si="26"/>
        <v>1</v>
      </c>
      <c r="X187">
        <f t="shared" si="27"/>
        <v>0</v>
      </c>
      <c r="Y187">
        <f t="shared" si="28"/>
        <v>0</v>
      </c>
    </row>
    <row r="188" spans="1:25" x14ac:dyDescent="0.25">
      <c r="A188" t="s">
        <v>249</v>
      </c>
      <c r="B188" s="1">
        <v>45762</v>
      </c>
      <c r="C188" t="s">
        <v>15</v>
      </c>
      <c r="D188" t="s">
        <v>39</v>
      </c>
      <c r="E188" t="s">
        <v>61</v>
      </c>
      <c r="F188" t="s">
        <v>66</v>
      </c>
      <c r="G188">
        <v>4</v>
      </c>
      <c r="H188">
        <v>1653.5</v>
      </c>
      <c r="I188">
        <v>0.09</v>
      </c>
      <c r="J188">
        <v>6018.74</v>
      </c>
      <c r="K188" t="s">
        <v>19</v>
      </c>
      <c r="L188" t="s">
        <v>29</v>
      </c>
      <c r="M188" t="s">
        <v>21</v>
      </c>
      <c r="N188" t="s">
        <v>22</v>
      </c>
      <c r="O188">
        <f t="shared" si="20"/>
        <v>6614</v>
      </c>
      <c r="P188">
        <f t="shared" si="21"/>
        <v>6018.74</v>
      </c>
      <c r="Q188">
        <f t="shared" si="22"/>
        <v>1802015.0199999986</v>
      </c>
      <c r="T188">
        <f t="shared" si="23"/>
        <v>7014.593770491806</v>
      </c>
      <c r="U188">
        <f t="shared" si="24"/>
        <v>595.26000000000022</v>
      </c>
      <c r="V188" s="4">
        <f t="shared" si="25"/>
        <v>5.4429996976111273E-3</v>
      </c>
      <c r="W188">
        <f t="shared" si="26"/>
        <v>1</v>
      </c>
      <c r="X188">
        <f t="shared" si="27"/>
        <v>0</v>
      </c>
      <c r="Y188">
        <f t="shared" si="28"/>
        <v>0</v>
      </c>
    </row>
    <row r="189" spans="1:25" x14ac:dyDescent="0.25">
      <c r="A189" t="s">
        <v>250</v>
      </c>
      <c r="B189" s="1">
        <v>45708</v>
      </c>
      <c r="C189" t="s">
        <v>48</v>
      </c>
      <c r="D189" t="s">
        <v>39</v>
      </c>
      <c r="E189" t="s">
        <v>27</v>
      </c>
      <c r="F189" t="s">
        <v>87</v>
      </c>
      <c r="G189">
        <v>3</v>
      </c>
      <c r="H189">
        <v>306.13</v>
      </c>
      <c r="I189">
        <v>0.24</v>
      </c>
      <c r="J189">
        <v>697.98</v>
      </c>
      <c r="K189" t="s">
        <v>46</v>
      </c>
      <c r="L189" t="s">
        <v>20</v>
      </c>
      <c r="M189" t="s">
        <v>54</v>
      </c>
      <c r="N189" t="s">
        <v>37</v>
      </c>
      <c r="O189">
        <f t="shared" si="20"/>
        <v>918.39</v>
      </c>
      <c r="P189">
        <f t="shared" si="21"/>
        <v>697.97640000000001</v>
      </c>
      <c r="Q189">
        <f t="shared" si="22"/>
        <v>1975775.7839999988</v>
      </c>
      <c r="T189">
        <f t="shared" si="23"/>
        <v>6400.6183730158691</v>
      </c>
      <c r="U189">
        <f t="shared" si="24"/>
        <v>220.41359999999997</v>
      </c>
      <c r="V189" s="4">
        <f t="shared" si="25"/>
        <v>7.8398066181034204E-2</v>
      </c>
      <c r="W189">
        <f t="shared" si="26"/>
        <v>0</v>
      </c>
      <c r="X189">
        <f t="shared" si="27"/>
        <v>1</v>
      </c>
      <c r="Y189">
        <f t="shared" si="28"/>
        <v>0</v>
      </c>
    </row>
    <row r="190" spans="1:25" x14ac:dyDescent="0.25">
      <c r="A190" t="s">
        <v>251</v>
      </c>
      <c r="B190" s="1">
        <v>45767</v>
      </c>
      <c r="C190" t="s">
        <v>52</v>
      </c>
      <c r="D190" t="s">
        <v>16</v>
      </c>
      <c r="E190" t="s">
        <v>99</v>
      </c>
      <c r="F190" t="s">
        <v>115</v>
      </c>
      <c r="G190">
        <v>3</v>
      </c>
      <c r="H190">
        <v>4671.82</v>
      </c>
      <c r="I190">
        <v>0.17</v>
      </c>
      <c r="J190">
        <v>11632.83</v>
      </c>
      <c r="K190" t="s">
        <v>19</v>
      </c>
      <c r="L190" t="s">
        <v>29</v>
      </c>
      <c r="M190" t="s">
        <v>54</v>
      </c>
      <c r="N190" t="s">
        <v>22</v>
      </c>
      <c r="O190">
        <f t="shared" si="20"/>
        <v>14015.46</v>
      </c>
      <c r="P190">
        <f t="shared" si="21"/>
        <v>11632.831799999998</v>
      </c>
      <c r="Q190">
        <f t="shared" si="22"/>
        <v>2189601.9989000014</v>
      </c>
      <c r="T190">
        <f t="shared" si="23"/>
        <v>7014.593770491806</v>
      </c>
      <c r="U190">
        <f t="shared" si="24"/>
        <v>2382.628200000001</v>
      </c>
      <c r="V190" s="4">
        <f t="shared" si="25"/>
        <v>3.6388388251259686E-3</v>
      </c>
      <c r="W190">
        <f t="shared" si="26"/>
        <v>1</v>
      </c>
      <c r="X190">
        <f t="shared" si="27"/>
        <v>0</v>
      </c>
      <c r="Y190">
        <f t="shared" si="28"/>
        <v>0</v>
      </c>
    </row>
    <row r="191" spans="1:25" x14ac:dyDescent="0.25">
      <c r="A191" t="s">
        <v>252</v>
      </c>
      <c r="B191" s="1">
        <v>45827</v>
      </c>
      <c r="C191" t="s">
        <v>52</v>
      </c>
      <c r="D191" t="s">
        <v>25</v>
      </c>
      <c r="E191" t="s">
        <v>27</v>
      </c>
      <c r="F191" t="s">
        <v>68</v>
      </c>
      <c r="G191">
        <v>5</v>
      </c>
      <c r="H191">
        <v>1205.79</v>
      </c>
      <c r="I191">
        <v>0.06</v>
      </c>
      <c r="J191">
        <v>5667.21</v>
      </c>
      <c r="K191" t="s">
        <v>58</v>
      </c>
      <c r="L191" t="s">
        <v>29</v>
      </c>
      <c r="M191" t="s">
        <v>54</v>
      </c>
      <c r="N191" t="s">
        <v>22</v>
      </c>
      <c r="O191">
        <f t="shared" si="20"/>
        <v>6028.95</v>
      </c>
      <c r="P191">
        <f t="shared" si="21"/>
        <v>5667.2129999999997</v>
      </c>
      <c r="Q191">
        <f t="shared" si="22"/>
        <v>1975775.7839999988</v>
      </c>
      <c r="T191">
        <f t="shared" si="23"/>
        <v>7014.593770491806</v>
      </c>
      <c r="U191">
        <f t="shared" si="24"/>
        <v>361.73700000000008</v>
      </c>
      <c r="V191" s="4">
        <f t="shared" si="25"/>
        <v>4.9759908441768469E-3</v>
      </c>
      <c r="W191">
        <f t="shared" si="26"/>
        <v>1</v>
      </c>
      <c r="X191">
        <f t="shared" si="27"/>
        <v>0</v>
      </c>
      <c r="Y191">
        <f t="shared" si="28"/>
        <v>0</v>
      </c>
    </row>
    <row r="192" spans="1:25" x14ac:dyDescent="0.25">
      <c r="A192" t="s">
        <v>253</v>
      </c>
      <c r="B192" s="1">
        <v>45662</v>
      </c>
      <c r="C192" t="s">
        <v>52</v>
      </c>
      <c r="D192" t="s">
        <v>25</v>
      </c>
      <c r="E192" t="s">
        <v>49</v>
      </c>
      <c r="F192" t="s">
        <v>56</v>
      </c>
      <c r="G192">
        <v>2</v>
      </c>
      <c r="H192">
        <v>2093.85</v>
      </c>
      <c r="I192">
        <v>0.23</v>
      </c>
      <c r="J192">
        <v>3224.53</v>
      </c>
      <c r="K192" t="s">
        <v>58</v>
      </c>
      <c r="L192" t="s">
        <v>29</v>
      </c>
      <c r="M192" t="s">
        <v>30</v>
      </c>
      <c r="N192" t="s">
        <v>22</v>
      </c>
      <c r="O192">
        <f t="shared" si="20"/>
        <v>4187.7</v>
      </c>
      <c r="P192">
        <f t="shared" si="21"/>
        <v>3224.529</v>
      </c>
      <c r="Q192">
        <f t="shared" si="22"/>
        <v>1954015.6870999979</v>
      </c>
      <c r="T192">
        <f t="shared" si="23"/>
        <v>7014.593770491806</v>
      </c>
      <c r="U192">
        <f t="shared" si="24"/>
        <v>963.17099999999982</v>
      </c>
      <c r="V192" s="4">
        <f t="shared" si="25"/>
        <v>1.0984549991642192E-2</v>
      </c>
      <c r="W192">
        <f t="shared" si="26"/>
        <v>1</v>
      </c>
      <c r="X192">
        <f t="shared" si="27"/>
        <v>0</v>
      </c>
      <c r="Y192">
        <f t="shared" si="28"/>
        <v>0</v>
      </c>
    </row>
    <row r="193" spans="1:25" x14ac:dyDescent="0.25">
      <c r="A193" t="s">
        <v>254</v>
      </c>
      <c r="B193" s="1">
        <v>45792</v>
      </c>
      <c r="C193" t="s">
        <v>15</v>
      </c>
      <c r="D193" t="s">
        <v>43</v>
      </c>
      <c r="E193" t="s">
        <v>99</v>
      </c>
      <c r="F193" t="s">
        <v>111</v>
      </c>
      <c r="G193">
        <v>5</v>
      </c>
      <c r="H193">
        <v>1237.8800000000001</v>
      </c>
      <c r="I193">
        <v>0.18</v>
      </c>
      <c r="J193">
        <v>5075.3100000000004</v>
      </c>
      <c r="K193" t="s">
        <v>58</v>
      </c>
      <c r="L193" t="s">
        <v>20</v>
      </c>
      <c r="M193" t="s">
        <v>54</v>
      </c>
      <c r="N193" t="s">
        <v>22</v>
      </c>
      <c r="O193">
        <f t="shared" si="20"/>
        <v>6189.4000000000005</v>
      </c>
      <c r="P193">
        <f t="shared" si="21"/>
        <v>5075.3080000000009</v>
      </c>
      <c r="Q193">
        <f t="shared" si="22"/>
        <v>2189601.9989000014</v>
      </c>
      <c r="T193">
        <f t="shared" si="23"/>
        <v>6400.6183730158691</v>
      </c>
      <c r="U193">
        <f t="shared" si="24"/>
        <v>1114.0919999999996</v>
      </c>
      <c r="V193" s="4">
        <f t="shared" si="25"/>
        <v>1.4540989433547676E-2</v>
      </c>
      <c r="W193">
        <f t="shared" si="26"/>
        <v>1</v>
      </c>
      <c r="X193">
        <f t="shared" si="27"/>
        <v>0</v>
      </c>
      <c r="Y193">
        <f t="shared" si="28"/>
        <v>0</v>
      </c>
    </row>
    <row r="194" spans="1:25" x14ac:dyDescent="0.25">
      <c r="A194" t="s">
        <v>255</v>
      </c>
      <c r="B194" s="1">
        <v>45799</v>
      </c>
      <c r="C194" t="s">
        <v>48</v>
      </c>
      <c r="D194" t="s">
        <v>16</v>
      </c>
      <c r="E194" t="s">
        <v>61</v>
      </c>
      <c r="F194" t="s">
        <v>62</v>
      </c>
      <c r="G194">
        <v>3</v>
      </c>
      <c r="H194">
        <v>4396.04</v>
      </c>
      <c r="I194">
        <v>0</v>
      </c>
      <c r="J194">
        <v>13188.12</v>
      </c>
      <c r="K194" t="s">
        <v>41</v>
      </c>
      <c r="L194" t="s">
        <v>20</v>
      </c>
      <c r="M194" t="s">
        <v>21</v>
      </c>
      <c r="N194" t="s">
        <v>37</v>
      </c>
      <c r="O194">
        <f t="shared" ref="O194:O257" si="29">G:G*H:H</f>
        <v>13188.119999999999</v>
      </c>
      <c r="P194">
        <f t="shared" ref="P194:P257" si="30">O:O*(1-I:I)</f>
        <v>13188.119999999999</v>
      </c>
      <c r="Q194">
        <f t="shared" ref="Q194:Q257" si="31">SUMIF(E:E,E194,P:P)</f>
        <v>1802015.0199999986</v>
      </c>
      <c r="T194">
        <f t="shared" ref="T194:T257" si="32">AVERAGEIF(L:L,L194,J:J)</f>
        <v>6400.6183730158691</v>
      </c>
      <c r="U194">
        <f t="shared" ref="U194:U257" si="33">O194-P194</f>
        <v>0</v>
      </c>
      <c r="V194" s="4">
        <f t="shared" si="25"/>
        <v>0</v>
      </c>
      <c r="W194">
        <f t="shared" si="26"/>
        <v>0</v>
      </c>
      <c r="X194">
        <f t="shared" si="27"/>
        <v>1</v>
      </c>
      <c r="Y194">
        <f t="shared" si="28"/>
        <v>0</v>
      </c>
    </row>
    <row r="195" spans="1:25" x14ac:dyDescent="0.25">
      <c r="A195" t="s">
        <v>256</v>
      </c>
      <c r="B195" s="1">
        <v>45682</v>
      </c>
      <c r="C195" t="s">
        <v>48</v>
      </c>
      <c r="D195" t="s">
        <v>25</v>
      </c>
      <c r="E195" t="s">
        <v>99</v>
      </c>
      <c r="F195" t="s">
        <v>111</v>
      </c>
      <c r="G195">
        <v>4</v>
      </c>
      <c r="H195">
        <v>4457.37</v>
      </c>
      <c r="I195">
        <v>0.03</v>
      </c>
      <c r="J195">
        <v>17294.599999999999</v>
      </c>
      <c r="K195" t="s">
        <v>33</v>
      </c>
      <c r="L195" t="s">
        <v>29</v>
      </c>
      <c r="M195" t="s">
        <v>21</v>
      </c>
      <c r="N195" t="s">
        <v>22</v>
      </c>
      <c r="O195">
        <f t="shared" si="29"/>
        <v>17829.48</v>
      </c>
      <c r="P195">
        <f t="shared" si="30"/>
        <v>17294.595600000001</v>
      </c>
      <c r="Q195">
        <f t="shared" si="31"/>
        <v>2189601.9989000014</v>
      </c>
      <c r="T195">
        <f t="shared" si="32"/>
        <v>7014.593770491806</v>
      </c>
      <c r="U195">
        <f t="shared" si="33"/>
        <v>534.884399999999</v>
      </c>
      <c r="V195" s="4">
        <f t="shared" ref="V195:V258" si="34">I195/H195*100</f>
        <v>6.7304262378936456E-4</v>
      </c>
      <c r="W195">
        <f t="shared" ref="W195:W258" si="35">IF(N195="Delivered",1,0)</f>
        <v>1</v>
      </c>
      <c r="X195">
        <f t="shared" ref="X195:X258" si="36">IF(N195="Returned",1,0)</f>
        <v>0</v>
      </c>
      <c r="Y195">
        <f t="shared" ref="Y195:Y258" si="37">IF(N195="Cancelled",1,0)</f>
        <v>0</v>
      </c>
    </row>
    <row r="196" spans="1:25" x14ac:dyDescent="0.25">
      <c r="A196" t="s">
        <v>257</v>
      </c>
      <c r="B196" s="1">
        <v>45792</v>
      </c>
      <c r="C196" t="s">
        <v>52</v>
      </c>
      <c r="D196" t="s">
        <v>39</v>
      </c>
      <c r="E196" t="s">
        <v>17</v>
      </c>
      <c r="F196" t="s">
        <v>32</v>
      </c>
      <c r="G196">
        <v>3</v>
      </c>
      <c r="H196">
        <v>3621.13</v>
      </c>
      <c r="I196">
        <v>0</v>
      </c>
      <c r="J196">
        <v>10863.39</v>
      </c>
      <c r="K196" t="s">
        <v>41</v>
      </c>
      <c r="L196" t="s">
        <v>29</v>
      </c>
      <c r="M196" t="s">
        <v>30</v>
      </c>
      <c r="N196" t="s">
        <v>22</v>
      </c>
      <c r="O196">
        <f t="shared" si="29"/>
        <v>10863.39</v>
      </c>
      <c r="P196">
        <f t="shared" si="30"/>
        <v>10863.39</v>
      </c>
      <c r="Q196">
        <f t="shared" si="31"/>
        <v>2058812.7634000003</v>
      </c>
      <c r="T196">
        <f t="shared" si="32"/>
        <v>7014.593770491806</v>
      </c>
      <c r="U196">
        <f t="shared" si="33"/>
        <v>0</v>
      </c>
      <c r="V196" s="4">
        <f t="shared" si="34"/>
        <v>0</v>
      </c>
      <c r="W196">
        <f t="shared" si="35"/>
        <v>1</v>
      </c>
      <c r="X196">
        <f t="shared" si="36"/>
        <v>0</v>
      </c>
      <c r="Y196">
        <f t="shared" si="37"/>
        <v>0</v>
      </c>
    </row>
    <row r="197" spans="1:25" x14ac:dyDescent="0.25">
      <c r="A197" t="s">
        <v>258</v>
      </c>
      <c r="B197" s="1">
        <v>45831</v>
      </c>
      <c r="C197" t="s">
        <v>36</v>
      </c>
      <c r="D197" t="s">
        <v>43</v>
      </c>
      <c r="E197" t="s">
        <v>61</v>
      </c>
      <c r="F197" t="s">
        <v>75</v>
      </c>
      <c r="G197">
        <v>5</v>
      </c>
      <c r="H197">
        <v>1706.84</v>
      </c>
      <c r="I197">
        <v>0.1</v>
      </c>
      <c r="J197">
        <v>7680.78</v>
      </c>
      <c r="K197" t="s">
        <v>41</v>
      </c>
      <c r="L197" t="s">
        <v>34</v>
      </c>
      <c r="M197" t="s">
        <v>54</v>
      </c>
      <c r="N197" t="s">
        <v>59</v>
      </c>
      <c r="O197">
        <f t="shared" si="29"/>
        <v>8534.1999999999989</v>
      </c>
      <c r="P197">
        <f t="shared" si="30"/>
        <v>7680.7799999999988</v>
      </c>
      <c r="Q197">
        <f t="shared" si="31"/>
        <v>1802015.0199999986</v>
      </c>
      <c r="T197">
        <f t="shared" si="32"/>
        <v>6557.4564173228364</v>
      </c>
      <c r="U197">
        <f t="shared" si="33"/>
        <v>853.42000000000007</v>
      </c>
      <c r="V197" s="4">
        <f t="shared" si="34"/>
        <v>5.8587799676595356E-3</v>
      </c>
      <c r="W197">
        <f t="shared" si="35"/>
        <v>0</v>
      </c>
      <c r="X197">
        <f t="shared" si="36"/>
        <v>0</v>
      </c>
      <c r="Y197">
        <f t="shared" si="37"/>
        <v>0</v>
      </c>
    </row>
    <row r="198" spans="1:25" x14ac:dyDescent="0.25">
      <c r="A198" t="s">
        <v>259</v>
      </c>
      <c r="B198" s="1">
        <v>45764</v>
      </c>
      <c r="C198" t="s">
        <v>52</v>
      </c>
      <c r="D198" t="s">
        <v>39</v>
      </c>
      <c r="E198" t="s">
        <v>49</v>
      </c>
      <c r="F198" t="s">
        <v>53</v>
      </c>
      <c r="G198">
        <v>4</v>
      </c>
      <c r="H198">
        <v>1254.05</v>
      </c>
      <c r="I198">
        <v>0.19</v>
      </c>
      <c r="J198">
        <v>4063.12</v>
      </c>
      <c r="K198" t="s">
        <v>58</v>
      </c>
      <c r="L198" t="s">
        <v>34</v>
      </c>
      <c r="M198" t="s">
        <v>30</v>
      </c>
      <c r="N198" t="s">
        <v>22</v>
      </c>
      <c r="O198">
        <f t="shared" si="29"/>
        <v>5016.2</v>
      </c>
      <c r="P198">
        <f t="shared" si="30"/>
        <v>4063.1220000000003</v>
      </c>
      <c r="Q198">
        <f t="shared" si="31"/>
        <v>1954015.6870999979</v>
      </c>
      <c r="T198">
        <f t="shared" si="32"/>
        <v>6557.4564173228364</v>
      </c>
      <c r="U198">
        <f t="shared" si="33"/>
        <v>953.07799999999952</v>
      </c>
      <c r="V198" s="4">
        <f t="shared" si="34"/>
        <v>1.5150911048203821E-2</v>
      </c>
      <c r="W198">
        <f t="shared" si="35"/>
        <v>1</v>
      </c>
      <c r="X198">
        <f t="shared" si="36"/>
        <v>0</v>
      </c>
      <c r="Y198">
        <f t="shared" si="37"/>
        <v>0</v>
      </c>
    </row>
    <row r="199" spans="1:25" x14ac:dyDescent="0.25">
      <c r="A199" t="s">
        <v>260</v>
      </c>
      <c r="B199" s="1">
        <v>45805</v>
      </c>
      <c r="C199" t="s">
        <v>15</v>
      </c>
      <c r="D199" t="s">
        <v>43</v>
      </c>
      <c r="E199" t="s">
        <v>27</v>
      </c>
      <c r="F199" t="s">
        <v>79</v>
      </c>
      <c r="G199">
        <v>2</v>
      </c>
      <c r="H199">
        <v>404.41</v>
      </c>
      <c r="I199">
        <v>0.03</v>
      </c>
      <c r="J199">
        <v>784.56</v>
      </c>
      <c r="K199" t="s">
        <v>46</v>
      </c>
      <c r="L199" t="s">
        <v>29</v>
      </c>
      <c r="M199" t="s">
        <v>30</v>
      </c>
      <c r="N199" t="s">
        <v>22</v>
      </c>
      <c r="O199">
        <f t="shared" si="29"/>
        <v>808.82</v>
      </c>
      <c r="P199">
        <f t="shared" si="30"/>
        <v>784.55540000000008</v>
      </c>
      <c r="Q199">
        <f t="shared" si="31"/>
        <v>1975775.7839999988</v>
      </c>
      <c r="T199">
        <f t="shared" si="32"/>
        <v>7014.593770491806</v>
      </c>
      <c r="U199">
        <f t="shared" si="33"/>
        <v>24.264599999999973</v>
      </c>
      <c r="V199" s="4">
        <f t="shared" si="34"/>
        <v>7.4182141885710037E-3</v>
      </c>
      <c r="W199">
        <f t="shared" si="35"/>
        <v>1</v>
      </c>
      <c r="X199">
        <f t="shared" si="36"/>
        <v>0</v>
      </c>
      <c r="Y199">
        <f t="shared" si="37"/>
        <v>0</v>
      </c>
    </row>
    <row r="200" spans="1:25" x14ac:dyDescent="0.25">
      <c r="A200" t="s">
        <v>261</v>
      </c>
      <c r="B200" s="1">
        <v>45711</v>
      </c>
      <c r="C200" t="s">
        <v>24</v>
      </c>
      <c r="D200" t="s">
        <v>43</v>
      </c>
      <c r="E200" t="s">
        <v>27</v>
      </c>
      <c r="F200" t="s">
        <v>28</v>
      </c>
      <c r="G200">
        <v>5</v>
      </c>
      <c r="H200">
        <v>1182.1600000000001</v>
      </c>
      <c r="I200">
        <v>0.24</v>
      </c>
      <c r="J200">
        <v>4492.21</v>
      </c>
      <c r="K200" t="s">
        <v>46</v>
      </c>
      <c r="L200" t="s">
        <v>34</v>
      </c>
      <c r="M200" t="s">
        <v>30</v>
      </c>
      <c r="N200" t="s">
        <v>22</v>
      </c>
      <c r="O200">
        <f t="shared" si="29"/>
        <v>5910.8</v>
      </c>
      <c r="P200">
        <f t="shared" si="30"/>
        <v>4492.2080000000005</v>
      </c>
      <c r="Q200">
        <f t="shared" si="31"/>
        <v>1975775.7839999988</v>
      </c>
      <c r="T200">
        <f t="shared" si="32"/>
        <v>6557.4564173228364</v>
      </c>
      <c r="U200">
        <f t="shared" si="33"/>
        <v>1418.5919999999996</v>
      </c>
      <c r="V200" s="4">
        <f t="shared" si="34"/>
        <v>2.0301820396562222E-2</v>
      </c>
      <c r="W200">
        <f t="shared" si="35"/>
        <v>1</v>
      </c>
      <c r="X200">
        <f t="shared" si="36"/>
        <v>0</v>
      </c>
      <c r="Y200">
        <f t="shared" si="37"/>
        <v>0</v>
      </c>
    </row>
    <row r="201" spans="1:25" x14ac:dyDescent="0.25">
      <c r="A201" t="s">
        <v>262</v>
      </c>
      <c r="B201" s="1">
        <v>45809</v>
      </c>
      <c r="C201" t="s">
        <v>48</v>
      </c>
      <c r="D201" t="s">
        <v>16</v>
      </c>
      <c r="E201" t="s">
        <v>27</v>
      </c>
      <c r="F201" t="s">
        <v>28</v>
      </c>
      <c r="G201">
        <v>5</v>
      </c>
      <c r="H201">
        <v>4029.78</v>
      </c>
      <c r="I201">
        <v>0.21</v>
      </c>
      <c r="J201">
        <v>15917.63</v>
      </c>
      <c r="K201" t="s">
        <v>33</v>
      </c>
      <c r="L201" t="s">
        <v>34</v>
      </c>
      <c r="M201" t="s">
        <v>54</v>
      </c>
      <c r="N201" t="s">
        <v>22</v>
      </c>
      <c r="O201">
        <f t="shared" si="29"/>
        <v>20148.900000000001</v>
      </c>
      <c r="P201">
        <f t="shared" si="30"/>
        <v>15917.631000000001</v>
      </c>
      <c r="Q201">
        <f t="shared" si="31"/>
        <v>1975775.7839999988</v>
      </c>
      <c r="T201">
        <f t="shared" si="32"/>
        <v>6557.4564173228364</v>
      </c>
      <c r="U201">
        <f t="shared" si="33"/>
        <v>4231.2690000000002</v>
      </c>
      <c r="V201" s="4">
        <f t="shared" si="34"/>
        <v>5.2112025966678079E-3</v>
      </c>
      <c r="W201">
        <f t="shared" si="35"/>
        <v>1</v>
      </c>
      <c r="X201">
        <f t="shared" si="36"/>
        <v>0</v>
      </c>
      <c r="Y201">
        <f t="shared" si="37"/>
        <v>0</v>
      </c>
    </row>
    <row r="202" spans="1:25" x14ac:dyDescent="0.25">
      <c r="A202" t="s">
        <v>263</v>
      </c>
      <c r="B202" s="1">
        <v>45784</v>
      </c>
      <c r="C202" t="s">
        <v>24</v>
      </c>
      <c r="D202" t="s">
        <v>43</v>
      </c>
      <c r="E202" t="s">
        <v>27</v>
      </c>
      <c r="F202" t="s">
        <v>28</v>
      </c>
      <c r="G202">
        <v>1</v>
      </c>
      <c r="H202">
        <v>4160.99</v>
      </c>
      <c r="I202">
        <v>0.23</v>
      </c>
      <c r="J202">
        <v>3203.96</v>
      </c>
      <c r="K202" t="s">
        <v>33</v>
      </c>
      <c r="L202" t="s">
        <v>20</v>
      </c>
      <c r="M202" t="s">
        <v>54</v>
      </c>
      <c r="N202" t="s">
        <v>22</v>
      </c>
      <c r="O202">
        <f t="shared" si="29"/>
        <v>4160.99</v>
      </c>
      <c r="P202">
        <f t="shared" si="30"/>
        <v>3203.9622999999997</v>
      </c>
      <c r="Q202">
        <f t="shared" si="31"/>
        <v>1975775.7839999988</v>
      </c>
      <c r="T202">
        <f t="shared" si="32"/>
        <v>6400.6183730158691</v>
      </c>
      <c r="U202">
        <f t="shared" si="33"/>
        <v>957.0277000000001</v>
      </c>
      <c r="V202" s="4">
        <f t="shared" si="34"/>
        <v>5.5275307078363565E-3</v>
      </c>
      <c r="W202">
        <f t="shared" si="35"/>
        <v>1</v>
      </c>
      <c r="X202">
        <f t="shared" si="36"/>
        <v>0</v>
      </c>
      <c r="Y202">
        <f t="shared" si="37"/>
        <v>0</v>
      </c>
    </row>
    <row r="203" spans="1:25" x14ac:dyDescent="0.25">
      <c r="A203" t="s">
        <v>264</v>
      </c>
      <c r="B203" s="1">
        <v>45726</v>
      </c>
      <c r="C203" t="s">
        <v>24</v>
      </c>
      <c r="D203" t="s">
        <v>16</v>
      </c>
      <c r="E203" t="s">
        <v>27</v>
      </c>
      <c r="F203" t="s">
        <v>87</v>
      </c>
      <c r="G203">
        <v>5</v>
      </c>
      <c r="H203">
        <v>2495.2600000000002</v>
      </c>
      <c r="I203">
        <v>0.22</v>
      </c>
      <c r="J203">
        <v>9731.51</v>
      </c>
      <c r="K203" t="s">
        <v>19</v>
      </c>
      <c r="L203" t="s">
        <v>29</v>
      </c>
      <c r="M203" t="s">
        <v>30</v>
      </c>
      <c r="N203" t="s">
        <v>22</v>
      </c>
      <c r="O203">
        <f t="shared" si="29"/>
        <v>12476.300000000001</v>
      </c>
      <c r="P203">
        <f t="shared" si="30"/>
        <v>9731.514000000001</v>
      </c>
      <c r="Q203">
        <f t="shared" si="31"/>
        <v>1975775.7839999988</v>
      </c>
      <c r="T203">
        <f t="shared" si="32"/>
        <v>7014.593770491806</v>
      </c>
      <c r="U203">
        <f t="shared" si="33"/>
        <v>2744.7860000000001</v>
      </c>
      <c r="V203" s="4">
        <f t="shared" si="34"/>
        <v>8.8167164944735216E-3</v>
      </c>
      <c r="W203">
        <f t="shared" si="35"/>
        <v>1</v>
      </c>
      <c r="X203">
        <f t="shared" si="36"/>
        <v>0</v>
      </c>
      <c r="Y203">
        <f t="shared" si="37"/>
        <v>0</v>
      </c>
    </row>
    <row r="204" spans="1:25" x14ac:dyDescent="0.25">
      <c r="A204" t="s">
        <v>265</v>
      </c>
      <c r="B204" s="1">
        <v>45681</v>
      </c>
      <c r="C204" t="s">
        <v>48</v>
      </c>
      <c r="D204" t="s">
        <v>16</v>
      </c>
      <c r="E204" t="s">
        <v>27</v>
      </c>
      <c r="F204" t="s">
        <v>87</v>
      </c>
      <c r="G204">
        <v>5</v>
      </c>
      <c r="H204">
        <v>2365.65</v>
      </c>
      <c r="I204">
        <v>0.2</v>
      </c>
      <c r="J204">
        <v>9462.6</v>
      </c>
      <c r="K204" t="s">
        <v>33</v>
      </c>
      <c r="L204" t="s">
        <v>20</v>
      </c>
      <c r="M204" t="s">
        <v>21</v>
      </c>
      <c r="N204" t="s">
        <v>22</v>
      </c>
      <c r="O204">
        <f t="shared" si="29"/>
        <v>11828.25</v>
      </c>
      <c r="P204">
        <f t="shared" si="30"/>
        <v>9462.6</v>
      </c>
      <c r="Q204">
        <f t="shared" si="31"/>
        <v>1975775.7839999988</v>
      </c>
      <c r="T204">
        <f t="shared" si="32"/>
        <v>6400.6183730158691</v>
      </c>
      <c r="U204">
        <f t="shared" si="33"/>
        <v>2365.6499999999996</v>
      </c>
      <c r="V204" s="4">
        <f t="shared" si="34"/>
        <v>8.4543360175850183E-3</v>
      </c>
      <c r="W204">
        <f t="shared" si="35"/>
        <v>1</v>
      </c>
      <c r="X204">
        <f t="shared" si="36"/>
        <v>0</v>
      </c>
      <c r="Y204">
        <f t="shared" si="37"/>
        <v>0</v>
      </c>
    </row>
    <row r="205" spans="1:25" x14ac:dyDescent="0.25">
      <c r="A205" t="s">
        <v>266</v>
      </c>
      <c r="B205" s="1">
        <v>45716</v>
      </c>
      <c r="C205" t="s">
        <v>36</v>
      </c>
      <c r="D205" t="s">
        <v>16</v>
      </c>
      <c r="E205" t="s">
        <v>17</v>
      </c>
      <c r="F205" t="s">
        <v>44</v>
      </c>
      <c r="G205">
        <v>4</v>
      </c>
      <c r="H205">
        <v>1788.19</v>
      </c>
      <c r="I205">
        <v>0.02</v>
      </c>
      <c r="J205">
        <v>7009.7</v>
      </c>
      <c r="K205" t="s">
        <v>58</v>
      </c>
      <c r="L205" t="s">
        <v>20</v>
      </c>
      <c r="M205" t="s">
        <v>54</v>
      </c>
      <c r="N205" t="s">
        <v>59</v>
      </c>
      <c r="O205">
        <f t="shared" si="29"/>
        <v>7152.76</v>
      </c>
      <c r="P205">
        <f t="shared" si="30"/>
        <v>7009.7048000000004</v>
      </c>
      <c r="Q205">
        <f t="shared" si="31"/>
        <v>2058812.7634000003</v>
      </c>
      <c r="T205">
        <f t="shared" si="32"/>
        <v>6400.6183730158691</v>
      </c>
      <c r="U205">
        <f t="shared" si="33"/>
        <v>143.05519999999979</v>
      </c>
      <c r="V205" s="4">
        <f t="shared" si="34"/>
        <v>1.1184493817771042E-3</v>
      </c>
      <c r="W205">
        <f t="shared" si="35"/>
        <v>0</v>
      </c>
      <c r="X205">
        <f t="shared" si="36"/>
        <v>0</v>
      </c>
      <c r="Y205">
        <f t="shared" si="37"/>
        <v>0</v>
      </c>
    </row>
    <row r="206" spans="1:25" x14ac:dyDescent="0.25">
      <c r="A206" t="s">
        <v>267</v>
      </c>
      <c r="B206" s="1">
        <v>45744</v>
      </c>
      <c r="C206" t="s">
        <v>15</v>
      </c>
      <c r="D206" t="s">
        <v>25</v>
      </c>
      <c r="E206" t="s">
        <v>49</v>
      </c>
      <c r="F206" t="s">
        <v>56</v>
      </c>
      <c r="G206">
        <v>2</v>
      </c>
      <c r="H206">
        <v>3852.56</v>
      </c>
      <c r="I206">
        <v>0.24</v>
      </c>
      <c r="J206">
        <v>5855.89</v>
      </c>
      <c r="K206" t="s">
        <v>41</v>
      </c>
      <c r="L206" t="s">
        <v>20</v>
      </c>
      <c r="M206" t="s">
        <v>21</v>
      </c>
      <c r="N206" t="s">
        <v>22</v>
      </c>
      <c r="O206">
        <f t="shared" si="29"/>
        <v>7705.12</v>
      </c>
      <c r="P206">
        <f t="shared" si="30"/>
        <v>5855.8912</v>
      </c>
      <c r="Q206">
        <f t="shared" si="31"/>
        <v>1954015.6870999979</v>
      </c>
      <c r="T206">
        <f t="shared" si="32"/>
        <v>6400.6183730158691</v>
      </c>
      <c r="U206">
        <f t="shared" si="33"/>
        <v>1849.2287999999999</v>
      </c>
      <c r="V206" s="4">
        <f t="shared" si="34"/>
        <v>6.2296239383682539E-3</v>
      </c>
      <c r="W206">
        <f t="shared" si="35"/>
        <v>1</v>
      </c>
      <c r="X206">
        <f t="shared" si="36"/>
        <v>0</v>
      </c>
      <c r="Y206">
        <f t="shared" si="37"/>
        <v>0</v>
      </c>
    </row>
    <row r="207" spans="1:25" x14ac:dyDescent="0.25">
      <c r="A207" t="s">
        <v>268</v>
      </c>
      <c r="B207" s="1">
        <v>45690</v>
      </c>
      <c r="C207" t="s">
        <v>48</v>
      </c>
      <c r="D207" t="s">
        <v>43</v>
      </c>
      <c r="E207" t="s">
        <v>49</v>
      </c>
      <c r="F207" t="s">
        <v>50</v>
      </c>
      <c r="G207">
        <v>5</v>
      </c>
      <c r="H207">
        <v>751.65</v>
      </c>
      <c r="I207">
        <v>0.22</v>
      </c>
      <c r="J207">
        <v>2931.43</v>
      </c>
      <c r="K207" t="s">
        <v>41</v>
      </c>
      <c r="L207" t="s">
        <v>20</v>
      </c>
      <c r="M207" t="s">
        <v>54</v>
      </c>
      <c r="N207" t="s">
        <v>59</v>
      </c>
      <c r="O207">
        <f t="shared" si="29"/>
        <v>3758.25</v>
      </c>
      <c r="P207">
        <f t="shared" si="30"/>
        <v>2931.4349999999999</v>
      </c>
      <c r="Q207">
        <f t="shared" si="31"/>
        <v>1954015.6870999979</v>
      </c>
      <c r="T207">
        <f t="shared" si="32"/>
        <v>6400.6183730158691</v>
      </c>
      <c r="U207">
        <f t="shared" si="33"/>
        <v>826.81500000000005</v>
      </c>
      <c r="V207" s="4">
        <f t="shared" si="34"/>
        <v>2.9268941661677646E-2</v>
      </c>
      <c r="W207">
        <f t="shared" si="35"/>
        <v>0</v>
      </c>
      <c r="X207">
        <f t="shared" si="36"/>
        <v>0</v>
      </c>
      <c r="Y207">
        <f t="shared" si="37"/>
        <v>0</v>
      </c>
    </row>
    <row r="208" spans="1:25" x14ac:dyDescent="0.25">
      <c r="A208" t="s">
        <v>269</v>
      </c>
      <c r="B208" s="1">
        <v>45748</v>
      </c>
      <c r="C208" t="s">
        <v>52</v>
      </c>
      <c r="D208" t="s">
        <v>25</v>
      </c>
      <c r="E208" t="s">
        <v>49</v>
      </c>
      <c r="F208" t="s">
        <v>73</v>
      </c>
      <c r="G208">
        <v>3</v>
      </c>
      <c r="H208">
        <v>2368.7199999999998</v>
      </c>
      <c r="I208">
        <v>0.18</v>
      </c>
      <c r="J208">
        <v>5827.05</v>
      </c>
      <c r="K208" t="s">
        <v>58</v>
      </c>
      <c r="L208" t="s">
        <v>20</v>
      </c>
      <c r="M208" t="s">
        <v>30</v>
      </c>
      <c r="N208" t="s">
        <v>88</v>
      </c>
      <c r="O208">
        <f t="shared" si="29"/>
        <v>7106.16</v>
      </c>
      <c r="P208">
        <f t="shared" si="30"/>
        <v>5827.0511999999999</v>
      </c>
      <c r="Q208">
        <f t="shared" si="31"/>
        <v>1954015.6870999979</v>
      </c>
      <c r="T208">
        <f t="shared" si="32"/>
        <v>6400.6183730158691</v>
      </c>
      <c r="U208">
        <f t="shared" si="33"/>
        <v>1279.1088</v>
      </c>
      <c r="V208" s="4">
        <f t="shared" si="34"/>
        <v>7.5990408321794057E-3</v>
      </c>
      <c r="W208">
        <f t="shared" si="35"/>
        <v>0</v>
      </c>
      <c r="X208">
        <f t="shared" si="36"/>
        <v>0</v>
      </c>
      <c r="Y208">
        <f t="shared" si="37"/>
        <v>1</v>
      </c>
    </row>
    <row r="209" spans="1:25" x14ac:dyDescent="0.25">
      <c r="A209" t="s">
        <v>270</v>
      </c>
      <c r="B209" s="1">
        <v>45660</v>
      </c>
      <c r="C209" t="s">
        <v>15</v>
      </c>
      <c r="D209" t="s">
        <v>16</v>
      </c>
      <c r="E209" t="s">
        <v>61</v>
      </c>
      <c r="F209" t="s">
        <v>92</v>
      </c>
      <c r="G209">
        <v>2</v>
      </c>
      <c r="H209">
        <v>4693.3100000000004</v>
      </c>
      <c r="I209">
        <v>0.18</v>
      </c>
      <c r="J209">
        <v>7697.03</v>
      </c>
      <c r="K209" t="s">
        <v>19</v>
      </c>
      <c r="L209" t="s">
        <v>34</v>
      </c>
      <c r="M209" t="s">
        <v>54</v>
      </c>
      <c r="N209" t="s">
        <v>88</v>
      </c>
      <c r="O209">
        <f t="shared" si="29"/>
        <v>9386.6200000000008</v>
      </c>
      <c r="P209">
        <f t="shared" si="30"/>
        <v>7697.0284000000011</v>
      </c>
      <c r="Q209">
        <f t="shared" si="31"/>
        <v>1802015.0199999986</v>
      </c>
      <c r="T209">
        <f t="shared" si="32"/>
        <v>6557.4564173228364</v>
      </c>
      <c r="U209">
        <f t="shared" si="33"/>
        <v>1689.5915999999997</v>
      </c>
      <c r="V209" s="4">
        <f t="shared" si="34"/>
        <v>3.8352463400031104E-3</v>
      </c>
      <c r="W209">
        <f t="shared" si="35"/>
        <v>0</v>
      </c>
      <c r="X209">
        <f t="shared" si="36"/>
        <v>0</v>
      </c>
      <c r="Y209">
        <f t="shared" si="37"/>
        <v>1</v>
      </c>
    </row>
    <row r="210" spans="1:25" x14ac:dyDescent="0.25">
      <c r="A210" t="s">
        <v>271</v>
      </c>
      <c r="B210" s="1">
        <v>45800</v>
      </c>
      <c r="C210" t="s">
        <v>52</v>
      </c>
      <c r="D210" t="s">
        <v>16</v>
      </c>
      <c r="E210" t="s">
        <v>49</v>
      </c>
      <c r="F210" t="s">
        <v>56</v>
      </c>
      <c r="G210">
        <v>1</v>
      </c>
      <c r="H210">
        <v>3010.33</v>
      </c>
      <c r="I210">
        <v>0.11</v>
      </c>
      <c r="J210">
        <v>2679.19</v>
      </c>
      <c r="K210" t="s">
        <v>19</v>
      </c>
      <c r="L210" t="s">
        <v>20</v>
      </c>
      <c r="M210" t="s">
        <v>21</v>
      </c>
      <c r="N210" t="s">
        <v>22</v>
      </c>
      <c r="O210">
        <f t="shared" si="29"/>
        <v>3010.33</v>
      </c>
      <c r="P210">
        <f t="shared" si="30"/>
        <v>2679.1936999999998</v>
      </c>
      <c r="Q210">
        <f t="shared" si="31"/>
        <v>1954015.6870999979</v>
      </c>
      <c r="T210">
        <f t="shared" si="32"/>
        <v>6400.6183730158691</v>
      </c>
      <c r="U210">
        <f t="shared" si="33"/>
        <v>331.13630000000012</v>
      </c>
      <c r="V210" s="4">
        <f t="shared" si="34"/>
        <v>3.6540844359256295E-3</v>
      </c>
      <c r="W210">
        <f t="shared" si="35"/>
        <v>1</v>
      </c>
      <c r="X210">
        <f t="shared" si="36"/>
        <v>0</v>
      </c>
      <c r="Y210">
        <f t="shared" si="37"/>
        <v>0</v>
      </c>
    </row>
    <row r="211" spans="1:25" x14ac:dyDescent="0.25">
      <c r="A211" t="s">
        <v>272</v>
      </c>
      <c r="B211" s="1">
        <v>45830</v>
      </c>
      <c r="C211" t="s">
        <v>48</v>
      </c>
      <c r="D211" t="s">
        <v>39</v>
      </c>
      <c r="E211" t="s">
        <v>17</v>
      </c>
      <c r="F211" t="s">
        <v>40</v>
      </c>
      <c r="G211">
        <v>2</v>
      </c>
      <c r="H211">
        <v>3796.49</v>
      </c>
      <c r="I211">
        <v>0.19</v>
      </c>
      <c r="J211">
        <v>6150.31</v>
      </c>
      <c r="K211" t="s">
        <v>19</v>
      </c>
      <c r="L211" t="s">
        <v>29</v>
      </c>
      <c r="M211" t="s">
        <v>54</v>
      </c>
      <c r="N211" t="s">
        <v>22</v>
      </c>
      <c r="O211">
        <f t="shared" si="29"/>
        <v>7592.98</v>
      </c>
      <c r="P211">
        <f t="shared" si="30"/>
        <v>6150.3137999999999</v>
      </c>
      <c r="Q211">
        <f t="shared" si="31"/>
        <v>2058812.7634000003</v>
      </c>
      <c r="T211">
        <f t="shared" si="32"/>
        <v>7014.593770491806</v>
      </c>
      <c r="U211">
        <f t="shared" si="33"/>
        <v>1442.6661999999997</v>
      </c>
      <c r="V211" s="4">
        <f t="shared" si="34"/>
        <v>5.0046226909592805E-3</v>
      </c>
      <c r="W211">
        <f t="shared" si="35"/>
        <v>1</v>
      </c>
      <c r="X211">
        <f t="shared" si="36"/>
        <v>0</v>
      </c>
      <c r="Y211">
        <f t="shared" si="37"/>
        <v>0</v>
      </c>
    </row>
    <row r="212" spans="1:25" x14ac:dyDescent="0.25">
      <c r="A212" t="s">
        <v>273</v>
      </c>
      <c r="B212" s="1">
        <v>45799</v>
      </c>
      <c r="C212" t="s">
        <v>36</v>
      </c>
      <c r="D212" t="s">
        <v>43</v>
      </c>
      <c r="E212" t="s">
        <v>27</v>
      </c>
      <c r="F212" t="s">
        <v>28</v>
      </c>
      <c r="G212">
        <v>3</v>
      </c>
      <c r="H212">
        <v>1260.83</v>
      </c>
      <c r="I212">
        <v>0.22</v>
      </c>
      <c r="J212">
        <v>2950.34</v>
      </c>
      <c r="K212" t="s">
        <v>33</v>
      </c>
      <c r="L212" t="s">
        <v>29</v>
      </c>
      <c r="M212" t="s">
        <v>21</v>
      </c>
      <c r="N212" t="s">
        <v>22</v>
      </c>
      <c r="O212">
        <f t="shared" si="29"/>
        <v>3782.49</v>
      </c>
      <c r="P212">
        <f t="shared" si="30"/>
        <v>2950.3422</v>
      </c>
      <c r="Q212">
        <f t="shared" si="31"/>
        <v>1975775.7839999988</v>
      </c>
      <c r="T212">
        <f t="shared" si="32"/>
        <v>7014.593770491806</v>
      </c>
      <c r="U212">
        <f t="shared" si="33"/>
        <v>832.14779999999973</v>
      </c>
      <c r="V212" s="4">
        <f t="shared" si="34"/>
        <v>1.7448823394113404E-2</v>
      </c>
      <c r="W212">
        <f t="shared" si="35"/>
        <v>1</v>
      </c>
      <c r="X212">
        <f t="shared" si="36"/>
        <v>0</v>
      </c>
      <c r="Y212">
        <f t="shared" si="37"/>
        <v>0</v>
      </c>
    </row>
    <row r="213" spans="1:25" x14ac:dyDescent="0.25">
      <c r="A213" t="s">
        <v>274</v>
      </c>
      <c r="B213" s="1">
        <v>45711</v>
      </c>
      <c r="C213" t="s">
        <v>36</v>
      </c>
      <c r="D213" t="s">
        <v>16</v>
      </c>
      <c r="E213" t="s">
        <v>99</v>
      </c>
      <c r="F213" t="s">
        <v>120</v>
      </c>
      <c r="G213">
        <v>2</v>
      </c>
      <c r="H213">
        <v>3167.37</v>
      </c>
      <c r="I213">
        <v>0.11</v>
      </c>
      <c r="J213">
        <v>5637.92</v>
      </c>
      <c r="K213" t="s">
        <v>33</v>
      </c>
      <c r="L213" t="s">
        <v>29</v>
      </c>
      <c r="M213" t="s">
        <v>30</v>
      </c>
      <c r="N213" t="s">
        <v>59</v>
      </c>
      <c r="O213">
        <f t="shared" si="29"/>
        <v>6334.74</v>
      </c>
      <c r="P213">
        <f t="shared" si="30"/>
        <v>5637.9186</v>
      </c>
      <c r="Q213">
        <f t="shared" si="31"/>
        <v>2189601.9989000014</v>
      </c>
      <c r="T213">
        <f t="shared" si="32"/>
        <v>7014.593770491806</v>
      </c>
      <c r="U213">
        <f t="shared" si="33"/>
        <v>696.82139999999981</v>
      </c>
      <c r="V213" s="4">
        <f t="shared" si="34"/>
        <v>3.4729128583019984E-3</v>
      </c>
      <c r="W213">
        <f t="shared" si="35"/>
        <v>0</v>
      </c>
      <c r="X213">
        <f t="shared" si="36"/>
        <v>0</v>
      </c>
      <c r="Y213">
        <f t="shared" si="37"/>
        <v>0</v>
      </c>
    </row>
    <row r="214" spans="1:25" x14ac:dyDescent="0.25">
      <c r="A214" t="s">
        <v>275</v>
      </c>
      <c r="B214" s="1">
        <v>45757</v>
      </c>
      <c r="C214" t="s">
        <v>48</v>
      </c>
      <c r="D214" t="s">
        <v>43</v>
      </c>
      <c r="E214" t="s">
        <v>49</v>
      </c>
      <c r="F214" t="s">
        <v>53</v>
      </c>
      <c r="G214">
        <v>3</v>
      </c>
      <c r="H214">
        <v>1944.65</v>
      </c>
      <c r="I214">
        <v>0.19</v>
      </c>
      <c r="J214">
        <v>4725.5</v>
      </c>
      <c r="K214" t="s">
        <v>41</v>
      </c>
      <c r="L214" t="s">
        <v>20</v>
      </c>
      <c r="M214" t="s">
        <v>30</v>
      </c>
      <c r="N214" t="s">
        <v>88</v>
      </c>
      <c r="O214">
        <f t="shared" si="29"/>
        <v>5833.9500000000007</v>
      </c>
      <c r="P214">
        <f t="shared" si="30"/>
        <v>4725.4995000000008</v>
      </c>
      <c r="Q214">
        <f t="shared" si="31"/>
        <v>1954015.6870999979</v>
      </c>
      <c r="T214">
        <f t="shared" si="32"/>
        <v>6400.6183730158691</v>
      </c>
      <c r="U214">
        <f t="shared" si="33"/>
        <v>1108.4504999999999</v>
      </c>
      <c r="V214" s="4">
        <f t="shared" si="34"/>
        <v>9.7703957010258913E-3</v>
      </c>
      <c r="W214">
        <f t="shared" si="35"/>
        <v>0</v>
      </c>
      <c r="X214">
        <f t="shared" si="36"/>
        <v>0</v>
      </c>
      <c r="Y214">
        <f t="shared" si="37"/>
        <v>1</v>
      </c>
    </row>
    <row r="215" spans="1:25" x14ac:dyDescent="0.25">
      <c r="A215" t="s">
        <v>276</v>
      </c>
      <c r="B215" s="1">
        <v>45807</v>
      </c>
      <c r="C215" t="s">
        <v>48</v>
      </c>
      <c r="D215" t="s">
        <v>25</v>
      </c>
      <c r="E215" t="s">
        <v>99</v>
      </c>
      <c r="F215" t="s">
        <v>100</v>
      </c>
      <c r="G215">
        <v>4</v>
      </c>
      <c r="H215">
        <v>4842.1499999999996</v>
      </c>
      <c r="I215">
        <v>0.14000000000000001</v>
      </c>
      <c r="J215">
        <v>16657</v>
      </c>
      <c r="K215" t="s">
        <v>58</v>
      </c>
      <c r="L215" t="s">
        <v>29</v>
      </c>
      <c r="M215" t="s">
        <v>54</v>
      </c>
      <c r="N215" t="s">
        <v>22</v>
      </c>
      <c r="O215">
        <f t="shared" si="29"/>
        <v>19368.599999999999</v>
      </c>
      <c r="P215">
        <f t="shared" si="30"/>
        <v>16656.995999999999</v>
      </c>
      <c r="Q215">
        <f t="shared" si="31"/>
        <v>2189601.9989000014</v>
      </c>
      <c r="T215">
        <f t="shared" si="32"/>
        <v>7014.593770491806</v>
      </c>
      <c r="U215">
        <f t="shared" si="33"/>
        <v>2711.6039999999994</v>
      </c>
      <c r="V215" s="4">
        <f t="shared" si="34"/>
        <v>2.8912776349348948E-3</v>
      </c>
      <c r="W215">
        <f t="shared" si="35"/>
        <v>1</v>
      </c>
      <c r="X215">
        <f t="shared" si="36"/>
        <v>0</v>
      </c>
      <c r="Y215">
        <f t="shared" si="37"/>
        <v>0</v>
      </c>
    </row>
    <row r="216" spans="1:25" x14ac:dyDescent="0.25">
      <c r="A216" t="s">
        <v>277</v>
      </c>
      <c r="B216" s="1">
        <v>45694</v>
      </c>
      <c r="C216" t="s">
        <v>24</v>
      </c>
      <c r="D216" t="s">
        <v>39</v>
      </c>
      <c r="E216" t="s">
        <v>61</v>
      </c>
      <c r="F216" t="s">
        <v>66</v>
      </c>
      <c r="G216">
        <v>1</v>
      </c>
      <c r="H216">
        <v>2724.61</v>
      </c>
      <c r="I216">
        <v>0.21</v>
      </c>
      <c r="J216">
        <v>2152.44</v>
      </c>
      <c r="K216" t="s">
        <v>41</v>
      </c>
      <c r="L216" t="s">
        <v>34</v>
      </c>
      <c r="M216" t="s">
        <v>54</v>
      </c>
      <c r="N216" t="s">
        <v>22</v>
      </c>
      <c r="O216">
        <f t="shared" si="29"/>
        <v>2724.61</v>
      </c>
      <c r="P216">
        <f t="shared" si="30"/>
        <v>2152.4419000000003</v>
      </c>
      <c r="Q216">
        <f t="shared" si="31"/>
        <v>1802015.0199999986</v>
      </c>
      <c r="T216">
        <f t="shared" si="32"/>
        <v>6557.4564173228364</v>
      </c>
      <c r="U216">
        <f t="shared" si="33"/>
        <v>572.16809999999987</v>
      </c>
      <c r="V216" s="4">
        <f t="shared" si="34"/>
        <v>7.7075251136859944E-3</v>
      </c>
      <c r="W216">
        <f t="shared" si="35"/>
        <v>1</v>
      </c>
      <c r="X216">
        <f t="shared" si="36"/>
        <v>0</v>
      </c>
      <c r="Y216">
        <f t="shared" si="37"/>
        <v>0</v>
      </c>
    </row>
    <row r="217" spans="1:25" x14ac:dyDescent="0.25">
      <c r="A217" t="s">
        <v>278</v>
      </c>
      <c r="B217" s="1">
        <v>45758</v>
      </c>
      <c r="C217" t="s">
        <v>24</v>
      </c>
      <c r="D217" t="s">
        <v>39</v>
      </c>
      <c r="E217" t="s">
        <v>27</v>
      </c>
      <c r="F217" t="s">
        <v>79</v>
      </c>
      <c r="G217">
        <v>5</v>
      </c>
      <c r="H217">
        <v>1163.3800000000001</v>
      </c>
      <c r="I217">
        <v>0.05</v>
      </c>
      <c r="J217">
        <v>5526.06</v>
      </c>
      <c r="K217" t="s">
        <v>19</v>
      </c>
      <c r="L217" t="s">
        <v>29</v>
      </c>
      <c r="M217" t="s">
        <v>30</v>
      </c>
      <c r="N217" t="s">
        <v>59</v>
      </c>
      <c r="O217">
        <f t="shared" si="29"/>
        <v>5816.9000000000005</v>
      </c>
      <c r="P217">
        <f t="shared" si="30"/>
        <v>5526.0550000000003</v>
      </c>
      <c r="Q217">
        <f t="shared" si="31"/>
        <v>1975775.7839999988</v>
      </c>
      <c r="T217">
        <f t="shared" si="32"/>
        <v>7014.593770491806</v>
      </c>
      <c r="U217">
        <f t="shared" si="33"/>
        <v>290.84500000000025</v>
      </c>
      <c r="V217" s="4">
        <f t="shared" si="34"/>
        <v>4.2978218638793858E-3</v>
      </c>
      <c r="W217">
        <f t="shared" si="35"/>
        <v>0</v>
      </c>
      <c r="X217">
        <f t="shared" si="36"/>
        <v>0</v>
      </c>
      <c r="Y217">
        <f t="shared" si="37"/>
        <v>0</v>
      </c>
    </row>
    <row r="218" spans="1:25" x14ac:dyDescent="0.25">
      <c r="A218" t="s">
        <v>279</v>
      </c>
      <c r="B218" s="1">
        <v>45837</v>
      </c>
      <c r="C218" t="s">
        <v>52</v>
      </c>
      <c r="D218" t="s">
        <v>43</v>
      </c>
      <c r="E218" t="s">
        <v>17</v>
      </c>
      <c r="F218" t="s">
        <v>44</v>
      </c>
      <c r="G218">
        <v>4</v>
      </c>
      <c r="H218">
        <v>4580.76</v>
      </c>
      <c r="I218">
        <v>0.17</v>
      </c>
      <c r="J218">
        <v>15208.12</v>
      </c>
      <c r="K218" t="s">
        <v>58</v>
      </c>
      <c r="L218" t="s">
        <v>29</v>
      </c>
      <c r="M218" t="s">
        <v>21</v>
      </c>
      <c r="N218" t="s">
        <v>22</v>
      </c>
      <c r="O218">
        <f t="shared" si="29"/>
        <v>18323.04</v>
      </c>
      <c r="P218">
        <f t="shared" si="30"/>
        <v>15208.1232</v>
      </c>
      <c r="Q218">
        <f t="shared" si="31"/>
        <v>2058812.7634000003</v>
      </c>
      <c r="T218">
        <f t="shared" si="32"/>
        <v>7014.593770491806</v>
      </c>
      <c r="U218">
        <f t="shared" si="33"/>
        <v>3114.9168000000009</v>
      </c>
      <c r="V218" s="4">
        <f t="shared" si="34"/>
        <v>3.7111745649193585E-3</v>
      </c>
      <c r="W218">
        <f t="shared" si="35"/>
        <v>1</v>
      </c>
      <c r="X218">
        <f t="shared" si="36"/>
        <v>0</v>
      </c>
      <c r="Y218">
        <f t="shared" si="37"/>
        <v>0</v>
      </c>
    </row>
    <row r="219" spans="1:25" x14ac:dyDescent="0.25">
      <c r="A219" t="s">
        <v>280</v>
      </c>
      <c r="B219" s="1">
        <v>45680</v>
      </c>
      <c r="C219" t="s">
        <v>15</v>
      </c>
      <c r="D219" t="s">
        <v>25</v>
      </c>
      <c r="E219" t="s">
        <v>61</v>
      </c>
      <c r="F219" t="s">
        <v>66</v>
      </c>
      <c r="G219">
        <v>5</v>
      </c>
      <c r="H219">
        <v>3278.73</v>
      </c>
      <c r="I219">
        <v>0.08</v>
      </c>
      <c r="J219">
        <v>15082.16</v>
      </c>
      <c r="K219" t="s">
        <v>41</v>
      </c>
      <c r="L219" t="s">
        <v>34</v>
      </c>
      <c r="M219" t="s">
        <v>30</v>
      </c>
      <c r="N219" t="s">
        <v>22</v>
      </c>
      <c r="O219">
        <f t="shared" si="29"/>
        <v>16393.650000000001</v>
      </c>
      <c r="P219">
        <f t="shared" si="30"/>
        <v>15082.158000000001</v>
      </c>
      <c r="Q219">
        <f t="shared" si="31"/>
        <v>1802015.0199999986</v>
      </c>
      <c r="T219">
        <f t="shared" si="32"/>
        <v>6557.4564173228364</v>
      </c>
      <c r="U219">
        <f t="shared" si="33"/>
        <v>1311.4920000000002</v>
      </c>
      <c r="V219" s="4">
        <f t="shared" si="34"/>
        <v>2.4399691343904499E-3</v>
      </c>
      <c r="W219">
        <f t="shared" si="35"/>
        <v>1</v>
      </c>
      <c r="X219">
        <f t="shared" si="36"/>
        <v>0</v>
      </c>
      <c r="Y219">
        <f t="shared" si="37"/>
        <v>0</v>
      </c>
    </row>
    <row r="220" spans="1:25" x14ac:dyDescent="0.25">
      <c r="A220" t="s">
        <v>281</v>
      </c>
      <c r="B220" s="1">
        <v>45829</v>
      </c>
      <c r="C220" t="s">
        <v>52</v>
      </c>
      <c r="D220" t="s">
        <v>43</v>
      </c>
      <c r="E220" t="s">
        <v>49</v>
      </c>
      <c r="F220" t="s">
        <v>53</v>
      </c>
      <c r="G220">
        <v>4</v>
      </c>
      <c r="H220">
        <v>324.01</v>
      </c>
      <c r="I220">
        <v>0.22</v>
      </c>
      <c r="J220">
        <v>1010.91</v>
      </c>
      <c r="K220" t="s">
        <v>46</v>
      </c>
      <c r="L220" t="s">
        <v>34</v>
      </c>
      <c r="M220" t="s">
        <v>21</v>
      </c>
      <c r="N220" t="s">
        <v>22</v>
      </c>
      <c r="O220">
        <f t="shared" si="29"/>
        <v>1296.04</v>
      </c>
      <c r="P220">
        <f t="shared" si="30"/>
        <v>1010.9112</v>
      </c>
      <c r="Q220">
        <f t="shared" si="31"/>
        <v>1954015.6870999979</v>
      </c>
      <c r="T220">
        <f t="shared" si="32"/>
        <v>6557.4564173228364</v>
      </c>
      <c r="U220">
        <f t="shared" si="33"/>
        <v>285.12879999999996</v>
      </c>
      <c r="V220" s="4">
        <f t="shared" si="34"/>
        <v>6.7899138915465576E-2</v>
      </c>
      <c r="W220">
        <f t="shared" si="35"/>
        <v>1</v>
      </c>
      <c r="X220">
        <f t="shared" si="36"/>
        <v>0</v>
      </c>
      <c r="Y220">
        <f t="shared" si="37"/>
        <v>0</v>
      </c>
    </row>
    <row r="221" spans="1:25" x14ac:dyDescent="0.25">
      <c r="A221" t="s">
        <v>282</v>
      </c>
      <c r="B221" s="1">
        <v>45781</v>
      </c>
      <c r="C221" t="s">
        <v>15</v>
      </c>
      <c r="D221" t="s">
        <v>25</v>
      </c>
      <c r="E221" t="s">
        <v>27</v>
      </c>
      <c r="F221" t="s">
        <v>87</v>
      </c>
      <c r="G221">
        <v>3</v>
      </c>
      <c r="H221">
        <v>1227.0899999999999</v>
      </c>
      <c r="I221">
        <v>0.14000000000000001</v>
      </c>
      <c r="J221">
        <v>3165.89</v>
      </c>
      <c r="K221" t="s">
        <v>19</v>
      </c>
      <c r="L221" t="s">
        <v>20</v>
      </c>
      <c r="M221" t="s">
        <v>54</v>
      </c>
      <c r="N221" t="s">
        <v>22</v>
      </c>
      <c r="O221">
        <f t="shared" si="29"/>
        <v>3681.2699999999995</v>
      </c>
      <c r="P221">
        <f t="shared" si="30"/>
        <v>3165.8921999999993</v>
      </c>
      <c r="Q221">
        <f t="shared" si="31"/>
        <v>1975775.7839999988</v>
      </c>
      <c r="T221">
        <f t="shared" si="32"/>
        <v>6400.6183730158691</v>
      </c>
      <c r="U221">
        <f t="shared" si="33"/>
        <v>515.37780000000021</v>
      </c>
      <c r="V221" s="4">
        <f t="shared" si="34"/>
        <v>1.1409106096537338E-2</v>
      </c>
      <c r="W221">
        <f t="shared" si="35"/>
        <v>1</v>
      </c>
      <c r="X221">
        <f t="shared" si="36"/>
        <v>0</v>
      </c>
      <c r="Y221">
        <f t="shared" si="37"/>
        <v>0</v>
      </c>
    </row>
    <row r="222" spans="1:25" x14ac:dyDescent="0.25">
      <c r="A222" t="s">
        <v>283</v>
      </c>
      <c r="B222" s="1">
        <v>45717</v>
      </c>
      <c r="C222" t="s">
        <v>48</v>
      </c>
      <c r="D222" t="s">
        <v>25</v>
      </c>
      <c r="E222" t="s">
        <v>99</v>
      </c>
      <c r="F222" t="s">
        <v>111</v>
      </c>
      <c r="G222">
        <v>2</v>
      </c>
      <c r="H222">
        <v>3690.58</v>
      </c>
      <c r="I222">
        <v>0.09</v>
      </c>
      <c r="J222">
        <v>6716.86</v>
      </c>
      <c r="K222" t="s">
        <v>41</v>
      </c>
      <c r="L222" t="s">
        <v>34</v>
      </c>
      <c r="M222" t="s">
        <v>54</v>
      </c>
      <c r="N222" t="s">
        <v>22</v>
      </c>
      <c r="O222">
        <f t="shared" si="29"/>
        <v>7381.16</v>
      </c>
      <c r="P222">
        <f t="shared" si="30"/>
        <v>6716.8555999999999</v>
      </c>
      <c r="Q222">
        <f t="shared" si="31"/>
        <v>2189601.9989000014</v>
      </c>
      <c r="T222">
        <f t="shared" si="32"/>
        <v>6557.4564173228364</v>
      </c>
      <c r="U222">
        <f t="shared" si="33"/>
        <v>664.30439999999999</v>
      </c>
      <c r="V222" s="4">
        <f t="shared" si="34"/>
        <v>2.4386410808057268E-3</v>
      </c>
      <c r="W222">
        <f t="shared" si="35"/>
        <v>1</v>
      </c>
      <c r="X222">
        <f t="shared" si="36"/>
        <v>0</v>
      </c>
      <c r="Y222">
        <f t="shared" si="37"/>
        <v>0</v>
      </c>
    </row>
    <row r="223" spans="1:25" x14ac:dyDescent="0.25">
      <c r="A223" t="s">
        <v>284</v>
      </c>
      <c r="B223" s="1">
        <v>45823</v>
      </c>
      <c r="C223" t="s">
        <v>36</v>
      </c>
      <c r="D223" t="s">
        <v>43</v>
      </c>
      <c r="E223" t="s">
        <v>27</v>
      </c>
      <c r="F223" t="s">
        <v>79</v>
      </c>
      <c r="G223">
        <v>1</v>
      </c>
      <c r="H223">
        <v>3845.26</v>
      </c>
      <c r="I223">
        <v>0.1</v>
      </c>
      <c r="J223">
        <v>3460.73</v>
      </c>
      <c r="K223" t="s">
        <v>58</v>
      </c>
      <c r="L223" t="s">
        <v>20</v>
      </c>
      <c r="M223" t="s">
        <v>21</v>
      </c>
      <c r="N223" t="s">
        <v>22</v>
      </c>
      <c r="O223">
        <f t="shared" si="29"/>
        <v>3845.26</v>
      </c>
      <c r="P223">
        <f t="shared" si="30"/>
        <v>3460.7340000000004</v>
      </c>
      <c r="Q223">
        <f t="shared" si="31"/>
        <v>1975775.7839999988</v>
      </c>
      <c r="T223">
        <f t="shared" si="32"/>
        <v>6400.6183730158691</v>
      </c>
      <c r="U223">
        <f t="shared" si="33"/>
        <v>384.52599999999984</v>
      </c>
      <c r="V223" s="4">
        <f t="shared" si="34"/>
        <v>2.6006043804580182E-3</v>
      </c>
      <c r="W223">
        <f t="shared" si="35"/>
        <v>1</v>
      </c>
      <c r="X223">
        <f t="shared" si="36"/>
        <v>0</v>
      </c>
      <c r="Y223">
        <f t="shared" si="37"/>
        <v>0</v>
      </c>
    </row>
    <row r="224" spans="1:25" x14ac:dyDescent="0.25">
      <c r="A224" t="s">
        <v>285</v>
      </c>
      <c r="B224" s="1">
        <v>45784</v>
      </c>
      <c r="C224" t="s">
        <v>52</v>
      </c>
      <c r="D224" t="s">
        <v>25</v>
      </c>
      <c r="E224" t="s">
        <v>61</v>
      </c>
      <c r="F224" t="s">
        <v>62</v>
      </c>
      <c r="G224">
        <v>3</v>
      </c>
      <c r="H224">
        <v>396.21</v>
      </c>
      <c r="I224">
        <v>0.16</v>
      </c>
      <c r="J224">
        <v>998.45</v>
      </c>
      <c r="K224" t="s">
        <v>33</v>
      </c>
      <c r="L224" t="s">
        <v>34</v>
      </c>
      <c r="M224" t="s">
        <v>21</v>
      </c>
      <c r="N224" t="s">
        <v>22</v>
      </c>
      <c r="O224">
        <f t="shared" si="29"/>
        <v>1188.6299999999999</v>
      </c>
      <c r="P224">
        <f t="shared" si="30"/>
        <v>998.44919999999991</v>
      </c>
      <c r="Q224">
        <f t="shared" si="31"/>
        <v>1802015.0199999986</v>
      </c>
      <c r="T224">
        <f t="shared" si="32"/>
        <v>6557.4564173228364</v>
      </c>
      <c r="U224">
        <f t="shared" si="33"/>
        <v>190.18079999999998</v>
      </c>
      <c r="V224" s="4">
        <f t="shared" si="34"/>
        <v>4.0382625375432225E-2</v>
      </c>
      <c r="W224">
        <f t="shared" si="35"/>
        <v>1</v>
      </c>
      <c r="X224">
        <f t="shared" si="36"/>
        <v>0</v>
      </c>
      <c r="Y224">
        <f t="shared" si="37"/>
        <v>0</v>
      </c>
    </row>
    <row r="225" spans="1:25" x14ac:dyDescent="0.25">
      <c r="A225" t="s">
        <v>286</v>
      </c>
      <c r="B225" s="1">
        <v>45758</v>
      </c>
      <c r="C225" t="s">
        <v>36</v>
      </c>
      <c r="D225" t="s">
        <v>39</v>
      </c>
      <c r="E225" t="s">
        <v>17</v>
      </c>
      <c r="F225" t="s">
        <v>18</v>
      </c>
      <c r="G225">
        <v>1</v>
      </c>
      <c r="H225">
        <v>181.96</v>
      </c>
      <c r="I225">
        <v>0.18</v>
      </c>
      <c r="J225">
        <v>149.21</v>
      </c>
      <c r="K225" t="s">
        <v>33</v>
      </c>
      <c r="L225" t="s">
        <v>34</v>
      </c>
      <c r="M225" t="s">
        <v>21</v>
      </c>
      <c r="N225" t="s">
        <v>22</v>
      </c>
      <c r="O225">
        <f t="shared" si="29"/>
        <v>181.96</v>
      </c>
      <c r="P225">
        <f t="shared" si="30"/>
        <v>149.20720000000003</v>
      </c>
      <c r="Q225">
        <f t="shared" si="31"/>
        <v>2058812.7634000003</v>
      </c>
      <c r="T225">
        <f t="shared" si="32"/>
        <v>6557.4564173228364</v>
      </c>
      <c r="U225">
        <f t="shared" si="33"/>
        <v>32.752799999999979</v>
      </c>
      <c r="V225" s="4">
        <f t="shared" si="34"/>
        <v>9.8922840184655969E-2</v>
      </c>
      <c r="W225">
        <f t="shared" si="35"/>
        <v>1</v>
      </c>
      <c r="X225">
        <f t="shared" si="36"/>
        <v>0</v>
      </c>
      <c r="Y225">
        <f t="shared" si="37"/>
        <v>0</v>
      </c>
    </row>
    <row r="226" spans="1:25" x14ac:dyDescent="0.25">
      <c r="A226" t="s">
        <v>287</v>
      </c>
      <c r="B226" s="1">
        <v>45778</v>
      </c>
      <c r="C226" t="s">
        <v>24</v>
      </c>
      <c r="D226" t="s">
        <v>39</v>
      </c>
      <c r="E226" t="s">
        <v>49</v>
      </c>
      <c r="F226" t="s">
        <v>73</v>
      </c>
      <c r="G226">
        <v>2</v>
      </c>
      <c r="H226">
        <v>1280.75</v>
      </c>
      <c r="I226">
        <v>0.15</v>
      </c>
      <c r="J226">
        <v>2177.2800000000002</v>
      </c>
      <c r="K226" t="s">
        <v>58</v>
      </c>
      <c r="L226" t="s">
        <v>29</v>
      </c>
      <c r="M226" t="s">
        <v>30</v>
      </c>
      <c r="N226" t="s">
        <v>22</v>
      </c>
      <c r="O226">
        <f t="shared" si="29"/>
        <v>2561.5</v>
      </c>
      <c r="P226">
        <f t="shared" si="30"/>
        <v>2177.2750000000001</v>
      </c>
      <c r="Q226">
        <f t="shared" si="31"/>
        <v>1954015.6870999979</v>
      </c>
      <c r="T226">
        <f t="shared" si="32"/>
        <v>7014.593770491806</v>
      </c>
      <c r="U226">
        <f t="shared" si="33"/>
        <v>384.22499999999991</v>
      </c>
      <c r="V226" s="4">
        <f t="shared" si="34"/>
        <v>1.1711887565879367E-2</v>
      </c>
      <c r="W226">
        <f t="shared" si="35"/>
        <v>1</v>
      </c>
      <c r="X226">
        <f t="shared" si="36"/>
        <v>0</v>
      </c>
      <c r="Y226">
        <f t="shared" si="37"/>
        <v>0</v>
      </c>
    </row>
    <row r="227" spans="1:25" x14ac:dyDescent="0.25">
      <c r="A227" t="s">
        <v>288</v>
      </c>
      <c r="B227" s="1">
        <v>45698</v>
      </c>
      <c r="C227" t="s">
        <v>15</v>
      </c>
      <c r="D227" t="s">
        <v>16</v>
      </c>
      <c r="E227" t="s">
        <v>49</v>
      </c>
      <c r="F227" t="s">
        <v>56</v>
      </c>
      <c r="G227">
        <v>5</v>
      </c>
      <c r="H227">
        <v>1291.72</v>
      </c>
      <c r="I227">
        <v>0.17</v>
      </c>
      <c r="J227">
        <v>5360.64</v>
      </c>
      <c r="K227" t="s">
        <v>41</v>
      </c>
      <c r="L227" t="s">
        <v>34</v>
      </c>
      <c r="M227" t="s">
        <v>30</v>
      </c>
      <c r="N227" t="s">
        <v>22</v>
      </c>
      <c r="O227">
        <f t="shared" si="29"/>
        <v>6458.6</v>
      </c>
      <c r="P227">
        <f t="shared" si="30"/>
        <v>5360.6379999999999</v>
      </c>
      <c r="Q227">
        <f t="shared" si="31"/>
        <v>1954015.6870999979</v>
      </c>
      <c r="T227">
        <f t="shared" si="32"/>
        <v>6557.4564173228364</v>
      </c>
      <c r="U227">
        <f t="shared" si="33"/>
        <v>1097.9620000000004</v>
      </c>
      <c r="V227" s="4">
        <f t="shared" si="34"/>
        <v>1.3160746911095285E-2</v>
      </c>
      <c r="W227">
        <f t="shared" si="35"/>
        <v>1</v>
      </c>
      <c r="X227">
        <f t="shared" si="36"/>
        <v>0</v>
      </c>
      <c r="Y227">
        <f t="shared" si="37"/>
        <v>0</v>
      </c>
    </row>
    <row r="228" spans="1:25" x14ac:dyDescent="0.25">
      <c r="A228" t="s">
        <v>289</v>
      </c>
      <c r="B228" s="1">
        <v>45689</v>
      </c>
      <c r="C228" t="s">
        <v>48</v>
      </c>
      <c r="D228" t="s">
        <v>43</v>
      </c>
      <c r="E228" t="s">
        <v>17</v>
      </c>
      <c r="F228" t="s">
        <v>18</v>
      </c>
      <c r="G228">
        <v>5</v>
      </c>
      <c r="H228">
        <v>2432.42</v>
      </c>
      <c r="I228">
        <v>0.16</v>
      </c>
      <c r="J228">
        <v>10216.16</v>
      </c>
      <c r="K228" t="s">
        <v>41</v>
      </c>
      <c r="L228" t="s">
        <v>34</v>
      </c>
      <c r="M228" t="s">
        <v>21</v>
      </c>
      <c r="N228" t="s">
        <v>22</v>
      </c>
      <c r="O228">
        <f t="shared" si="29"/>
        <v>12162.1</v>
      </c>
      <c r="P228">
        <f t="shared" si="30"/>
        <v>10216.164000000001</v>
      </c>
      <c r="Q228">
        <f t="shared" si="31"/>
        <v>2058812.7634000003</v>
      </c>
      <c r="T228">
        <f t="shared" si="32"/>
        <v>6557.4564173228364</v>
      </c>
      <c r="U228">
        <f t="shared" si="33"/>
        <v>1945.9359999999997</v>
      </c>
      <c r="V228" s="4">
        <f t="shared" si="34"/>
        <v>6.5778113977026983E-3</v>
      </c>
      <c r="W228">
        <f t="shared" si="35"/>
        <v>1</v>
      </c>
      <c r="X228">
        <f t="shared" si="36"/>
        <v>0</v>
      </c>
      <c r="Y228">
        <f t="shared" si="37"/>
        <v>0</v>
      </c>
    </row>
    <row r="229" spans="1:25" x14ac:dyDescent="0.25">
      <c r="A229" t="s">
        <v>290</v>
      </c>
      <c r="B229" s="1">
        <v>45732</v>
      </c>
      <c r="C229" t="s">
        <v>36</v>
      </c>
      <c r="D229" t="s">
        <v>25</v>
      </c>
      <c r="E229" t="s">
        <v>49</v>
      </c>
      <c r="F229" t="s">
        <v>53</v>
      </c>
      <c r="G229">
        <v>1</v>
      </c>
      <c r="H229">
        <v>1225.8599999999999</v>
      </c>
      <c r="I229">
        <v>0.23</v>
      </c>
      <c r="J229">
        <v>943.91</v>
      </c>
      <c r="K229" t="s">
        <v>58</v>
      </c>
      <c r="L229" t="s">
        <v>29</v>
      </c>
      <c r="M229" t="s">
        <v>21</v>
      </c>
      <c r="N229" t="s">
        <v>22</v>
      </c>
      <c r="O229">
        <f t="shared" si="29"/>
        <v>1225.8599999999999</v>
      </c>
      <c r="P229">
        <f t="shared" si="30"/>
        <v>943.91219999999998</v>
      </c>
      <c r="Q229">
        <f t="shared" si="31"/>
        <v>1954015.6870999979</v>
      </c>
      <c r="T229">
        <f t="shared" si="32"/>
        <v>7014.593770491806</v>
      </c>
      <c r="U229">
        <f t="shared" si="33"/>
        <v>281.94779999999992</v>
      </c>
      <c r="V229" s="4">
        <f t="shared" si="34"/>
        <v>1.8762338276801595E-2</v>
      </c>
      <c r="W229">
        <f t="shared" si="35"/>
        <v>1</v>
      </c>
      <c r="X229">
        <f t="shared" si="36"/>
        <v>0</v>
      </c>
      <c r="Y229">
        <f t="shared" si="37"/>
        <v>0</v>
      </c>
    </row>
    <row r="230" spans="1:25" x14ac:dyDescent="0.25">
      <c r="A230" t="s">
        <v>291</v>
      </c>
      <c r="B230" s="1">
        <v>45808</v>
      </c>
      <c r="C230" t="s">
        <v>36</v>
      </c>
      <c r="D230" t="s">
        <v>43</v>
      </c>
      <c r="E230" t="s">
        <v>17</v>
      </c>
      <c r="F230" t="s">
        <v>32</v>
      </c>
      <c r="G230">
        <v>1</v>
      </c>
      <c r="H230">
        <v>978.84</v>
      </c>
      <c r="I230">
        <v>0.21</v>
      </c>
      <c r="J230">
        <v>773.28</v>
      </c>
      <c r="K230" t="s">
        <v>33</v>
      </c>
      <c r="L230" t="s">
        <v>29</v>
      </c>
      <c r="M230" t="s">
        <v>54</v>
      </c>
      <c r="N230" t="s">
        <v>22</v>
      </c>
      <c r="O230">
        <f t="shared" si="29"/>
        <v>978.84</v>
      </c>
      <c r="P230">
        <f t="shared" si="30"/>
        <v>773.28360000000009</v>
      </c>
      <c r="Q230">
        <f t="shared" si="31"/>
        <v>2058812.7634000003</v>
      </c>
      <c r="T230">
        <f t="shared" si="32"/>
        <v>7014.593770491806</v>
      </c>
      <c r="U230">
        <f t="shared" si="33"/>
        <v>205.55639999999994</v>
      </c>
      <c r="V230" s="4">
        <f t="shared" si="34"/>
        <v>2.1453965918842709E-2</v>
      </c>
      <c r="W230">
        <f t="shared" si="35"/>
        <v>1</v>
      </c>
      <c r="X230">
        <f t="shared" si="36"/>
        <v>0</v>
      </c>
      <c r="Y230">
        <f t="shared" si="37"/>
        <v>0</v>
      </c>
    </row>
    <row r="231" spans="1:25" x14ac:dyDescent="0.25">
      <c r="A231" t="s">
        <v>292</v>
      </c>
      <c r="B231" s="1">
        <v>45691</v>
      </c>
      <c r="C231" t="s">
        <v>15</v>
      </c>
      <c r="D231" t="s">
        <v>39</v>
      </c>
      <c r="E231" t="s">
        <v>49</v>
      </c>
      <c r="F231" t="s">
        <v>56</v>
      </c>
      <c r="G231">
        <v>2</v>
      </c>
      <c r="H231">
        <v>2876.81</v>
      </c>
      <c r="I231">
        <v>0.21</v>
      </c>
      <c r="J231">
        <v>4545.3599999999997</v>
      </c>
      <c r="K231" t="s">
        <v>19</v>
      </c>
      <c r="L231" t="s">
        <v>29</v>
      </c>
      <c r="M231" t="s">
        <v>21</v>
      </c>
      <c r="N231" t="s">
        <v>22</v>
      </c>
      <c r="O231">
        <f t="shared" si="29"/>
        <v>5753.62</v>
      </c>
      <c r="P231">
        <f t="shared" si="30"/>
        <v>4545.3598000000002</v>
      </c>
      <c r="Q231">
        <f t="shared" si="31"/>
        <v>1954015.6870999979</v>
      </c>
      <c r="T231">
        <f t="shared" si="32"/>
        <v>7014.593770491806</v>
      </c>
      <c r="U231">
        <f t="shared" si="33"/>
        <v>1208.2601999999997</v>
      </c>
      <c r="V231" s="4">
        <f t="shared" si="34"/>
        <v>7.2997521560339397E-3</v>
      </c>
      <c r="W231">
        <f t="shared" si="35"/>
        <v>1</v>
      </c>
      <c r="X231">
        <f t="shared" si="36"/>
        <v>0</v>
      </c>
      <c r="Y231">
        <f t="shared" si="37"/>
        <v>0</v>
      </c>
    </row>
    <row r="232" spans="1:25" x14ac:dyDescent="0.25">
      <c r="A232" t="s">
        <v>293</v>
      </c>
      <c r="B232" s="1">
        <v>45764</v>
      </c>
      <c r="C232" t="s">
        <v>36</v>
      </c>
      <c r="D232" t="s">
        <v>25</v>
      </c>
      <c r="E232" t="s">
        <v>61</v>
      </c>
      <c r="F232" t="s">
        <v>62</v>
      </c>
      <c r="G232">
        <v>1</v>
      </c>
      <c r="H232">
        <v>2241.73</v>
      </c>
      <c r="I232">
        <v>0.21</v>
      </c>
      <c r="J232">
        <v>1770.97</v>
      </c>
      <c r="K232" t="s">
        <v>46</v>
      </c>
      <c r="L232" t="s">
        <v>20</v>
      </c>
      <c r="M232" t="s">
        <v>30</v>
      </c>
      <c r="N232" t="s">
        <v>59</v>
      </c>
      <c r="O232">
        <f t="shared" si="29"/>
        <v>2241.73</v>
      </c>
      <c r="P232">
        <f t="shared" si="30"/>
        <v>1770.9667000000002</v>
      </c>
      <c r="Q232">
        <f t="shared" si="31"/>
        <v>1802015.0199999986</v>
      </c>
      <c r="T232">
        <f t="shared" si="32"/>
        <v>6400.6183730158691</v>
      </c>
      <c r="U232">
        <f t="shared" si="33"/>
        <v>470.76329999999984</v>
      </c>
      <c r="V232" s="4">
        <f t="shared" si="34"/>
        <v>9.3677650742952975E-3</v>
      </c>
      <c r="W232">
        <f t="shared" si="35"/>
        <v>0</v>
      </c>
      <c r="X232">
        <f t="shared" si="36"/>
        <v>0</v>
      </c>
      <c r="Y232">
        <f t="shared" si="37"/>
        <v>0</v>
      </c>
    </row>
    <row r="233" spans="1:25" x14ac:dyDescent="0.25">
      <c r="A233" t="s">
        <v>294</v>
      </c>
      <c r="B233" s="1">
        <v>45811</v>
      </c>
      <c r="C233" t="s">
        <v>15</v>
      </c>
      <c r="D233" t="s">
        <v>43</v>
      </c>
      <c r="E233" t="s">
        <v>99</v>
      </c>
      <c r="F233" t="s">
        <v>120</v>
      </c>
      <c r="G233">
        <v>2</v>
      </c>
      <c r="H233">
        <v>1843.47</v>
      </c>
      <c r="I233">
        <v>0.24</v>
      </c>
      <c r="J233">
        <v>2802.07</v>
      </c>
      <c r="K233" t="s">
        <v>41</v>
      </c>
      <c r="L233" t="s">
        <v>34</v>
      </c>
      <c r="M233" t="s">
        <v>30</v>
      </c>
      <c r="N233" t="s">
        <v>22</v>
      </c>
      <c r="O233">
        <f t="shared" si="29"/>
        <v>3686.94</v>
      </c>
      <c r="P233">
        <f t="shared" si="30"/>
        <v>2802.0744</v>
      </c>
      <c r="Q233">
        <f t="shared" si="31"/>
        <v>2189601.9989000014</v>
      </c>
      <c r="T233">
        <f t="shared" si="32"/>
        <v>6557.4564173228364</v>
      </c>
      <c r="U233">
        <f t="shared" si="33"/>
        <v>884.86560000000009</v>
      </c>
      <c r="V233" s="4">
        <f t="shared" si="34"/>
        <v>1.3018926264056371E-2</v>
      </c>
      <c r="W233">
        <f t="shared" si="35"/>
        <v>1</v>
      </c>
      <c r="X233">
        <f t="shared" si="36"/>
        <v>0</v>
      </c>
      <c r="Y233">
        <f t="shared" si="37"/>
        <v>0</v>
      </c>
    </row>
    <row r="234" spans="1:25" x14ac:dyDescent="0.25">
      <c r="A234" t="s">
        <v>295</v>
      </c>
      <c r="B234" s="1">
        <v>45839</v>
      </c>
      <c r="C234" t="s">
        <v>36</v>
      </c>
      <c r="D234" t="s">
        <v>43</v>
      </c>
      <c r="E234" t="s">
        <v>49</v>
      </c>
      <c r="F234" t="s">
        <v>56</v>
      </c>
      <c r="G234">
        <v>1</v>
      </c>
      <c r="H234">
        <v>501.99</v>
      </c>
      <c r="I234">
        <v>0.04</v>
      </c>
      <c r="J234">
        <v>481.91</v>
      </c>
      <c r="K234" t="s">
        <v>46</v>
      </c>
      <c r="L234" t="s">
        <v>20</v>
      </c>
      <c r="M234" t="s">
        <v>21</v>
      </c>
      <c r="N234" t="s">
        <v>22</v>
      </c>
      <c r="O234">
        <f t="shared" si="29"/>
        <v>501.99</v>
      </c>
      <c r="P234">
        <f t="shared" si="30"/>
        <v>481.91039999999998</v>
      </c>
      <c r="Q234">
        <f t="shared" si="31"/>
        <v>1954015.6870999979</v>
      </c>
      <c r="T234">
        <f t="shared" si="32"/>
        <v>6400.6183730158691</v>
      </c>
      <c r="U234">
        <f t="shared" si="33"/>
        <v>20.079600000000028</v>
      </c>
      <c r="V234" s="4">
        <f t="shared" si="34"/>
        <v>7.9682862208410535E-3</v>
      </c>
      <c r="W234">
        <f t="shared" si="35"/>
        <v>1</v>
      </c>
      <c r="X234">
        <f t="shared" si="36"/>
        <v>0</v>
      </c>
      <c r="Y234">
        <f t="shared" si="37"/>
        <v>0</v>
      </c>
    </row>
    <row r="235" spans="1:25" x14ac:dyDescent="0.25">
      <c r="A235" t="s">
        <v>296</v>
      </c>
      <c r="B235" s="1">
        <v>45762</v>
      </c>
      <c r="C235" t="s">
        <v>24</v>
      </c>
      <c r="D235" t="s">
        <v>43</v>
      </c>
      <c r="E235" t="s">
        <v>99</v>
      </c>
      <c r="F235" t="s">
        <v>111</v>
      </c>
      <c r="G235">
        <v>3</v>
      </c>
      <c r="H235">
        <v>2279.21</v>
      </c>
      <c r="I235">
        <v>0.19</v>
      </c>
      <c r="J235">
        <v>5538.48</v>
      </c>
      <c r="K235" t="s">
        <v>58</v>
      </c>
      <c r="L235" t="s">
        <v>20</v>
      </c>
      <c r="M235" t="s">
        <v>54</v>
      </c>
      <c r="N235" t="s">
        <v>22</v>
      </c>
      <c r="O235">
        <f t="shared" si="29"/>
        <v>6837.63</v>
      </c>
      <c r="P235">
        <f t="shared" si="30"/>
        <v>5538.4803000000002</v>
      </c>
      <c r="Q235">
        <f t="shared" si="31"/>
        <v>2189601.9989000014</v>
      </c>
      <c r="T235">
        <f t="shared" si="32"/>
        <v>6400.6183730158691</v>
      </c>
      <c r="U235">
        <f t="shared" si="33"/>
        <v>1299.1496999999999</v>
      </c>
      <c r="V235" s="4">
        <f t="shared" si="34"/>
        <v>8.3362217610487843E-3</v>
      </c>
      <c r="W235">
        <f t="shared" si="35"/>
        <v>1</v>
      </c>
      <c r="X235">
        <f t="shared" si="36"/>
        <v>0</v>
      </c>
      <c r="Y235">
        <f t="shared" si="37"/>
        <v>0</v>
      </c>
    </row>
    <row r="236" spans="1:25" x14ac:dyDescent="0.25">
      <c r="A236" t="s">
        <v>297</v>
      </c>
      <c r="B236" s="1">
        <v>45838</v>
      </c>
      <c r="C236" t="s">
        <v>36</v>
      </c>
      <c r="D236" t="s">
        <v>16</v>
      </c>
      <c r="E236" t="s">
        <v>49</v>
      </c>
      <c r="F236" t="s">
        <v>50</v>
      </c>
      <c r="G236">
        <v>4</v>
      </c>
      <c r="H236">
        <v>606.14</v>
      </c>
      <c r="I236">
        <v>0.02</v>
      </c>
      <c r="J236">
        <v>2376.0700000000002</v>
      </c>
      <c r="K236" t="s">
        <v>33</v>
      </c>
      <c r="L236" t="s">
        <v>29</v>
      </c>
      <c r="M236" t="s">
        <v>21</v>
      </c>
      <c r="N236" t="s">
        <v>22</v>
      </c>
      <c r="O236">
        <f t="shared" si="29"/>
        <v>2424.56</v>
      </c>
      <c r="P236">
        <f t="shared" si="30"/>
        <v>2376.0688</v>
      </c>
      <c r="Q236">
        <f t="shared" si="31"/>
        <v>1954015.6870999979</v>
      </c>
      <c r="T236">
        <f t="shared" si="32"/>
        <v>7014.593770491806</v>
      </c>
      <c r="U236">
        <f t="shared" si="33"/>
        <v>48.491199999999935</v>
      </c>
      <c r="V236" s="4">
        <f t="shared" si="34"/>
        <v>3.2995677566238827E-3</v>
      </c>
      <c r="W236">
        <f t="shared" si="35"/>
        <v>1</v>
      </c>
      <c r="X236">
        <f t="shared" si="36"/>
        <v>0</v>
      </c>
      <c r="Y236">
        <f t="shared" si="37"/>
        <v>0</v>
      </c>
    </row>
    <row r="237" spans="1:25" x14ac:dyDescent="0.25">
      <c r="A237" t="s">
        <v>298</v>
      </c>
      <c r="B237" s="1">
        <v>45660</v>
      </c>
      <c r="C237" t="s">
        <v>24</v>
      </c>
      <c r="D237" t="s">
        <v>43</v>
      </c>
      <c r="E237" t="s">
        <v>99</v>
      </c>
      <c r="F237" t="s">
        <v>115</v>
      </c>
      <c r="G237">
        <v>4</v>
      </c>
      <c r="H237">
        <v>3917.93</v>
      </c>
      <c r="I237">
        <v>0.18</v>
      </c>
      <c r="J237">
        <v>12850.81</v>
      </c>
      <c r="K237" t="s">
        <v>46</v>
      </c>
      <c r="L237" t="s">
        <v>34</v>
      </c>
      <c r="M237" t="s">
        <v>21</v>
      </c>
      <c r="N237" t="s">
        <v>22</v>
      </c>
      <c r="O237">
        <f t="shared" si="29"/>
        <v>15671.72</v>
      </c>
      <c r="P237">
        <f t="shared" si="30"/>
        <v>12850.8104</v>
      </c>
      <c r="Q237">
        <f t="shared" si="31"/>
        <v>2189601.9989000014</v>
      </c>
      <c r="T237">
        <f t="shared" si="32"/>
        <v>6557.4564173228364</v>
      </c>
      <c r="U237">
        <f t="shared" si="33"/>
        <v>2820.909599999999</v>
      </c>
      <c r="V237" s="4">
        <f t="shared" si="34"/>
        <v>4.5942627867266647E-3</v>
      </c>
      <c r="W237">
        <f t="shared" si="35"/>
        <v>1</v>
      </c>
      <c r="X237">
        <f t="shared" si="36"/>
        <v>0</v>
      </c>
      <c r="Y237">
        <f t="shared" si="37"/>
        <v>0</v>
      </c>
    </row>
    <row r="238" spans="1:25" x14ac:dyDescent="0.25">
      <c r="A238" t="s">
        <v>299</v>
      </c>
      <c r="B238" s="1">
        <v>45776</v>
      </c>
      <c r="C238" t="s">
        <v>52</v>
      </c>
      <c r="D238" t="s">
        <v>25</v>
      </c>
      <c r="E238" t="s">
        <v>61</v>
      </c>
      <c r="F238" t="s">
        <v>92</v>
      </c>
      <c r="G238">
        <v>3</v>
      </c>
      <c r="H238">
        <v>1415.19</v>
      </c>
      <c r="I238">
        <v>0.04</v>
      </c>
      <c r="J238">
        <v>4075.75</v>
      </c>
      <c r="K238" t="s">
        <v>19</v>
      </c>
      <c r="L238" t="s">
        <v>34</v>
      </c>
      <c r="M238" t="s">
        <v>54</v>
      </c>
      <c r="N238" t="s">
        <v>22</v>
      </c>
      <c r="O238">
        <f t="shared" si="29"/>
        <v>4245.57</v>
      </c>
      <c r="P238">
        <f t="shared" si="30"/>
        <v>4075.7471999999998</v>
      </c>
      <c r="Q238">
        <f t="shared" si="31"/>
        <v>1802015.0199999986</v>
      </c>
      <c r="T238">
        <f t="shared" si="32"/>
        <v>6557.4564173228364</v>
      </c>
      <c r="U238">
        <f t="shared" si="33"/>
        <v>169.82279999999992</v>
      </c>
      <c r="V238" s="4">
        <f t="shared" si="34"/>
        <v>2.8264755969163152E-3</v>
      </c>
      <c r="W238">
        <f t="shared" si="35"/>
        <v>1</v>
      </c>
      <c r="X238">
        <f t="shared" si="36"/>
        <v>0</v>
      </c>
      <c r="Y238">
        <f t="shared" si="37"/>
        <v>0</v>
      </c>
    </row>
    <row r="239" spans="1:25" x14ac:dyDescent="0.25">
      <c r="A239" t="s">
        <v>300</v>
      </c>
      <c r="B239" s="1">
        <v>45722</v>
      </c>
      <c r="C239" t="s">
        <v>24</v>
      </c>
      <c r="D239" t="s">
        <v>43</v>
      </c>
      <c r="E239" t="s">
        <v>99</v>
      </c>
      <c r="F239" t="s">
        <v>115</v>
      </c>
      <c r="G239">
        <v>2</v>
      </c>
      <c r="H239">
        <v>3632.41</v>
      </c>
      <c r="I239">
        <v>0.12</v>
      </c>
      <c r="J239">
        <v>6393.04</v>
      </c>
      <c r="K239" t="s">
        <v>46</v>
      </c>
      <c r="L239" t="s">
        <v>34</v>
      </c>
      <c r="M239" t="s">
        <v>21</v>
      </c>
      <c r="N239" t="s">
        <v>22</v>
      </c>
      <c r="O239">
        <f t="shared" si="29"/>
        <v>7264.82</v>
      </c>
      <c r="P239">
        <f t="shared" si="30"/>
        <v>6393.0415999999996</v>
      </c>
      <c r="Q239">
        <f t="shared" si="31"/>
        <v>2189601.9989000014</v>
      </c>
      <c r="T239">
        <f t="shared" si="32"/>
        <v>6557.4564173228364</v>
      </c>
      <c r="U239">
        <f t="shared" si="33"/>
        <v>871.77840000000015</v>
      </c>
      <c r="V239" s="4">
        <f t="shared" si="34"/>
        <v>3.3035918302174038E-3</v>
      </c>
      <c r="W239">
        <f t="shared" si="35"/>
        <v>1</v>
      </c>
      <c r="X239">
        <f t="shared" si="36"/>
        <v>0</v>
      </c>
      <c r="Y239">
        <f t="shared" si="37"/>
        <v>0</v>
      </c>
    </row>
    <row r="240" spans="1:25" x14ac:dyDescent="0.25">
      <c r="A240" t="s">
        <v>301</v>
      </c>
      <c r="B240" s="1">
        <v>45754</v>
      </c>
      <c r="C240" t="s">
        <v>24</v>
      </c>
      <c r="D240" t="s">
        <v>39</v>
      </c>
      <c r="E240" t="s">
        <v>61</v>
      </c>
      <c r="F240" t="s">
        <v>66</v>
      </c>
      <c r="G240">
        <v>5</v>
      </c>
      <c r="H240">
        <v>1961.46</v>
      </c>
      <c r="I240">
        <v>0.22</v>
      </c>
      <c r="J240">
        <v>7649.69</v>
      </c>
      <c r="K240" t="s">
        <v>41</v>
      </c>
      <c r="L240" t="s">
        <v>34</v>
      </c>
      <c r="M240" t="s">
        <v>30</v>
      </c>
      <c r="N240" t="s">
        <v>22</v>
      </c>
      <c r="O240">
        <f t="shared" si="29"/>
        <v>9807.2999999999993</v>
      </c>
      <c r="P240">
        <f t="shared" si="30"/>
        <v>7649.6939999999995</v>
      </c>
      <c r="Q240">
        <f t="shared" si="31"/>
        <v>1802015.0199999986</v>
      </c>
      <c r="T240">
        <f t="shared" si="32"/>
        <v>6557.4564173228364</v>
      </c>
      <c r="U240">
        <f t="shared" si="33"/>
        <v>2157.6059999999998</v>
      </c>
      <c r="V240" s="4">
        <f t="shared" si="34"/>
        <v>1.12161349199066E-2</v>
      </c>
      <c r="W240">
        <f t="shared" si="35"/>
        <v>1</v>
      </c>
      <c r="X240">
        <f t="shared" si="36"/>
        <v>0</v>
      </c>
      <c r="Y240">
        <f t="shared" si="37"/>
        <v>0</v>
      </c>
    </row>
    <row r="241" spans="1:25" x14ac:dyDescent="0.25">
      <c r="A241" t="s">
        <v>302</v>
      </c>
      <c r="B241" s="1">
        <v>45663</v>
      </c>
      <c r="C241" t="s">
        <v>15</v>
      </c>
      <c r="D241" t="s">
        <v>39</v>
      </c>
      <c r="E241" t="s">
        <v>27</v>
      </c>
      <c r="F241" t="s">
        <v>68</v>
      </c>
      <c r="G241">
        <v>2</v>
      </c>
      <c r="H241">
        <v>2447.15</v>
      </c>
      <c r="I241">
        <v>0.04</v>
      </c>
      <c r="J241">
        <v>4698.53</v>
      </c>
      <c r="K241" t="s">
        <v>46</v>
      </c>
      <c r="L241" t="s">
        <v>29</v>
      </c>
      <c r="M241" t="s">
        <v>30</v>
      </c>
      <c r="N241" t="s">
        <v>22</v>
      </c>
      <c r="O241">
        <f t="shared" si="29"/>
        <v>4894.3</v>
      </c>
      <c r="P241">
        <f t="shared" si="30"/>
        <v>4698.5280000000002</v>
      </c>
      <c r="Q241">
        <f t="shared" si="31"/>
        <v>1975775.7839999988</v>
      </c>
      <c r="T241">
        <f t="shared" si="32"/>
        <v>7014.593770491806</v>
      </c>
      <c r="U241">
        <f t="shared" si="33"/>
        <v>195.77199999999993</v>
      </c>
      <c r="V241" s="4">
        <f t="shared" si="34"/>
        <v>1.6345544817440699E-3</v>
      </c>
      <c r="W241">
        <f t="shared" si="35"/>
        <v>1</v>
      </c>
      <c r="X241">
        <f t="shared" si="36"/>
        <v>0</v>
      </c>
      <c r="Y241">
        <f t="shared" si="37"/>
        <v>0</v>
      </c>
    </row>
    <row r="242" spans="1:25" x14ac:dyDescent="0.25">
      <c r="A242" t="s">
        <v>303</v>
      </c>
      <c r="B242" s="1">
        <v>45681</v>
      </c>
      <c r="C242" t="s">
        <v>15</v>
      </c>
      <c r="D242" t="s">
        <v>43</v>
      </c>
      <c r="E242" t="s">
        <v>49</v>
      </c>
      <c r="F242" t="s">
        <v>73</v>
      </c>
      <c r="G242">
        <v>4</v>
      </c>
      <c r="H242">
        <v>1888.58</v>
      </c>
      <c r="I242">
        <v>0.23</v>
      </c>
      <c r="J242">
        <v>5816.83</v>
      </c>
      <c r="K242" t="s">
        <v>41</v>
      </c>
      <c r="L242" t="s">
        <v>34</v>
      </c>
      <c r="M242" t="s">
        <v>54</v>
      </c>
      <c r="N242" t="s">
        <v>22</v>
      </c>
      <c r="O242">
        <f t="shared" si="29"/>
        <v>7554.32</v>
      </c>
      <c r="P242">
        <f t="shared" si="30"/>
        <v>5816.8263999999999</v>
      </c>
      <c r="Q242">
        <f t="shared" si="31"/>
        <v>1954015.6870999979</v>
      </c>
      <c r="T242">
        <f t="shared" si="32"/>
        <v>6557.4564173228364</v>
      </c>
      <c r="U242">
        <f t="shared" si="33"/>
        <v>1737.4935999999998</v>
      </c>
      <c r="V242" s="4">
        <f t="shared" si="34"/>
        <v>1.2178462124982792E-2</v>
      </c>
      <c r="W242">
        <f t="shared" si="35"/>
        <v>1</v>
      </c>
      <c r="X242">
        <f t="shared" si="36"/>
        <v>0</v>
      </c>
      <c r="Y242">
        <f t="shared" si="37"/>
        <v>0</v>
      </c>
    </row>
    <row r="243" spans="1:25" x14ac:dyDescent="0.25">
      <c r="A243" t="s">
        <v>304</v>
      </c>
      <c r="B243" s="1">
        <v>45840</v>
      </c>
      <c r="C243" t="s">
        <v>48</v>
      </c>
      <c r="D243" t="s">
        <v>25</v>
      </c>
      <c r="E243" t="s">
        <v>27</v>
      </c>
      <c r="F243" t="s">
        <v>79</v>
      </c>
      <c r="G243">
        <v>3</v>
      </c>
      <c r="H243">
        <v>4173.28</v>
      </c>
      <c r="I243">
        <v>0.02</v>
      </c>
      <c r="J243">
        <v>12269.44</v>
      </c>
      <c r="K243" t="s">
        <v>19</v>
      </c>
      <c r="L243" t="s">
        <v>34</v>
      </c>
      <c r="M243" t="s">
        <v>30</v>
      </c>
      <c r="N243" t="s">
        <v>22</v>
      </c>
      <c r="O243">
        <f t="shared" si="29"/>
        <v>12519.84</v>
      </c>
      <c r="P243">
        <f t="shared" si="30"/>
        <v>12269.4432</v>
      </c>
      <c r="Q243">
        <f t="shared" si="31"/>
        <v>1975775.7839999988</v>
      </c>
      <c r="T243">
        <f t="shared" si="32"/>
        <v>6557.4564173228364</v>
      </c>
      <c r="U243">
        <f t="shared" si="33"/>
        <v>250.39680000000044</v>
      </c>
      <c r="V243" s="4">
        <f t="shared" si="34"/>
        <v>4.7923935130161406E-4</v>
      </c>
      <c r="W243">
        <f t="shared" si="35"/>
        <v>1</v>
      </c>
      <c r="X243">
        <f t="shared" si="36"/>
        <v>0</v>
      </c>
      <c r="Y243">
        <f t="shared" si="37"/>
        <v>0</v>
      </c>
    </row>
    <row r="244" spans="1:25" x14ac:dyDescent="0.25">
      <c r="A244" t="s">
        <v>305</v>
      </c>
      <c r="B244" s="1">
        <v>45730</v>
      </c>
      <c r="C244" t="s">
        <v>15</v>
      </c>
      <c r="D244" t="s">
        <v>25</v>
      </c>
      <c r="E244" t="s">
        <v>99</v>
      </c>
      <c r="F244" t="s">
        <v>100</v>
      </c>
      <c r="G244">
        <v>4</v>
      </c>
      <c r="H244">
        <v>3966.48</v>
      </c>
      <c r="I244">
        <v>0.02</v>
      </c>
      <c r="J244">
        <v>15548.6</v>
      </c>
      <c r="K244" t="s">
        <v>19</v>
      </c>
      <c r="L244" t="s">
        <v>29</v>
      </c>
      <c r="M244" t="s">
        <v>21</v>
      </c>
      <c r="N244" t="s">
        <v>22</v>
      </c>
      <c r="O244">
        <f t="shared" si="29"/>
        <v>15865.92</v>
      </c>
      <c r="P244">
        <f t="shared" si="30"/>
        <v>15548.6016</v>
      </c>
      <c r="Q244">
        <f t="shared" si="31"/>
        <v>2189601.9989000014</v>
      </c>
      <c r="T244">
        <f t="shared" si="32"/>
        <v>7014.593770491806</v>
      </c>
      <c r="U244">
        <f t="shared" si="33"/>
        <v>317.31840000000011</v>
      </c>
      <c r="V244" s="4">
        <f t="shared" si="34"/>
        <v>5.0422540892680666E-4</v>
      </c>
      <c r="W244">
        <f t="shared" si="35"/>
        <v>1</v>
      </c>
      <c r="X244">
        <f t="shared" si="36"/>
        <v>0</v>
      </c>
      <c r="Y244">
        <f t="shared" si="37"/>
        <v>0</v>
      </c>
    </row>
    <row r="245" spans="1:25" x14ac:dyDescent="0.25">
      <c r="A245" t="s">
        <v>306</v>
      </c>
      <c r="B245" s="1">
        <v>45830</v>
      </c>
      <c r="C245" t="s">
        <v>36</v>
      </c>
      <c r="D245" t="s">
        <v>43</v>
      </c>
      <c r="E245" t="s">
        <v>27</v>
      </c>
      <c r="F245" t="s">
        <v>87</v>
      </c>
      <c r="G245">
        <v>5</v>
      </c>
      <c r="H245">
        <v>3009.72</v>
      </c>
      <c r="I245">
        <v>0.23</v>
      </c>
      <c r="J245">
        <v>11587.42</v>
      </c>
      <c r="K245" t="s">
        <v>58</v>
      </c>
      <c r="L245" t="s">
        <v>34</v>
      </c>
      <c r="M245" t="s">
        <v>54</v>
      </c>
      <c r="N245" t="s">
        <v>22</v>
      </c>
      <c r="O245">
        <f t="shared" si="29"/>
        <v>15048.599999999999</v>
      </c>
      <c r="P245">
        <f t="shared" si="30"/>
        <v>11587.421999999999</v>
      </c>
      <c r="Q245">
        <f t="shared" si="31"/>
        <v>1975775.7839999988</v>
      </c>
      <c r="T245">
        <f t="shared" si="32"/>
        <v>6557.4564173228364</v>
      </c>
      <c r="U245">
        <f t="shared" si="33"/>
        <v>3461.1779999999999</v>
      </c>
      <c r="V245" s="4">
        <f t="shared" si="34"/>
        <v>7.6419068883484195E-3</v>
      </c>
      <c r="W245">
        <f t="shared" si="35"/>
        <v>1</v>
      </c>
      <c r="X245">
        <f t="shared" si="36"/>
        <v>0</v>
      </c>
      <c r="Y245">
        <f t="shared" si="37"/>
        <v>0</v>
      </c>
    </row>
    <row r="246" spans="1:25" x14ac:dyDescent="0.25">
      <c r="A246" t="s">
        <v>307</v>
      </c>
      <c r="B246" s="1">
        <v>45821</v>
      </c>
      <c r="C246" t="s">
        <v>36</v>
      </c>
      <c r="D246" t="s">
        <v>16</v>
      </c>
      <c r="E246" t="s">
        <v>99</v>
      </c>
      <c r="F246" t="s">
        <v>100</v>
      </c>
      <c r="G246">
        <v>4</v>
      </c>
      <c r="H246">
        <v>4837.37</v>
      </c>
      <c r="I246">
        <v>0.08</v>
      </c>
      <c r="J246">
        <v>17801.52</v>
      </c>
      <c r="K246" t="s">
        <v>58</v>
      </c>
      <c r="L246" t="s">
        <v>29</v>
      </c>
      <c r="M246" t="s">
        <v>30</v>
      </c>
      <c r="N246" t="s">
        <v>22</v>
      </c>
      <c r="O246">
        <f t="shared" si="29"/>
        <v>19349.48</v>
      </c>
      <c r="P246">
        <f t="shared" si="30"/>
        <v>17801.5216</v>
      </c>
      <c r="Q246">
        <f t="shared" si="31"/>
        <v>2189601.9989000014</v>
      </c>
      <c r="T246">
        <f t="shared" si="32"/>
        <v>7014.593770491806</v>
      </c>
      <c r="U246">
        <f t="shared" si="33"/>
        <v>1547.9583999999995</v>
      </c>
      <c r="V246" s="4">
        <f t="shared" si="34"/>
        <v>1.6537912129938378E-3</v>
      </c>
      <c r="W246">
        <f t="shared" si="35"/>
        <v>1</v>
      </c>
      <c r="X246">
        <f t="shared" si="36"/>
        <v>0</v>
      </c>
      <c r="Y246">
        <f t="shared" si="37"/>
        <v>0</v>
      </c>
    </row>
    <row r="247" spans="1:25" x14ac:dyDescent="0.25">
      <c r="A247" t="s">
        <v>308</v>
      </c>
      <c r="B247" s="1">
        <v>45816</v>
      </c>
      <c r="C247" t="s">
        <v>36</v>
      </c>
      <c r="D247" t="s">
        <v>25</v>
      </c>
      <c r="E247" t="s">
        <v>99</v>
      </c>
      <c r="F247" t="s">
        <v>100</v>
      </c>
      <c r="G247">
        <v>5</v>
      </c>
      <c r="H247">
        <v>3469.56</v>
      </c>
      <c r="I247">
        <v>0.06</v>
      </c>
      <c r="J247">
        <v>16306.93</v>
      </c>
      <c r="K247" t="s">
        <v>33</v>
      </c>
      <c r="L247" t="s">
        <v>29</v>
      </c>
      <c r="M247" t="s">
        <v>30</v>
      </c>
      <c r="N247" t="s">
        <v>22</v>
      </c>
      <c r="O247">
        <f t="shared" si="29"/>
        <v>17347.8</v>
      </c>
      <c r="P247">
        <f t="shared" si="30"/>
        <v>16306.931999999999</v>
      </c>
      <c r="Q247">
        <f t="shared" si="31"/>
        <v>2189601.9989000014</v>
      </c>
      <c r="T247">
        <f t="shared" si="32"/>
        <v>7014.593770491806</v>
      </c>
      <c r="U247">
        <f t="shared" si="33"/>
        <v>1040.8680000000004</v>
      </c>
      <c r="V247" s="4">
        <f t="shared" si="34"/>
        <v>1.7293259087607649E-3</v>
      </c>
      <c r="W247">
        <f t="shared" si="35"/>
        <v>1</v>
      </c>
      <c r="X247">
        <f t="shared" si="36"/>
        <v>0</v>
      </c>
      <c r="Y247">
        <f t="shared" si="37"/>
        <v>0</v>
      </c>
    </row>
    <row r="248" spans="1:25" x14ac:dyDescent="0.25">
      <c r="A248" t="s">
        <v>309</v>
      </c>
      <c r="B248" s="1">
        <v>45719</v>
      </c>
      <c r="C248" t="s">
        <v>15</v>
      </c>
      <c r="D248" t="s">
        <v>16</v>
      </c>
      <c r="E248" t="s">
        <v>27</v>
      </c>
      <c r="F248" t="s">
        <v>68</v>
      </c>
      <c r="G248">
        <v>1</v>
      </c>
      <c r="H248">
        <v>1547.62</v>
      </c>
      <c r="I248">
        <v>0.23</v>
      </c>
      <c r="J248">
        <v>1191.67</v>
      </c>
      <c r="K248" t="s">
        <v>58</v>
      </c>
      <c r="L248" t="s">
        <v>34</v>
      </c>
      <c r="M248" t="s">
        <v>54</v>
      </c>
      <c r="N248" t="s">
        <v>88</v>
      </c>
      <c r="O248">
        <f t="shared" si="29"/>
        <v>1547.62</v>
      </c>
      <c r="P248">
        <f t="shared" si="30"/>
        <v>1191.6674</v>
      </c>
      <c r="Q248">
        <f t="shared" si="31"/>
        <v>1975775.7839999988</v>
      </c>
      <c r="T248">
        <f t="shared" si="32"/>
        <v>6557.4564173228364</v>
      </c>
      <c r="U248">
        <f t="shared" si="33"/>
        <v>355.95259999999985</v>
      </c>
      <c r="V248" s="4">
        <f t="shared" si="34"/>
        <v>1.4861529315981961E-2</v>
      </c>
      <c r="W248">
        <f t="shared" si="35"/>
        <v>0</v>
      </c>
      <c r="X248">
        <f t="shared" si="36"/>
        <v>0</v>
      </c>
      <c r="Y248">
        <f t="shared" si="37"/>
        <v>1</v>
      </c>
    </row>
    <row r="249" spans="1:25" x14ac:dyDescent="0.25">
      <c r="A249" t="s">
        <v>310</v>
      </c>
      <c r="B249" s="1">
        <v>45706</v>
      </c>
      <c r="C249" t="s">
        <v>15</v>
      </c>
      <c r="D249" t="s">
        <v>25</v>
      </c>
      <c r="E249" t="s">
        <v>61</v>
      </c>
      <c r="F249" t="s">
        <v>66</v>
      </c>
      <c r="G249">
        <v>2</v>
      </c>
      <c r="H249">
        <v>2653.46</v>
      </c>
      <c r="I249">
        <v>0.09</v>
      </c>
      <c r="J249">
        <v>4829.3</v>
      </c>
      <c r="K249" t="s">
        <v>46</v>
      </c>
      <c r="L249" t="s">
        <v>34</v>
      </c>
      <c r="M249" t="s">
        <v>54</v>
      </c>
      <c r="N249" t="s">
        <v>22</v>
      </c>
      <c r="O249">
        <f t="shared" si="29"/>
        <v>5306.92</v>
      </c>
      <c r="P249">
        <f t="shared" si="30"/>
        <v>4829.2972</v>
      </c>
      <c r="Q249">
        <f t="shared" si="31"/>
        <v>1802015.0199999986</v>
      </c>
      <c r="T249">
        <f t="shared" si="32"/>
        <v>6557.4564173228364</v>
      </c>
      <c r="U249">
        <f t="shared" si="33"/>
        <v>477.6228000000001</v>
      </c>
      <c r="V249" s="4">
        <f t="shared" si="34"/>
        <v>3.3917978789957262E-3</v>
      </c>
      <c r="W249">
        <f t="shared" si="35"/>
        <v>1</v>
      </c>
      <c r="X249">
        <f t="shared" si="36"/>
        <v>0</v>
      </c>
      <c r="Y249">
        <f t="shared" si="37"/>
        <v>0</v>
      </c>
    </row>
    <row r="250" spans="1:25" x14ac:dyDescent="0.25">
      <c r="A250" t="s">
        <v>311</v>
      </c>
      <c r="B250" s="1">
        <v>45671</v>
      </c>
      <c r="C250" t="s">
        <v>24</v>
      </c>
      <c r="D250" t="s">
        <v>43</v>
      </c>
      <c r="E250" t="s">
        <v>49</v>
      </c>
      <c r="F250" t="s">
        <v>53</v>
      </c>
      <c r="G250">
        <v>1</v>
      </c>
      <c r="H250">
        <v>210.67</v>
      </c>
      <c r="I250">
        <v>0.09</v>
      </c>
      <c r="J250">
        <v>191.71</v>
      </c>
      <c r="K250" t="s">
        <v>46</v>
      </c>
      <c r="L250" t="s">
        <v>20</v>
      </c>
      <c r="M250" t="s">
        <v>54</v>
      </c>
      <c r="N250" t="s">
        <v>37</v>
      </c>
      <c r="O250">
        <f t="shared" si="29"/>
        <v>210.67</v>
      </c>
      <c r="P250">
        <f t="shared" si="30"/>
        <v>191.7097</v>
      </c>
      <c r="Q250">
        <f t="shared" si="31"/>
        <v>1954015.6870999979</v>
      </c>
      <c r="T250">
        <f t="shared" si="32"/>
        <v>6400.6183730158691</v>
      </c>
      <c r="U250">
        <f t="shared" si="33"/>
        <v>18.960299999999989</v>
      </c>
      <c r="V250" s="4">
        <f t="shared" si="34"/>
        <v>4.2720843024635691E-2</v>
      </c>
      <c r="W250">
        <f t="shared" si="35"/>
        <v>0</v>
      </c>
      <c r="X250">
        <f t="shared" si="36"/>
        <v>1</v>
      </c>
      <c r="Y250">
        <f t="shared" si="37"/>
        <v>0</v>
      </c>
    </row>
    <row r="251" spans="1:25" x14ac:dyDescent="0.25">
      <c r="A251" t="s">
        <v>312</v>
      </c>
      <c r="B251" s="1">
        <v>45706</v>
      </c>
      <c r="C251" t="s">
        <v>36</v>
      </c>
      <c r="D251" t="s">
        <v>43</v>
      </c>
      <c r="E251" t="s">
        <v>61</v>
      </c>
      <c r="F251" t="s">
        <v>75</v>
      </c>
      <c r="G251">
        <v>5</v>
      </c>
      <c r="H251">
        <v>2189.21</v>
      </c>
      <c r="I251">
        <v>0.12</v>
      </c>
      <c r="J251">
        <v>9632.52</v>
      </c>
      <c r="K251" t="s">
        <v>19</v>
      </c>
      <c r="L251" t="s">
        <v>34</v>
      </c>
      <c r="M251" t="s">
        <v>30</v>
      </c>
      <c r="N251" t="s">
        <v>22</v>
      </c>
      <c r="O251">
        <f t="shared" si="29"/>
        <v>10946.05</v>
      </c>
      <c r="P251">
        <f t="shared" si="30"/>
        <v>9632.5239999999994</v>
      </c>
      <c r="Q251">
        <f t="shared" si="31"/>
        <v>1802015.0199999986</v>
      </c>
      <c r="T251">
        <f t="shared" si="32"/>
        <v>6557.4564173228364</v>
      </c>
      <c r="U251">
        <f t="shared" si="33"/>
        <v>1313.5259999999998</v>
      </c>
      <c r="V251" s="4">
        <f t="shared" si="34"/>
        <v>5.481429374066444E-3</v>
      </c>
      <c r="W251">
        <f t="shared" si="35"/>
        <v>1</v>
      </c>
      <c r="X251">
        <f t="shared" si="36"/>
        <v>0</v>
      </c>
      <c r="Y251">
        <f t="shared" si="37"/>
        <v>0</v>
      </c>
    </row>
    <row r="252" spans="1:25" x14ac:dyDescent="0.25">
      <c r="A252" t="s">
        <v>313</v>
      </c>
      <c r="B252" s="1">
        <v>45830</v>
      </c>
      <c r="C252" t="s">
        <v>24</v>
      </c>
      <c r="D252" t="s">
        <v>43</v>
      </c>
      <c r="E252" t="s">
        <v>49</v>
      </c>
      <c r="F252" t="s">
        <v>50</v>
      </c>
      <c r="G252">
        <v>4</v>
      </c>
      <c r="H252">
        <v>3001.8</v>
      </c>
      <c r="I252">
        <v>0.1</v>
      </c>
      <c r="J252">
        <v>10806.48</v>
      </c>
      <c r="K252" t="s">
        <v>33</v>
      </c>
      <c r="L252" t="s">
        <v>20</v>
      </c>
      <c r="M252" t="s">
        <v>21</v>
      </c>
      <c r="N252" t="s">
        <v>22</v>
      </c>
      <c r="O252">
        <f t="shared" si="29"/>
        <v>12007.2</v>
      </c>
      <c r="P252">
        <f t="shared" si="30"/>
        <v>10806.480000000001</v>
      </c>
      <c r="Q252">
        <f t="shared" si="31"/>
        <v>1954015.6870999979</v>
      </c>
      <c r="T252">
        <f t="shared" si="32"/>
        <v>6400.6183730158691</v>
      </c>
      <c r="U252">
        <f t="shared" si="33"/>
        <v>1200.7199999999993</v>
      </c>
      <c r="V252" s="4">
        <f t="shared" si="34"/>
        <v>3.3313345326137652E-3</v>
      </c>
      <c r="W252">
        <f t="shared" si="35"/>
        <v>1</v>
      </c>
      <c r="X252">
        <f t="shared" si="36"/>
        <v>0</v>
      </c>
      <c r="Y252">
        <f t="shared" si="37"/>
        <v>0</v>
      </c>
    </row>
    <row r="253" spans="1:25" x14ac:dyDescent="0.25">
      <c r="A253" t="s">
        <v>314</v>
      </c>
      <c r="B253" s="1">
        <v>45770</v>
      </c>
      <c r="C253" t="s">
        <v>36</v>
      </c>
      <c r="D253" t="s">
        <v>25</v>
      </c>
      <c r="E253" t="s">
        <v>17</v>
      </c>
      <c r="F253" t="s">
        <v>18</v>
      </c>
      <c r="G253">
        <v>3</v>
      </c>
      <c r="H253">
        <v>1065.6600000000001</v>
      </c>
      <c r="I253">
        <v>0.03</v>
      </c>
      <c r="J253">
        <v>3101.07</v>
      </c>
      <c r="K253" t="s">
        <v>19</v>
      </c>
      <c r="L253" t="s">
        <v>34</v>
      </c>
      <c r="M253" t="s">
        <v>21</v>
      </c>
      <c r="N253" t="s">
        <v>22</v>
      </c>
      <c r="O253">
        <f t="shared" si="29"/>
        <v>3196.9800000000005</v>
      </c>
      <c r="P253">
        <f t="shared" si="30"/>
        <v>3101.0706000000005</v>
      </c>
      <c r="Q253">
        <f t="shared" si="31"/>
        <v>2058812.7634000003</v>
      </c>
      <c r="T253">
        <f t="shared" si="32"/>
        <v>6557.4564173228364</v>
      </c>
      <c r="U253">
        <f t="shared" si="33"/>
        <v>95.909400000000005</v>
      </c>
      <c r="V253" s="4">
        <f t="shared" si="34"/>
        <v>2.8151568042339955E-3</v>
      </c>
      <c r="W253">
        <f t="shared" si="35"/>
        <v>1</v>
      </c>
      <c r="X253">
        <f t="shared" si="36"/>
        <v>0</v>
      </c>
      <c r="Y253">
        <f t="shared" si="37"/>
        <v>0</v>
      </c>
    </row>
    <row r="254" spans="1:25" x14ac:dyDescent="0.25">
      <c r="A254" t="s">
        <v>315</v>
      </c>
      <c r="B254" s="1">
        <v>45675</v>
      </c>
      <c r="C254" t="s">
        <v>36</v>
      </c>
      <c r="D254" t="s">
        <v>43</v>
      </c>
      <c r="E254" t="s">
        <v>99</v>
      </c>
      <c r="F254" t="s">
        <v>115</v>
      </c>
      <c r="G254">
        <v>1</v>
      </c>
      <c r="H254">
        <v>1804.83</v>
      </c>
      <c r="I254">
        <v>0.21</v>
      </c>
      <c r="J254">
        <v>1425.82</v>
      </c>
      <c r="K254" t="s">
        <v>41</v>
      </c>
      <c r="L254" t="s">
        <v>29</v>
      </c>
      <c r="M254" t="s">
        <v>21</v>
      </c>
      <c r="N254" t="s">
        <v>88</v>
      </c>
      <c r="O254">
        <f t="shared" si="29"/>
        <v>1804.83</v>
      </c>
      <c r="P254">
        <f t="shared" si="30"/>
        <v>1425.8157000000001</v>
      </c>
      <c r="Q254">
        <f t="shared" si="31"/>
        <v>2189601.9989000014</v>
      </c>
      <c r="T254">
        <f t="shared" si="32"/>
        <v>7014.593770491806</v>
      </c>
      <c r="U254">
        <f t="shared" si="33"/>
        <v>379.01429999999982</v>
      </c>
      <c r="V254" s="4">
        <f t="shared" si="34"/>
        <v>1.1635444889546384E-2</v>
      </c>
      <c r="W254">
        <f t="shared" si="35"/>
        <v>0</v>
      </c>
      <c r="X254">
        <f t="shared" si="36"/>
        <v>0</v>
      </c>
      <c r="Y254">
        <f t="shared" si="37"/>
        <v>1</v>
      </c>
    </row>
    <row r="255" spans="1:25" x14ac:dyDescent="0.25">
      <c r="A255" t="s">
        <v>316</v>
      </c>
      <c r="B255" s="1">
        <v>45676</v>
      </c>
      <c r="C255" t="s">
        <v>52</v>
      </c>
      <c r="D255" t="s">
        <v>43</v>
      </c>
      <c r="E255" t="s">
        <v>99</v>
      </c>
      <c r="F255" t="s">
        <v>120</v>
      </c>
      <c r="G255">
        <v>2</v>
      </c>
      <c r="H255">
        <v>1596.36</v>
      </c>
      <c r="I255">
        <v>0.05</v>
      </c>
      <c r="J255">
        <v>3033.08</v>
      </c>
      <c r="K255" t="s">
        <v>46</v>
      </c>
      <c r="L255" t="s">
        <v>20</v>
      </c>
      <c r="M255" t="s">
        <v>21</v>
      </c>
      <c r="N255" t="s">
        <v>22</v>
      </c>
      <c r="O255">
        <f t="shared" si="29"/>
        <v>3192.72</v>
      </c>
      <c r="P255">
        <f t="shared" si="30"/>
        <v>3033.0839999999998</v>
      </c>
      <c r="Q255">
        <f t="shared" si="31"/>
        <v>2189601.9989000014</v>
      </c>
      <c r="T255">
        <f t="shared" si="32"/>
        <v>6400.6183730158691</v>
      </c>
      <c r="U255">
        <f t="shared" si="33"/>
        <v>159.63599999999997</v>
      </c>
      <c r="V255" s="4">
        <f t="shared" si="34"/>
        <v>3.1321255857074846E-3</v>
      </c>
      <c r="W255">
        <f t="shared" si="35"/>
        <v>1</v>
      </c>
      <c r="X255">
        <f t="shared" si="36"/>
        <v>0</v>
      </c>
      <c r="Y255">
        <f t="shared" si="37"/>
        <v>0</v>
      </c>
    </row>
    <row r="256" spans="1:25" x14ac:dyDescent="0.25">
      <c r="A256" t="s">
        <v>317</v>
      </c>
      <c r="B256" s="1">
        <v>45802</v>
      </c>
      <c r="C256" t="s">
        <v>36</v>
      </c>
      <c r="D256" t="s">
        <v>43</v>
      </c>
      <c r="E256" t="s">
        <v>49</v>
      </c>
      <c r="F256" t="s">
        <v>73</v>
      </c>
      <c r="G256">
        <v>2</v>
      </c>
      <c r="H256">
        <v>2484.6799999999998</v>
      </c>
      <c r="I256">
        <v>0.13</v>
      </c>
      <c r="J256">
        <v>4323.34</v>
      </c>
      <c r="K256" t="s">
        <v>41</v>
      </c>
      <c r="L256" t="s">
        <v>34</v>
      </c>
      <c r="M256" t="s">
        <v>21</v>
      </c>
      <c r="N256" t="s">
        <v>22</v>
      </c>
      <c r="O256">
        <f t="shared" si="29"/>
        <v>4969.3599999999997</v>
      </c>
      <c r="P256">
        <f t="shared" si="30"/>
        <v>4323.3431999999993</v>
      </c>
      <c r="Q256">
        <f t="shared" si="31"/>
        <v>1954015.6870999979</v>
      </c>
      <c r="T256">
        <f t="shared" si="32"/>
        <v>6557.4564173228364</v>
      </c>
      <c r="U256">
        <f t="shared" si="33"/>
        <v>646.01680000000033</v>
      </c>
      <c r="V256" s="4">
        <f t="shared" si="34"/>
        <v>5.2320620764042059E-3</v>
      </c>
      <c r="W256">
        <f t="shared" si="35"/>
        <v>1</v>
      </c>
      <c r="X256">
        <f t="shared" si="36"/>
        <v>0</v>
      </c>
      <c r="Y256">
        <f t="shared" si="37"/>
        <v>0</v>
      </c>
    </row>
    <row r="257" spans="1:25" x14ac:dyDescent="0.25">
      <c r="A257" t="s">
        <v>318</v>
      </c>
      <c r="B257" s="1">
        <v>45754</v>
      </c>
      <c r="C257" t="s">
        <v>52</v>
      </c>
      <c r="D257" t="s">
        <v>25</v>
      </c>
      <c r="E257" t="s">
        <v>49</v>
      </c>
      <c r="F257" t="s">
        <v>53</v>
      </c>
      <c r="G257">
        <v>4</v>
      </c>
      <c r="H257">
        <v>3135.11</v>
      </c>
      <c r="I257">
        <v>0.22</v>
      </c>
      <c r="J257">
        <v>9781.5400000000009</v>
      </c>
      <c r="K257" t="s">
        <v>19</v>
      </c>
      <c r="L257" t="s">
        <v>34</v>
      </c>
      <c r="M257" t="s">
        <v>54</v>
      </c>
      <c r="N257" t="s">
        <v>22</v>
      </c>
      <c r="O257">
        <f t="shared" si="29"/>
        <v>12540.44</v>
      </c>
      <c r="P257">
        <f t="shared" si="30"/>
        <v>9781.5432000000001</v>
      </c>
      <c r="Q257">
        <f t="shared" si="31"/>
        <v>1954015.6870999979</v>
      </c>
      <c r="T257">
        <f t="shared" si="32"/>
        <v>6557.4564173228364</v>
      </c>
      <c r="U257">
        <f t="shared" si="33"/>
        <v>2758.8968000000004</v>
      </c>
      <c r="V257" s="4">
        <f t="shared" si="34"/>
        <v>7.0172976386793443E-3</v>
      </c>
      <c r="W257">
        <f t="shared" si="35"/>
        <v>1</v>
      </c>
      <c r="X257">
        <f t="shared" si="36"/>
        <v>0</v>
      </c>
      <c r="Y257">
        <f t="shared" si="37"/>
        <v>0</v>
      </c>
    </row>
    <row r="258" spans="1:25" x14ac:dyDescent="0.25">
      <c r="A258" t="s">
        <v>319</v>
      </c>
      <c r="B258" s="1">
        <v>45818</v>
      </c>
      <c r="C258" t="s">
        <v>48</v>
      </c>
      <c r="D258" t="s">
        <v>43</v>
      </c>
      <c r="E258" t="s">
        <v>49</v>
      </c>
      <c r="F258" t="s">
        <v>50</v>
      </c>
      <c r="G258">
        <v>4</v>
      </c>
      <c r="H258">
        <v>2494.63</v>
      </c>
      <c r="I258">
        <v>0.02</v>
      </c>
      <c r="J258">
        <v>9778.9500000000007</v>
      </c>
      <c r="K258" t="s">
        <v>41</v>
      </c>
      <c r="L258" t="s">
        <v>34</v>
      </c>
      <c r="M258" t="s">
        <v>54</v>
      </c>
      <c r="N258" t="s">
        <v>22</v>
      </c>
      <c r="O258">
        <f t="shared" ref="O258:O321" si="38">G:G*H:H</f>
        <v>9978.52</v>
      </c>
      <c r="P258">
        <f t="shared" ref="P258:P321" si="39">O:O*(1-I:I)</f>
        <v>9778.9495999999999</v>
      </c>
      <c r="Q258">
        <f t="shared" ref="Q258:Q321" si="40">SUMIF(E:E,E258,P:P)</f>
        <v>1954015.6870999979</v>
      </c>
      <c r="T258">
        <f t="shared" ref="T258:T321" si="41">AVERAGEIF(L:L,L258,J:J)</f>
        <v>6557.4564173228364</v>
      </c>
      <c r="U258">
        <f t="shared" ref="U258:U321" si="42">O258-P258</f>
        <v>199.57040000000052</v>
      </c>
      <c r="V258" s="4">
        <f t="shared" si="34"/>
        <v>8.0172209906879987E-4</v>
      </c>
      <c r="W258">
        <f t="shared" si="35"/>
        <v>1</v>
      </c>
      <c r="X258">
        <f t="shared" si="36"/>
        <v>0</v>
      </c>
      <c r="Y258">
        <f t="shared" si="37"/>
        <v>0</v>
      </c>
    </row>
    <row r="259" spans="1:25" x14ac:dyDescent="0.25">
      <c r="A259" t="s">
        <v>320</v>
      </c>
      <c r="B259" s="1">
        <v>45673</v>
      </c>
      <c r="C259" t="s">
        <v>36</v>
      </c>
      <c r="D259" t="s">
        <v>16</v>
      </c>
      <c r="E259" t="s">
        <v>99</v>
      </c>
      <c r="F259" t="s">
        <v>100</v>
      </c>
      <c r="G259">
        <v>4</v>
      </c>
      <c r="H259">
        <v>2871.69</v>
      </c>
      <c r="I259">
        <v>0.19</v>
      </c>
      <c r="J259">
        <v>9304.2800000000007</v>
      </c>
      <c r="K259" t="s">
        <v>46</v>
      </c>
      <c r="L259" t="s">
        <v>20</v>
      </c>
      <c r="M259" t="s">
        <v>30</v>
      </c>
      <c r="N259" t="s">
        <v>22</v>
      </c>
      <c r="O259">
        <f t="shared" si="38"/>
        <v>11486.76</v>
      </c>
      <c r="P259">
        <f t="shared" si="39"/>
        <v>9304.2756000000008</v>
      </c>
      <c r="Q259">
        <f t="shared" si="40"/>
        <v>2189601.9989000014</v>
      </c>
      <c r="T259">
        <f t="shared" si="41"/>
        <v>6400.6183730158691</v>
      </c>
      <c r="U259">
        <f t="shared" si="42"/>
        <v>2182.4843999999994</v>
      </c>
      <c r="V259" s="4">
        <f t="shared" ref="V259:V322" si="43">I259/H259*100</f>
        <v>6.6163130421459139E-3</v>
      </c>
      <c r="W259">
        <f t="shared" ref="W259:W322" si="44">IF(N259="Delivered",1,0)</f>
        <v>1</v>
      </c>
      <c r="X259">
        <f t="shared" ref="X259:X322" si="45">IF(N259="Returned",1,0)</f>
        <v>0</v>
      </c>
      <c r="Y259">
        <f t="shared" ref="Y259:Y322" si="46">IF(N259="Cancelled",1,0)</f>
        <v>0</v>
      </c>
    </row>
    <row r="260" spans="1:25" x14ac:dyDescent="0.25">
      <c r="A260" t="s">
        <v>321</v>
      </c>
      <c r="B260" s="1">
        <v>45807</v>
      </c>
      <c r="C260" t="s">
        <v>36</v>
      </c>
      <c r="D260" t="s">
        <v>43</v>
      </c>
      <c r="E260" t="s">
        <v>99</v>
      </c>
      <c r="F260" t="s">
        <v>111</v>
      </c>
      <c r="G260">
        <v>4</v>
      </c>
      <c r="H260">
        <v>2777.13</v>
      </c>
      <c r="I260">
        <v>0.25</v>
      </c>
      <c r="J260">
        <v>8331.39</v>
      </c>
      <c r="K260" t="s">
        <v>58</v>
      </c>
      <c r="L260" t="s">
        <v>29</v>
      </c>
      <c r="M260" t="s">
        <v>54</v>
      </c>
      <c r="N260" t="s">
        <v>22</v>
      </c>
      <c r="O260">
        <f t="shared" si="38"/>
        <v>11108.52</v>
      </c>
      <c r="P260">
        <f t="shared" si="39"/>
        <v>8331.39</v>
      </c>
      <c r="Q260">
        <f t="shared" si="40"/>
        <v>2189601.9989000014</v>
      </c>
      <c r="T260">
        <f t="shared" si="41"/>
        <v>7014.593770491806</v>
      </c>
      <c r="U260">
        <f t="shared" si="42"/>
        <v>2777.130000000001</v>
      </c>
      <c r="V260" s="4">
        <f t="shared" si="43"/>
        <v>9.0020992895543227E-3</v>
      </c>
      <c r="W260">
        <f t="shared" si="44"/>
        <v>1</v>
      </c>
      <c r="X260">
        <f t="shared" si="45"/>
        <v>0</v>
      </c>
      <c r="Y260">
        <f t="shared" si="46"/>
        <v>0</v>
      </c>
    </row>
    <row r="261" spans="1:25" x14ac:dyDescent="0.25">
      <c r="A261" t="s">
        <v>322</v>
      </c>
      <c r="B261" s="1">
        <v>45763</v>
      </c>
      <c r="C261" t="s">
        <v>15</v>
      </c>
      <c r="D261" t="s">
        <v>43</v>
      </c>
      <c r="E261" t="s">
        <v>17</v>
      </c>
      <c r="F261" t="s">
        <v>40</v>
      </c>
      <c r="G261">
        <v>4</v>
      </c>
      <c r="H261">
        <v>4339.92</v>
      </c>
      <c r="I261">
        <v>0.03</v>
      </c>
      <c r="J261">
        <v>16838.89</v>
      </c>
      <c r="K261" t="s">
        <v>46</v>
      </c>
      <c r="L261" t="s">
        <v>20</v>
      </c>
      <c r="M261" t="s">
        <v>54</v>
      </c>
      <c r="N261" t="s">
        <v>88</v>
      </c>
      <c r="O261">
        <f t="shared" si="38"/>
        <v>17359.68</v>
      </c>
      <c r="P261">
        <f t="shared" si="39"/>
        <v>16838.889599999999</v>
      </c>
      <c r="Q261">
        <f t="shared" si="40"/>
        <v>2058812.7634000003</v>
      </c>
      <c r="T261">
        <f t="shared" si="41"/>
        <v>6400.6183730158691</v>
      </c>
      <c r="U261">
        <f t="shared" si="42"/>
        <v>520.79040000000168</v>
      </c>
      <c r="V261" s="4">
        <f t="shared" si="43"/>
        <v>6.9125698169551514E-4</v>
      </c>
      <c r="W261">
        <f t="shared" si="44"/>
        <v>0</v>
      </c>
      <c r="X261">
        <f t="shared" si="45"/>
        <v>0</v>
      </c>
      <c r="Y261">
        <f t="shared" si="46"/>
        <v>1</v>
      </c>
    </row>
    <row r="262" spans="1:25" x14ac:dyDescent="0.25">
      <c r="A262" t="s">
        <v>323</v>
      </c>
      <c r="B262" s="1">
        <v>45808</v>
      </c>
      <c r="C262" t="s">
        <v>36</v>
      </c>
      <c r="D262" t="s">
        <v>16</v>
      </c>
      <c r="E262" t="s">
        <v>27</v>
      </c>
      <c r="F262" t="s">
        <v>28</v>
      </c>
      <c r="G262">
        <v>5</v>
      </c>
      <c r="H262">
        <v>782.25</v>
      </c>
      <c r="I262">
        <v>0.05</v>
      </c>
      <c r="J262">
        <v>3715.69</v>
      </c>
      <c r="K262" t="s">
        <v>41</v>
      </c>
      <c r="L262" t="s">
        <v>20</v>
      </c>
      <c r="M262" t="s">
        <v>54</v>
      </c>
      <c r="N262" t="s">
        <v>22</v>
      </c>
      <c r="O262">
        <f t="shared" si="38"/>
        <v>3911.25</v>
      </c>
      <c r="P262">
        <f t="shared" si="39"/>
        <v>3715.6875</v>
      </c>
      <c r="Q262">
        <f t="shared" si="40"/>
        <v>1975775.7839999988</v>
      </c>
      <c r="T262">
        <f t="shared" si="41"/>
        <v>6400.6183730158691</v>
      </c>
      <c r="U262">
        <f t="shared" si="42"/>
        <v>195.5625</v>
      </c>
      <c r="V262" s="4">
        <f t="shared" si="43"/>
        <v>6.3918184723553853E-3</v>
      </c>
      <c r="W262">
        <f t="shared" si="44"/>
        <v>1</v>
      </c>
      <c r="X262">
        <f t="shared" si="45"/>
        <v>0</v>
      </c>
      <c r="Y262">
        <f t="shared" si="46"/>
        <v>0</v>
      </c>
    </row>
    <row r="263" spans="1:25" x14ac:dyDescent="0.25">
      <c r="A263" t="s">
        <v>324</v>
      </c>
      <c r="B263" s="1">
        <v>45684</v>
      </c>
      <c r="C263" t="s">
        <v>36</v>
      </c>
      <c r="D263" t="s">
        <v>39</v>
      </c>
      <c r="E263" t="s">
        <v>27</v>
      </c>
      <c r="F263" t="s">
        <v>28</v>
      </c>
      <c r="G263">
        <v>3</v>
      </c>
      <c r="H263">
        <v>4897.1000000000004</v>
      </c>
      <c r="I263">
        <v>7.0000000000000007E-2</v>
      </c>
      <c r="J263">
        <v>13662.91</v>
      </c>
      <c r="K263" t="s">
        <v>33</v>
      </c>
      <c r="L263" t="s">
        <v>20</v>
      </c>
      <c r="M263" t="s">
        <v>21</v>
      </c>
      <c r="N263" t="s">
        <v>59</v>
      </c>
      <c r="O263">
        <f t="shared" si="38"/>
        <v>14691.300000000001</v>
      </c>
      <c r="P263">
        <f t="shared" si="39"/>
        <v>13662.909</v>
      </c>
      <c r="Q263">
        <f t="shared" si="40"/>
        <v>1975775.7839999988</v>
      </c>
      <c r="T263">
        <f t="shared" si="41"/>
        <v>6400.6183730158691</v>
      </c>
      <c r="U263">
        <f t="shared" si="42"/>
        <v>1028.3910000000014</v>
      </c>
      <c r="V263" s="4">
        <f t="shared" si="43"/>
        <v>1.4294174103040575E-3</v>
      </c>
      <c r="W263">
        <f t="shared" si="44"/>
        <v>0</v>
      </c>
      <c r="X263">
        <f t="shared" si="45"/>
        <v>0</v>
      </c>
      <c r="Y263">
        <f t="shared" si="46"/>
        <v>0</v>
      </c>
    </row>
    <row r="264" spans="1:25" x14ac:dyDescent="0.25">
      <c r="A264" t="s">
        <v>325</v>
      </c>
      <c r="B264" s="1">
        <v>45684</v>
      </c>
      <c r="C264" t="s">
        <v>52</v>
      </c>
      <c r="D264" t="s">
        <v>43</v>
      </c>
      <c r="E264" t="s">
        <v>27</v>
      </c>
      <c r="F264" t="s">
        <v>79</v>
      </c>
      <c r="G264">
        <v>3</v>
      </c>
      <c r="H264">
        <v>4348.53</v>
      </c>
      <c r="I264">
        <v>0.03</v>
      </c>
      <c r="J264">
        <v>12654.22</v>
      </c>
      <c r="K264" t="s">
        <v>41</v>
      </c>
      <c r="L264" t="s">
        <v>20</v>
      </c>
      <c r="M264" t="s">
        <v>54</v>
      </c>
      <c r="N264" t="s">
        <v>22</v>
      </c>
      <c r="O264">
        <f t="shared" si="38"/>
        <v>13045.59</v>
      </c>
      <c r="P264">
        <f t="shared" si="39"/>
        <v>12654.222299999999</v>
      </c>
      <c r="Q264">
        <f t="shared" si="40"/>
        <v>1975775.7839999988</v>
      </c>
      <c r="T264">
        <f t="shared" si="41"/>
        <v>6400.6183730158691</v>
      </c>
      <c r="U264">
        <f t="shared" si="42"/>
        <v>391.3677000000007</v>
      </c>
      <c r="V264" s="4">
        <f t="shared" si="43"/>
        <v>6.8988830708308329E-4</v>
      </c>
      <c r="W264">
        <f t="shared" si="44"/>
        <v>1</v>
      </c>
      <c r="X264">
        <f t="shared" si="45"/>
        <v>0</v>
      </c>
      <c r="Y264">
        <f t="shared" si="46"/>
        <v>0</v>
      </c>
    </row>
    <row r="265" spans="1:25" x14ac:dyDescent="0.25">
      <c r="A265" t="s">
        <v>326</v>
      </c>
      <c r="B265" s="1">
        <v>45788</v>
      </c>
      <c r="C265" t="s">
        <v>48</v>
      </c>
      <c r="D265" t="s">
        <v>25</v>
      </c>
      <c r="E265" t="s">
        <v>99</v>
      </c>
      <c r="F265" t="s">
        <v>100</v>
      </c>
      <c r="G265">
        <v>5</v>
      </c>
      <c r="H265">
        <v>3198.77</v>
      </c>
      <c r="I265">
        <v>0.16</v>
      </c>
      <c r="J265">
        <v>13434.83</v>
      </c>
      <c r="K265" t="s">
        <v>41</v>
      </c>
      <c r="L265" t="s">
        <v>20</v>
      </c>
      <c r="M265" t="s">
        <v>30</v>
      </c>
      <c r="N265" t="s">
        <v>22</v>
      </c>
      <c r="O265">
        <f t="shared" si="38"/>
        <v>15993.85</v>
      </c>
      <c r="P265">
        <f t="shared" si="39"/>
        <v>13434.833999999999</v>
      </c>
      <c r="Q265">
        <f t="shared" si="40"/>
        <v>2189601.9989000014</v>
      </c>
      <c r="T265">
        <f t="shared" si="41"/>
        <v>6400.6183730158691</v>
      </c>
      <c r="U265">
        <f t="shared" si="42"/>
        <v>2559.0160000000014</v>
      </c>
      <c r="V265" s="4">
        <f t="shared" si="43"/>
        <v>5.0019226140047583E-3</v>
      </c>
      <c r="W265">
        <f t="shared" si="44"/>
        <v>1</v>
      </c>
      <c r="X265">
        <f t="shared" si="45"/>
        <v>0</v>
      </c>
      <c r="Y265">
        <f t="shared" si="46"/>
        <v>0</v>
      </c>
    </row>
    <row r="266" spans="1:25" x14ac:dyDescent="0.25">
      <c r="A266" t="s">
        <v>327</v>
      </c>
      <c r="B266" s="1">
        <v>45752</v>
      </c>
      <c r="C266" t="s">
        <v>36</v>
      </c>
      <c r="D266" t="s">
        <v>16</v>
      </c>
      <c r="E266" t="s">
        <v>17</v>
      </c>
      <c r="F266" t="s">
        <v>40</v>
      </c>
      <c r="G266">
        <v>3</v>
      </c>
      <c r="H266">
        <v>2328.0100000000002</v>
      </c>
      <c r="I266">
        <v>0.12</v>
      </c>
      <c r="J266">
        <v>6145.95</v>
      </c>
      <c r="K266" t="s">
        <v>46</v>
      </c>
      <c r="L266" t="s">
        <v>29</v>
      </c>
      <c r="M266" t="s">
        <v>21</v>
      </c>
      <c r="N266" t="s">
        <v>37</v>
      </c>
      <c r="O266">
        <f t="shared" si="38"/>
        <v>6984.0300000000007</v>
      </c>
      <c r="P266">
        <f t="shared" si="39"/>
        <v>6145.9464000000007</v>
      </c>
      <c r="Q266">
        <f t="shared" si="40"/>
        <v>2058812.7634000003</v>
      </c>
      <c r="T266">
        <f t="shared" si="41"/>
        <v>7014.593770491806</v>
      </c>
      <c r="U266">
        <f t="shared" si="42"/>
        <v>838.08359999999993</v>
      </c>
      <c r="V266" s="4">
        <f t="shared" si="43"/>
        <v>5.1546170334319866E-3</v>
      </c>
      <c r="W266">
        <f t="shared" si="44"/>
        <v>0</v>
      </c>
      <c r="X266">
        <f t="shared" si="45"/>
        <v>1</v>
      </c>
      <c r="Y266">
        <f t="shared" si="46"/>
        <v>0</v>
      </c>
    </row>
    <row r="267" spans="1:25" x14ac:dyDescent="0.25">
      <c r="A267" t="s">
        <v>328</v>
      </c>
      <c r="B267" s="1">
        <v>45766</v>
      </c>
      <c r="C267" t="s">
        <v>15</v>
      </c>
      <c r="D267" t="s">
        <v>25</v>
      </c>
      <c r="E267" t="s">
        <v>17</v>
      </c>
      <c r="F267" t="s">
        <v>40</v>
      </c>
      <c r="G267">
        <v>4</v>
      </c>
      <c r="H267">
        <v>1167.3699999999999</v>
      </c>
      <c r="I267">
        <v>0.11</v>
      </c>
      <c r="J267">
        <v>4155.84</v>
      </c>
      <c r="K267" t="s">
        <v>58</v>
      </c>
      <c r="L267" t="s">
        <v>29</v>
      </c>
      <c r="M267" t="s">
        <v>54</v>
      </c>
      <c r="N267" t="s">
        <v>22</v>
      </c>
      <c r="O267">
        <f t="shared" si="38"/>
        <v>4669.4799999999996</v>
      </c>
      <c r="P267">
        <f t="shared" si="39"/>
        <v>4155.8371999999999</v>
      </c>
      <c r="Q267">
        <f t="shared" si="40"/>
        <v>2058812.7634000003</v>
      </c>
      <c r="T267">
        <f t="shared" si="41"/>
        <v>7014.593770491806</v>
      </c>
      <c r="U267">
        <f t="shared" si="42"/>
        <v>513.64279999999962</v>
      </c>
      <c r="V267" s="4">
        <f t="shared" si="43"/>
        <v>9.4228907715634292E-3</v>
      </c>
      <c r="W267">
        <f t="shared" si="44"/>
        <v>1</v>
      </c>
      <c r="X267">
        <f t="shared" si="45"/>
        <v>0</v>
      </c>
      <c r="Y267">
        <f t="shared" si="46"/>
        <v>0</v>
      </c>
    </row>
    <row r="268" spans="1:25" x14ac:dyDescent="0.25">
      <c r="A268" t="s">
        <v>329</v>
      </c>
      <c r="B268" s="1">
        <v>45692</v>
      </c>
      <c r="C268" t="s">
        <v>36</v>
      </c>
      <c r="D268" t="s">
        <v>16</v>
      </c>
      <c r="E268" t="s">
        <v>99</v>
      </c>
      <c r="F268" t="s">
        <v>111</v>
      </c>
      <c r="G268">
        <v>5</v>
      </c>
      <c r="H268">
        <v>4276.87</v>
      </c>
      <c r="I268">
        <v>0.2</v>
      </c>
      <c r="J268">
        <v>17107.48</v>
      </c>
      <c r="K268" t="s">
        <v>33</v>
      </c>
      <c r="L268" t="s">
        <v>20</v>
      </c>
      <c r="M268" t="s">
        <v>21</v>
      </c>
      <c r="N268" t="s">
        <v>22</v>
      </c>
      <c r="O268">
        <f t="shared" si="38"/>
        <v>21384.35</v>
      </c>
      <c r="P268">
        <f t="shared" si="39"/>
        <v>17107.48</v>
      </c>
      <c r="Q268">
        <f t="shared" si="40"/>
        <v>2189601.9989000014</v>
      </c>
      <c r="T268">
        <f t="shared" si="41"/>
        <v>6400.6183730158691</v>
      </c>
      <c r="U268">
        <f t="shared" si="42"/>
        <v>4276.869999999999</v>
      </c>
      <c r="V268" s="4">
        <f t="shared" si="43"/>
        <v>4.6763170262364775E-3</v>
      </c>
      <c r="W268">
        <f t="shared" si="44"/>
        <v>1</v>
      </c>
      <c r="X268">
        <f t="shared" si="45"/>
        <v>0</v>
      </c>
      <c r="Y268">
        <f t="shared" si="46"/>
        <v>0</v>
      </c>
    </row>
    <row r="269" spans="1:25" x14ac:dyDescent="0.25">
      <c r="A269" t="s">
        <v>330</v>
      </c>
      <c r="B269" s="1">
        <v>45711</v>
      </c>
      <c r="C269" t="s">
        <v>24</v>
      </c>
      <c r="D269" t="s">
        <v>43</v>
      </c>
      <c r="E269" t="s">
        <v>49</v>
      </c>
      <c r="F269" t="s">
        <v>56</v>
      </c>
      <c r="G269">
        <v>4</v>
      </c>
      <c r="H269">
        <v>103.31</v>
      </c>
      <c r="I269">
        <v>0.24</v>
      </c>
      <c r="J269">
        <v>314.06</v>
      </c>
      <c r="K269" t="s">
        <v>19</v>
      </c>
      <c r="L269" t="s">
        <v>34</v>
      </c>
      <c r="M269" t="s">
        <v>54</v>
      </c>
      <c r="N269" t="s">
        <v>37</v>
      </c>
      <c r="O269">
        <f t="shared" si="38"/>
        <v>413.24</v>
      </c>
      <c r="P269">
        <f t="shared" si="39"/>
        <v>314.06240000000003</v>
      </c>
      <c r="Q269">
        <f t="shared" si="40"/>
        <v>1954015.6870999979</v>
      </c>
      <c r="T269">
        <f t="shared" si="41"/>
        <v>6557.4564173228364</v>
      </c>
      <c r="U269">
        <f t="shared" si="42"/>
        <v>99.177599999999984</v>
      </c>
      <c r="V269" s="4">
        <f t="shared" si="43"/>
        <v>0.2323105217307134</v>
      </c>
      <c r="W269">
        <f t="shared" si="44"/>
        <v>0</v>
      </c>
      <c r="X269">
        <f t="shared" si="45"/>
        <v>1</v>
      </c>
      <c r="Y269">
        <f t="shared" si="46"/>
        <v>0</v>
      </c>
    </row>
    <row r="270" spans="1:25" x14ac:dyDescent="0.25">
      <c r="A270" t="s">
        <v>331</v>
      </c>
      <c r="B270" s="1">
        <v>45762</v>
      </c>
      <c r="C270" t="s">
        <v>15</v>
      </c>
      <c r="D270" t="s">
        <v>43</v>
      </c>
      <c r="E270" t="s">
        <v>99</v>
      </c>
      <c r="F270" t="s">
        <v>100</v>
      </c>
      <c r="G270">
        <v>3</v>
      </c>
      <c r="H270">
        <v>1326.91</v>
      </c>
      <c r="I270">
        <v>0.09</v>
      </c>
      <c r="J270">
        <v>3622.46</v>
      </c>
      <c r="K270" t="s">
        <v>58</v>
      </c>
      <c r="L270" t="s">
        <v>29</v>
      </c>
      <c r="M270" t="s">
        <v>21</v>
      </c>
      <c r="N270" t="s">
        <v>22</v>
      </c>
      <c r="O270">
        <f t="shared" si="38"/>
        <v>3980.7300000000005</v>
      </c>
      <c r="P270">
        <f t="shared" si="39"/>
        <v>3622.4643000000005</v>
      </c>
      <c r="Q270">
        <f t="shared" si="40"/>
        <v>2189601.9989000014</v>
      </c>
      <c r="T270">
        <f t="shared" si="41"/>
        <v>7014.593770491806</v>
      </c>
      <c r="U270">
        <f t="shared" si="42"/>
        <v>358.26569999999992</v>
      </c>
      <c r="V270" s="4">
        <f t="shared" si="43"/>
        <v>6.7826755394111123E-3</v>
      </c>
      <c r="W270">
        <f t="shared" si="44"/>
        <v>1</v>
      </c>
      <c r="X270">
        <f t="shared" si="45"/>
        <v>0</v>
      </c>
      <c r="Y270">
        <f t="shared" si="46"/>
        <v>0</v>
      </c>
    </row>
    <row r="271" spans="1:25" x14ac:dyDescent="0.25">
      <c r="A271" t="s">
        <v>332</v>
      </c>
      <c r="B271" s="1">
        <v>45829</v>
      </c>
      <c r="C271" t="s">
        <v>48</v>
      </c>
      <c r="D271" t="s">
        <v>43</v>
      </c>
      <c r="E271" t="s">
        <v>99</v>
      </c>
      <c r="F271" t="s">
        <v>100</v>
      </c>
      <c r="G271">
        <v>1</v>
      </c>
      <c r="H271">
        <v>105.32</v>
      </c>
      <c r="I271">
        <v>0.12</v>
      </c>
      <c r="J271">
        <v>92.68</v>
      </c>
      <c r="K271" t="s">
        <v>58</v>
      </c>
      <c r="L271" t="s">
        <v>29</v>
      </c>
      <c r="M271" t="s">
        <v>54</v>
      </c>
      <c r="N271" t="s">
        <v>22</v>
      </c>
      <c r="O271">
        <f t="shared" si="38"/>
        <v>105.32</v>
      </c>
      <c r="P271">
        <f t="shared" si="39"/>
        <v>92.681599999999989</v>
      </c>
      <c r="Q271">
        <f t="shared" si="40"/>
        <v>2189601.9989000014</v>
      </c>
      <c r="T271">
        <f t="shared" si="41"/>
        <v>7014.593770491806</v>
      </c>
      <c r="U271">
        <f t="shared" si="42"/>
        <v>12.638400000000004</v>
      </c>
      <c r="V271" s="4">
        <f t="shared" si="43"/>
        <v>0.11393847322445878</v>
      </c>
      <c r="W271">
        <f t="shared" si="44"/>
        <v>1</v>
      </c>
      <c r="X271">
        <f t="shared" si="45"/>
        <v>0</v>
      </c>
      <c r="Y271">
        <f t="shared" si="46"/>
        <v>0</v>
      </c>
    </row>
    <row r="272" spans="1:25" x14ac:dyDescent="0.25">
      <c r="A272" t="s">
        <v>333</v>
      </c>
      <c r="B272" s="1">
        <v>45777</v>
      </c>
      <c r="C272" t="s">
        <v>24</v>
      </c>
      <c r="D272" t="s">
        <v>25</v>
      </c>
      <c r="E272" t="s">
        <v>49</v>
      </c>
      <c r="F272" t="s">
        <v>56</v>
      </c>
      <c r="G272">
        <v>4</v>
      </c>
      <c r="H272">
        <v>3500.75</v>
      </c>
      <c r="I272">
        <v>0.12</v>
      </c>
      <c r="J272">
        <v>12322.64</v>
      </c>
      <c r="K272" t="s">
        <v>46</v>
      </c>
      <c r="L272" t="s">
        <v>20</v>
      </c>
      <c r="M272" t="s">
        <v>54</v>
      </c>
      <c r="N272" t="s">
        <v>22</v>
      </c>
      <c r="O272">
        <f t="shared" si="38"/>
        <v>14003</v>
      </c>
      <c r="P272">
        <f t="shared" si="39"/>
        <v>12322.64</v>
      </c>
      <c r="Q272">
        <f t="shared" si="40"/>
        <v>1954015.6870999979</v>
      </c>
      <c r="T272">
        <f t="shared" si="41"/>
        <v>6400.6183730158691</v>
      </c>
      <c r="U272">
        <f t="shared" si="42"/>
        <v>1680.3600000000006</v>
      </c>
      <c r="V272" s="4">
        <f t="shared" si="43"/>
        <v>3.4278368920945511E-3</v>
      </c>
      <c r="W272">
        <f t="shared" si="44"/>
        <v>1</v>
      </c>
      <c r="X272">
        <f t="shared" si="45"/>
        <v>0</v>
      </c>
      <c r="Y272">
        <f t="shared" si="46"/>
        <v>0</v>
      </c>
    </row>
    <row r="273" spans="1:25" x14ac:dyDescent="0.25">
      <c r="A273" t="s">
        <v>334</v>
      </c>
      <c r="B273" s="1">
        <v>45742</v>
      </c>
      <c r="C273" t="s">
        <v>15</v>
      </c>
      <c r="D273" t="s">
        <v>43</v>
      </c>
      <c r="E273" t="s">
        <v>17</v>
      </c>
      <c r="F273" t="s">
        <v>18</v>
      </c>
      <c r="G273">
        <v>2</v>
      </c>
      <c r="H273">
        <v>1975.33</v>
      </c>
      <c r="I273">
        <v>0.2</v>
      </c>
      <c r="J273">
        <v>3160.53</v>
      </c>
      <c r="K273" t="s">
        <v>46</v>
      </c>
      <c r="L273" t="s">
        <v>34</v>
      </c>
      <c r="M273" t="s">
        <v>54</v>
      </c>
      <c r="N273" t="s">
        <v>22</v>
      </c>
      <c r="O273">
        <f t="shared" si="38"/>
        <v>3950.66</v>
      </c>
      <c r="P273">
        <f t="shared" si="39"/>
        <v>3160.5280000000002</v>
      </c>
      <c r="Q273">
        <f t="shared" si="40"/>
        <v>2058812.7634000003</v>
      </c>
      <c r="T273">
        <f t="shared" si="41"/>
        <v>6557.4564173228364</v>
      </c>
      <c r="U273">
        <f t="shared" si="42"/>
        <v>790.13199999999961</v>
      </c>
      <c r="V273" s="4">
        <f t="shared" si="43"/>
        <v>1.0124890524621203E-2</v>
      </c>
      <c r="W273">
        <f t="shared" si="44"/>
        <v>1</v>
      </c>
      <c r="X273">
        <f t="shared" si="45"/>
        <v>0</v>
      </c>
      <c r="Y273">
        <f t="shared" si="46"/>
        <v>0</v>
      </c>
    </row>
    <row r="274" spans="1:25" x14ac:dyDescent="0.25">
      <c r="A274" t="s">
        <v>335</v>
      </c>
      <c r="B274" s="1">
        <v>45701</v>
      </c>
      <c r="C274" t="s">
        <v>36</v>
      </c>
      <c r="D274" t="s">
        <v>25</v>
      </c>
      <c r="E274" t="s">
        <v>27</v>
      </c>
      <c r="F274" t="s">
        <v>79</v>
      </c>
      <c r="G274">
        <v>3</v>
      </c>
      <c r="H274">
        <v>3639.92</v>
      </c>
      <c r="I274">
        <v>0.16</v>
      </c>
      <c r="J274">
        <v>9172.6</v>
      </c>
      <c r="K274" t="s">
        <v>19</v>
      </c>
      <c r="L274" t="s">
        <v>34</v>
      </c>
      <c r="M274" t="s">
        <v>54</v>
      </c>
      <c r="N274" t="s">
        <v>22</v>
      </c>
      <c r="O274">
        <f t="shared" si="38"/>
        <v>10919.76</v>
      </c>
      <c r="P274">
        <f t="shared" si="39"/>
        <v>9172.5983999999989</v>
      </c>
      <c r="Q274">
        <f t="shared" si="40"/>
        <v>1975775.7839999988</v>
      </c>
      <c r="T274">
        <f t="shared" si="41"/>
        <v>6557.4564173228364</v>
      </c>
      <c r="U274">
        <f t="shared" si="42"/>
        <v>1747.1616000000013</v>
      </c>
      <c r="V274" s="4">
        <f t="shared" si="43"/>
        <v>4.395701004417679E-3</v>
      </c>
      <c r="W274">
        <f t="shared" si="44"/>
        <v>1</v>
      </c>
      <c r="X274">
        <f t="shared" si="45"/>
        <v>0</v>
      </c>
      <c r="Y274">
        <f t="shared" si="46"/>
        <v>0</v>
      </c>
    </row>
    <row r="275" spans="1:25" x14ac:dyDescent="0.25">
      <c r="A275" t="s">
        <v>336</v>
      </c>
      <c r="B275" s="1">
        <v>45840</v>
      </c>
      <c r="C275" t="s">
        <v>24</v>
      </c>
      <c r="D275" t="s">
        <v>39</v>
      </c>
      <c r="E275" t="s">
        <v>49</v>
      </c>
      <c r="F275" t="s">
        <v>73</v>
      </c>
      <c r="G275">
        <v>1</v>
      </c>
      <c r="H275">
        <v>2988.91</v>
      </c>
      <c r="I275">
        <v>0.1</v>
      </c>
      <c r="J275">
        <v>2690.02</v>
      </c>
      <c r="K275" t="s">
        <v>58</v>
      </c>
      <c r="L275" t="s">
        <v>20</v>
      </c>
      <c r="M275" t="s">
        <v>30</v>
      </c>
      <c r="N275" t="s">
        <v>88</v>
      </c>
      <c r="O275">
        <f t="shared" si="38"/>
        <v>2988.91</v>
      </c>
      <c r="P275">
        <f t="shared" si="39"/>
        <v>2690.0189999999998</v>
      </c>
      <c r="Q275">
        <f t="shared" si="40"/>
        <v>1954015.6870999979</v>
      </c>
      <c r="T275">
        <f t="shared" si="41"/>
        <v>6400.6183730158691</v>
      </c>
      <c r="U275">
        <f t="shared" si="42"/>
        <v>298.89100000000008</v>
      </c>
      <c r="V275" s="4">
        <f t="shared" si="43"/>
        <v>3.3457012757158967E-3</v>
      </c>
      <c r="W275">
        <f t="shared" si="44"/>
        <v>0</v>
      </c>
      <c r="X275">
        <f t="shared" si="45"/>
        <v>0</v>
      </c>
      <c r="Y275">
        <f t="shared" si="46"/>
        <v>1</v>
      </c>
    </row>
    <row r="276" spans="1:25" x14ac:dyDescent="0.25">
      <c r="A276" t="s">
        <v>337</v>
      </c>
      <c r="B276" s="1">
        <v>45764</v>
      </c>
      <c r="C276" t="s">
        <v>24</v>
      </c>
      <c r="D276" t="s">
        <v>16</v>
      </c>
      <c r="E276" t="s">
        <v>61</v>
      </c>
      <c r="F276" t="s">
        <v>66</v>
      </c>
      <c r="G276">
        <v>5</v>
      </c>
      <c r="H276">
        <v>3040.04</v>
      </c>
      <c r="I276">
        <v>0.15</v>
      </c>
      <c r="J276">
        <v>12920.17</v>
      </c>
      <c r="K276" t="s">
        <v>19</v>
      </c>
      <c r="L276" t="s">
        <v>29</v>
      </c>
      <c r="M276" t="s">
        <v>21</v>
      </c>
      <c r="N276" t="s">
        <v>88</v>
      </c>
      <c r="O276">
        <f t="shared" si="38"/>
        <v>15200.2</v>
      </c>
      <c r="P276">
        <f t="shared" si="39"/>
        <v>12920.17</v>
      </c>
      <c r="Q276">
        <f t="shared" si="40"/>
        <v>1802015.0199999986</v>
      </c>
      <c r="T276">
        <f t="shared" si="41"/>
        <v>7014.593770491806</v>
      </c>
      <c r="U276">
        <f t="shared" si="42"/>
        <v>2280.0300000000007</v>
      </c>
      <c r="V276" s="4">
        <f t="shared" si="43"/>
        <v>4.9341456033473235E-3</v>
      </c>
      <c r="W276">
        <f t="shared" si="44"/>
        <v>0</v>
      </c>
      <c r="X276">
        <f t="shared" si="45"/>
        <v>0</v>
      </c>
      <c r="Y276">
        <f t="shared" si="46"/>
        <v>1</v>
      </c>
    </row>
    <row r="277" spans="1:25" x14ac:dyDescent="0.25">
      <c r="A277" t="s">
        <v>338</v>
      </c>
      <c r="B277" s="1">
        <v>45806</v>
      </c>
      <c r="C277" t="s">
        <v>36</v>
      </c>
      <c r="D277" t="s">
        <v>43</v>
      </c>
      <c r="E277" t="s">
        <v>99</v>
      </c>
      <c r="F277" t="s">
        <v>100</v>
      </c>
      <c r="G277">
        <v>2</v>
      </c>
      <c r="H277">
        <v>3764.43</v>
      </c>
      <c r="I277">
        <v>7.0000000000000007E-2</v>
      </c>
      <c r="J277">
        <v>7001.84</v>
      </c>
      <c r="K277" t="s">
        <v>33</v>
      </c>
      <c r="L277" t="s">
        <v>29</v>
      </c>
      <c r="M277" t="s">
        <v>54</v>
      </c>
      <c r="N277" t="s">
        <v>22</v>
      </c>
      <c r="O277">
        <f t="shared" si="38"/>
        <v>7528.86</v>
      </c>
      <c r="P277">
        <f t="shared" si="39"/>
        <v>7001.8397999999988</v>
      </c>
      <c r="Q277">
        <f t="shared" si="40"/>
        <v>2189601.9989000014</v>
      </c>
      <c r="T277">
        <f t="shared" si="41"/>
        <v>7014.593770491806</v>
      </c>
      <c r="U277">
        <f t="shared" si="42"/>
        <v>527.02020000000084</v>
      </c>
      <c r="V277" s="4">
        <f t="shared" si="43"/>
        <v>1.8595112673100581E-3</v>
      </c>
      <c r="W277">
        <f t="shared" si="44"/>
        <v>1</v>
      </c>
      <c r="X277">
        <f t="shared" si="45"/>
        <v>0</v>
      </c>
      <c r="Y277">
        <f t="shared" si="46"/>
        <v>0</v>
      </c>
    </row>
    <row r="278" spans="1:25" x14ac:dyDescent="0.25">
      <c r="A278" t="s">
        <v>339</v>
      </c>
      <c r="B278" s="1">
        <v>45801</v>
      </c>
      <c r="C278" t="s">
        <v>48</v>
      </c>
      <c r="D278" t="s">
        <v>39</v>
      </c>
      <c r="E278" t="s">
        <v>17</v>
      </c>
      <c r="F278" t="s">
        <v>44</v>
      </c>
      <c r="G278">
        <v>5</v>
      </c>
      <c r="H278">
        <v>4454.75</v>
      </c>
      <c r="I278">
        <v>0</v>
      </c>
      <c r="J278">
        <v>22273.75</v>
      </c>
      <c r="K278" t="s">
        <v>33</v>
      </c>
      <c r="L278" t="s">
        <v>20</v>
      </c>
      <c r="M278" t="s">
        <v>30</v>
      </c>
      <c r="N278" t="s">
        <v>22</v>
      </c>
      <c r="O278">
        <f t="shared" si="38"/>
        <v>22273.75</v>
      </c>
      <c r="P278">
        <f t="shared" si="39"/>
        <v>22273.75</v>
      </c>
      <c r="Q278">
        <f t="shared" si="40"/>
        <v>2058812.7634000003</v>
      </c>
      <c r="T278">
        <f t="shared" si="41"/>
        <v>6400.6183730158691</v>
      </c>
      <c r="U278">
        <f t="shared" si="42"/>
        <v>0</v>
      </c>
      <c r="V278" s="4">
        <f t="shared" si="43"/>
        <v>0</v>
      </c>
      <c r="W278">
        <f t="shared" si="44"/>
        <v>1</v>
      </c>
      <c r="X278">
        <f t="shared" si="45"/>
        <v>0</v>
      </c>
      <c r="Y278">
        <f t="shared" si="46"/>
        <v>0</v>
      </c>
    </row>
    <row r="279" spans="1:25" x14ac:dyDescent="0.25">
      <c r="A279" t="s">
        <v>340</v>
      </c>
      <c r="B279" s="1">
        <v>45793</v>
      </c>
      <c r="C279" t="s">
        <v>15</v>
      </c>
      <c r="D279" t="s">
        <v>16</v>
      </c>
      <c r="E279" t="s">
        <v>27</v>
      </c>
      <c r="F279" t="s">
        <v>87</v>
      </c>
      <c r="G279">
        <v>2</v>
      </c>
      <c r="H279">
        <v>3837.36</v>
      </c>
      <c r="I279">
        <v>0.24</v>
      </c>
      <c r="J279">
        <v>5832.79</v>
      </c>
      <c r="K279" t="s">
        <v>33</v>
      </c>
      <c r="L279" t="s">
        <v>29</v>
      </c>
      <c r="M279" t="s">
        <v>54</v>
      </c>
      <c r="N279" t="s">
        <v>22</v>
      </c>
      <c r="O279">
        <f t="shared" si="38"/>
        <v>7674.72</v>
      </c>
      <c r="P279">
        <f t="shared" si="39"/>
        <v>5832.7872000000007</v>
      </c>
      <c r="Q279">
        <f t="shared" si="40"/>
        <v>1975775.7839999988</v>
      </c>
      <c r="T279">
        <f t="shared" si="41"/>
        <v>7014.593770491806</v>
      </c>
      <c r="U279">
        <f t="shared" si="42"/>
        <v>1841.9327999999996</v>
      </c>
      <c r="V279" s="4">
        <f t="shared" si="43"/>
        <v>6.2542998311339044E-3</v>
      </c>
      <c r="W279">
        <f t="shared" si="44"/>
        <v>1</v>
      </c>
      <c r="X279">
        <f t="shared" si="45"/>
        <v>0</v>
      </c>
      <c r="Y279">
        <f t="shared" si="46"/>
        <v>0</v>
      </c>
    </row>
    <row r="280" spans="1:25" x14ac:dyDescent="0.25">
      <c r="A280" t="s">
        <v>341</v>
      </c>
      <c r="B280" s="1">
        <v>45699</v>
      </c>
      <c r="C280" t="s">
        <v>52</v>
      </c>
      <c r="D280" t="s">
        <v>25</v>
      </c>
      <c r="E280" t="s">
        <v>17</v>
      </c>
      <c r="F280" t="s">
        <v>32</v>
      </c>
      <c r="G280">
        <v>4</v>
      </c>
      <c r="H280">
        <v>2582.39</v>
      </c>
      <c r="I280">
        <v>0.16</v>
      </c>
      <c r="J280">
        <v>8676.83</v>
      </c>
      <c r="K280" t="s">
        <v>58</v>
      </c>
      <c r="L280" t="s">
        <v>20</v>
      </c>
      <c r="M280" t="s">
        <v>21</v>
      </c>
      <c r="N280" t="s">
        <v>22</v>
      </c>
      <c r="O280">
        <f t="shared" si="38"/>
        <v>10329.56</v>
      </c>
      <c r="P280">
        <f t="shared" si="39"/>
        <v>8676.8303999999989</v>
      </c>
      <c r="Q280">
        <f t="shared" si="40"/>
        <v>2058812.7634000003</v>
      </c>
      <c r="T280">
        <f t="shared" si="41"/>
        <v>6400.6183730158691</v>
      </c>
      <c r="U280">
        <f t="shared" si="42"/>
        <v>1652.7296000000006</v>
      </c>
      <c r="V280" s="4">
        <f t="shared" si="43"/>
        <v>6.1958108573840513E-3</v>
      </c>
      <c r="W280">
        <f t="shared" si="44"/>
        <v>1</v>
      </c>
      <c r="X280">
        <f t="shared" si="45"/>
        <v>0</v>
      </c>
      <c r="Y280">
        <f t="shared" si="46"/>
        <v>0</v>
      </c>
    </row>
    <row r="281" spans="1:25" x14ac:dyDescent="0.25">
      <c r="A281" t="s">
        <v>342</v>
      </c>
      <c r="B281" s="1">
        <v>45798</v>
      </c>
      <c r="C281" t="s">
        <v>36</v>
      </c>
      <c r="D281" t="s">
        <v>43</v>
      </c>
      <c r="E281" t="s">
        <v>49</v>
      </c>
      <c r="F281" t="s">
        <v>56</v>
      </c>
      <c r="G281">
        <v>2</v>
      </c>
      <c r="H281">
        <v>1459.59</v>
      </c>
      <c r="I281">
        <v>0.08</v>
      </c>
      <c r="J281">
        <v>2685.65</v>
      </c>
      <c r="K281" t="s">
        <v>33</v>
      </c>
      <c r="L281" t="s">
        <v>29</v>
      </c>
      <c r="M281" t="s">
        <v>21</v>
      </c>
      <c r="N281" t="s">
        <v>59</v>
      </c>
      <c r="O281">
        <f t="shared" si="38"/>
        <v>2919.18</v>
      </c>
      <c r="P281">
        <f t="shared" si="39"/>
        <v>2685.6455999999998</v>
      </c>
      <c r="Q281">
        <f t="shared" si="40"/>
        <v>1954015.6870999979</v>
      </c>
      <c r="T281">
        <f t="shared" si="41"/>
        <v>7014.593770491806</v>
      </c>
      <c r="U281">
        <f t="shared" si="42"/>
        <v>233.53440000000001</v>
      </c>
      <c r="V281" s="4">
        <f t="shared" si="43"/>
        <v>5.4809912372652597E-3</v>
      </c>
      <c r="W281">
        <f t="shared" si="44"/>
        <v>0</v>
      </c>
      <c r="X281">
        <f t="shared" si="45"/>
        <v>0</v>
      </c>
      <c r="Y281">
        <f t="shared" si="46"/>
        <v>0</v>
      </c>
    </row>
    <row r="282" spans="1:25" x14ac:dyDescent="0.25">
      <c r="A282" t="s">
        <v>343</v>
      </c>
      <c r="B282" s="1">
        <v>45720</v>
      </c>
      <c r="C282" t="s">
        <v>48</v>
      </c>
      <c r="D282" t="s">
        <v>16</v>
      </c>
      <c r="E282" t="s">
        <v>61</v>
      </c>
      <c r="F282" t="s">
        <v>66</v>
      </c>
      <c r="G282">
        <v>1</v>
      </c>
      <c r="H282">
        <v>1619.83</v>
      </c>
      <c r="I282">
        <v>0.11</v>
      </c>
      <c r="J282">
        <v>1441.65</v>
      </c>
      <c r="K282" t="s">
        <v>33</v>
      </c>
      <c r="L282" t="s">
        <v>29</v>
      </c>
      <c r="M282" t="s">
        <v>54</v>
      </c>
      <c r="N282" t="s">
        <v>22</v>
      </c>
      <c r="O282">
        <f t="shared" si="38"/>
        <v>1619.83</v>
      </c>
      <c r="P282">
        <f t="shared" si="39"/>
        <v>1441.6487</v>
      </c>
      <c r="Q282">
        <f t="shared" si="40"/>
        <v>1802015.0199999986</v>
      </c>
      <c r="T282">
        <f t="shared" si="41"/>
        <v>7014.593770491806</v>
      </c>
      <c r="U282">
        <f t="shared" si="42"/>
        <v>178.18129999999996</v>
      </c>
      <c r="V282" s="4">
        <f t="shared" si="43"/>
        <v>6.7908360753906284E-3</v>
      </c>
      <c r="W282">
        <f t="shared" si="44"/>
        <v>1</v>
      </c>
      <c r="X282">
        <f t="shared" si="45"/>
        <v>0</v>
      </c>
      <c r="Y282">
        <f t="shared" si="46"/>
        <v>0</v>
      </c>
    </row>
    <row r="283" spans="1:25" x14ac:dyDescent="0.25">
      <c r="A283" t="s">
        <v>344</v>
      </c>
      <c r="B283" s="1">
        <v>45737</v>
      </c>
      <c r="C283" t="s">
        <v>48</v>
      </c>
      <c r="D283" t="s">
        <v>43</v>
      </c>
      <c r="E283" t="s">
        <v>49</v>
      </c>
      <c r="F283" t="s">
        <v>56</v>
      </c>
      <c r="G283">
        <v>1</v>
      </c>
      <c r="H283">
        <v>1615.52</v>
      </c>
      <c r="I283">
        <v>0.19</v>
      </c>
      <c r="J283">
        <v>1308.57</v>
      </c>
      <c r="K283" t="s">
        <v>33</v>
      </c>
      <c r="L283" t="s">
        <v>29</v>
      </c>
      <c r="M283" t="s">
        <v>21</v>
      </c>
      <c r="N283" t="s">
        <v>22</v>
      </c>
      <c r="O283">
        <f t="shared" si="38"/>
        <v>1615.52</v>
      </c>
      <c r="P283">
        <f t="shared" si="39"/>
        <v>1308.5712000000001</v>
      </c>
      <c r="Q283">
        <f t="shared" si="40"/>
        <v>1954015.6870999979</v>
      </c>
      <c r="T283">
        <f t="shared" si="41"/>
        <v>7014.593770491806</v>
      </c>
      <c r="U283">
        <f t="shared" si="42"/>
        <v>306.94879999999989</v>
      </c>
      <c r="V283" s="4">
        <f t="shared" si="43"/>
        <v>1.1760919084876696E-2</v>
      </c>
      <c r="W283">
        <f t="shared" si="44"/>
        <v>1</v>
      </c>
      <c r="X283">
        <f t="shared" si="45"/>
        <v>0</v>
      </c>
      <c r="Y283">
        <f t="shared" si="46"/>
        <v>0</v>
      </c>
    </row>
    <row r="284" spans="1:25" x14ac:dyDescent="0.25">
      <c r="A284" t="s">
        <v>345</v>
      </c>
      <c r="B284" s="1">
        <v>45790</v>
      </c>
      <c r="C284" t="s">
        <v>52</v>
      </c>
      <c r="D284" t="s">
        <v>43</v>
      </c>
      <c r="E284" t="s">
        <v>61</v>
      </c>
      <c r="F284" t="s">
        <v>62</v>
      </c>
      <c r="G284">
        <v>5</v>
      </c>
      <c r="H284">
        <v>2634.39</v>
      </c>
      <c r="I284">
        <v>0.21</v>
      </c>
      <c r="J284">
        <v>10405.84</v>
      </c>
      <c r="K284" t="s">
        <v>41</v>
      </c>
      <c r="L284" t="s">
        <v>34</v>
      </c>
      <c r="M284" t="s">
        <v>30</v>
      </c>
      <c r="N284" t="s">
        <v>22</v>
      </c>
      <c r="O284">
        <f t="shared" si="38"/>
        <v>13171.949999999999</v>
      </c>
      <c r="P284">
        <f t="shared" si="39"/>
        <v>10405.8405</v>
      </c>
      <c r="Q284">
        <f t="shared" si="40"/>
        <v>1802015.0199999986</v>
      </c>
      <c r="T284">
        <f t="shared" si="41"/>
        <v>6557.4564173228364</v>
      </c>
      <c r="U284">
        <f t="shared" si="42"/>
        <v>2766.1094999999987</v>
      </c>
      <c r="V284" s="4">
        <f t="shared" si="43"/>
        <v>7.9714848598726844E-3</v>
      </c>
      <c r="W284">
        <f t="shared" si="44"/>
        <v>1</v>
      </c>
      <c r="X284">
        <f t="shared" si="45"/>
        <v>0</v>
      </c>
      <c r="Y284">
        <f t="shared" si="46"/>
        <v>0</v>
      </c>
    </row>
    <row r="285" spans="1:25" x14ac:dyDescent="0.25">
      <c r="A285" t="s">
        <v>346</v>
      </c>
      <c r="B285" s="1">
        <v>45786</v>
      </c>
      <c r="C285" t="s">
        <v>24</v>
      </c>
      <c r="D285" t="s">
        <v>16</v>
      </c>
      <c r="E285" t="s">
        <v>99</v>
      </c>
      <c r="F285" t="s">
        <v>120</v>
      </c>
      <c r="G285">
        <v>3</v>
      </c>
      <c r="H285">
        <v>2666.89</v>
      </c>
      <c r="I285">
        <v>7.0000000000000007E-2</v>
      </c>
      <c r="J285">
        <v>7440.62</v>
      </c>
      <c r="K285" t="s">
        <v>46</v>
      </c>
      <c r="L285" t="s">
        <v>34</v>
      </c>
      <c r="M285" t="s">
        <v>21</v>
      </c>
      <c r="N285" t="s">
        <v>22</v>
      </c>
      <c r="O285">
        <f t="shared" si="38"/>
        <v>8000.67</v>
      </c>
      <c r="P285">
        <f t="shared" si="39"/>
        <v>7440.6230999999998</v>
      </c>
      <c r="Q285">
        <f t="shared" si="40"/>
        <v>2189601.9989000014</v>
      </c>
      <c r="T285">
        <f t="shared" si="41"/>
        <v>6557.4564173228364</v>
      </c>
      <c r="U285">
        <f t="shared" si="42"/>
        <v>560.04690000000028</v>
      </c>
      <c r="V285" s="4">
        <f t="shared" si="43"/>
        <v>2.6247801746603727E-3</v>
      </c>
      <c r="W285">
        <f t="shared" si="44"/>
        <v>1</v>
      </c>
      <c r="X285">
        <f t="shared" si="45"/>
        <v>0</v>
      </c>
      <c r="Y285">
        <f t="shared" si="46"/>
        <v>0</v>
      </c>
    </row>
    <row r="286" spans="1:25" x14ac:dyDescent="0.25">
      <c r="A286" t="s">
        <v>347</v>
      </c>
      <c r="B286" s="1">
        <v>45732</v>
      </c>
      <c r="C286" t="s">
        <v>24</v>
      </c>
      <c r="D286" t="s">
        <v>16</v>
      </c>
      <c r="E286" t="s">
        <v>27</v>
      </c>
      <c r="F286" t="s">
        <v>28</v>
      </c>
      <c r="G286">
        <v>2</v>
      </c>
      <c r="H286">
        <v>1901.67</v>
      </c>
      <c r="I286">
        <v>0.06</v>
      </c>
      <c r="J286">
        <v>3575.14</v>
      </c>
      <c r="K286" t="s">
        <v>41</v>
      </c>
      <c r="L286" t="s">
        <v>29</v>
      </c>
      <c r="M286" t="s">
        <v>54</v>
      </c>
      <c r="N286" t="s">
        <v>22</v>
      </c>
      <c r="O286">
        <f t="shared" si="38"/>
        <v>3803.34</v>
      </c>
      <c r="P286">
        <f t="shared" si="39"/>
        <v>3575.1396</v>
      </c>
      <c r="Q286">
        <f t="shared" si="40"/>
        <v>1975775.7839999988</v>
      </c>
      <c r="T286">
        <f t="shared" si="41"/>
        <v>7014.593770491806</v>
      </c>
      <c r="U286">
        <f t="shared" si="42"/>
        <v>228.20040000000017</v>
      </c>
      <c r="V286" s="4">
        <f t="shared" si="43"/>
        <v>3.155121551057754E-3</v>
      </c>
      <c r="W286">
        <f t="shared" si="44"/>
        <v>1</v>
      </c>
      <c r="X286">
        <f t="shared" si="45"/>
        <v>0</v>
      </c>
      <c r="Y286">
        <f t="shared" si="46"/>
        <v>0</v>
      </c>
    </row>
    <row r="287" spans="1:25" x14ac:dyDescent="0.25">
      <c r="A287" t="s">
        <v>348</v>
      </c>
      <c r="B287" s="1">
        <v>45745</v>
      </c>
      <c r="C287" t="s">
        <v>24</v>
      </c>
      <c r="D287" t="s">
        <v>43</v>
      </c>
      <c r="E287" t="s">
        <v>27</v>
      </c>
      <c r="F287" t="s">
        <v>79</v>
      </c>
      <c r="G287">
        <v>1</v>
      </c>
      <c r="H287">
        <v>2411.65</v>
      </c>
      <c r="I287">
        <v>0.1</v>
      </c>
      <c r="J287">
        <v>2170.4899999999998</v>
      </c>
      <c r="K287" t="s">
        <v>58</v>
      </c>
      <c r="L287" t="s">
        <v>20</v>
      </c>
      <c r="M287" t="s">
        <v>54</v>
      </c>
      <c r="N287" t="s">
        <v>37</v>
      </c>
      <c r="O287">
        <f t="shared" si="38"/>
        <v>2411.65</v>
      </c>
      <c r="P287">
        <f t="shared" si="39"/>
        <v>2170.4850000000001</v>
      </c>
      <c r="Q287">
        <f t="shared" si="40"/>
        <v>1975775.7839999988</v>
      </c>
      <c r="T287">
        <f t="shared" si="41"/>
        <v>6400.6183730158691</v>
      </c>
      <c r="U287">
        <f t="shared" si="42"/>
        <v>241.16499999999996</v>
      </c>
      <c r="V287" s="4">
        <f t="shared" si="43"/>
        <v>4.1465386768395089E-3</v>
      </c>
      <c r="W287">
        <f t="shared" si="44"/>
        <v>0</v>
      </c>
      <c r="X287">
        <f t="shared" si="45"/>
        <v>1</v>
      </c>
      <c r="Y287">
        <f t="shared" si="46"/>
        <v>0</v>
      </c>
    </row>
    <row r="288" spans="1:25" x14ac:dyDescent="0.25">
      <c r="A288" t="s">
        <v>349</v>
      </c>
      <c r="B288" s="1">
        <v>45834</v>
      </c>
      <c r="C288" t="s">
        <v>52</v>
      </c>
      <c r="D288" t="s">
        <v>39</v>
      </c>
      <c r="E288" t="s">
        <v>17</v>
      </c>
      <c r="F288" t="s">
        <v>40</v>
      </c>
      <c r="G288">
        <v>4</v>
      </c>
      <c r="H288">
        <v>4587.6899999999996</v>
      </c>
      <c r="I288">
        <v>0.08</v>
      </c>
      <c r="J288">
        <v>16882.7</v>
      </c>
      <c r="K288" t="s">
        <v>46</v>
      </c>
      <c r="L288" t="s">
        <v>20</v>
      </c>
      <c r="M288" t="s">
        <v>54</v>
      </c>
      <c r="N288" t="s">
        <v>22</v>
      </c>
      <c r="O288">
        <f t="shared" si="38"/>
        <v>18350.759999999998</v>
      </c>
      <c r="P288">
        <f t="shared" si="39"/>
        <v>16882.699199999999</v>
      </c>
      <c r="Q288">
        <f t="shared" si="40"/>
        <v>2058812.7634000003</v>
      </c>
      <c r="T288">
        <f t="shared" si="41"/>
        <v>6400.6183730158691</v>
      </c>
      <c r="U288">
        <f t="shared" si="42"/>
        <v>1468.0607999999993</v>
      </c>
      <c r="V288" s="4">
        <f t="shared" si="43"/>
        <v>1.7437969871547559E-3</v>
      </c>
      <c r="W288">
        <f t="shared" si="44"/>
        <v>1</v>
      </c>
      <c r="X288">
        <f t="shared" si="45"/>
        <v>0</v>
      </c>
      <c r="Y288">
        <f t="shared" si="46"/>
        <v>0</v>
      </c>
    </row>
    <row r="289" spans="1:25" x14ac:dyDescent="0.25">
      <c r="A289" t="s">
        <v>350</v>
      </c>
      <c r="B289" s="1">
        <v>45760</v>
      </c>
      <c r="C289" t="s">
        <v>52</v>
      </c>
      <c r="D289" t="s">
        <v>39</v>
      </c>
      <c r="E289" t="s">
        <v>17</v>
      </c>
      <c r="F289" t="s">
        <v>44</v>
      </c>
      <c r="G289">
        <v>4</v>
      </c>
      <c r="H289">
        <v>437.74</v>
      </c>
      <c r="I289">
        <v>0.12</v>
      </c>
      <c r="J289">
        <v>1540.84</v>
      </c>
      <c r="K289" t="s">
        <v>33</v>
      </c>
      <c r="L289" t="s">
        <v>20</v>
      </c>
      <c r="M289" t="s">
        <v>30</v>
      </c>
      <c r="N289" t="s">
        <v>22</v>
      </c>
      <c r="O289">
        <f t="shared" si="38"/>
        <v>1750.96</v>
      </c>
      <c r="P289">
        <f t="shared" si="39"/>
        <v>1540.8448000000001</v>
      </c>
      <c r="Q289">
        <f t="shared" si="40"/>
        <v>2058812.7634000003</v>
      </c>
      <c r="T289">
        <f t="shared" si="41"/>
        <v>6400.6183730158691</v>
      </c>
      <c r="U289">
        <f t="shared" si="42"/>
        <v>210.11519999999996</v>
      </c>
      <c r="V289" s="4">
        <f t="shared" si="43"/>
        <v>2.7413533147530495E-2</v>
      </c>
      <c r="W289">
        <f t="shared" si="44"/>
        <v>1</v>
      </c>
      <c r="X289">
        <f t="shared" si="45"/>
        <v>0</v>
      </c>
      <c r="Y289">
        <f t="shared" si="46"/>
        <v>0</v>
      </c>
    </row>
    <row r="290" spans="1:25" x14ac:dyDescent="0.25">
      <c r="A290" t="s">
        <v>351</v>
      </c>
      <c r="B290" s="1">
        <v>45747</v>
      </c>
      <c r="C290" t="s">
        <v>24</v>
      </c>
      <c r="D290" t="s">
        <v>43</v>
      </c>
      <c r="E290" t="s">
        <v>27</v>
      </c>
      <c r="F290" t="s">
        <v>87</v>
      </c>
      <c r="G290">
        <v>3</v>
      </c>
      <c r="H290">
        <v>2862.65</v>
      </c>
      <c r="I290">
        <v>0.08</v>
      </c>
      <c r="J290">
        <v>7900.91</v>
      </c>
      <c r="K290" t="s">
        <v>46</v>
      </c>
      <c r="L290" t="s">
        <v>20</v>
      </c>
      <c r="M290" t="s">
        <v>21</v>
      </c>
      <c r="N290" t="s">
        <v>22</v>
      </c>
      <c r="O290">
        <f t="shared" si="38"/>
        <v>8587.9500000000007</v>
      </c>
      <c r="P290">
        <f t="shared" si="39"/>
        <v>7900.9140000000007</v>
      </c>
      <c r="Q290">
        <f t="shared" si="40"/>
        <v>1975775.7839999988</v>
      </c>
      <c r="T290">
        <f t="shared" si="41"/>
        <v>6400.6183730158691</v>
      </c>
      <c r="U290">
        <f t="shared" si="42"/>
        <v>687.03600000000006</v>
      </c>
      <c r="V290" s="4">
        <f t="shared" si="43"/>
        <v>2.7946133827048362E-3</v>
      </c>
      <c r="W290">
        <f t="shared" si="44"/>
        <v>1</v>
      </c>
      <c r="X290">
        <f t="shared" si="45"/>
        <v>0</v>
      </c>
      <c r="Y290">
        <f t="shared" si="46"/>
        <v>0</v>
      </c>
    </row>
    <row r="291" spans="1:25" x14ac:dyDescent="0.25">
      <c r="A291" t="s">
        <v>352</v>
      </c>
      <c r="B291" s="1">
        <v>45683</v>
      </c>
      <c r="C291" t="s">
        <v>52</v>
      </c>
      <c r="D291" t="s">
        <v>39</v>
      </c>
      <c r="E291" t="s">
        <v>27</v>
      </c>
      <c r="F291" t="s">
        <v>87</v>
      </c>
      <c r="G291">
        <v>2</v>
      </c>
      <c r="H291">
        <v>131.25</v>
      </c>
      <c r="I291">
        <v>0.1</v>
      </c>
      <c r="J291">
        <v>236.25</v>
      </c>
      <c r="K291" t="s">
        <v>33</v>
      </c>
      <c r="L291" t="s">
        <v>20</v>
      </c>
      <c r="M291" t="s">
        <v>54</v>
      </c>
      <c r="N291" t="s">
        <v>22</v>
      </c>
      <c r="O291">
        <f t="shared" si="38"/>
        <v>262.5</v>
      </c>
      <c r="P291">
        <f t="shared" si="39"/>
        <v>236.25</v>
      </c>
      <c r="Q291">
        <f t="shared" si="40"/>
        <v>1975775.7839999988</v>
      </c>
      <c r="T291">
        <f t="shared" si="41"/>
        <v>6400.6183730158691</v>
      </c>
      <c r="U291">
        <f t="shared" si="42"/>
        <v>26.25</v>
      </c>
      <c r="V291" s="4">
        <f t="shared" si="43"/>
        <v>7.6190476190476197E-2</v>
      </c>
      <c r="W291">
        <f t="shared" si="44"/>
        <v>1</v>
      </c>
      <c r="X291">
        <f t="shared" si="45"/>
        <v>0</v>
      </c>
      <c r="Y291">
        <f t="shared" si="46"/>
        <v>0</v>
      </c>
    </row>
    <row r="292" spans="1:25" x14ac:dyDescent="0.25">
      <c r="A292" t="s">
        <v>353</v>
      </c>
      <c r="B292" s="1">
        <v>45708</v>
      </c>
      <c r="C292" t="s">
        <v>24</v>
      </c>
      <c r="D292" t="s">
        <v>25</v>
      </c>
      <c r="E292" t="s">
        <v>17</v>
      </c>
      <c r="F292" t="s">
        <v>32</v>
      </c>
      <c r="G292">
        <v>3</v>
      </c>
      <c r="H292">
        <v>609.35</v>
      </c>
      <c r="I292">
        <v>0.13</v>
      </c>
      <c r="J292">
        <v>1590.4</v>
      </c>
      <c r="K292" t="s">
        <v>41</v>
      </c>
      <c r="L292" t="s">
        <v>29</v>
      </c>
      <c r="M292" t="s">
        <v>54</v>
      </c>
      <c r="N292" t="s">
        <v>22</v>
      </c>
      <c r="O292">
        <f t="shared" si="38"/>
        <v>1828.0500000000002</v>
      </c>
      <c r="P292">
        <f t="shared" si="39"/>
        <v>1590.4035000000001</v>
      </c>
      <c r="Q292">
        <f t="shared" si="40"/>
        <v>2058812.7634000003</v>
      </c>
      <c r="T292">
        <f t="shared" si="41"/>
        <v>7014.593770491806</v>
      </c>
      <c r="U292">
        <f t="shared" si="42"/>
        <v>237.64650000000006</v>
      </c>
      <c r="V292" s="4">
        <f t="shared" si="43"/>
        <v>2.1334208582916223E-2</v>
      </c>
      <c r="W292">
        <f t="shared" si="44"/>
        <v>1</v>
      </c>
      <c r="X292">
        <f t="shared" si="45"/>
        <v>0</v>
      </c>
      <c r="Y292">
        <f t="shared" si="46"/>
        <v>0</v>
      </c>
    </row>
    <row r="293" spans="1:25" x14ac:dyDescent="0.25">
      <c r="A293" t="s">
        <v>354</v>
      </c>
      <c r="B293" s="1">
        <v>45703</v>
      </c>
      <c r="C293" t="s">
        <v>15</v>
      </c>
      <c r="D293" t="s">
        <v>39</v>
      </c>
      <c r="E293" t="s">
        <v>17</v>
      </c>
      <c r="F293" t="s">
        <v>44</v>
      </c>
      <c r="G293">
        <v>2</v>
      </c>
      <c r="H293">
        <v>4496.71</v>
      </c>
      <c r="I293">
        <v>0.13</v>
      </c>
      <c r="J293">
        <v>7824.28</v>
      </c>
      <c r="K293" t="s">
        <v>58</v>
      </c>
      <c r="L293" t="s">
        <v>20</v>
      </c>
      <c r="M293" t="s">
        <v>21</v>
      </c>
      <c r="N293" t="s">
        <v>22</v>
      </c>
      <c r="O293">
        <f t="shared" si="38"/>
        <v>8993.42</v>
      </c>
      <c r="P293">
        <f t="shared" si="39"/>
        <v>7824.2754000000004</v>
      </c>
      <c r="Q293">
        <f t="shared" si="40"/>
        <v>2058812.7634000003</v>
      </c>
      <c r="T293">
        <f t="shared" si="41"/>
        <v>6400.6183730158691</v>
      </c>
      <c r="U293">
        <f t="shared" si="42"/>
        <v>1169.1445999999996</v>
      </c>
      <c r="V293" s="4">
        <f t="shared" si="43"/>
        <v>2.8910025329629886E-3</v>
      </c>
      <c r="W293">
        <f t="shared" si="44"/>
        <v>1</v>
      </c>
      <c r="X293">
        <f t="shared" si="45"/>
        <v>0</v>
      </c>
      <c r="Y293">
        <f t="shared" si="46"/>
        <v>0</v>
      </c>
    </row>
    <row r="294" spans="1:25" x14ac:dyDescent="0.25">
      <c r="A294" t="s">
        <v>355</v>
      </c>
      <c r="B294" s="1">
        <v>45672</v>
      </c>
      <c r="C294" t="s">
        <v>36</v>
      </c>
      <c r="D294" t="s">
        <v>43</v>
      </c>
      <c r="E294" t="s">
        <v>17</v>
      </c>
      <c r="F294" t="s">
        <v>18</v>
      </c>
      <c r="G294">
        <v>4</v>
      </c>
      <c r="H294">
        <v>466.67</v>
      </c>
      <c r="I294">
        <v>0.14000000000000001</v>
      </c>
      <c r="J294">
        <v>1605.34</v>
      </c>
      <c r="K294" t="s">
        <v>19</v>
      </c>
      <c r="L294" t="s">
        <v>29</v>
      </c>
      <c r="M294" t="s">
        <v>30</v>
      </c>
      <c r="N294" t="s">
        <v>22</v>
      </c>
      <c r="O294">
        <f t="shared" si="38"/>
        <v>1866.68</v>
      </c>
      <c r="P294">
        <f t="shared" si="39"/>
        <v>1605.3448000000001</v>
      </c>
      <c r="Q294">
        <f t="shared" si="40"/>
        <v>2058812.7634000003</v>
      </c>
      <c r="T294">
        <f t="shared" si="41"/>
        <v>7014.593770491806</v>
      </c>
      <c r="U294">
        <f t="shared" si="42"/>
        <v>261.33519999999999</v>
      </c>
      <c r="V294" s="4">
        <f t="shared" si="43"/>
        <v>2.9999785715816317E-2</v>
      </c>
      <c r="W294">
        <f t="shared" si="44"/>
        <v>1</v>
      </c>
      <c r="X294">
        <f t="shared" si="45"/>
        <v>0</v>
      </c>
      <c r="Y294">
        <f t="shared" si="46"/>
        <v>0</v>
      </c>
    </row>
    <row r="295" spans="1:25" x14ac:dyDescent="0.25">
      <c r="A295" t="s">
        <v>356</v>
      </c>
      <c r="B295" s="1">
        <v>45725</v>
      </c>
      <c r="C295" t="s">
        <v>48</v>
      </c>
      <c r="D295" t="s">
        <v>43</v>
      </c>
      <c r="E295" t="s">
        <v>99</v>
      </c>
      <c r="F295" t="s">
        <v>111</v>
      </c>
      <c r="G295">
        <v>4</v>
      </c>
      <c r="H295">
        <v>1432.58</v>
      </c>
      <c r="I295">
        <v>0.02</v>
      </c>
      <c r="J295">
        <v>5615.71</v>
      </c>
      <c r="K295" t="s">
        <v>46</v>
      </c>
      <c r="L295" t="s">
        <v>34</v>
      </c>
      <c r="M295" t="s">
        <v>54</v>
      </c>
      <c r="N295" t="s">
        <v>88</v>
      </c>
      <c r="O295">
        <f t="shared" si="38"/>
        <v>5730.32</v>
      </c>
      <c r="P295">
        <f t="shared" si="39"/>
        <v>5615.7136</v>
      </c>
      <c r="Q295">
        <f t="shared" si="40"/>
        <v>2189601.9989000014</v>
      </c>
      <c r="T295">
        <f t="shared" si="41"/>
        <v>6557.4564173228364</v>
      </c>
      <c r="U295">
        <f t="shared" si="42"/>
        <v>114.60639999999967</v>
      </c>
      <c r="V295" s="4">
        <f t="shared" si="43"/>
        <v>1.3960825922461574E-3</v>
      </c>
      <c r="W295">
        <f t="shared" si="44"/>
        <v>0</v>
      </c>
      <c r="X295">
        <f t="shared" si="45"/>
        <v>0</v>
      </c>
      <c r="Y295">
        <f t="shared" si="46"/>
        <v>1</v>
      </c>
    </row>
    <row r="296" spans="1:25" x14ac:dyDescent="0.25">
      <c r="A296" t="s">
        <v>357</v>
      </c>
      <c r="B296" s="1">
        <v>45664</v>
      </c>
      <c r="C296" t="s">
        <v>52</v>
      </c>
      <c r="D296" t="s">
        <v>39</v>
      </c>
      <c r="E296" t="s">
        <v>27</v>
      </c>
      <c r="F296" t="s">
        <v>79</v>
      </c>
      <c r="G296">
        <v>4</v>
      </c>
      <c r="H296">
        <v>2383.67</v>
      </c>
      <c r="I296">
        <v>0.1</v>
      </c>
      <c r="J296">
        <v>8581.2099999999991</v>
      </c>
      <c r="K296" t="s">
        <v>58</v>
      </c>
      <c r="L296" t="s">
        <v>20</v>
      </c>
      <c r="M296" t="s">
        <v>21</v>
      </c>
      <c r="N296" t="s">
        <v>59</v>
      </c>
      <c r="O296">
        <f t="shared" si="38"/>
        <v>9534.68</v>
      </c>
      <c r="P296">
        <f t="shared" si="39"/>
        <v>8581.2120000000014</v>
      </c>
      <c r="Q296">
        <f t="shared" si="40"/>
        <v>1975775.7839999988</v>
      </c>
      <c r="T296">
        <f t="shared" si="41"/>
        <v>6400.6183730158691</v>
      </c>
      <c r="U296">
        <f t="shared" si="42"/>
        <v>953.46799999999894</v>
      </c>
      <c r="V296" s="4">
        <f t="shared" si="43"/>
        <v>4.1952115854963145E-3</v>
      </c>
      <c r="W296">
        <f t="shared" si="44"/>
        <v>0</v>
      </c>
      <c r="X296">
        <f t="shared" si="45"/>
        <v>0</v>
      </c>
      <c r="Y296">
        <f t="shared" si="46"/>
        <v>0</v>
      </c>
    </row>
    <row r="297" spans="1:25" x14ac:dyDescent="0.25">
      <c r="A297" t="s">
        <v>358</v>
      </c>
      <c r="B297" s="1">
        <v>45774</v>
      </c>
      <c r="C297" t="s">
        <v>15</v>
      </c>
      <c r="D297" t="s">
        <v>16</v>
      </c>
      <c r="E297" t="s">
        <v>61</v>
      </c>
      <c r="F297" t="s">
        <v>92</v>
      </c>
      <c r="G297">
        <v>1</v>
      </c>
      <c r="H297">
        <v>543.05999999999995</v>
      </c>
      <c r="I297">
        <v>0.2</v>
      </c>
      <c r="J297">
        <v>434.45</v>
      </c>
      <c r="K297" t="s">
        <v>41</v>
      </c>
      <c r="L297" t="s">
        <v>34</v>
      </c>
      <c r="M297" t="s">
        <v>30</v>
      </c>
      <c r="N297" t="s">
        <v>22</v>
      </c>
      <c r="O297">
        <f t="shared" si="38"/>
        <v>543.05999999999995</v>
      </c>
      <c r="P297">
        <f t="shared" si="39"/>
        <v>434.44799999999998</v>
      </c>
      <c r="Q297">
        <f t="shared" si="40"/>
        <v>1802015.0199999986</v>
      </c>
      <c r="T297">
        <f t="shared" si="41"/>
        <v>6557.4564173228364</v>
      </c>
      <c r="U297">
        <f t="shared" si="42"/>
        <v>108.61199999999997</v>
      </c>
      <c r="V297" s="4">
        <f t="shared" si="43"/>
        <v>3.682834309284426E-2</v>
      </c>
      <c r="W297">
        <f t="shared" si="44"/>
        <v>1</v>
      </c>
      <c r="X297">
        <f t="shared" si="45"/>
        <v>0</v>
      </c>
      <c r="Y297">
        <f t="shared" si="46"/>
        <v>0</v>
      </c>
    </row>
    <row r="298" spans="1:25" x14ac:dyDescent="0.25">
      <c r="A298" t="s">
        <v>359</v>
      </c>
      <c r="B298" s="1">
        <v>45767</v>
      </c>
      <c r="C298" t="s">
        <v>24</v>
      </c>
      <c r="D298" t="s">
        <v>43</v>
      </c>
      <c r="E298" t="s">
        <v>99</v>
      </c>
      <c r="F298" t="s">
        <v>100</v>
      </c>
      <c r="G298">
        <v>4</v>
      </c>
      <c r="H298">
        <v>2615.9499999999998</v>
      </c>
      <c r="I298">
        <v>0.17</v>
      </c>
      <c r="J298">
        <v>8684.9500000000007</v>
      </c>
      <c r="K298" t="s">
        <v>19</v>
      </c>
      <c r="L298" t="s">
        <v>34</v>
      </c>
      <c r="M298" t="s">
        <v>30</v>
      </c>
      <c r="N298" t="s">
        <v>22</v>
      </c>
      <c r="O298">
        <f t="shared" si="38"/>
        <v>10463.799999999999</v>
      </c>
      <c r="P298">
        <f t="shared" si="39"/>
        <v>8684.9539999999997</v>
      </c>
      <c r="Q298">
        <f t="shared" si="40"/>
        <v>2189601.9989000014</v>
      </c>
      <c r="T298">
        <f t="shared" si="41"/>
        <v>6557.4564173228364</v>
      </c>
      <c r="U298">
        <f t="shared" si="42"/>
        <v>1778.8459999999995</v>
      </c>
      <c r="V298" s="4">
        <f t="shared" si="43"/>
        <v>6.4985951566352571E-3</v>
      </c>
      <c r="W298">
        <f t="shared" si="44"/>
        <v>1</v>
      </c>
      <c r="X298">
        <f t="shared" si="45"/>
        <v>0</v>
      </c>
      <c r="Y298">
        <f t="shared" si="46"/>
        <v>0</v>
      </c>
    </row>
    <row r="299" spans="1:25" x14ac:dyDescent="0.25">
      <c r="A299" t="s">
        <v>360</v>
      </c>
      <c r="B299" s="1">
        <v>45704</v>
      </c>
      <c r="C299" t="s">
        <v>36</v>
      </c>
      <c r="D299" t="s">
        <v>16</v>
      </c>
      <c r="E299" t="s">
        <v>49</v>
      </c>
      <c r="F299" t="s">
        <v>50</v>
      </c>
      <c r="G299">
        <v>1</v>
      </c>
      <c r="H299">
        <v>2364.0100000000002</v>
      </c>
      <c r="I299">
        <v>0.2</v>
      </c>
      <c r="J299">
        <v>1891.21</v>
      </c>
      <c r="K299" t="s">
        <v>33</v>
      </c>
      <c r="L299" t="s">
        <v>20</v>
      </c>
      <c r="M299" t="s">
        <v>54</v>
      </c>
      <c r="N299" t="s">
        <v>22</v>
      </c>
      <c r="O299">
        <f t="shared" si="38"/>
        <v>2364.0100000000002</v>
      </c>
      <c r="P299">
        <f t="shared" si="39"/>
        <v>1891.2080000000003</v>
      </c>
      <c r="Q299">
        <f t="shared" si="40"/>
        <v>1954015.6870999979</v>
      </c>
      <c r="T299">
        <f t="shared" si="41"/>
        <v>6400.6183730158691</v>
      </c>
      <c r="U299">
        <f t="shared" si="42"/>
        <v>472.80199999999991</v>
      </c>
      <c r="V299" s="4">
        <f t="shared" si="43"/>
        <v>8.4602010989801215E-3</v>
      </c>
      <c r="W299">
        <f t="shared" si="44"/>
        <v>1</v>
      </c>
      <c r="X299">
        <f t="shared" si="45"/>
        <v>0</v>
      </c>
      <c r="Y299">
        <f t="shared" si="46"/>
        <v>0</v>
      </c>
    </row>
    <row r="300" spans="1:25" x14ac:dyDescent="0.25">
      <c r="A300" t="s">
        <v>361</v>
      </c>
      <c r="B300" s="1">
        <v>45774</v>
      </c>
      <c r="C300" t="s">
        <v>52</v>
      </c>
      <c r="D300" t="s">
        <v>16</v>
      </c>
      <c r="E300" t="s">
        <v>61</v>
      </c>
      <c r="F300" t="s">
        <v>75</v>
      </c>
      <c r="G300">
        <v>1</v>
      </c>
      <c r="H300">
        <v>2953.39</v>
      </c>
      <c r="I300">
        <v>0.06</v>
      </c>
      <c r="J300">
        <v>2776.19</v>
      </c>
      <c r="K300" t="s">
        <v>41</v>
      </c>
      <c r="L300" t="s">
        <v>34</v>
      </c>
      <c r="M300" t="s">
        <v>54</v>
      </c>
      <c r="N300" t="s">
        <v>59</v>
      </c>
      <c r="O300">
        <f t="shared" si="38"/>
        <v>2953.39</v>
      </c>
      <c r="P300">
        <f t="shared" si="39"/>
        <v>2776.1865999999995</v>
      </c>
      <c r="Q300">
        <f t="shared" si="40"/>
        <v>1802015.0199999986</v>
      </c>
      <c r="T300">
        <f t="shared" si="41"/>
        <v>6557.4564173228364</v>
      </c>
      <c r="U300">
        <f t="shared" si="42"/>
        <v>177.20340000000033</v>
      </c>
      <c r="V300" s="4">
        <f t="shared" si="43"/>
        <v>2.0315637284611921E-3</v>
      </c>
      <c r="W300">
        <f t="shared" si="44"/>
        <v>0</v>
      </c>
      <c r="X300">
        <f t="shared" si="45"/>
        <v>0</v>
      </c>
      <c r="Y300">
        <f t="shared" si="46"/>
        <v>0</v>
      </c>
    </row>
    <row r="301" spans="1:25" x14ac:dyDescent="0.25">
      <c r="A301" t="s">
        <v>362</v>
      </c>
      <c r="B301" s="1">
        <v>45702</v>
      </c>
      <c r="C301" t="s">
        <v>52</v>
      </c>
      <c r="D301" t="s">
        <v>25</v>
      </c>
      <c r="E301" t="s">
        <v>61</v>
      </c>
      <c r="F301" t="s">
        <v>92</v>
      </c>
      <c r="G301">
        <v>1</v>
      </c>
      <c r="H301">
        <v>309.20999999999998</v>
      </c>
      <c r="I301">
        <v>0.12</v>
      </c>
      <c r="J301">
        <v>272.10000000000002</v>
      </c>
      <c r="K301" t="s">
        <v>58</v>
      </c>
      <c r="L301" t="s">
        <v>34</v>
      </c>
      <c r="M301" t="s">
        <v>54</v>
      </c>
      <c r="N301" t="s">
        <v>88</v>
      </c>
      <c r="O301">
        <f t="shared" si="38"/>
        <v>309.20999999999998</v>
      </c>
      <c r="P301">
        <f t="shared" si="39"/>
        <v>272.10480000000001</v>
      </c>
      <c r="Q301">
        <f t="shared" si="40"/>
        <v>1802015.0199999986</v>
      </c>
      <c r="T301">
        <f t="shared" si="41"/>
        <v>6557.4564173228364</v>
      </c>
      <c r="U301">
        <f t="shared" si="42"/>
        <v>37.105199999999968</v>
      </c>
      <c r="V301" s="4">
        <f t="shared" si="43"/>
        <v>3.8808576695449695E-2</v>
      </c>
      <c r="W301">
        <f t="shared" si="44"/>
        <v>0</v>
      </c>
      <c r="X301">
        <f t="shared" si="45"/>
        <v>0</v>
      </c>
      <c r="Y301">
        <f t="shared" si="46"/>
        <v>1</v>
      </c>
    </row>
    <row r="302" spans="1:25" x14ac:dyDescent="0.25">
      <c r="A302" t="s">
        <v>363</v>
      </c>
      <c r="B302" s="1">
        <v>45661</v>
      </c>
      <c r="C302" t="s">
        <v>24</v>
      </c>
      <c r="D302" t="s">
        <v>39</v>
      </c>
      <c r="E302" t="s">
        <v>49</v>
      </c>
      <c r="F302" t="s">
        <v>50</v>
      </c>
      <c r="G302">
        <v>4</v>
      </c>
      <c r="H302">
        <v>946.76</v>
      </c>
      <c r="I302">
        <v>0.05</v>
      </c>
      <c r="J302">
        <v>3597.69</v>
      </c>
      <c r="K302" t="s">
        <v>41</v>
      </c>
      <c r="L302" t="s">
        <v>29</v>
      </c>
      <c r="M302" t="s">
        <v>54</v>
      </c>
      <c r="N302" t="s">
        <v>22</v>
      </c>
      <c r="O302">
        <f t="shared" si="38"/>
        <v>3787.04</v>
      </c>
      <c r="P302">
        <f t="shared" si="39"/>
        <v>3597.6879999999996</v>
      </c>
      <c r="Q302">
        <f t="shared" si="40"/>
        <v>1954015.6870999979</v>
      </c>
      <c r="T302">
        <f t="shared" si="41"/>
        <v>7014.593770491806</v>
      </c>
      <c r="U302">
        <f t="shared" si="42"/>
        <v>189.35200000000032</v>
      </c>
      <c r="V302" s="4">
        <f t="shared" si="43"/>
        <v>5.281169462165702E-3</v>
      </c>
      <c r="W302">
        <f t="shared" si="44"/>
        <v>1</v>
      </c>
      <c r="X302">
        <f t="shared" si="45"/>
        <v>0</v>
      </c>
      <c r="Y302">
        <f t="shared" si="46"/>
        <v>0</v>
      </c>
    </row>
    <row r="303" spans="1:25" x14ac:dyDescent="0.25">
      <c r="A303" t="s">
        <v>364</v>
      </c>
      <c r="B303" s="1">
        <v>45673</v>
      </c>
      <c r="C303" t="s">
        <v>36</v>
      </c>
      <c r="D303" t="s">
        <v>25</v>
      </c>
      <c r="E303" t="s">
        <v>61</v>
      </c>
      <c r="F303" t="s">
        <v>62</v>
      </c>
      <c r="G303">
        <v>2</v>
      </c>
      <c r="H303">
        <v>3271.66</v>
      </c>
      <c r="I303">
        <v>0.12</v>
      </c>
      <c r="J303">
        <v>5758.12</v>
      </c>
      <c r="K303" t="s">
        <v>33</v>
      </c>
      <c r="L303" t="s">
        <v>29</v>
      </c>
      <c r="M303" t="s">
        <v>21</v>
      </c>
      <c r="N303" t="s">
        <v>22</v>
      </c>
      <c r="O303">
        <f t="shared" si="38"/>
        <v>6543.32</v>
      </c>
      <c r="P303">
        <f t="shared" si="39"/>
        <v>5758.1215999999995</v>
      </c>
      <c r="Q303">
        <f t="shared" si="40"/>
        <v>1802015.0199999986</v>
      </c>
      <c r="T303">
        <f t="shared" si="41"/>
        <v>7014.593770491806</v>
      </c>
      <c r="U303">
        <f t="shared" si="42"/>
        <v>785.19840000000022</v>
      </c>
      <c r="V303" s="4">
        <f t="shared" si="43"/>
        <v>3.6678627974789557E-3</v>
      </c>
      <c r="W303">
        <f t="shared" si="44"/>
        <v>1</v>
      </c>
      <c r="X303">
        <f t="shared" si="45"/>
        <v>0</v>
      </c>
      <c r="Y303">
        <f t="shared" si="46"/>
        <v>0</v>
      </c>
    </row>
    <row r="304" spans="1:25" x14ac:dyDescent="0.25">
      <c r="A304" t="s">
        <v>365</v>
      </c>
      <c r="B304" s="1">
        <v>45797</v>
      </c>
      <c r="C304" t="s">
        <v>52</v>
      </c>
      <c r="D304" t="s">
        <v>16</v>
      </c>
      <c r="E304" t="s">
        <v>99</v>
      </c>
      <c r="F304" t="s">
        <v>115</v>
      </c>
      <c r="G304">
        <v>5</v>
      </c>
      <c r="H304">
        <v>1320.82</v>
      </c>
      <c r="I304">
        <v>0.25</v>
      </c>
      <c r="J304">
        <v>4953.07</v>
      </c>
      <c r="K304" t="s">
        <v>41</v>
      </c>
      <c r="L304" t="s">
        <v>20</v>
      </c>
      <c r="M304" t="s">
        <v>21</v>
      </c>
      <c r="N304" t="s">
        <v>59</v>
      </c>
      <c r="O304">
        <f t="shared" si="38"/>
        <v>6604.0999999999995</v>
      </c>
      <c r="P304">
        <f t="shared" si="39"/>
        <v>4953.0749999999998</v>
      </c>
      <c r="Q304">
        <f t="shared" si="40"/>
        <v>2189601.9989000014</v>
      </c>
      <c r="T304">
        <f t="shared" si="41"/>
        <v>6400.6183730158691</v>
      </c>
      <c r="U304">
        <f t="shared" si="42"/>
        <v>1651.0249999999996</v>
      </c>
      <c r="V304" s="4">
        <f t="shared" si="43"/>
        <v>1.8927635862570225E-2</v>
      </c>
      <c r="W304">
        <f t="shared" si="44"/>
        <v>0</v>
      </c>
      <c r="X304">
        <f t="shared" si="45"/>
        <v>0</v>
      </c>
      <c r="Y304">
        <f t="shared" si="46"/>
        <v>0</v>
      </c>
    </row>
    <row r="305" spans="1:25" x14ac:dyDescent="0.25">
      <c r="A305" t="s">
        <v>366</v>
      </c>
      <c r="B305" s="1">
        <v>45782</v>
      </c>
      <c r="C305" t="s">
        <v>36</v>
      </c>
      <c r="D305" t="s">
        <v>16</v>
      </c>
      <c r="E305" t="s">
        <v>99</v>
      </c>
      <c r="F305" t="s">
        <v>115</v>
      </c>
      <c r="G305">
        <v>5</v>
      </c>
      <c r="H305">
        <v>2561.73</v>
      </c>
      <c r="I305">
        <v>0.1</v>
      </c>
      <c r="J305">
        <v>11527.78</v>
      </c>
      <c r="K305" t="s">
        <v>41</v>
      </c>
      <c r="L305" t="s">
        <v>34</v>
      </c>
      <c r="M305" t="s">
        <v>54</v>
      </c>
      <c r="N305" t="s">
        <v>22</v>
      </c>
      <c r="O305">
        <f t="shared" si="38"/>
        <v>12808.65</v>
      </c>
      <c r="P305">
        <f t="shared" si="39"/>
        <v>11527.785</v>
      </c>
      <c r="Q305">
        <f t="shared" si="40"/>
        <v>2189601.9989000014</v>
      </c>
      <c r="T305">
        <f t="shared" si="41"/>
        <v>6557.4564173228364</v>
      </c>
      <c r="U305">
        <f t="shared" si="42"/>
        <v>1280.8649999999998</v>
      </c>
      <c r="V305" s="4">
        <f t="shared" si="43"/>
        <v>3.9036120121948843E-3</v>
      </c>
      <c r="W305">
        <f t="shared" si="44"/>
        <v>1</v>
      </c>
      <c r="X305">
        <f t="shared" si="45"/>
        <v>0</v>
      </c>
      <c r="Y305">
        <f t="shared" si="46"/>
        <v>0</v>
      </c>
    </row>
    <row r="306" spans="1:25" x14ac:dyDescent="0.25">
      <c r="A306" t="s">
        <v>367</v>
      </c>
      <c r="B306" s="1">
        <v>45671</v>
      </c>
      <c r="C306" t="s">
        <v>15</v>
      </c>
      <c r="D306" t="s">
        <v>43</v>
      </c>
      <c r="E306" t="s">
        <v>61</v>
      </c>
      <c r="F306" t="s">
        <v>62</v>
      </c>
      <c r="G306">
        <v>5</v>
      </c>
      <c r="H306">
        <v>1851.42</v>
      </c>
      <c r="I306">
        <v>0.15</v>
      </c>
      <c r="J306">
        <v>7868.53</v>
      </c>
      <c r="K306" t="s">
        <v>58</v>
      </c>
      <c r="L306" t="s">
        <v>34</v>
      </c>
      <c r="M306" t="s">
        <v>54</v>
      </c>
      <c r="N306" t="s">
        <v>22</v>
      </c>
      <c r="O306">
        <f t="shared" si="38"/>
        <v>9257.1</v>
      </c>
      <c r="P306">
        <f t="shared" si="39"/>
        <v>7868.5349999999999</v>
      </c>
      <c r="Q306">
        <f t="shared" si="40"/>
        <v>1802015.0199999986</v>
      </c>
      <c r="T306">
        <f t="shared" si="41"/>
        <v>6557.4564173228364</v>
      </c>
      <c r="U306">
        <f t="shared" si="42"/>
        <v>1388.5650000000005</v>
      </c>
      <c r="V306" s="4">
        <f t="shared" si="43"/>
        <v>8.1018893605988903E-3</v>
      </c>
      <c r="W306">
        <f t="shared" si="44"/>
        <v>1</v>
      </c>
      <c r="X306">
        <f t="shared" si="45"/>
        <v>0</v>
      </c>
      <c r="Y306">
        <f t="shared" si="46"/>
        <v>0</v>
      </c>
    </row>
    <row r="307" spans="1:25" x14ac:dyDescent="0.25">
      <c r="A307" t="s">
        <v>368</v>
      </c>
      <c r="B307" s="1">
        <v>45704</v>
      </c>
      <c r="C307" t="s">
        <v>36</v>
      </c>
      <c r="D307" t="s">
        <v>43</v>
      </c>
      <c r="E307" t="s">
        <v>61</v>
      </c>
      <c r="F307" t="s">
        <v>66</v>
      </c>
      <c r="G307">
        <v>5</v>
      </c>
      <c r="H307">
        <v>4247.87</v>
      </c>
      <c r="I307">
        <v>0.2</v>
      </c>
      <c r="J307">
        <v>16991.48</v>
      </c>
      <c r="K307" t="s">
        <v>58</v>
      </c>
      <c r="L307" t="s">
        <v>20</v>
      </c>
      <c r="M307" t="s">
        <v>30</v>
      </c>
      <c r="N307" t="s">
        <v>22</v>
      </c>
      <c r="O307">
        <f t="shared" si="38"/>
        <v>21239.35</v>
      </c>
      <c r="P307">
        <f t="shared" si="39"/>
        <v>16991.48</v>
      </c>
      <c r="Q307">
        <f t="shared" si="40"/>
        <v>1802015.0199999986</v>
      </c>
      <c r="T307">
        <f t="shared" si="41"/>
        <v>6400.6183730158691</v>
      </c>
      <c r="U307">
        <f t="shared" si="42"/>
        <v>4247.869999999999</v>
      </c>
      <c r="V307" s="4">
        <f t="shared" si="43"/>
        <v>4.7082420130559553E-3</v>
      </c>
      <c r="W307">
        <f t="shared" si="44"/>
        <v>1</v>
      </c>
      <c r="X307">
        <f t="shared" si="45"/>
        <v>0</v>
      </c>
      <c r="Y307">
        <f t="shared" si="46"/>
        <v>0</v>
      </c>
    </row>
    <row r="308" spans="1:25" x14ac:dyDescent="0.25">
      <c r="A308" t="s">
        <v>369</v>
      </c>
      <c r="B308" s="1">
        <v>45673</v>
      </c>
      <c r="C308" t="s">
        <v>15</v>
      </c>
      <c r="D308" t="s">
        <v>43</v>
      </c>
      <c r="E308" t="s">
        <v>27</v>
      </c>
      <c r="F308" t="s">
        <v>28</v>
      </c>
      <c r="G308">
        <v>3</v>
      </c>
      <c r="H308">
        <v>4743.04</v>
      </c>
      <c r="I308">
        <v>0.14000000000000001</v>
      </c>
      <c r="J308">
        <v>12237.04</v>
      </c>
      <c r="K308" t="s">
        <v>33</v>
      </c>
      <c r="L308" t="s">
        <v>20</v>
      </c>
      <c r="M308" t="s">
        <v>21</v>
      </c>
      <c r="N308" t="s">
        <v>88</v>
      </c>
      <c r="O308">
        <f t="shared" si="38"/>
        <v>14229.119999999999</v>
      </c>
      <c r="P308">
        <f t="shared" si="39"/>
        <v>12237.043199999998</v>
      </c>
      <c r="Q308">
        <f t="shared" si="40"/>
        <v>1975775.7839999988</v>
      </c>
      <c r="T308">
        <f t="shared" si="41"/>
        <v>6400.6183730158691</v>
      </c>
      <c r="U308">
        <f t="shared" si="42"/>
        <v>1992.0768000000007</v>
      </c>
      <c r="V308" s="4">
        <f t="shared" si="43"/>
        <v>2.9516934286870872E-3</v>
      </c>
      <c r="W308">
        <f t="shared" si="44"/>
        <v>0</v>
      </c>
      <c r="X308">
        <f t="shared" si="45"/>
        <v>0</v>
      </c>
      <c r="Y308">
        <f t="shared" si="46"/>
        <v>1</v>
      </c>
    </row>
    <row r="309" spans="1:25" x14ac:dyDescent="0.25">
      <c r="A309" t="s">
        <v>370</v>
      </c>
      <c r="B309" s="1">
        <v>45835</v>
      </c>
      <c r="C309" t="s">
        <v>52</v>
      </c>
      <c r="D309" t="s">
        <v>25</v>
      </c>
      <c r="E309" t="s">
        <v>49</v>
      </c>
      <c r="F309" t="s">
        <v>53</v>
      </c>
      <c r="G309">
        <v>1</v>
      </c>
      <c r="H309">
        <v>375.22</v>
      </c>
      <c r="I309">
        <v>0.15</v>
      </c>
      <c r="J309">
        <v>318.94</v>
      </c>
      <c r="K309" t="s">
        <v>41</v>
      </c>
      <c r="L309" t="s">
        <v>20</v>
      </c>
      <c r="M309" t="s">
        <v>54</v>
      </c>
      <c r="N309" t="s">
        <v>22</v>
      </c>
      <c r="O309">
        <f t="shared" si="38"/>
        <v>375.22</v>
      </c>
      <c r="P309">
        <f t="shared" si="39"/>
        <v>318.93700000000001</v>
      </c>
      <c r="Q309">
        <f t="shared" si="40"/>
        <v>1954015.6870999979</v>
      </c>
      <c r="T309">
        <f t="shared" si="41"/>
        <v>6400.6183730158691</v>
      </c>
      <c r="U309">
        <f t="shared" si="42"/>
        <v>56.283000000000015</v>
      </c>
      <c r="V309" s="4">
        <f t="shared" si="43"/>
        <v>3.9976547092372472E-2</v>
      </c>
      <c r="W309">
        <f t="shared" si="44"/>
        <v>1</v>
      </c>
      <c r="X309">
        <f t="shared" si="45"/>
        <v>0</v>
      </c>
      <c r="Y309">
        <f t="shared" si="46"/>
        <v>0</v>
      </c>
    </row>
    <row r="310" spans="1:25" x14ac:dyDescent="0.25">
      <c r="A310" t="s">
        <v>371</v>
      </c>
      <c r="B310" s="1">
        <v>45666</v>
      </c>
      <c r="C310" t="s">
        <v>52</v>
      </c>
      <c r="D310" t="s">
        <v>16</v>
      </c>
      <c r="E310" t="s">
        <v>27</v>
      </c>
      <c r="F310" t="s">
        <v>68</v>
      </c>
      <c r="G310">
        <v>2</v>
      </c>
      <c r="H310">
        <v>4602.03</v>
      </c>
      <c r="I310">
        <v>0.21</v>
      </c>
      <c r="J310">
        <v>7271.21</v>
      </c>
      <c r="K310" t="s">
        <v>46</v>
      </c>
      <c r="L310" t="s">
        <v>29</v>
      </c>
      <c r="M310" t="s">
        <v>30</v>
      </c>
      <c r="N310" t="s">
        <v>22</v>
      </c>
      <c r="O310">
        <f t="shared" si="38"/>
        <v>9204.06</v>
      </c>
      <c r="P310">
        <f t="shared" si="39"/>
        <v>7271.2074000000002</v>
      </c>
      <c r="Q310">
        <f t="shared" si="40"/>
        <v>1975775.7839999988</v>
      </c>
      <c r="T310">
        <f t="shared" si="41"/>
        <v>7014.593770491806</v>
      </c>
      <c r="U310">
        <f t="shared" si="42"/>
        <v>1932.8525999999993</v>
      </c>
      <c r="V310" s="4">
        <f t="shared" si="43"/>
        <v>4.5632036297025445E-3</v>
      </c>
      <c r="W310">
        <f t="shared" si="44"/>
        <v>1</v>
      </c>
      <c r="X310">
        <f t="shared" si="45"/>
        <v>0</v>
      </c>
      <c r="Y310">
        <f t="shared" si="46"/>
        <v>0</v>
      </c>
    </row>
    <row r="311" spans="1:25" x14ac:dyDescent="0.25">
      <c r="A311" t="s">
        <v>372</v>
      </c>
      <c r="B311" s="1">
        <v>45826</v>
      </c>
      <c r="C311" t="s">
        <v>24</v>
      </c>
      <c r="D311" t="s">
        <v>16</v>
      </c>
      <c r="E311" t="s">
        <v>27</v>
      </c>
      <c r="F311" t="s">
        <v>68</v>
      </c>
      <c r="G311">
        <v>1</v>
      </c>
      <c r="H311">
        <v>1930.59</v>
      </c>
      <c r="I311">
        <v>0.24</v>
      </c>
      <c r="J311">
        <v>1467.25</v>
      </c>
      <c r="K311" t="s">
        <v>33</v>
      </c>
      <c r="L311" t="s">
        <v>34</v>
      </c>
      <c r="M311" t="s">
        <v>30</v>
      </c>
      <c r="N311" t="s">
        <v>22</v>
      </c>
      <c r="O311">
        <f t="shared" si="38"/>
        <v>1930.59</v>
      </c>
      <c r="P311">
        <f t="shared" si="39"/>
        <v>1467.2483999999999</v>
      </c>
      <c r="Q311">
        <f t="shared" si="40"/>
        <v>1975775.7839999988</v>
      </c>
      <c r="T311">
        <f t="shared" si="41"/>
        <v>6557.4564173228364</v>
      </c>
      <c r="U311">
        <f t="shared" si="42"/>
        <v>463.34159999999997</v>
      </c>
      <c r="V311" s="4">
        <f t="shared" si="43"/>
        <v>1.2431432878032105E-2</v>
      </c>
      <c r="W311">
        <f t="shared" si="44"/>
        <v>1</v>
      </c>
      <c r="X311">
        <f t="shared" si="45"/>
        <v>0</v>
      </c>
      <c r="Y311">
        <f t="shared" si="46"/>
        <v>0</v>
      </c>
    </row>
    <row r="312" spans="1:25" x14ac:dyDescent="0.25">
      <c r="A312" t="s">
        <v>373</v>
      </c>
      <c r="B312" s="1">
        <v>45724</v>
      </c>
      <c r="C312" t="s">
        <v>52</v>
      </c>
      <c r="D312" t="s">
        <v>39</v>
      </c>
      <c r="E312" t="s">
        <v>99</v>
      </c>
      <c r="F312" t="s">
        <v>100</v>
      </c>
      <c r="G312">
        <v>4</v>
      </c>
      <c r="H312">
        <v>3280.98</v>
      </c>
      <c r="I312">
        <v>0.04</v>
      </c>
      <c r="J312">
        <v>12598.96</v>
      </c>
      <c r="K312" t="s">
        <v>41</v>
      </c>
      <c r="L312" t="s">
        <v>29</v>
      </c>
      <c r="M312" t="s">
        <v>21</v>
      </c>
      <c r="N312" t="s">
        <v>22</v>
      </c>
      <c r="O312">
        <f t="shared" si="38"/>
        <v>13123.92</v>
      </c>
      <c r="P312">
        <f t="shared" si="39"/>
        <v>12598.9632</v>
      </c>
      <c r="Q312">
        <f t="shared" si="40"/>
        <v>2189601.9989000014</v>
      </c>
      <c r="T312">
        <f t="shared" si="41"/>
        <v>7014.593770491806</v>
      </c>
      <c r="U312">
        <f t="shared" si="42"/>
        <v>524.95679999999993</v>
      </c>
      <c r="V312" s="4">
        <f t="shared" si="43"/>
        <v>1.2191479375064766E-3</v>
      </c>
      <c r="W312">
        <f t="shared" si="44"/>
        <v>1</v>
      </c>
      <c r="X312">
        <f t="shared" si="45"/>
        <v>0</v>
      </c>
      <c r="Y312">
        <f t="shared" si="46"/>
        <v>0</v>
      </c>
    </row>
    <row r="313" spans="1:25" x14ac:dyDescent="0.25">
      <c r="A313" t="s">
        <v>374</v>
      </c>
      <c r="B313" s="1">
        <v>45673</v>
      </c>
      <c r="C313" t="s">
        <v>48</v>
      </c>
      <c r="D313" t="s">
        <v>25</v>
      </c>
      <c r="E313" t="s">
        <v>27</v>
      </c>
      <c r="F313" t="s">
        <v>68</v>
      </c>
      <c r="G313">
        <v>3</v>
      </c>
      <c r="H313">
        <v>724.01</v>
      </c>
      <c r="I313">
        <v>0.18</v>
      </c>
      <c r="J313">
        <v>1781.06</v>
      </c>
      <c r="K313" t="s">
        <v>46</v>
      </c>
      <c r="L313" t="s">
        <v>29</v>
      </c>
      <c r="M313" t="s">
        <v>21</v>
      </c>
      <c r="N313" t="s">
        <v>37</v>
      </c>
      <c r="O313">
        <f t="shared" si="38"/>
        <v>2172.0299999999997</v>
      </c>
      <c r="P313">
        <f t="shared" si="39"/>
        <v>1781.0645999999999</v>
      </c>
      <c r="Q313">
        <f t="shared" si="40"/>
        <v>1975775.7839999988</v>
      </c>
      <c r="T313">
        <f t="shared" si="41"/>
        <v>7014.593770491806</v>
      </c>
      <c r="U313">
        <f t="shared" si="42"/>
        <v>390.96539999999982</v>
      </c>
      <c r="V313" s="4">
        <f t="shared" si="43"/>
        <v>2.4861535061670416E-2</v>
      </c>
      <c r="W313">
        <f t="shared" si="44"/>
        <v>0</v>
      </c>
      <c r="X313">
        <f t="shared" si="45"/>
        <v>1</v>
      </c>
      <c r="Y313">
        <f t="shared" si="46"/>
        <v>0</v>
      </c>
    </row>
    <row r="314" spans="1:25" x14ac:dyDescent="0.25">
      <c r="A314" t="s">
        <v>375</v>
      </c>
      <c r="B314" s="1">
        <v>45759</v>
      </c>
      <c r="C314" t="s">
        <v>52</v>
      </c>
      <c r="D314" t="s">
        <v>43</v>
      </c>
      <c r="E314" t="s">
        <v>27</v>
      </c>
      <c r="F314" t="s">
        <v>79</v>
      </c>
      <c r="G314">
        <v>5</v>
      </c>
      <c r="H314">
        <v>1182.3900000000001</v>
      </c>
      <c r="I314">
        <v>0.14000000000000001</v>
      </c>
      <c r="J314">
        <v>5084.28</v>
      </c>
      <c r="K314" t="s">
        <v>33</v>
      </c>
      <c r="L314" t="s">
        <v>34</v>
      </c>
      <c r="M314" t="s">
        <v>30</v>
      </c>
      <c r="N314" t="s">
        <v>22</v>
      </c>
      <c r="O314">
        <f t="shared" si="38"/>
        <v>5911.9500000000007</v>
      </c>
      <c r="P314">
        <f t="shared" si="39"/>
        <v>5084.277000000001</v>
      </c>
      <c r="Q314">
        <f t="shared" si="40"/>
        <v>1975775.7839999988</v>
      </c>
      <c r="T314">
        <f t="shared" si="41"/>
        <v>6557.4564173228364</v>
      </c>
      <c r="U314">
        <f t="shared" si="42"/>
        <v>827.67299999999977</v>
      </c>
      <c r="V314" s="4">
        <f t="shared" si="43"/>
        <v>1.1840424902105058E-2</v>
      </c>
      <c r="W314">
        <f t="shared" si="44"/>
        <v>1</v>
      </c>
      <c r="X314">
        <f t="shared" si="45"/>
        <v>0</v>
      </c>
      <c r="Y314">
        <f t="shared" si="46"/>
        <v>0</v>
      </c>
    </row>
    <row r="315" spans="1:25" x14ac:dyDescent="0.25">
      <c r="A315" t="s">
        <v>376</v>
      </c>
      <c r="B315" s="1">
        <v>45706</v>
      </c>
      <c r="C315" t="s">
        <v>15</v>
      </c>
      <c r="D315" t="s">
        <v>39</v>
      </c>
      <c r="E315" t="s">
        <v>17</v>
      </c>
      <c r="F315" t="s">
        <v>44</v>
      </c>
      <c r="G315">
        <v>1</v>
      </c>
      <c r="H315">
        <v>4126.1400000000003</v>
      </c>
      <c r="I315">
        <v>0.17</v>
      </c>
      <c r="J315">
        <v>3424.7</v>
      </c>
      <c r="K315" t="s">
        <v>46</v>
      </c>
      <c r="L315" t="s">
        <v>20</v>
      </c>
      <c r="M315" t="s">
        <v>21</v>
      </c>
      <c r="N315" t="s">
        <v>22</v>
      </c>
      <c r="O315">
        <f t="shared" si="38"/>
        <v>4126.1400000000003</v>
      </c>
      <c r="P315">
        <f t="shared" si="39"/>
        <v>3424.6962000000003</v>
      </c>
      <c r="Q315">
        <f t="shared" si="40"/>
        <v>2058812.7634000003</v>
      </c>
      <c r="T315">
        <f t="shared" si="41"/>
        <v>6400.6183730158691</v>
      </c>
      <c r="U315">
        <f t="shared" si="42"/>
        <v>701.44380000000001</v>
      </c>
      <c r="V315" s="4">
        <f t="shared" si="43"/>
        <v>4.1200734827223509E-3</v>
      </c>
      <c r="W315">
        <f t="shared" si="44"/>
        <v>1</v>
      </c>
      <c r="X315">
        <f t="shared" si="45"/>
        <v>0</v>
      </c>
      <c r="Y315">
        <f t="shared" si="46"/>
        <v>0</v>
      </c>
    </row>
    <row r="316" spans="1:25" x14ac:dyDescent="0.25">
      <c r="A316" t="s">
        <v>377</v>
      </c>
      <c r="B316" s="1">
        <v>45714</v>
      </c>
      <c r="C316" t="s">
        <v>52</v>
      </c>
      <c r="D316" t="s">
        <v>25</v>
      </c>
      <c r="E316" t="s">
        <v>99</v>
      </c>
      <c r="F316" t="s">
        <v>100</v>
      </c>
      <c r="G316">
        <v>3</v>
      </c>
      <c r="H316">
        <v>3956.4</v>
      </c>
      <c r="I316">
        <v>0.18</v>
      </c>
      <c r="J316">
        <v>9732.74</v>
      </c>
      <c r="K316" t="s">
        <v>58</v>
      </c>
      <c r="L316" t="s">
        <v>34</v>
      </c>
      <c r="M316" t="s">
        <v>54</v>
      </c>
      <c r="N316" t="s">
        <v>22</v>
      </c>
      <c r="O316">
        <f t="shared" si="38"/>
        <v>11869.2</v>
      </c>
      <c r="P316">
        <f t="shared" si="39"/>
        <v>9732.7440000000006</v>
      </c>
      <c r="Q316">
        <f t="shared" si="40"/>
        <v>2189601.9989000014</v>
      </c>
      <c r="T316">
        <f t="shared" si="41"/>
        <v>6557.4564173228364</v>
      </c>
      <c r="U316">
        <f t="shared" si="42"/>
        <v>2136.4560000000001</v>
      </c>
      <c r="V316" s="4">
        <f t="shared" si="43"/>
        <v>4.549590536851683E-3</v>
      </c>
      <c r="W316">
        <f t="shared" si="44"/>
        <v>1</v>
      </c>
      <c r="X316">
        <f t="shared" si="45"/>
        <v>0</v>
      </c>
      <c r="Y316">
        <f t="shared" si="46"/>
        <v>0</v>
      </c>
    </row>
    <row r="317" spans="1:25" x14ac:dyDescent="0.25">
      <c r="A317" t="s">
        <v>378</v>
      </c>
      <c r="B317" s="1">
        <v>45789</v>
      </c>
      <c r="C317" t="s">
        <v>48</v>
      </c>
      <c r="D317" t="s">
        <v>43</v>
      </c>
      <c r="E317" t="s">
        <v>49</v>
      </c>
      <c r="F317" t="s">
        <v>73</v>
      </c>
      <c r="G317">
        <v>3</v>
      </c>
      <c r="H317">
        <v>2775.52</v>
      </c>
      <c r="I317">
        <v>0.03</v>
      </c>
      <c r="J317">
        <v>8076.76</v>
      </c>
      <c r="K317" t="s">
        <v>41</v>
      </c>
      <c r="L317" t="s">
        <v>34</v>
      </c>
      <c r="M317" t="s">
        <v>30</v>
      </c>
      <c r="N317" t="s">
        <v>22</v>
      </c>
      <c r="O317">
        <f t="shared" si="38"/>
        <v>8326.56</v>
      </c>
      <c r="P317">
        <f t="shared" si="39"/>
        <v>8076.7631999999994</v>
      </c>
      <c r="Q317">
        <f t="shared" si="40"/>
        <v>1954015.6870999979</v>
      </c>
      <c r="T317">
        <f t="shared" si="41"/>
        <v>6557.4564173228364</v>
      </c>
      <c r="U317">
        <f t="shared" si="42"/>
        <v>249.79680000000008</v>
      </c>
      <c r="V317" s="4">
        <f t="shared" si="43"/>
        <v>1.080878538075748E-3</v>
      </c>
      <c r="W317">
        <f t="shared" si="44"/>
        <v>1</v>
      </c>
      <c r="X317">
        <f t="shared" si="45"/>
        <v>0</v>
      </c>
      <c r="Y317">
        <f t="shared" si="46"/>
        <v>0</v>
      </c>
    </row>
    <row r="318" spans="1:25" x14ac:dyDescent="0.25">
      <c r="A318" t="s">
        <v>379</v>
      </c>
      <c r="B318" s="1">
        <v>45754</v>
      </c>
      <c r="C318" t="s">
        <v>15</v>
      </c>
      <c r="D318" t="s">
        <v>25</v>
      </c>
      <c r="E318" t="s">
        <v>17</v>
      </c>
      <c r="F318" t="s">
        <v>18</v>
      </c>
      <c r="G318">
        <v>3</v>
      </c>
      <c r="H318">
        <v>4763.1400000000003</v>
      </c>
      <c r="I318">
        <v>0.02</v>
      </c>
      <c r="J318">
        <v>14003.63</v>
      </c>
      <c r="K318" t="s">
        <v>58</v>
      </c>
      <c r="L318" t="s">
        <v>34</v>
      </c>
      <c r="M318" t="s">
        <v>54</v>
      </c>
      <c r="N318" t="s">
        <v>22</v>
      </c>
      <c r="O318">
        <f t="shared" si="38"/>
        <v>14289.420000000002</v>
      </c>
      <c r="P318">
        <f t="shared" si="39"/>
        <v>14003.631600000002</v>
      </c>
      <c r="Q318">
        <f t="shared" si="40"/>
        <v>2058812.7634000003</v>
      </c>
      <c r="T318">
        <f t="shared" si="41"/>
        <v>6557.4564173228364</v>
      </c>
      <c r="U318">
        <f t="shared" si="42"/>
        <v>285.78839999999946</v>
      </c>
      <c r="V318" s="4">
        <f t="shared" si="43"/>
        <v>4.1989108025378217E-4</v>
      </c>
      <c r="W318">
        <f t="shared" si="44"/>
        <v>1</v>
      </c>
      <c r="X318">
        <f t="shared" si="45"/>
        <v>0</v>
      </c>
      <c r="Y318">
        <f t="shared" si="46"/>
        <v>0</v>
      </c>
    </row>
    <row r="319" spans="1:25" x14ac:dyDescent="0.25">
      <c r="A319" t="s">
        <v>380</v>
      </c>
      <c r="B319" s="1">
        <v>45701</v>
      </c>
      <c r="C319" t="s">
        <v>15</v>
      </c>
      <c r="D319" t="s">
        <v>43</v>
      </c>
      <c r="E319" t="s">
        <v>17</v>
      </c>
      <c r="F319" t="s">
        <v>18</v>
      </c>
      <c r="G319">
        <v>4</v>
      </c>
      <c r="H319">
        <v>3552.07</v>
      </c>
      <c r="I319">
        <v>0.11</v>
      </c>
      <c r="J319">
        <v>12645.37</v>
      </c>
      <c r="K319" t="s">
        <v>33</v>
      </c>
      <c r="L319" t="s">
        <v>29</v>
      </c>
      <c r="M319" t="s">
        <v>21</v>
      </c>
      <c r="N319" t="s">
        <v>22</v>
      </c>
      <c r="O319">
        <f t="shared" si="38"/>
        <v>14208.28</v>
      </c>
      <c r="P319">
        <f t="shared" si="39"/>
        <v>12645.369200000001</v>
      </c>
      <c r="Q319">
        <f t="shared" si="40"/>
        <v>2058812.7634000003</v>
      </c>
      <c r="T319">
        <f t="shared" si="41"/>
        <v>7014.593770491806</v>
      </c>
      <c r="U319">
        <f t="shared" si="42"/>
        <v>1562.9107999999997</v>
      </c>
      <c r="V319" s="4">
        <f t="shared" si="43"/>
        <v>3.0967858178470578E-3</v>
      </c>
      <c r="W319">
        <f t="shared" si="44"/>
        <v>1</v>
      </c>
      <c r="X319">
        <f t="shared" si="45"/>
        <v>0</v>
      </c>
      <c r="Y319">
        <f t="shared" si="46"/>
        <v>0</v>
      </c>
    </row>
    <row r="320" spans="1:25" x14ac:dyDescent="0.25">
      <c r="A320" t="s">
        <v>381</v>
      </c>
      <c r="B320" s="1">
        <v>45764</v>
      </c>
      <c r="C320" t="s">
        <v>24</v>
      </c>
      <c r="D320" t="s">
        <v>39</v>
      </c>
      <c r="E320" t="s">
        <v>49</v>
      </c>
      <c r="F320" t="s">
        <v>73</v>
      </c>
      <c r="G320">
        <v>2</v>
      </c>
      <c r="H320">
        <v>4874.55</v>
      </c>
      <c r="I320">
        <v>0.1</v>
      </c>
      <c r="J320">
        <v>8774.19</v>
      </c>
      <c r="K320" t="s">
        <v>58</v>
      </c>
      <c r="L320" t="s">
        <v>34</v>
      </c>
      <c r="M320" t="s">
        <v>21</v>
      </c>
      <c r="N320" t="s">
        <v>22</v>
      </c>
      <c r="O320">
        <f t="shared" si="38"/>
        <v>9749.1</v>
      </c>
      <c r="P320">
        <f t="shared" si="39"/>
        <v>8774.19</v>
      </c>
      <c r="Q320">
        <f t="shared" si="40"/>
        <v>1954015.6870999979</v>
      </c>
      <c r="T320">
        <f t="shared" si="41"/>
        <v>6557.4564173228364</v>
      </c>
      <c r="U320">
        <f t="shared" si="42"/>
        <v>974.90999999999985</v>
      </c>
      <c r="V320" s="4">
        <f t="shared" si="43"/>
        <v>2.0514714178744703E-3</v>
      </c>
      <c r="W320">
        <f t="shared" si="44"/>
        <v>1</v>
      </c>
      <c r="X320">
        <f t="shared" si="45"/>
        <v>0</v>
      </c>
      <c r="Y320">
        <f t="shared" si="46"/>
        <v>0</v>
      </c>
    </row>
    <row r="321" spans="1:25" x14ac:dyDescent="0.25">
      <c r="A321" t="s">
        <v>382</v>
      </c>
      <c r="B321" s="1">
        <v>45685</v>
      </c>
      <c r="C321" t="s">
        <v>24</v>
      </c>
      <c r="D321" t="s">
        <v>39</v>
      </c>
      <c r="E321" t="s">
        <v>99</v>
      </c>
      <c r="F321" t="s">
        <v>100</v>
      </c>
      <c r="G321">
        <v>5</v>
      </c>
      <c r="H321">
        <v>2793.35</v>
      </c>
      <c r="I321">
        <v>0.12</v>
      </c>
      <c r="J321">
        <v>12290.74</v>
      </c>
      <c r="K321" t="s">
        <v>58</v>
      </c>
      <c r="L321" t="s">
        <v>34</v>
      </c>
      <c r="M321" t="s">
        <v>54</v>
      </c>
      <c r="N321" t="s">
        <v>22</v>
      </c>
      <c r="O321">
        <f t="shared" si="38"/>
        <v>13966.75</v>
      </c>
      <c r="P321">
        <f t="shared" si="39"/>
        <v>12290.74</v>
      </c>
      <c r="Q321">
        <f t="shared" si="40"/>
        <v>2189601.9989000014</v>
      </c>
      <c r="T321">
        <f t="shared" si="41"/>
        <v>6557.4564173228364</v>
      </c>
      <c r="U321">
        <f t="shared" si="42"/>
        <v>1676.0100000000002</v>
      </c>
      <c r="V321" s="4">
        <f t="shared" si="43"/>
        <v>4.2959170888001866E-3</v>
      </c>
      <c r="W321">
        <f t="shared" si="44"/>
        <v>1</v>
      </c>
      <c r="X321">
        <f t="shared" si="45"/>
        <v>0</v>
      </c>
      <c r="Y321">
        <f t="shared" si="46"/>
        <v>0</v>
      </c>
    </row>
    <row r="322" spans="1:25" x14ac:dyDescent="0.25">
      <c r="A322" t="s">
        <v>383</v>
      </c>
      <c r="B322" s="1">
        <v>45800</v>
      </c>
      <c r="C322" t="s">
        <v>36</v>
      </c>
      <c r="D322" t="s">
        <v>16</v>
      </c>
      <c r="E322" t="s">
        <v>17</v>
      </c>
      <c r="F322" t="s">
        <v>32</v>
      </c>
      <c r="G322">
        <v>1</v>
      </c>
      <c r="H322">
        <v>226.1</v>
      </c>
      <c r="I322">
        <v>0.04</v>
      </c>
      <c r="J322">
        <v>217.06</v>
      </c>
      <c r="K322" t="s">
        <v>41</v>
      </c>
      <c r="L322" t="s">
        <v>20</v>
      </c>
      <c r="M322" t="s">
        <v>30</v>
      </c>
      <c r="N322" t="s">
        <v>22</v>
      </c>
      <c r="O322">
        <f t="shared" ref="O322:O385" si="47">G:G*H:H</f>
        <v>226.1</v>
      </c>
      <c r="P322">
        <f t="shared" ref="P322:P385" si="48">O:O*(1-I:I)</f>
        <v>217.05599999999998</v>
      </c>
      <c r="Q322">
        <f t="shared" ref="Q322:Q385" si="49">SUMIF(E:E,E322,P:P)</f>
        <v>2058812.7634000003</v>
      </c>
      <c r="T322">
        <f t="shared" ref="T322:T385" si="50">AVERAGEIF(L:L,L322,J:J)</f>
        <v>6400.6183730158691</v>
      </c>
      <c r="U322">
        <f t="shared" ref="U322:U385" si="51">O322-P322</f>
        <v>9.0440000000000111</v>
      </c>
      <c r="V322" s="4">
        <f t="shared" si="43"/>
        <v>1.7691287041132243E-2</v>
      </c>
      <c r="W322">
        <f t="shared" si="44"/>
        <v>1</v>
      </c>
      <c r="X322">
        <f t="shared" si="45"/>
        <v>0</v>
      </c>
      <c r="Y322">
        <f t="shared" si="46"/>
        <v>0</v>
      </c>
    </row>
    <row r="323" spans="1:25" x14ac:dyDescent="0.25">
      <c r="A323" t="s">
        <v>384</v>
      </c>
      <c r="B323" s="1">
        <v>45841</v>
      </c>
      <c r="C323" t="s">
        <v>48</v>
      </c>
      <c r="D323" t="s">
        <v>39</v>
      </c>
      <c r="E323" t="s">
        <v>17</v>
      </c>
      <c r="F323" t="s">
        <v>32</v>
      </c>
      <c r="G323">
        <v>3</v>
      </c>
      <c r="H323">
        <v>546.57000000000005</v>
      </c>
      <c r="I323">
        <v>0.14000000000000001</v>
      </c>
      <c r="J323">
        <v>1410.15</v>
      </c>
      <c r="K323" t="s">
        <v>41</v>
      </c>
      <c r="L323" t="s">
        <v>34</v>
      </c>
      <c r="M323" t="s">
        <v>54</v>
      </c>
      <c r="N323" t="s">
        <v>37</v>
      </c>
      <c r="O323">
        <f t="shared" si="47"/>
        <v>1639.71</v>
      </c>
      <c r="P323">
        <f t="shared" si="48"/>
        <v>1410.1505999999999</v>
      </c>
      <c r="Q323">
        <f t="shared" si="49"/>
        <v>2058812.7634000003</v>
      </c>
      <c r="T323">
        <f t="shared" si="50"/>
        <v>6557.4564173228364</v>
      </c>
      <c r="U323">
        <f t="shared" si="51"/>
        <v>229.5594000000001</v>
      </c>
      <c r="V323" s="4">
        <f t="shared" ref="V323:V386" si="52">I323/H323*100</f>
        <v>2.5614285452915452E-2</v>
      </c>
      <c r="W323">
        <f t="shared" ref="W323:W386" si="53">IF(N323="Delivered",1,0)</f>
        <v>0</v>
      </c>
      <c r="X323">
        <f t="shared" ref="X323:X386" si="54">IF(N323="Returned",1,0)</f>
        <v>1</v>
      </c>
      <c r="Y323">
        <f t="shared" ref="Y323:Y386" si="55">IF(N323="Cancelled",1,0)</f>
        <v>0</v>
      </c>
    </row>
    <row r="324" spans="1:25" x14ac:dyDescent="0.25">
      <c r="A324" t="s">
        <v>385</v>
      </c>
      <c r="B324" s="1">
        <v>45831</v>
      </c>
      <c r="C324" t="s">
        <v>48</v>
      </c>
      <c r="D324" t="s">
        <v>16</v>
      </c>
      <c r="E324" t="s">
        <v>99</v>
      </c>
      <c r="F324" t="s">
        <v>100</v>
      </c>
      <c r="G324">
        <v>4</v>
      </c>
      <c r="H324">
        <v>2378.7800000000002</v>
      </c>
      <c r="I324">
        <v>0.06</v>
      </c>
      <c r="J324">
        <v>8944.2099999999991</v>
      </c>
      <c r="K324" t="s">
        <v>58</v>
      </c>
      <c r="L324" t="s">
        <v>34</v>
      </c>
      <c r="M324" t="s">
        <v>30</v>
      </c>
      <c r="N324" t="s">
        <v>22</v>
      </c>
      <c r="O324">
        <f t="shared" si="47"/>
        <v>9515.1200000000008</v>
      </c>
      <c r="P324">
        <f t="shared" si="48"/>
        <v>8944.2128000000012</v>
      </c>
      <c r="Q324">
        <f t="shared" si="49"/>
        <v>2189601.9989000014</v>
      </c>
      <c r="T324">
        <f t="shared" si="50"/>
        <v>6557.4564173228364</v>
      </c>
      <c r="U324">
        <f t="shared" si="51"/>
        <v>570.90719999999965</v>
      </c>
      <c r="V324" s="4">
        <f t="shared" si="52"/>
        <v>2.5223013477496865E-3</v>
      </c>
      <c r="W324">
        <f t="shared" si="53"/>
        <v>1</v>
      </c>
      <c r="X324">
        <f t="shared" si="54"/>
        <v>0</v>
      </c>
      <c r="Y324">
        <f t="shared" si="55"/>
        <v>0</v>
      </c>
    </row>
    <row r="325" spans="1:25" x14ac:dyDescent="0.25">
      <c r="A325" t="s">
        <v>386</v>
      </c>
      <c r="B325" s="1">
        <v>45770</v>
      </c>
      <c r="C325" t="s">
        <v>15</v>
      </c>
      <c r="D325" t="s">
        <v>25</v>
      </c>
      <c r="E325" t="s">
        <v>17</v>
      </c>
      <c r="F325" t="s">
        <v>18</v>
      </c>
      <c r="G325">
        <v>5</v>
      </c>
      <c r="H325">
        <v>1214.81</v>
      </c>
      <c r="I325">
        <v>0.02</v>
      </c>
      <c r="J325">
        <v>5952.57</v>
      </c>
      <c r="K325" t="s">
        <v>33</v>
      </c>
      <c r="L325" t="s">
        <v>34</v>
      </c>
      <c r="M325" t="s">
        <v>30</v>
      </c>
      <c r="N325" t="s">
        <v>59</v>
      </c>
      <c r="O325">
        <f t="shared" si="47"/>
        <v>6074.0499999999993</v>
      </c>
      <c r="P325">
        <f t="shared" si="48"/>
        <v>5952.5689999999995</v>
      </c>
      <c r="Q325">
        <f t="shared" si="49"/>
        <v>2058812.7634000003</v>
      </c>
      <c r="T325">
        <f t="shared" si="50"/>
        <v>6557.4564173228364</v>
      </c>
      <c r="U325">
        <f t="shared" si="51"/>
        <v>121.48099999999977</v>
      </c>
      <c r="V325" s="4">
        <f t="shared" si="52"/>
        <v>1.6463479885743448E-3</v>
      </c>
      <c r="W325">
        <f t="shared" si="53"/>
        <v>0</v>
      </c>
      <c r="X325">
        <f t="shared" si="54"/>
        <v>0</v>
      </c>
      <c r="Y325">
        <f t="shared" si="55"/>
        <v>0</v>
      </c>
    </row>
    <row r="326" spans="1:25" x14ac:dyDescent="0.25">
      <c r="A326" t="s">
        <v>387</v>
      </c>
      <c r="B326" s="1">
        <v>45771</v>
      </c>
      <c r="C326" t="s">
        <v>48</v>
      </c>
      <c r="D326" t="s">
        <v>43</v>
      </c>
      <c r="E326" t="s">
        <v>49</v>
      </c>
      <c r="F326" t="s">
        <v>73</v>
      </c>
      <c r="G326">
        <v>4</v>
      </c>
      <c r="H326">
        <v>4523.6099999999997</v>
      </c>
      <c r="I326">
        <v>0.18</v>
      </c>
      <c r="J326">
        <v>14837.44</v>
      </c>
      <c r="K326" t="s">
        <v>46</v>
      </c>
      <c r="L326" t="s">
        <v>20</v>
      </c>
      <c r="M326" t="s">
        <v>21</v>
      </c>
      <c r="N326" t="s">
        <v>22</v>
      </c>
      <c r="O326">
        <f t="shared" si="47"/>
        <v>18094.439999999999</v>
      </c>
      <c r="P326">
        <f t="shared" si="48"/>
        <v>14837.4408</v>
      </c>
      <c r="Q326">
        <f t="shared" si="49"/>
        <v>1954015.6870999979</v>
      </c>
      <c r="T326">
        <f t="shared" si="50"/>
        <v>6400.6183730158691</v>
      </c>
      <c r="U326">
        <f t="shared" si="51"/>
        <v>3256.9991999999984</v>
      </c>
      <c r="V326" s="4">
        <f t="shared" si="52"/>
        <v>3.9791228686823143E-3</v>
      </c>
      <c r="W326">
        <f t="shared" si="53"/>
        <v>1</v>
      </c>
      <c r="X326">
        <f t="shared" si="54"/>
        <v>0</v>
      </c>
      <c r="Y326">
        <f t="shared" si="55"/>
        <v>0</v>
      </c>
    </row>
    <row r="327" spans="1:25" x14ac:dyDescent="0.25">
      <c r="A327" t="s">
        <v>388</v>
      </c>
      <c r="B327" s="1">
        <v>45751</v>
      </c>
      <c r="C327" t="s">
        <v>52</v>
      </c>
      <c r="D327" t="s">
        <v>25</v>
      </c>
      <c r="E327" t="s">
        <v>49</v>
      </c>
      <c r="F327" t="s">
        <v>73</v>
      </c>
      <c r="G327">
        <v>2</v>
      </c>
      <c r="H327">
        <v>309.11</v>
      </c>
      <c r="I327">
        <v>0.02</v>
      </c>
      <c r="J327">
        <v>605.86</v>
      </c>
      <c r="K327" t="s">
        <v>19</v>
      </c>
      <c r="L327" t="s">
        <v>20</v>
      </c>
      <c r="M327" t="s">
        <v>21</v>
      </c>
      <c r="N327" t="s">
        <v>22</v>
      </c>
      <c r="O327">
        <f t="shared" si="47"/>
        <v>618.22</v>
      </c>
      <c r="P327">
        <f t="shared" si="48"/>
        <v>605.85559999999998</v>
      </c>
      <c r="Q327">
        <f t="shared" si="49"/>
        <v>1954015.6870999979</v>
      </c>
      <c r="T327">
        <f t="shared" si="50"/>
        <v>6400.6183730158691</v>
      </c>
      <c r="U327">
        <f t="shared" si="51"/>
        <v>12.364400000000046</v>
      </c>
      <c r="V327" s="4">
        <f t="shared" si="52"/>
        <v>6.4701886059978647E-3</v>
      </c>
      <c r="W327">
        <f t="shared" si="53"/>
        <v>1</v>
      </c>
      <c r="X327">
        <f t="shared" si="54"/>
        <v>0</v>
      </c>
      <c r="Y327">
        <f t="shared" si="55"/>
        <v>0</v>
      </c>
    </row>
    <row r="328" spans="1:25" x14ac:dyDescent="0.25">
      <c r="A328" t="s">
        <v>389</v>
      </c>
      <c r="B328" s="1">
        <v>45707</v>
      </c>
      <c r="C328" t="s">
        <v>15</v>
      </c>
      <c r="D328" t="s">
        <v>25</v>
      </c>
      <c r="E328" t="s">
        <v>61</v>
      </c>
      <c r="F328" t="s">
        <v>66</v>
      </c>
      <c r="G328">
        <v>4</v>
      </c>
      <c r="H328">
        <v>2826.18</v>
      </c>
      <c r="I328">
        <v>0.14000000000000001</v>
      </c>
      <c r="J328">
        <v>9722.06</v>
      </c>
      <c r="K328" t="s">
        <v>58</v>
      </c>
      <c r="L328" t="s">
        <v>20</v>
      </c>
      <c r="M328" t="s">
        <v>30</v>
      </c>
      <c r="N328" t="s">
        <v>37</v>
      </c>
      <c r="O328">
        <f t="shared" si="47"/>
        <v>11304.72</v>
      </c>
      <c r="P328">
        <f t="shared" si="48"/>
        <v>9722.0591999999997</v>
      </c>
      <c r="Q328">
        <f t="shared" si="49"/>
        <v>1802015.0199999986</v>
      </c>
      <c r="T328">
        <f t="shared" si="50"/>
        <v>6400.6183730158691</v>
      </c>
      <c r="U328">
        <f t="shared" si="51"/>
        <v>1582.6607999999997</v>
      </c>
      <c r="V328" s="4">
        <f t="shared" si="52"/>
        <v>4.9536830633576069E-3</v>
      </c>
      <c r="W328">
        <f t="shared" si="53"/>
        <v>0</v>
      </c>
      <c r="X328">
        <f t="shared" si="54"/>
        <v>1</v>
      </c>
      <c r="Y328">
        <f t="shared" si="55"/>
        <v>0</v>
      </c>
    </row>
    <row r="329" spans="1:25" x14ac:dyDescent="0.25">
      <c r="A329" t="s">
        <v>390</v>
      </c>
      <c r="B329" s="1">
        <v>45812</v>
      </c>
      <c r="C329" t="s">
        <v>24</v>
      </c>
      <c r="D329" t="s">
        <v>16</v>
      </c>
      <c r="E329" t="s">
        <v>17</v>
      </c>
      <c r="F329" t="s">
        <v>40</v>
      </c>
      <c r="G329">
        <v>2</v>
      </c>
      <c r="H329">
        <v>2876.31</v>
      </c>
      <c r="I329">
        <v>0.15</v>
      </c>
      <c r="J329">
        <v>4889.7299999999996</v>
      </c>
      <c r="K329" t="s">
        <v>41</v>
      </c>
      <c r="L329" t="s">
        <v>20</v>
      </c>
      <c r="M329" t="s">
        <v>54</v>
      </c>
      <c r="N329" t="s">
        <v>22</v>
      </c>
      <c r="O329">
        <f t="shared" si="47"/>
        <v>5752.62</v>
      </c>
      <c r="P329">
        <f t="shared" si="48"/>
        <v>4889.7269999999999</v>
      </c>
      <c r="Q329">
        <f t="shared" si="49"/>
        <v>2058812.7634000003</v>
      </c>
      <c r="T329">
        <f t="shared" si="50"/>
        <v>6400.6183730158691</v>
      </c>
      <c r="U329">
        <f t="shared" si="51"/>
        <v>862.89300000000003</v>
      </c>
      <c r="V329" s="4">
        <f t="shared" si="52"/>
        <v>5.2150150713935559E-3</v>
      </c>
      <c r="W329">
        <f t="shared" si="53"/>
        <v>1</v>
      </c>
      <c r="X329">
        <f t="shared" si="54"/>
        <v>0</v>
      </c>
      <c r="Y329">
        <f t="shared" si="55"/>
        <v>0</v>
      </c>
    </row>
    <row r="330" spans="1:25" x14ac:dyDescent="0.25">
      <c r="A330" t="s">
        <v>391</v>
      </c>
      <c r="B330" s="1">
        <v>45751</v>
      </c>
      <c r="C330" t="s">
        <v>36</v>
      </c>
      <c r="D330" t="s">
        <v>25</v>
      </c>
      <c r="E330" t="s">
        <v>17</v>
      </c>
      <c r="F330" t="s">
        <v>32</v>
      </c>
      <c r="G330">
        <v>3</v>
      </c>
      <c r="H330">
        <v>1976.91</v>
      </c>
      <c r="I330">
        <v>0.12</v>
      </c>
      <c r="J330">
        <v>5219.04</v>
      </c>
      <c r="K330" t="s">
        <v>46</v>
      </c>
      <c r="L330" t="s">
        <v>34</v>
      </c>
      <c r="M330" t="s">
        <v>21</v>
      </c>
      <c r="N330" t="s">
        <v>22</v>
      </c>
      <c r="O330">
        <f t="shared" si="47"/>
        <v>5930.7300000000005</v>
      </c>
      <c r="P330">
        <f t="shared" si="48"/>
        <v>5219.0424000000003</v>
      </c>
      <c r="Q330">
        <f t="shared" si="49"/>
        <v>2058812.7634000003</v>
      </c>
      <c r="T330">
        <f t="shared" si="50"/>
        <v>6557.4564173228364</v>
      </c>
      <c r="U330">
        <f t="shared" si="51"/>
        <v>711.6876000000002</v>
      </c>
      <c r="V330" s="4">
        <f t="shared" si="52"/>
        <v>6.0700790627797926E-3</v>
      </c>
      <c r="W330">
        <f t="shared" si="53"/>
        <v>1</v>
      </c>
      <c r="X330">
        <f t="shared" si="54"/>
        <v>0</v>
      </c>
      <c r="Y330">
        <f t="shared" si="55"/>
        <v>0</v>
      </c>
    </row>
    <row r="331" spans="1:25" x14ac:dyDescent="0.25">
      <c r="A331" t="s">
        <v>392</v>
      </c>
      <c r="B331" s="1">
        <v>45816</v>
      </c>
      <c r="C331" t="s">
        <v>52</v>
      </c>
      <c r="D331" t="s">
        <v>43</v>
      </c>
      <c r="E331" t="s">
        <v>99</v>
      </c>
      <c r="F331" t="s">
        <v>115</v>
      </c>
      <c r="G331">
        <v>4</v>
      </c>
      <c r="H331">
        <v>290.02999999999997</v>
      </c>
      <c r="I331">
        <v>0.22</v>
      </c>
      <c r="J331">
        <v>904.89</v>
      </c>
      <c r="K331" t="s">
        <v>33</v>
      </c>
      <c r="L331" t="s">
        <v>29</v>
      </c>
      <c r="M331" t="s">
        <v>30</v>
      </c>
      <c r="N331" t="s">
        <v>22</v>
      </c>
      <c r="O331">
        <f t="shared" si="47"/>
        <v>1160.1199999999999</v>
      </c>
      <c r="P331">
        <f t="shared" si="48"/>
        <v>904.89359999999999</v>
      </c>
      <c r="Q331">
        <f t="shared" si="49"/>
        <v>2189601.9989000014</v>
      </c>
      <c r="T331">
        <f t="shared" si="50"/>
        <v>7014.593770491806</v>
      </c>
      <c r="U331">
        <f t="shared" si="51"/>
        <v>255.2263999999999</v>
      </c>
      <c r="V331" s="4">
        <f t="shared" si="52"/>
        <v>7.5854221977036868E-2</v>
      </c>
      <c r="W331">
        <f t="shared" si="53"/>
        <v>1</v>
      </c>
      <c r="X331">
        <f t="shared" si="54"/>
        <v>0</v>
      </c>
      <c r="Y331">
        <f t="shared" si="55"/>
        <v>0</v>
      </c>
    </row>
    <row r="332" spans="1:25" x14ac:dyDescent="0.25">
      <c r="A332" t="s">
        <v>393</v>
      </c>
      <c r="B332" s="1">
        <v>45739</v>
      </c>
      <c r="C332" t="s">
        <v>15</v>
      </c>
      <c r="D332" t="s">
        <v>16</v>
      </c>
      <c r="E332" t="s">
        <v>49</v>
      </c>
      <c r="F332" t="s">
        <v>53</v>
      </c>
      <c r="G332">
        <v>3</v>
      </c>
      <c r="H332">
        <v>1623.65</v>
      </c>
      <c r="I332">
        <v>0.21</v>
      </c>
      <c r="J332">
        <v>3848.05</v>
      </c>
      <c r="K332" t="s">
        <v>58</v>
      </c>
      <c r="L332" t="s">
        <v>34</v>
      </c>
      <c r="M332" t="s">
        <v>21</v>
      </c>
      <c r="N332" t="s">
        <v>59</v>
      </c>
      <c r="O332">
        <f t="shared" si="47"/>
        <v>4870.9500000000007</v>
      </c>
      <c r="P332">
        <f t="shared" si="48"/>
        <v>3848.0505000000007</v>
      </c>
      <c r="Q332">
        <f t="shared" si="49"/>
        <v>1954015.6870999979</v>
      </c>
      <c r="T332">
        <f t="shared" si="50"/>
        <v>6557.4564173228364</v>
      </c>
      <c r="U332">
        <f t="shared" si="51"/>
        <v>1022.8995</v>
      </c>
      <c r="V332" s="4">
        <f t="shared" si="52"/>
        <v>1.2933821944384563E-2</v>
      </c>
      <c r="W332">
        <f t="shared" si="53"/>
        <v>0</v>
      </c>
      <c r="X332">
        <f t="shared" si="54"/>
        <v>0</v>
      </c>
      <c r="Y332">
        <f t="shared" si="55"/>
        <v>0</v>
      </c>
    </row>
    <row r="333" spans="1:25" x14ac:dyDescent="0.25">
      <c r="A333" t="s">
        <v>394</v>
      </c>
      <c r="B333" s="1">
        <v>45696</v>
      </c>
      <c r="C333" t="s">
        <v>15</v>
      </c>
      <c r="D333" t="s">
        <v>43</v>
      </c>
      <c r="E333" t="s">
        <v>61</v>
      </c>
      <c r="F333" t="s">
        <v>75</v>
      </c>
      <c r="G333">
        <v>3</v>
      </c>
      <c r="H333">
        <v>3671.12</v>
      </c>
      <c r="I333">
        <v>0.15</v>
      </c>
      <c r="J333">
        <v>9361.36</v>
      </c>
      <c r="K333" t="s">
        <v>41</v>
      </c>
      <c r="L333" t="s">
        <v>34</v>
      </c>
      <c r="M333" t="s">
        <v>54</v>
      </c>
      <c r="N333" t="s">
        <v>22</v>
      </c>
      <c r="O333">
        <f t="shared" si="47"/>
        <v>11013.36</v>
      </c>
      <c r="P333">
        <f t="shared" si="48"/>
        <v>9361.3559999999998</v>
      </c>
      <c r="Q333">
        <f t="shared" si="49"/>
        <v>1802015.0199999986</v>
      </c>
      <c r="T333">
        <f t="shared" si="50"/>
        <v>6557.4564173228364</v>
      </c>
      <c r="U333">
        <f t="shared" si="51"/>
        <v>1652.0040000000008</v>
      </c>
      <c r="V333" s="4">
        <f t="shared" si="52"/>
        <v>4.0859465231319059E-3</v>
      </c>
      <c r="W333">
        <f t="shared" si="53"/>
        <v>1</v>
      </c>
      <c r="X333">
        <f t="shared" si="54"/>
        <v>0</v>
      </c>
      <c r="Y333">
        <f t="shared" si="55"/>
        <v>0</v>
      </c>
    </row>
    <row r="334" spans="1:25" x14ac:dyDescent="0.25">
      <c r="A334" t="s">
        <v>395</v>
      </c>
      <c r="B334" s="1">
        <v>45678</v>
      </c>
      <c r="C334" t="s">
        <v>36</v>
      </c>
      <c r="D334" t="s">
        <v>25</v>
      </c>
      <c r="E334" t="s">
        <v>49</v>
      </c>
      <c r="F334" t="s">
        <v>50</v>
      </c>
      <c r="G334">
        <v>5</v>
      </c>
      <c r="H334">
        <v>3978.3</v>
      </c>
      <c r="I334">
        <v>0.02</v>
      </c>
      <c r="J334">
        <v>19493.669999999998</v>
      </c>
      <c r="K334" t="s">
        <v>46</v>
      </c>
      <c r="L334" t="s">
        <v>20</v>
      </c>
      <c r="M334" t="s">
        <v>21</v>
      </c>
      <c r="N334" t="s">
        <v>22</v>
      </c>
      <c r="O334">
        <f t="shared" si="47"/>
        <v>19891.5</v>
      </c>
      <c r="P334">
        <f t="shared" si="48"/>
        <v>19493.669999999998</v>
      </c>
      <c r="Q334">
        <f t="shared" si="49"/>
        <v>1954015.6870999979</v>
      </c>
      <c r="T334">
        <f t="shared" si="50"/>
        <v>6400.6183730158691</v>
      </c>
      <c r="U334">
        <f t="shared" si="51"/>
        <v>397.83000000000175</v>
      </c>
      <c r="V334" s="4">
        <f t="shared" si="52"/>
        <v>5.0272729557851339E-4</v>
      </c>
      <c r="W334">
        <f t="shared" si="53"/>
        <v>1</v>
      </c>
      <c r="X334">
        <f t="shared" si="54"/>
        <v>0</v>
      </c>
      <c r="Y334">
        <f t="shared" si="55"/>
        <v>0</v>
      </c>
    </row>
    <row r="335" spans="1:25" x14ac:dyDescent="0.25">
      <c r="A335" t="s">
        <v>396</v>
      </c>
      <c r="B335" s="1">
        <v>45678</v>
      </c>
      <c r="C335" t="s">
        <v>52</v>
      </c>
      <c r="D335" t="s">
        <v>43</v>
      </c>
      <c r="E335" t="s">
        <v>27</v>
      </c>
      <c r="F335" t="s">
        <v>79</v>
      </c>
      <c r="G335">
        <v>1</v>
      </c>
      <c r="H335">
        <v>1322.5</v>
      </c>
      <c r="I335">
        <v>0.11</v>
      </c>
      <c r="J335">
        <v>1177.03</v>
      </c>
      <c r="K335" t="s">
        <v>19</v>
      </c>
      <c r="L335" t="s">
        <v>20</v>
      </c>
      <c r="M335" t="s">
        <v>30</v>
      </c>
      <c r="N335" t="s">
        <v>22</v>
      </c>
      <c r="O335">
        <f t="shared" si="47"/>
        <v>1322.5</v>
      </c>
      <c r="P335">
        <f t="shared" si="48"/>
        <v>1177.0250000000001</v>
      </c>
      <c r="Q335">
        <f t="shared" si="49"/>
        <v>1975775.7839999988</v>
      </c>
      <c r="T335">
        <f t="shared" si="50"/>
        <v>6400.6183730158691</v>
      </c>
      <c r="U335">
        <f t="shared" si="51"/>
        <v>145.47499999999991</v>
      </c>
      <c r="V335" s="4">
        <f t="shared" si="52"/>
        <v>8.3175803402646513E-3</v>
      </c>
      <c r="W335">
        <f t="shared" si="53"/>
        <v>1</v>
      </c>
      <c r="X335">
        <f t="shared" si="54"/>
        <v>0</v>
      </c>
      <c r="Y335">
        <f t="shared" si="55"/>
        <v>0</v>
      </c>
    </row>
    <row r="336" spans="1:25" x14ac:dyDescent="0.25">
      <c r="A336" t="s">
        <v>397</v>
      </c>
      <c r="B336" s="1">
        <v>45787</v>
      </c>
      <c r="C336" t="s">
        <v>24</v>
      </c>
      <c r="D336" t="s">
        <v>39</v>
      </c>
      <c r="E336" t="s">
        <v>49</v>
      </c>
      <c r="F336" t="s">
        <v>50</v>
      </c>
      <c r="G336">
        <v>3</v>
      </c>
      <c r="H336">
        <v>2495.06</v>
      </c>
      <c r="I336">
        <v>0.11</v>
      </c>
      <c r="J336">
        <v>6661.81</v>
      </c>
      <c r="K336" t="s">
        <v>58</v>
      </c>
      <c r="L336" t="s">
        <v>20</v>
      </c>
      <c r="M336" t="s">
        <v>30</v>
      </c>
      <c r="N336" t="s">
        <v>22</v>
      </c>
      <c r="O336">
        <f t="shared" si="47"/>
        <v>7485.18</v>
      </c>
      <c r="P336">
        <f t="shared" si="48"/>
        <v>6661.8102000000008</v>
      </c>
      <c r="Q336">
        <f t="shared" si="49"/>
        <v>1954015.6870999979</v>
      </c>
      <c r="T336">
        <f t="shared" si="50"/>
        <v>6400.6183730158691</v>
      </c>
      <c r="U336">
        <f t="shared" si="51"/>
        <v>823.36979999999949</v>
      </c>
      <c r="V336" s="4">
        <f t="shared" si="52"/>
        <v>4.4087116141495594E-3</v>
      </c>
      <c r="W336">
        <f t="shared" si="53"/>
        <v>1</v>
      </c>
      <c r="X336">
        <f t="shared" si="54"/>
        <v>0</v>
      </c>
      <c r="Y336">
        <f t="shared" si="55"/>
        <v>0</v>
      </c>
    </row>
    <row r="337" spans="1:25" x14ac:dyDescent="0.25">
      <c r="A337" t="s">
        <v>398</v>
      </c>
      <c r="B337" s="1">
        <v>45743</v>
      </c>
      <c r="C337" t="s">
        <v>15</v>
      </c>
      <c r="D337" t="s">
        <v>43</v>
      </c>
      <c r="E337" t="s">
        <v>99</v>
      </c>
      <c r="F337" t="s">
        <v>120</v>
      </c>
      <c r="G337">
        <v>1</v>
      </c>
      <c r="H337">
        <v>898.25</v>
      </c>
      <c r="I337">
        <v>0.14000000000000001</v>
      </c>
      <c r="J337">
        <v>772.5</v>
      </c>
      <c r="K337" t="s">
        <v>58</v>
      </c>
      <c r="L337" t="s">
        <v>34</v>
      </c>
      <c r="M337" t="s">
        <v>54</v>
      </c>
      <c r="N337" t="s">
        <v>22</v>
      </c>
      <c r="O337">
        <f t="shared" si="47"/>
        <v>898.25</v>
      </c>
      <c r="P337">
        <f t="shared" si="48"/>
        <v>772.495</v>
      </c>
      <c r="Q337">
        <f t="shared" si="49"/>
        <v>2189601.9989000014</v>
      </c>
      <c r="T337">
        <f t="shared" si="50"/>
        <v>6557.4564173228364</v>
      </c>
      <c r="U337">
        <f t="shared" si="51"/>
        <v>125.755</v>
      </c>
      <c r="V337" s="4">
        <f t="shared" si="52"/>
        <v>1.5585861397161149E-2</v>
      </c>
      <c r="W337">
        <f t="shared" si="53"/>
        <v>1</v>
      </c>
      <c r="X337">
        <f t="shared" si="54"/>
        <v>0</v>
      </c>
      <c r="Y337">
        <f t="shared" si="55"/>
        <v>0</v>
      </c>
    </row>
    <row r="338" spans="1:25" x14ac:dyDescent="0.25">
      <c r="A338" t="s">
        <v>399</v>
      </c>
      <c r="B338" s="1">
        <v>45728</v>
      </c>
      <c r="C338" t="s">
        <v>48</v>
      </c>
      <c r="D338" t="s">
        <v>16</v>
      </c>
      <c r="E338" t="s">
        <v>61</v>
      </c>
      <c r="F338" t="s">
        <v>66</v>
      </c>
      <c r="G338">
        <v>1</v>
      </c>
      <c r="H338">
        <v>2423.08</v>
      </c>
      <c r="I338">
        <v>0.03</v>
      </c>
      <c r="J338">
        <v>2350.39</v>
      </c>
      <c r="K338" t="s">
        <v>33</v>
      </c>
      <c r="L338" t="s">
        <v>20</v>
      </c>
      <c r="M338" t="s">
        <v>54</v>
      </c>
      <c r="N338" t="s">
        <v>22</v>
      </c>
      <c r="O338">
        <f t="shared" si="47"/>
        <v>2423.08</v>
      </c>
      <c r="P338">
        <f t="shared" si="48"/>
        <v>2350.3876</v>
      </c>
      <c r="Q338">
        <f t="shared" si="49"/>
        <v>1802015.0199999986</v>
      </c>
      <c r="T338">
        <f t="shared" si="50"/>
        <v>6400.6183730158691</v>
      </c>
      <c r="U338">
        <f t="shared" si="51"/>
        <v>72.692399999999907</v>
      </c>
      <c r="V338" s="4">
        <f t="shared" si="52"/>
        <v>1.2380936659128052E-3</v>
      </c>
      <c r="W338">
        <f t="shared" si="53"/>
        <v>1</v>
      </c>
      <c r="X338">
        <f t="shared" si="54"/>
        <v>0</v>
      </c>
      <c r="Y338">
        <f t="shared" si="55"/>
        <v>0</v>
      </c>
    </row>
    <row r="339" spans="1:25" x14ac:dyDescent="0.25">
      <c r="A339" t="s">
        <v>400</v>
      </c>
      <c r="B339" s="1">
        <v>45742</v>
      </c>
      <c r="C339" t="s">
        <v>15</v>
      </c>
      <c r="D339" t="s">
        <v>25</v>
      </c>
      <c r="E339" t="s">
        <v>27</v>
      </c>
      <c r="F339" t="s">
        <v>28</v>
      </c>
      <c r="G339">
        <v>3</v>
      </c>
      <c r="H339">
        <v>2349.09</v>
      </c>
      <c r="I339">
        <v>0.05</v>
      </c>
      <c r="J339">
        <v>6694.91</v>
      </c>
      <c r="K339" t="s">
        <v>41</v>
      </c>
      <c r="L339" t="s">
        <v>34</v>
      </c>
      <c r="M339" t="s">
        <v>30</v>
      </c>
      <c r="N339" t="s">
        <v>22</v>
      </c>
      <c r="O339">
        <f t="shared" si="47"/>
        <v>7047.27</v>
      </c>
      <c r="P339">
        <f t="shared" si="48"/>
        <v>6694.9065000000001</v>
      </c>
      <c r="Q339">
        <f t="shared" si="49"/>
        <v>1975775.7839999988</v>
      </c>
      <c r="T339">
        <f t="shared" si="50"/>
        <v>6557.4564173228364</v>
      </c>
      <c r="U339">
        <f t="shared" si="51"/>
        <v>352.36350000000039</v>
      </c>
      <c r="V339" s="4">
        <f t="shared" si="52"/>
        <v>2.1284837958528619E-3</v>
      </c>
      <c r="W339">
        <f t="shared" si="53"/>
        <v>1</v>
      </c>
      <c r="X339">
        <f t="shared" si="54"/>
        <v>0</v>
      </c>
      <c r="Y339">
        <f t="shared" si="55"/>
        <v>0</v>
      </c>
    </row>
    <row r="340" spans="1:25" x14ac:dyDescent="0.25">
      <c r="A340" t="s">
        <v>401</v>
      </c>
      <c r="B340" s="1">
        <v>45739</v>
      </c>
      <c r="C340" t="s">
        <v>36</v>
      </c>
      <c r="D340" t="s">
        <v>39</v>
      </c>
      <c r="E340" t="s">
        <v>17</v>
      </c>
      <c r="F340" t="s">
        <v>32</v>
      </c>
      <c r="G340">
        <v>3</v>
      </c>
      <c r="H340">
        <v>1562.53</v>
      </c>
      <c r="I340">
        <v>0.03</v>
      </c>
      <c r="J340">
        <v>4546.96</v>
      </c>
      <c r="K340" t="s">
        <v>33</v>
      </c>
      <c r="L340" t="s">
        <v>29</v>
      </c>
      <c r="M340" t="s">
        <v>54</v>
      </c>
      <c r="N340" t="s">
        <v>59</v>
      </c>
      <c r="O340">
        <f t="shared" si="47"/>
        <v>4687.59</v>
      </c>
      <c r="P340">
        <f t="shared" si="48"/>
        <v>4546.9623000000001</v>
      </c>
      <c r="Q340">
        <f t="shared" si="49"/>
        <v>2058812.7634000003</v>
      </c>
      <c r="T340">
        <f t="shared" si="50"/>
        <v>7014.593770491806</v>
      </c>
      <c r="U340">
        <f t="shared" si="51"/>
        <v>140.6277</v>
      </c>
      <c r="V340" s="4">
        <f t="shared" si="52"/>
        <v>1.9199631367077753E-3</v>
      </c>
      <c r="W340">
        <f t="shared" si="53"/>
        <v>0</v>
      </c>
      <c r="X340">
        <f t="shared" si="54"/>
        <v>0</v>
      </c>
      <c r="Y340">
        <f t="shared" si="55"/>
        <v>0</v>
      </c>
    </row>
    <row r="341" spans="1:25" x14ac:dyDescent="0.25">
      <c r="A341" t="s">
        <v>402</v>
      </c>
      <c r="B341" s="1">
        <v>45750</v>
      </c>
      <c r="C341" t="s">
        <v>15</v>
      </c>
      <c r="D341" t="s">
        <v>25</v>
      </c>
      <c r="E341" t="s">
        <v>99</v>
      </c>
      <c r="F341" t="s">
        <v>111</v>
      </c>
      <c r="G341">
        <v>2</v>
      </c>
      <c r="H341">
        <v>2634.74</v>
      </c>
      <c r="I341">
        <v>0.06</v>
      </c>
      <c r="J341">
        <v>4953.3100000000004</v>
      </c>
      <c r="K341" t="s">
        <v>46</v>
      </c>
      <c r="L341" t="s">
        <v>20</v>
      </c>
      <c r="M341" t="s">
        <v>54</v>
      </c>
      <c r="N341" t="s">
        <v>22</v>
      </c>
      <c r="O341">
        <f t="shared" si="47"/>
        <v>5269.48</v>
      </c>
      <c r="P341">
        <f t="shared" si="48"/>
        <v>4953.3111999999992</v>
      </c>
      <c r="Q341">
        <f t="shared" si="49"/>
        <v>2189601.9989000014</v>
      </c>
      <c r="T341">
        <f t="shared" si="50"/>
        <v>6400.6183730158691</v>
      </c>
      <c r="U341">
        <f t="shared" si="51"/>
        <v>316.16880000000037</v>
      </c>
      <c r="V341" s="4">
        <f t="shared" si="52"/>
        <v>2.2772645498227531E-3</v>
      </c>
      <c r="W341">
        <f t="shared" si="53"/>
        <v>1</v>
      </c>
      <c r="X341">
        <f t="shared" si="54"/>
        <v>0</v>
      </c>
      <c r="Y341">
        <f t="shared" si="55"/>
        <v>0</v>
      </c>
    </row>
    <row r="342" spans="1:25" x14ac:dyDescent="0.25">
      <c r="A342" t="s">
        <v>403</v>
      </c>
      <c r="B342" s="1">
        <v>45827</v>
      </c>
      <c r="C342" t="s">
        <v>48</v>
      </c>
      <c r="D342" t="s">
        <v>43</v>
      </c>
      <c r="E342" t="s">
        <v>61</v>
      </c>
      <c r="F342" t="s">
        <v>62</v>
      </c>
      <c r="G342">
        <v>4</v>
      </c>
      <c r="H342">
        <v>2082.5300000000002</v>
      </c>
      <c r="I342">
        <v>0.18</v>
      </c>
      <c r="J342">
        <v>6830.7</v>
      </c>
      <c r="K342" t="s">
        <v>46</v>
      </c>
      <c r="L342" t="s">
        <v>34</v>
      </c>
      <c r="M342" t="s">
        <v>21</v>
      </c>
      <c r="N342" t="s">
        <v>22</v>
      </c>
      <c r="O342">
        <f t="shared" si="47"/>
        <v>8330.1200000000008</v>
      </c>
      <c r="P342">
        <f t="shared" si="48"/>
        <v>6830.6984000000011</v>
      </c>
      <c r="Q342">
        <f t="shared" si="49"/>
        <v>1802015.0199999986</v>
      </c>
      <c r="T342">
        <f t="shared" si="50"/>
        <v>6557.4564173228364</v>
      </c>
      <c r="U342">
        <f t="shared" si="51"/>
        <v>1499.4215999999997</v>
      </c>
      <c r="V342" s="4">
        <f t="shared" si="52"/>
        <v>8.6433328691543441E-3</v>
      </c>
      <c r="W342">
        <f t="shared" si="53"/>
        <v>1</v>
      </c>
      <c r="X342">
        <f t="shared" si="54"/>
        <v>0</v>
      </c>
      <c r="Y342">
        <f t="shared" si="55"/>
        <v>0</v>
      </c>
    </row>
    <row r="343" spans="1:25" x14ac:dyDescent="0.25">
      <c r="A343" t="s">
        <v>404</v>
      </c>
      <c r="B343" s="1">
        <v>45801</v>
      </c>
      <c r="C343" t="s">
        <v>15</v>
      </c>
      <c r="D343" t="s">
        <v>39</v>
      </c>
      <c r="E343" t="s">
        <v>61</v>
      </c>
      <c r="F343" t="s">
        <v>92</v>
      </c>
      <c r="G343">
        <v>2</v>
      </c>
      <c r="H343">
        <v>4219.13</v>
      </c>
      <c r="I343">
        <v>0.22</v>
      </c>
      <c r="J343">
        <v>6581.84</v>
      </c>
      <c r="K343" t="s">
        <v>33</v>
      </c>
      <c r="L343" t="s">
        <v>34</v>
      </c>
      <c r="M343" t="s">
        <v>54</v>
      </c>
      <c r="N343" t="s">
        <v>22</v>
      </c>
      <c r="O343">
        <f t="shared" si="47"/>
        <v>8438.26</v>
      </c>
      <c r="P343">
        <f t="shared" si="48"/>
        <v>6581.8428000000004</v>
      </c>
      <c r="Q343">
        <f t="shared" si="49"/>
        <v>1802015.0199999986</v>
      </c>
      <c r="T343">
        <f t="shared" si="50"/>
        <v>6557.4564173228364</v>
      </c>
      <c r="U343">
        <f t="shared" si="51"/>
        <v>1856.4171999999999</v>
      </c>
      <c r="V343" s="4">
        <f t="shared" si="52"/>
        <v>5.2143451375046513E-3</v>
      </c>
      <c r="W343">
        <f t="shared" si="53"/>
        <v>1</v>
      </c>
      <c r="X343">
        <f t="shared" si="54"/>
        <v>0</v>
      </c>
      <c r="Y343">
        <f t="shared" si="55"/>
        <v>0</v>
      </c>
    </row>
    <row r="344" spans="1:25" x14ac:dyDescent="0.25">
      <c r="A344" t="s">
        <v>405</v>
      </c>
      <c r="B344" s="1">
        <v>45670</v>
      </c>
      <c r="C344" t="s">
        <v>36</v>
      </c>
      <c r="D344" t="s">
        <v>39</v>
      </c>
      <c r="E344" t="s">
        <v>61</v>
      </c>
      <c r="F344" t="s">
        <v>66</v>
      </c>
      <c r="G344">
        <v>3</v>
      </c>
      <c r="H344">
        <v>3306.73</v>
      </c>
      <c r="I344">
        <v>0.06</v>
      </c>
      <c r="J344">
        <v>9324.98</v>
      </c>
      <c r="K344" t="s">
        <v>19</v>
      </c>
      <c r="L344" t="s">
        <v>29</v>
      </c>
      <c r="M344" t="s">
        <v>54</v>
      </c>
      <c r="N344" t="s">
        <v>22</v>
      </c>
      <c r="O344">
        <f t="shared" si="47"/>
        <v>9920.19</v>
      </c>
      <c r="P344">
        <f t="shared" si="48"/>
        <v>9324.9786000000004</v>
      </c>
      <c r="Q344">
        <f t="shared" si="49"/>
        <v>1802015.0199999986</v>
      </c>
      <c r="T344">
        <f t="shared" si="50"/>
        <v>7014.593770491806</v>
      </c>
      <c r="U344">
        <f t="shared" si="51"/>
        <v>595.21140000000014</v>
      </c>
      <c r="V344" s="4">
        <f t="shared" si="52"/>
        <v>1.8144813758607446E-3</v>
      </c>
      <c r="W344">
        <f t="shared" si="53"/>
        <v>1</v>
      </c>
      <c r="X344">
        <f t="shared" si="54"/>
        <v>0</v>
      </c>
      <c r="Y344">
        <f t="shared" si="55"/>
        <v>0</v>
      </c>
    </row>
    <row r="345" spans="1:25" x14ac:dyDescent="0.25">
      <c r="A345" t="s">
        <v>406</v>
      </c>
      <c r="B345" s="1">
        <v>45790</v>
      </c>
      <c r="C345" t="s">
        <v>15</v>
      </c>
      <c r="D345" t="s">
        <v>16</v>
      </c>
      <c r="E345" t="s">
        <v>99</v>
      </c>
      <c r="F345" t="s">
        <v>111</v>
      </c>
      <c r="G345">
        <v>4</v>
      </c>
      <c r="H345">
        <v>4270.95</v>
      </c>
      <c r="I345">
        <v>0.12</v>
      </c>
      <c r="J345">
        <v>15033.74</v>
      </c>
      <c r="K345" t="s">
        <v>33</v>
      </c>
      <c r="L345" t="s">
        <v>34</v>
      </c>
      <c r="M345" t="s">
        <v>21</v>
      </c>
      <c r="N345" t="s">
        <v>22</v>
      </c>
      <c r="O345">
        <f t="shared" si="47"/>
        <v>17083.8</v>
      </c>
      <c r="P345">
        <f t="shared" si="48"/>
        <v>15033.743999999999</v>
      </c>
      <c r="Q345">
        <f t="shared" si="49"/>
        <v>2189601.9989000014</v>
      </c>
      <c r="T345">
        <f t="shared" si="50"/>
        <v>6557.4564173228364</v>
      </c>
      <c r="U345">
        <f t="shared" si="51"/>
        <v>2050.0560000000005</v>
      </c>
      <c r="V345" s="4">
        <f t="shared" si="52"/>
        <v>2.8096793453447123E-3</v>
      </c>
      <c r="W345">
        <f t="shared" si="53"/>
        <v>1</v>
      </c>
      <c r="X345">
        <f t="shared" si="54"/>
        <v>0</v>
      </c>
      <c r="Y345">
        <f t="shared" si="55"/>
        <v>0</v>
      </c>
    </row>
    <row r="346" spans="1:25" x14ac:dyDescent="0.25">
      <c r="A346" t="s">
        <v>407</v>
      </c>
      <c r="B346" s="1">
        <v>45786</v>
      </c>
      <c r="C346" t="s">
        <v>48</v>
      </c>
      <c r="D346" t="s">
        <v>43</v>
      </c>
      <c r="E346" t="s">
        <v>61</v>
      </c>
      <c r="F346" t="s">
        <v>62</v>
      </c>
      <c r="G346">
        <v>4</v>
      </c>
      <c r="H346">
        <v>364.9</v>
      </c>
      <c r="I346">
        <v>0.21</v>
      </c>
      <c r="J346">
        <v>1153.08</v>
      </c>
      <c r="K346" t="s">
        <v>33</v>
      </c>
      <c r="L346" t="s">
        <v>34</v>
      </c>
      <c r="M346" t="s">
        <v>54</v>
      </c>
      <c r="N346" t="s">
        <v>22</v>
      </c>
      <c r="O346">
        <f t="shared" si="47"/>
        <v>1459.6</v>
      </c>
      <c r="P346">
        <f t="shared" si="48"/>
        <v>1153.0840000000001</v>
      </c>
      <c r="Q346">
        <f t="shared" si="49"/>
        <v>1802015.0199999986</v>
      </c>
      <c r="T346">
        <f t="shared" si="50"/>
        <v>6557.4564173228364</v>
      </c>
      <c r="U346">
        <f t="shared" si="51"/>
        <v>306.51599999999985</v>
      </c>
      <c r="V346" s="4">
        <f t="shared" si="52"/>
        <v>5.7550013702384217E-2</v>
      </c>
      <c r="W346">
        <f t="shared" si="53"/>
        <v>1</v>
      </c>
      <c r="X346">
        <f t="shared" si="54"/>
        <v>0</v>
      </c>
      <c r="Y346">
        <f t="shared" si="55"/>
        <v>0</v>
      </c>
    </row>
    <row r="347" spans="1:25" x14ac:dyDescent="0.25">
      <c r="A347" t="s">
        <v>408</v>
      </c>
      <c r="B347" s="1">
        <v>45785</v>
      </c>
      <c r="C347" t="s">
        <v>52</v>
      </c>
      <c r="D347" t="s">
        <v>43</v>
      </c>
      <c r="E347" t="s">
        <v>27</v>
      </c>
      <c r="F347" t="s">
        <v>87</v>
      </c>
      <c r="G347">
        <v>2</v>
      </c>
      <c r="H347">
        <v>3916.81</v>
      </c>
      <c r="I347">
        <v>0.12</v>
      </c>
      <c r="J347">
        <v>6893.59</v>
      </c>
      <c r="K347" t="s">
        <v>46</v>
      </c>
      <c r="L347" t="s">
        <v>29</v>
      </c>
      <c r="M347" t="s">
        <v>21</v>
      </c>
      <c r="N347" t="s">
        <v>22</v>
      </c>
      <c r="O347">
        <f t="shared" si="47"/>
        <v>7833.62</v>
      </c>
      <c r="P347">
        <f t="shared" si="48"/>
        <v>6893.5856000000003</v>
      </c>
      <c r="Q347">
        <f t="shared" si="49"/>
        <v>1975775.7839999988</v>
      </c>
      <c r="T347">
        <f t="shared" si="50"/>
        <v>7014.593770491806</v>
      </c>
      <c r="U347">
        <f t="shared" si="51"/>
        <v>940.03439999999955</v>
      </c>
      <c r="V347" s="4">
        <f t="shared" si="52"/>
        <v>3.0637176682044827E-3</v>
      </c>
      <c r="W347">
        <f t="shared" si="53"/>
        <v>1</v>
      </c>
      <c r="X347">
        <f t="shared" si="54"/>
        <v>0</v>
      </c>
      <c r="Y347">
        <f t="shared" si="55"/>
        <v>0</v>
      </c>
    </row>
    <row r="348" spans="1:25" x14ac:dyDescent="0.25">
      <c r="A348" t="s">
        <v>409</v>
      </c>
      <c r="B348" s="1">
        <v>45679</v>
      </c>
      <c r="C348" t="s">
        <v>48</v>
      </c>
      <c r="D348" t="s">
        <v>43</v>
      </c>
      <c r="E348" t="s">
        <v>17</v>
      </c>
      <c r="F348" t="s">
        <v>18</v>
      </c>
      <c r="G348">
        <v>2</v>
      </c>
      <c r="H348">
        <v>2923.77</v>
      </c>
      <c r="I348">
        <v>0.04</v>
      </c>
      <c r="J348">
        <v>5613.64</v>
      </c>
      <c r="K348" t="s">
        <v>46</v>
      </c>
      <c r="L348" t="s">
        <v>20</v>
      </c>
      <c r="M348" t="s">
        <v>54</v>
      </c>
      <c r="N348" t="s">
        <v>22</v>
      </c>
      <c r="O348">
        <f t="shared" si="47"/>
        <v>5847.54</v>
      </c>
      <c r="P348">
        <f t="shared" si="48"/>
        <v>5613.6383999999998</v>
      </c>
      <c r="Q348">
        <f t="shared" si="49"/>
        <v>2058812.7634000003</v>
      </c>
      <c r="T348">
        <f t="shared" si="50"/>
        <v>6400.6183730158691</v>
      </c>
      <c r="U348">
        <f t="shared" si="51"/>
        <v>233.90160000000014</v>
      </c>
      <c r="V348" s="4">
        <f t="shared" si="52"/>
        <v>1.3680966697106817E-3</v>
      </c>
      <c r="W348">
        <f t="shared" si="53"/>
        <v>1</v>
      </c>
      <c r="X348">
        <f t="shared" si="54"/>
        <v>0</v>
      </c>
      <c r="Y348">
        <f t="shared" si="55"/>
        <v>0</v>
      </c>
    </row>
    <row r="349" spans="1:25" x14ac:dyDescent="0.25">
      <c r="A349" t="s">
        <v>410</v>
      </c>
      <c r="B349" s="1">
        <v>45671</v>
      </c>
      <c r="C349" t="s">
        <v>48</v>
      </c>
      <c r="D349" t="s">
        <v>16</v>
      </c>
      <c r="E349" t="s">
        <v>49</v>
      </c>
      <c r="F349" t="s">
        <v>50</v>
      </c>
      <c r="G349">
        <v>1</v>
      </c>
      <c r="H349">
        <v>284.85000000000002</v>
      </c>
      <c r="I349">
        <v>0.05</v>
      </c>
      <c r="J349">
        <v>270.61</v>
      </c>
      <c r="K349" t="s">
        <v>41</v>
      </c>
      <c r="L349" t="s">
        <v>34</v>
      </c>
      <c r="M349" t="s">
        <v>30</v>
      </c>
      <c r="N349" t="s">
        <v>37</v>
      </c>
      <c r="O349">
        <f t="shared" si="47"/>
        <v>284.85000000000002</v>
      </c>
      <c r="P349">
        <f t="shared" si="48"/>
        <v>270.60750000000002</v>
      </c>
      <c r="Q349">
        <f t="shared" si="49"/>
        <v>1954015.6870999979</v>
      </c>
      <c r="T349">
        <f t="shared" si="50"/>
        <v>6557.4564173228364</v>
      </c>
      <c r="U349">
        <f t="shared" si="51"/>
        <v>14.242500000000007</v>
      </c>
      <c r="V349" s="4">
        <f t="shared" si="52"/>
        <v>1.7553098121818503E-2</v>
      </c>
      <c r="W349">
        <f t="shared" si="53"/>
        <v>0</v>
      </c>
      <c r="X349">
        <f t="shared" si="54"/>
        <v>1</v>
      </c>
      <c r="Y349">
        <f t="shared" si="55"/>
        <v>0</v>
      </c>
    </row>
    <row r="350" spans="1:25" x14ac:dyDescent="0.25">
      <c r="A350" t="s">
        <v>411</v>
      </c>
      <c r="B350" s="1">
        <v>45738</v>
      </c>
      <c r="C350" t="s">
        <v>24</v>
      </c>
      <c r="D350" t="s">
        <v>43</v>
      </c>
      <c r="E350" t="s">
        <v>27</v>
      </c>
      <c r="F350" t="s">
        <v>68</v>
      </c>
      <c r="G350">
        <v>2</v>
      </c>
      <c r="H350">
        <v>1208.7</v>
      </c>
      <c r="I350">
        <v>0.22</v>
      </c>
      <c r="J350">
        <v>1885.57</v>
      </c>
      <c r="K350" t="s">
        <v>58</v>
      </c>
      <c r="L350" t="s">
        <v>29</v>
      </c>
      <c r="M350" t="s">
        <v>30</v>
      </c>
      <c r="N350" t="s">
        <v>22</v>
      </c>
      <c r="O350">
        <f t="shared" si="47"/>
        <v>2417.4</v>
      </c>
      <c r="P350">
        <f t="shared" si="48"/>
        <v>1885.5720000000001</v>
      </c>
      <c r="Q350">
        <f t="shared" si="49"/>
        <v>1975775.7839999988</v>
      </c>
      <c r="T350">
        <f t="shared" si="50"/>
        <v>7014.593770491806</v>
      </c>
      <c r="U350">
        <f t="shared" si="51"/>
        <v>531.82799999999997</v>
      </c>
      <c r="V350" s="4">
        <f t="shared" si="52"/>
        <v>1.820137337635476E-2</v>
      </c>
      <c r="W350">
        <f t="shared" si="53"/>
        <v>1</v>
      </c>
      <c r="X350">
        <f t="shared" si="54"/>
        <v>0</v>
      </c>
      <c r="Y350">
        <f t="shared" si="55"/>
        <v>0</v>
      </c>
    </row>
    <row r="351" spans="1:25" x14ac:dyDescent="0.25">
      <c r="A351" t="s">
        <v>412</v>
      </c>
      <c r="B351" s="1">
        <v>45801</v>
      </c>
      <c r="C351" t="s">
        <v>52</v>
      </c>
      <c r="D351" t="s">
        <v>39</v>
      </c>
      <c r="E351" t="s">
        <v>27</v>
      </c>
      <c r="F351" t="s">
        <v>28</v>
      </c>
      <c r="G351">
        <v>3</v>
      </c>
      <c r="H351">
        <v>4747.47</v>
      </c>
      <c r="I351">
        <v>0.11</v>
      </c>
      <c r="J351">
        <v>12675.74</v>
      </c>
      <c r="K351" t="s">
        <v>58</v>
      </c>
      <c r="L351" t="s">
        <v>20</v>
      </c>
      <c r="M351" t="s">
        <v>21</v>
      </c>
      <c r="N351" t="s">
        <v>22</v>
      </c>
      <c r="O351">
        <f t="shared" si="47"/>
        <v>14242.41</v>
      </c>
      <c r="P351">
        <f t="shared" si="48"/>
        <v>12675.7449</v>
      </c>
      <c r="Q351">
        <f t="shared" si="49"/>
        <v>1975775.7839999988</v>
      </c>
      <c r="T351">
        <f t="shared" si="50"/>
        <v>6400.6183730158691</v>
      </c>
      <c r="U351">
        <f t="shared" si="51"/>
        <v>1566.6651000000002</v>
      </c>
      <c r="V351" s="4">
        <f t="shared" si="52"/>
        <v>2.3170235936193382E-3</v>
      </c>
      <c r="W351">
        <f t="shared" si="53"/>
        <v>1</v>
      </c>
      <c r="X351">
        <f t="shared" si="54"/>
        <v>0</v>
      </c>
      <c r="Y351">
        <f t="shared" si="55"/>
        <v>0</v>
      </c>
    </row>
    <row r="352" spans="1:25" x14ac:dyDescent="0.25">
      <c r="A352" t="s">
        <v>413</v>
      </c>
      <c r="B352" s="1">
        <v>45725</v>
      </c>
      <c r="C352" t="s">
        <v>48</v>
      </c>
      <c r="D352" t="s">
        <v>16</v>
      </c>
      <c r="E352" t="s">
        <v>61</v>
      </c>
      <c r="F352" t="s">
        <v>66</v>
      </c>
      <c r="G352">
        <v>2</v>
      </c>
      <c r="H352">
        <v>4745.6099999999997</v>
      </c>
      <c r="I352">
        <v>0.23</v>
      </c>
      <c r="J352">
        <v>7308.24</v>
      </c>
      <c r="K352" t="s">
        <v>46</v>
      </c>
      <c r="L352" t="s">
        <v>20</v>
      </c>
      <c r="M352" t="s">
        <v>30</v>
      </c>
      <c r="N352" t="s">
        <v>22</v>
      </c>
      <c r="O352">
        <f t="shared" si="47"/>
        <v>9491.2199999999993</v>
      </c>
      <c r="P352">
        <f t="shared" si="48"/>
        <v>7308.2393999999995</v>
      </c>
      <c r="Q352">
        <f t="shared" si="49"/>
        <v>1802015.0199999986</v>
      </c>
      <c r="T352">
        <f t="shared" si="50"/>
        <v>6400.6183730158691</v>
      </c>
      <c r="U352">
        <f t="shared" si="51"/>
        <v>2182.9805999999999</v>
      </c>
      <c r="V352" s="4">
        <f t="shared" si="52"/>
        <v>4.8465845275949774E-3</v>
      </c>
      <c r="W352">
        <f t="shared" si="53"/>
        <v>1</v>
      </c>
      <c r="X352">
        <f t="shared" si="54"/>
        <v>0</v>
      </c>
      <c r="Y352">
        <f t="shared" si="55"/>
        <v>0</v>
      </c>
    </row>
    <row r="353" spans="1:25" x14ac:dyDescent="0.25">
      <c r="A353" t="s">
        <v>414</v>
      </c>
      <c r="B353" s="1">
        <v>45815</v>
      </c>
      <c r="C353" t="s">
        <v>24</v>
      </c>
      <c r="D353" t="s">
        <v>25</v>
      </c>
      <c r="E353" t="s">
        <v>61</v>
      </c>
      <c r="F353" t="s">
        <v>75</v>
      </c>
      <c r="G353">
        <v>2</v>
      </c>
      <c r="H353">
        <v>703.49</v>
      </c>
      <c r="I353">
        <v>0.18</v>
      </c>
      <c r="J353">
        <v>1153.72</v>
      </c>
      <c r="K353" t="s">
        <v>33</v>
      </c>
      <c r="L353" t="s">
        <v>29</v>
      </c>
      <c r="M353" t="s">
        <v>54</v>
      </c>
      <c r="N353" t="s">
        <v>37</v>
      </c>
      <c r="O353">
        <f t="shared" si="47"/>
        <v>1406.98</v>
      </c>
      <c r="P353">
        <f t="shared" si="48"/>
        <v>1153.7236</v>
      </c>
      <c r="Q353">
        <f t="shared" si="49"/>
        <v>1802015.0199999986</v>
      </c>
      <c r="T353">
        <f t="shared" si="50"/>
        <v>7014.593770491806</v>
      </c>
      <c r="U353">
        <f t="shared" si="51"/>
        <v>253.25639999999999</v>
      </c>
      <c r="V353" s="4">
        <f t="shared" si="52"/>
        <v>2.5586717650570724E-2</v>
      </c>
      <c r="W353">
        <f t="shared" si="53"/>
        <v>0</v>
      </c>
      <c r="X353">
        <f t="shared" si="54"/>
        <v>1</v>
      </c>
      <c r="Y353">
        <f t="shared" si="55"/>
        <v>0</v>
      </c>
    </row>
    <row r="354" spans="1:25" x14ac:dyDescent="0.25">
      <c r="A354" t="s">
        <v>415</v>
      </c>
      <c r="B354" s="1">
        <v>45827</v>
      </c>
      <c r="C354" t="s">
        <v>36</v>
      </c>
      <c r="D354" t="s">
        <v>16</v>
      </c>
      <c r="E354" t="s">
        <v>99</v>
      </c>
      <c r="F354" t="s">
        <v>120</v>
      </c>
      <c r="G354">
        <v>1</v>
      </c>
      <c r="H354">
        <v>3302.48</v>
      </c>
      <c r="I354">
        <v>0</v>
      </c>
      <c r="J354">
        <v>3302.48</v>
      </c>
      <c r="K354" t="s">
        <v>58</v>
      </c>
      <c r="L354" t="s">
        <v>29</v>
      </c>
      <c r="M354" t="s">
        <v>21</v>
      </c>
      <c r="N354" t="s">
        <v>22</v>
      </c>
      <c r="O354">
        <f t="shared" si="47"/>
        <v>3302.48</v>
      </c>
      <c r="P354">
        <f t="shared" si="48"/>
        <v>3302.48</v>
      </c>
      <c r="Q354">
        <f t="shared" si="49"/>
        <v>2189601.9989000014</v>
      </c>
      <c r="T354">
        <f t="shared" si="50"/>
        <v>7014.593770491806</v>
      </c>
      <c r="U354">
        <f t="shared" si="51"/>
        <v>0</v>
      </c>
      <c r="V354" s="4">
        <f t="shared" si="52"/>
        <v>0</v>
      </c>
      <c r="W354">
        <f t="shared" si="53"/>
        <v>1</v>
      </c>
      <c r="X354">
        <f t="shared" si="54"/>
        <v>0</v>
      </c>
      <c r="Y354">
        <f t="shared" si="55"/>
        <v>0</v>
      </c>
    </row>
    <row r="355" spans="1:25" x14ac:dyDescent="0.25">
      <c r="A355" t="s">
        <v>416</v>
      </c>
      <c r="B355" s="1">
        <v>45681</v>
      </c>
      <c r="C355" t="s">
        <v>36</v>
      </c>
      <c r="D355" t="s">
        <v>39</v>
      </c>
      <c r="E355" t="s">
        <v>49</v>
      </c>
      <c r="F355" t="s">
        <v>56</v>
      </c>
      <c r="G355">
        <v>2</v>
      </c>
      <c r="H355">
        <v>1106.93</v>
      </c>
      <c r="I355">
        <v>0.17</v>
      </c>
      <c r="J355">
        <v>1837.5</v>
      </c>
      <c r="K355" t="s">
        <v>46</v>
      </c>
      <c r="L355" t="s">
        <v>34</v>
      </c>
      <c r="M355" t="s">
        <v>54</v>
      </c>
      <c r="N355" t="s">
        <v>22</v>
      </c>
      <c r="O355">
        <f t="shared" si="47"/>
        <v>2213.86</v>
      </c>
      <c r="P355">
        <f t="shared" si="48"/>
        <v>1837.5038</v>
      </c>
      <c r="Q355">
        <f t="shared" si="49"/>
        <v>1954015.6870999979</v>
      </c>
      <c r="T355">
        <f t="shared" si="50"/>
        <v>6557.4564173228364</v>
      </c>
      <c r="U355">
        <f t="shared" si="51"/>
        <v>376.35620000000017</v>
      </c>
      <c r="V355" s="4">
        <f t="shared" si="52"/>
        <v>1.5357791368921252E-2</v>
      </c>
      <c r="W355">
        <f t="shared" si="53"/>
        <v>1</v>
      </c>
      <c r="X355">
        <f t="shared" si="54"/>
        <v>0</v>
      </c>
      <c r="Y355">
        <f t="shared" si="55"/>
        <v>0</v>
      </c>
    </row>
    <row r="356" spans="1:25" x14ac:dyDescent="0.25">
      <c r="A356" t="s">
        <v>417</v>
      </c>
      <c r="B356" s="1">
        <v>45708</v>
      </c>
      <c r="C356" t="s">
        <v>36</v>
      </c>
      <c r="D356" t="s">
        <v>16</v>
      </c>
      <c r="E356" t="s">
        <v>17</v>
      </c>
      <c r="F356" t="s">
        <v>32</v>
      </c>
      <c r="G356">
        <v>2</v>
      </c>
      <c r="H356">
        <v>2152.25</v>
      </c>
      <c r="I356">
        <v>0.22</v>
      </c>
      <c r="J356">
        <v>3357.51</v>
      </c>
      <c r="K356" t="s">
        <v>33</v>
      </c>
      <c r="L356" t="s">
        <v>29</v>
      </c>
      <c r="M356" t="s">
        <v>21</v>
      </c>
      <c r="N356" t="s">
        <v>22</v>
      </c>
      <c r="O356">
        <f t="shared" si="47"/>
        <v>4304.5</v>
      </c>
      <c r="P356">
        <f t="shared" si="48"/>
        <v>3357.51</v>
      </c>
      <c r="Q356">
        <f t="shared" si="49"/>
        <v>2058812.7634000003</v>
      </c>
      <c r="T356">
        <f t="shared" si="50"/>
        <v>7014.593770491806</v>
      </c>
      <c r="U356">
        <f t="shared" si="51"/>
        <v>946.98999999999978</v>
      </c>
      <c r="V356" s="4">
        <f t="shared" si="52"/>
        <v>1.022186084330352E-2</v>
      </c>
      <c r="W356">
        <f t="shared" si="53"/>
        <v>1</v>
      </c>
      <c r="X356">
        <f t="shared" si="54"/>
        <v>0</v>
      </c>
      <c r="Y356">
        <f t="shared" si="55"/>
        <v>0</v>
      </c>
    </row>
    <row r="357" spans="1:25" x14ac:dyDescent="0.25">
      <c r="A357" t="s">
        <v>418</v>
      </c>
      <c r="B357" s="1">
        <v>45697</v>
      </c>
      <c r="C357" t="s">
        <v>52</v>
      </c>
      <c r="D357" t="s">
        <v>25</v>
      </c>
      <c r="E357" t="s">
        <v>17</v>
      </c>
      <c r="F357" t="s">
        <v>40</v>
      </c>
      <c r="G357">
        <v>3</v>
      </c>
      <c r="H357">
        <v>4174.34</v>
      </c>
      <c r="I357">
        <v>0.24</v>
      </c>
      <c r="J357">
        <v>9517.5</v>
      </c>
      <c r="K357" t="s">
        <v>33</v>
      </c>
      <c r="L357" t="s">
        <v>20</v>
      </c>
      <c r="M357" t="s">
        <v>30</v>
      </c>
      <c r="N357" t="s">
        <v>22</v>
      </c>
      <c r="O357">
        <f t="shared" si="47"/>
        <v>12523.02</v>
      </c>
      <c r="P357">
        <f t="shared" si="48"/>
        <v>9517.4952000000012</v>
      </c>
      <c r="Q357">
        <f t="shared" si="49"/>
        <v>2058812.7634000003</v>
      </c>
      <c r="T357">
        <f t="shared" si="50"/>
        <v>6400.6183730158691</v>
      </c>
      <c r="U357">
        <f t="shared" si="51"/>
        <v>3005.5247999999992</v>
      </c>
      <c r="V357" s="4">
        <f t="shared" si="52"/>
        <v>5.7494118830761264E-3</v>
      </c>
      <c r="W357">
        <f t="shared" si="53"/>
        <v>1</v>
      </c>
      <c r="X357">
        <f t="shared" si="54"/>
        <v>0</v>
      </c>
      <c r="Y357">
        <f t="shared" si="55"/>
        <v>0</v>
      </c>
    </row>
    <row r="358" spans="1:25" x14ac:dyDescent="0.25">
      <c r="A358" t="s">
        <v>419</v>
      </c>
      <c r="B358" s="1">
        <v>45696</v>
      </c>
      <c r="C358" t="s">
        <v>52</v>
      </c>
      <c r="D358" t="s">
        <v>25</v>
      </c>
      <c r="E358" t="s">
        <v>17</v>
      </c>
      <c r="F358" t="s">
        <v>40</v>
      </c>
      <c r="G358">
        <v>2</v>
      </c>
      <c r="H358">
        <v>113.42</v>
      </c>
      <c r="I358">
        <v>0.17</v>
      </c>
      <c r="J358">
        <v>188.28</v>
      </c>
      <c r="K358" t="s">
        <v>41</v>
      </c>
      <c r="L358" t="s">
        <v>34</v>
      </c>
      <c r="M358" t="s">
        <v>54</v>
      </c>
      <c r="N358" t="s">
        <v>22</v>
      </c>
      <c r="O358">
        <f t="shared" si="47"/>
        <v>226.84</v>
      </c>
      <c r="P358">
        <f t="shared" si="48"/>
        <v>188.27719999999999</v>
      </c>
      <c r="Q358">
        <f t="shared" si="49"/>
        <v>2058812.7634000003</v>
      </c>
      <c r="T358">
        <f t="shared" si="50"/>
        <v>6557.4564173228364</v>
      </c>
      <c r="U358">
        <f t="shared" si="51"/>
        <v>38.56280000000001</v>
      </c>
      <c r="V358" s="4">
        <f t="shared" si="52"/>
        <v>0.14988538176688415</v>
      </c>
      <c r="W358">
        <f t="shared" si="53"/>
        <v>1</v>
      </c>
      <c r="X358">
        <f t="shared" si="54"/>
        <v>0</v>
      </c>
      <c r="Y358">
        <f t="shared" si="55"/>
        <v>0</v>
      </c>
    </row>
    <row r="359" spans="1:25" x14ac:dyDescent="0.25">
      <c r="A359" t="s">
        <v>420</v>
      </c>
      <c r="B359" s="1">
        <v>45764</v>
      </c>
      <c r="C359" t="s">
        <v>24</v>
      </c>
      <c r="D359" t="s">
        <v>25</v>
      </c>
      <c r="E359" t="s">
        <v>17</v>
      </c>
      <c r="F359" t="s">
        <v>18</v>
      </c>
      <c r="G359">
        <v>2</v>
      </c>
      <c r="H359">
        <v>2338.08</v>
      </c>
      <c r="I359">
        <v>0.24</v>
      </c>
      <c r="J359">
        <v>3553.88</v>
      </c>
      <c r="K359" t="s">
        <v>46</v>
      </c>
      <c r="L359" t="s">
        <v>29</v>
      </c>
      <c r="M359" t="s">
        <v>30</v>
      </c>
      <c r="N359" t="s">
        <v>22</v>
      </c>
      <c r="O359">
        <f t="shared" si="47"/>
        <v>4676.16</v>
      </c>
      <c r="P359">
        <f t="shared" si="48"/>
        <v>3553.8815999999997</v>
      </c>
      <c r="Q359">
        <f t="shared" si="49"/>
        <v>2058812.7634000003</v>
      </c>
      <c r="T359">
        <f t="shared" si="50"/>
        <v>7014.593770491806</v>
      </c>
      <c r="U359">
        <f t="shared" si="51"/>
        <v>1122.2784000000001</v>
      </c>
      <c r="V359" s="4">
        <f t="shared" si="52"/>
        <v>1.0264832683227263E-2</v>
      </c>
      <c r="W359">
        <f t="shared" si="53"/>
        <v>1</v>
      </c>
      <c r="X359">
        <f t="shared" si="54"/>
        <v>0</v>
      </c>
      <c r="Y359">
        <f t="shared" si="55"/>
        <v>0</v>
      </c>
    </row>
    <row r="360" spans="1:25" x14ac:dyDescent="0.25">
      <c r="A360" t="s">
        <v>421</v>
      </c>
      <c r="B360" s="1">
        <v>45747</v>
      </c>
      <c r="C360" t="s">
        <v>15</v>
      </c>
      <c r="D360" t="s">
        <v>16</v>
      </c>
      <c r="E360" t="s">
        <v>61</v>
      </c>
      <c r="F360" t="s">
        <v>62</v>
      </c>
      <c r="G360">
        <v>3</v>
      </c>
      <c r="H360">
        <v>2187.38</v>
      </c>
      <c r="I360">
        <v>0.03</v>
      </c>
      <c r="J360">
        <v>6365.28</v>
      </c>
      <c r="K360" t="s">
        <v>46</v>
      </c>
      <c r="L360" t="s">
        <v>29</v>
      </c>
      <c r="M360" t="s">
        <v>54</v>
      </c>
      <c r="N360" t="s">
        <v>37</v>
      </c>
      <c r="O360">
        <f t="shared" si="47"/>
        <v>6562.14</v>
      </c>
      <c r="P360">
        <f t="shared" si="48"/>
        <v>6365.2758000000003</v>
      </c>
      <c r="Q360">
        <f t="shared" si="49"/>
        <v>1802015.0199999986</v>
      </c>
      <c r="T360">
        <f t="shared" si="50"/>
        <v>7014.593770491806</v>
      </c>
      <c r="U360">
        <f t="shared" si="51"/>
        <v>196.86419999999998</v>
      </c>
      <c r="V360" s="4">
        <f t="shared" si="52"/>
        <v>1.3715038082089074E-3</v>
      </c>
      <c r="W360">
        <f t="shared" si="53"/>
        <v>0</v>
      </c>
      <c r="X360">
        <f t="shared" si="54"/>
        <v>1</v>
      </c>
      <c r="Y360">
        <f t="shared" si="55"/>
        <v>0</v>
      </c>
    </row>
    <row r="361" spans="1:25" x14ac:dyDescent="0.25">
      <c r="A361" t="s">
        <v>422</v>
      </c>
      <c r="B361" s="1">
        <v>45687</v>
      </c>
      <c r="C361" t="s">
        <v>15</v>
      </c>
      <c r="D361" t="s">
        <v>43</v>
      </c>
      <c r="E361" t="s">
        <v>61</v>
      </c>
      <c r="F361" t="s">
        <v>66</v>
      </c>
      <c r="G361">
        <v>3</v>
      </c>
      <c r="H361">
        <v>4404.53</v>
      </c>
      <c r="I361">
        <v>0.02</v>
      </c>
      <c r="J361">
        <v>12949.32</v>
      </c>
      <c r="K361" t="s">
        <v>41</v>
      </c>
      <c r="L361" t="s">
        <v>29</v>
      </c>
      <c r="M361" t="s">
        <v>30</v>
      </c>
      <c r="N361" t="s">
        <v>22</v>
      </c>
      <c r="O361">
        <f t="shared" si="47"/>
        <v>13213.59</v>
      </c>
      <c r="P361">
        <f t="shared" si="48"/>
        <v>12949.3182</v>
      </c>
      <c r="Q361">
        <f t="shared" si="49"/>
        <v>1802015.0199999986</v>
      </c>
      <c r="T361">
        <f t="shared" si="50"/>
        <v>7014.593770491806</v>
      </c>
      <c r="U361">
        <f t="shared" si="51"/>
        <v>264.27180000000044</v>
      </c>
      <c r="V361" s="4">
        <f t="shared" si="52"/>
        <v>4.5407796064506322E-4</v>
      </c>
      <c r="W361">
        <f t="shared" si="53"/>
        <v>1</v>
      </c>
      <c r="X361">
        <f t="shared" si="54"/>
        <v>0</v>
      </c>
      <c r="Y361">
        <f t="shared" si="55"/>
        <v>0</v>
      </c>
    </row>
    <row r="362" spans="1:25" x14ac:dyDescent="0.25">
      <c r="A362" t="s">
        <v>423</v>
      </c>
      <c r="B362" s="1">
        <v>45741</v>
      </c>
      <c r="C362" t="s">
        <v>15</v>
      </c>
      <c r="D362" t="s">
        <v>16</v>
      </c>
      <c r="E362" t="s">
        <v>49</v>
      </c>
      <c r="F362" t="s">
        <v>50</v>
      </c>
      <c r="G362">
        <v>4</v>
      </c>
      <c r="H362">
        <v>4019.51</v>
      </c>
      <c r="I362">
        <v>0.16</v>
      </c>
      <c r="J362">
        <v>13505.55</v>
      </c>
      <c r="K362" t="s">
        <v>41</v>
      </c>
      <c r="L362" t="s">
        <v>29</v>
      </c>
      <c r="M362" t="s">
        <v>54</v>
      </c>
      <c r="N362" t="s">
        <v>22</v>
      </c>
      <c r="O362">
        <f t="shared" si="47"/>
        <v>16078.04</v>
      </c>
      <c r="P362">
        <f t="shared" si="48"/>
        <v>13505.553600000001</v>
      </c>
      <c r="Q362">
        <f t="shared" si="49"/>
        <v>1954015.6870999979</v>
      </c>
      <c r="T362">
        <f t="shared" si="50"/>
        <v>7014.593770491806</v>
      </c>
      <c r="U362">
        <f t="shared" si="51"/>
        <v>2572.4863999999998</v>
      </c>
      <c r="V362" s="4">
        <f t="shared" si="52"/>
        <v>3.9805846981348474E-3</v>
      </c>
      <c r="W362">
        <f t="shared" si="53"/>
        <v>1</v>
      </c>
      <c r="X362">
        <f t="shared" si="54"/>
        <v>0</v>
      </c>
      <c r="Y362">
        <f t="shared" si="55"/>
        <v>0</v>
      </c>
    </row>
    <row r="363" spans="1:25" x14ac:dyDescent="0.25">
      <c r="A363" t="s">
        <v>424</v>
      </c>
      <c r="B363" s="1">
        <v>45695</v>
      </c>
      <c r="C363" t="s">
        <v>24</v>
      </c>
      <c r="D363" t="s">
        <v>25</v>
      </c>
      <c r="E363" t="s">
        <v>17</v>
      </c>
      <c r="F363" t="s">
        <v>44</v>
      </c>
      <c r="G363">
        <v>4</v>
      </c>
      <c r="H363">
        <v>4031.1</v>
      </c>
      <c r="I363">
        <v>0.17</v>
      </c>
      <c r="J363">
        <v>13383.25</v>
      </c>
      <c r="K363" t="s">
        <v>41</v>
      </c>
      <c r="L363" t="s">
        <v>29</v>
      </c>
      <c r="M363" t="s">
        <v>54</v>
      </c>
      <c r="N363" t="s">
        <v>88</v>
      </c>
      <c r="O363">
        <f t="shared" si="47"/>
        <v>16124.4</v>
      </c>
      <c r="P363">
        <f t="shared" si="48"/>
        <v>13383.251999999999</v>
      </c>
      <c r="Q363">
        <f t="shared" si="49"/>
        <v>2058812.7634000003</v>
      </c>
      <c r="T363">
        <f t="shared" si="50"/>
        <v>7014.593770491806</v>
      </c>
      <c r="U363">
        <f t="shared" si="51"/>
        <v>2741.148000000001</v>
      </c>
      <c r="V363" s="4">
        <f t="shared" si="52"/>
        <v>4.2172111830517727E-3</v>
      </c>
      <c r="W363">
        <f t="shared" si="53"/>
        <v>0</v>
      </c>
      <c r="X363">
        <f t="shared" si="54"/>
        <v>0</v>
      </c>
      <c r="Y363">
        <f t="shared" si="55"/>
        <v>1</v>
      </c>
    </row>
    <row r="364" spans="1:25" x14ac:dyDescent="0.25">
      <c r="A364" t="s">
        <v>425</v>
      </c>
      <c r="B364" s="1">
        <v>45714</v>
      </c>
      <c r="C364" t="s">
        <v>52</v>
      </c>
      <c r="D364" t="s">
        <v>39</v>
      </c>
      <c r="E364" t="s">
        <v>27</v>
      </c>
      <c r="F364" t="s">
        <v>79</v>
      </c>
      <c r="G364">
        <v>1</v>
      </c>
      <c r="H364">
        <v>4449.21</v>
      </c>
      <c r="I364">
        <v>0.11</v>
      </c>
      <c r="J364">
        <v>3959.8</v>
      </c>
      <c r="K364" t="s">
        <v>41</v>
      </c>
      <c r="L364" t="s">
        <v>34</v>
      </c>
      <c r="M364" t="s">
        <v>54</v>
      </c>
      <c r="N364" t="s">
        <v>22</v>
      </c>
      <c r="O364">
        <f t="shared" si="47"/>
        <v>4449.21</v>
      </c>
      <c r="P364">
        <f t="shared" si="48"/>
        <v>3959.7969000000003</v>
      </c>
      <c r="Q364">
        <f t="shared" si="49"/>
        <v>1975775.7839999988</v>
      </c>
      <c r="T364">
        <f t="shared" si="50"/>
        <v>6557.4564173228364</v>
      </c>
      <c r="U364">
        <f t="shared" si="51"/>
        <v>489.41309999999976</v>
      </c>
      <c r="V364" s="4">
        <f t="shared" si="52"/>
        <v>2.472349023759274E-3</v>
      </c>
      <c r="W364">
        <f t="shared" si="53"/>
        <v>1</v>
      </c>
      <c r="X364">
        <f t="shared" si="54"/>
        <v>0</v>
      </c>
      <c r="Y364">
        <f t="shared" si="55"/>
        <v>0</v>
      </c>
    </row>
    <row r="365" spans="1:25" x14ac:dyDescent="0.25">
      <c r="A365" t="s">
        <v>426</v>
      </c>
      <c r="B365" s="1">
        <v>45749</v>
      </c>
      <c r="C365" t="s">
        <v>15</v>
      </c>
      <c r="D365" t="s">
        <v>25</v>
      </c>
      <c r="E365" t="s">
        <v>17</v>
      </c>
      <c r="F365" t="s">
        <v>44</v>
      </c>
      <c r="G365">
        <v>5</v>
      </c>
      <c r="H365">
        <v>566.69000000000005</v>
      </c>
      <c r="I365">
        <v>0.17</v>
      </c>
      <c r="J365">
        <v>2351.7600000000002</v>
      </c>
      <c r="K365" t="s">
        <v>33</v>
      </c>
      <c r="L365" t="s">
        <v>29</v>
      </c>
      <c r="M365" t="s">
        <v>54</v>
      </c>
      <c r="N365" t="s">
        <v>22</v>
      </c>
      <c r="O365">
        <f t="shared" si="47"/>
        <v>2833.4500000000003</v>
      </c>
      <c r="P365">
        <f t="shared" si="48"/>
        <v>2351.7635</v>
      </c>
      <c r="Q365">
        <f t="shared" si="49"/>
        <v>2058812.7634000003</v>
      </c>
      <c r="T365">
        <f t="shared" si="50"/>
        <v>7014.593770491806</v>
      </c>
      <c r="U365">
        <f t="shared" si="51"/>
        <v>481.68650000000025</v>
      </c>
      <c r="V365" s="4">
        <f t="shared" si="52"/>
        <v>2.9998764756745309E-2</v>
      </c>
      <c r="W365">
        <f t="shared" si="53"/>
        <v>1</v>
      </c>
      <c r="X365">
        <f t="shared" si="54"/>
        <v>0</v>
      </c>
      <c r="Y365">
        <f t="shared" si="55"/>
        <v>0</v>
      </c>
    </row>
    <row r="366" spans="1:25" x14ac:dyDescent="0.25">
      <c r="A366" t="s">
        <v>427</v>
      </c>
      <c r="B366" s="1">
        <v>45708</v>
      </c>
      <c r="C366" t="s">
        <v>36</v>
      </c>
      <c r="D366" t="s">
        <v>25</v>
      </c>
      <c r="E366" t="s">
        <v>49</v>
      </c>
      <c r="F366" t="s">
        <v>73</v>
      </c>
      <c r="G366">
        <v>1</v>
      </c>
      <c r="H366">
        <v>3252.65</v>
      </c>
      <c r="I366">
        <v>0.04</v>
      </c>
      <c r="J366">
        <v>3122.54</v>
      </c>
      <c r="K366" t="s">
        <v>33</v>
      </c>
      <c r="L366" t="s">
        <v>20</v>
      </c>
      <c r="M366" t="s">
        <v>30</v>
      </c>
      <c r="N366" t="s">
        <v>37</v>
      </c>
      <c r="O366">
        <f t="shared" si="47"/>
        <v>3252.65</v>
      </c>
      <c r="P366">
        <f t="shared" si="48"/>
        <v>3122.5439999999999</v>
      </c>
      <c r="Q366">
        <f t="shared" si="49"/>
        <v>1954015.6870999979</v>
      </c>
      <c r="T366">
        <f t="shared" si="50"/>
        <v>6400.6183730158691</v>
      </c>
      <c r="U366">
        <f t="shared" si="51"/>
        <v>130.10600000000022</v>
      </c>
      <c r="V366" s="4">
        <f t="shared" si="52"/>
        <v>1.2297664980861758E-3</v>
      </c>
      <c r="W366">
        <f t="shared" si="53"/>
        <v>0</v>
      </c>
      <c r="X366">
        <f t="shared" si="54"/>
        <v>1</v>
      </c>
      <c r="Y366">
        <f t="shared" si="55"/>
        <v>0</v>
      </c>
    </row>
    <row r="367" spans="1:25" x14ac:dyDescent="0.25">
      <c r="A367" t="s">
        <v>428</v>
      </c>
      <c r="B367" s="1">
        <v>45829</v>
      </c>
      <c r="C367" t="s">
        <v>15</v>
      </c>
      <c r="D367" t="s">
        <v>25</v>
      </c>
      <c r="E367" t="s">
        <v>17</v>
      </c>
      <c r="F367" t="s">
        <v>40</v>
      </c>
      <c r="G367">
        <v>3</v>
      </c>
      <c r="H367">
        <v>346.72</v>
      </c>
      <c r="I367">
        <v>0.06</v>
      </c>
      <c r="J367">
        <v>977.75</v>
      </c>
      <c r="K367" t="s">
        <v>19</v>
      </c>
      <c r="L367" t="s">
        <v>34</v>
      </c>
      <c r="M367" t="s">
        <v>21</v>
      </c>
      <c r="N367" t="s">
        <v>22</v>
      </c>
      <c r="O367">
        <f t="shared" si="47"/>
        <v>1040.1600000000001</v>
      </c>
      <c r="P367">
        <f t="shared" si="48"/>
        <v>977.75040000000001</v>
      </c>
      <c r="Q367">
        <f t="shared" si="49"/>
        <v>2058812.7634000003</v>
      </c>
      <c r="T367">
        <f t="shared" si="50"/>
        <v>6557.4564173228364</v>
      </c>
      <c r="U367">
        <f t="shared" si="51"/>
        <v>62.409600000000069</v>
      </c>
      <c r="V367" s="4">
        <f t="shared" si="52"/>
        <v>1.7305029995385322E-2</v>
      </c>
      <c r="W367">
        <f t="shared" si="53"/>
        <v>1</v>
      </c>
      <c r="X367">
        <f t="shared" si="54"/>
        <v>0</v>
      </c>
      <c r="Y367">
        <f t="shared" si="55"/>
        <v>0</v>
      </c>
    </row>
    <row r="368" spans="1:25" x14ac:dyDescent="0.25">
      <c r="A368" t="s">
        <v>429</v>
      </c>
      <c r="B368" s="1">
        <v>45839</v>
      </c>
      <c r="C368" t="s">
        <v>48</v>
      </c>
      <c r="D368" t="s">
        <v>16</v>
      </c>
      <c r="E368" t="s">
        <v>61</v>
      </c>
      <c r="F368" t="s">
        <v>62</v>
      </c>
      <c r="G368">
        <v>4</v>
      </c>
      <c r="H368">
        <v>531.29999999999995</v>
      </c>
      <c r="I368">
        <v>0.12</v>
      </c>
      <c r="J368">
        <v>1870.18</v>
      </c>
      <c r="K368" t="s">
        <v>41</v>
      </c>
      <c r="L368" t="s">
        <v>29</v>
      </c>
      <c r="M368" t="s">
        <v>30</v>
      </c>
      <c r="N368" t="s">
        <v>59</v>
      </c>
      <c r="O368">
        <f t="shared" si="47"/>
        <v>2125.1999999999998</v>
      </c>
      <c r="P368">
        <f t="shared" si="48"/>
        <v>1870.1759999999999</v>
      </c>
      <c r="Q368">
        <f t="shared" si="49"/>
        <v>1802015.0199999986</v>
      </c>
      <c r="T368">
        <f t="shared" si="50"/>
        <v>7014.593770491806</v>
      </c>
      <c r="U368">
        <f t="shared" si="51"/>
        <v>255.02399999999989</v>
      </c>
      <c r="V368" s="4">
        <f t="shared" si="52"/>
        <v>2.258610954263128E-2</v>
      </c>
      <c r="W368">
        <f t="shared" si="53"/>
        <v>0</v>
      </c>
      <c r="X368">
        <f t="shared" si="54"/>
        <v>0</v>
      </c>
      <c r="Y368">
        <f t="shared" si="55"/>
        <v>0</v>
      </c>
    </row>
    <row r="369" spans="1:25" x14ac:dyDescent="0.25">
      <c r="A369" t="s">
        <v>430</v>
      </c>
      <c r="B369" s="1">
        <v>45674</v>
      </c>
      <c r="C369" t="s">
        <v>48</v>
      </c>
      <c r="D369" t="s">
        <v>39</v>
      </c>
      <c r="E369" t="s">
        <v>17</v>
      </c>
      <c r="F369" t="s">
        <v>18</v>
      </c>
      <c r="G369">
        <v>5</v>
      </c>
      <c r="H369">
        <v>2790.58</v>
      </c>
      <c r="I369">
        <v>0.21</v>
      </c>
      <c r="J369">
        <v>11022.79</v>
      </c>
      <c r="K369" t="s">
        <v>41</v>
      </c>
      <c r="L369" t="s">
        <v>20</v>
      </c>
      <c r="M369" t="s">
        <v>21</v>
      </c>
      <c r="N369" t="s">
        <v>37</v>
      </c>
      <c r="O369">
        <f t="shared" si="47"/>
        <v>13952.9</v>
      </c>
      <c r="P369">
        <f t="shared" si="48"/>
        <v>11022.791000000001</v>
      </c>
      <c r="Q369">
        <f t="shared" si="49"/>
        <v>2058812.7634000003</v>
      </c>
      <c r="T369">
        <f t="shared" si="50"/>
        <v>6400.6183730158691</v>
      </c>
      <c r="U369">
        <f t="shared" si="51"/>
        <v>2930.1089999999986</v>
      </c>
      <c r="V369" s="4">
        <f t="shared" si="52"/>
        <v>7.5253173175468899E-3</v>
      </c>
      <c r="W369">
        <f t="shared" si="53"/>
        <v>0</v>
      </c>
      <c r="X369">
        <f t="shared" si="54"/>
        <v>1</v>
      </c>
      <c r="Y369">
        <f t="shared" si="55"/>
        <v>0</v>
      </c>
    </row>
    <row r="370" spans="1:25" x14ac:dyDescent="0.25">
      <c r="A370" t="s">
        <v>431</v>
      </c>
      <c r="B370" s="1">
        <v>45746</v>
      </c>
      <c r="C370" t="s">
        <v>48</v>
      </c>
      <c r="D370" t="s">
        <v>25</v>
      </c>
      <c r="E370" t="s">
        <v>27</v>
      </c>
      <c r="F370" t="s">
        <v>68</v>
      </c>
      <c r="G370">
        <v>1</v>
      </c>
      <c r="H370">
        <v>4101.28</v>
      </c>
      <c r="I370">
        <v>0.21</v>
      </c>
      <c r="J370">
        <v>3240.01</v>
      </c>
      <c r="K370" t="s">
        <v>46</v>
      </c>
      <c r="L370" t="s">
        <v>34</v>
      </c>
      <c r="M370" t="s">
        <v>30</v>
      </c>
      <c r="N370" t="s">
        <v>22</v>
      </c>
      <c r="O370">
        <f t="shared" si="47"/>
        <v>4101.28</v>
      </c>
      <c r="P370">
        <f t="shared" si="48"/>
        <v>3240.0111999999999</v>
      </c>
      <c r="Q370">
        <f t="shared" si="49"/>
        <v>1975775.7839999988</v>
      </c>
      <c r="T370">
        <f t="shared" si="50"/>
        <v>6557.4564173228364</v>
      </c>
      <c r="U370">
        <f t="shared" si="51"/>
        <v>861.26879999999983</v>
      </c>
      <c r="V370" s="4">
        <f t="shared" si="52"/>
        <v>5.1203526703858309E-3</v>
      </c>
      <c r="W370">
        <f t="shared" si="53"/>
        <v>1</v>
      </c>
      <c r="X370">
        <f t="shared" si="54"/>
        <v>0</v>
      </c>
      <c r="Y370">
        <f t="shared" si="55"/>
        <v>0</v>
      </c>
    </row>
    <row r="371" spans="1:25" x14ac:dyDescent="0.25">
      <c r="A371" t="s">
        <v>432</v>
      </c>
      <c r="B371" s="1">
        <v>45816</v>
      </c>
      <c r="C371" t="s">
        <v>24</v>
      </c>
      <c r="D371" t="s">
        <v>39</v>
      </c>
      <c r="E371" t="s">
        <v>99</v>
      </c>
      <c r="F371" t="s">
        <v>115</v>
      </c>
      <c r="G371">
        <v>2</v>
      </c>
      <c r="H371">
        <v>110.77</v>
      </c>
      <c r="I371">
        <v>0.09</v>
      </c>
      <c r="J371">
        <v>201.6</v>
      </c>
      <c r="K371" t="s">
        <v>58</v>
      </c>
      <c r="L371" t="s">
        <v>29</v>
      </c>
      <c r="M371" t="s">
        <v>21</v>
      </c>
      <c r="N371" t="s">
        <v>22</v>
      </c>
      <c r="O371">
        <f t="shared" si="47"/>
        <v>221.54</v>
      </c>
      <c r="P371">
        <f t="shared" si="48"/>
        <v>201.60140000000001</v>
      </c>
      <c r="Q371">
        <f t="shared" si="49"/>
        <v>2189601.9989000014</v>
      </c>
      <c r="T371">
        <f t="shared" si="50"/>
        <v>7014.593770491806</v>
      </c>
      <c r="U371">
        <f t="shared" si="51"/>
        <v>19.93859999999998</v>
      </c>
      <c r="V371" s="4">
        <f t="shared" si="52"/>
        <v>8.1249435767807174E-2</v>
      </c>
      <c r="W371">
        <f t="shared" si="53"/>
        <v>1</v>
      </c>
      <c r="X371">
        <f t="shared" si="54"/>
        <v>0</v>
      </c>
      <c r="Y371">
        <f t="shared" si="55"/>
        <v>0</v>
      </c>
    </row>
    <row r="372" spans="1:25" x14ac:dyDescent="0.25">
      <c r="A372" t="s">
        <v>433</v>
      </c>
      <c r="B372" s="1">
        <v>45827</v>
      </c>
      <c r="C372" t="s">
        <v>24</v>
      </c>
      <c r="D372" t="s">
        <v>16</v>
      </c>
      <c r="E372" t="s">
        <v>99</v>
      </c>
      <c r="F372" t="s">
        <v>120</v>
      </c>
      <c r="G372">
        <v>2</v>
      </c>
      <c r="H372">
        <v>4127.01</v>
      </c>
      <c r="I372">
        <v>0.19</v>
      </c>
      <c r="J372">
        <v>6685.76</v>
      </c>
      <c r="K372" t="s">
        <v>19</v>
      </c>
      <c r="L372" t="s">
        <v>34</v>
      </c>
      <c r="M372" t="s">
        <v>30</v>
      </c>
      <c r="N372" t="s">
        <v>22</v>
      </c>
      <c r="O372">
        <f t="shared" si="47"/>
        <v>8254.02</v>
      </c>
      <c r="P372">
        <f t="shared" si="48"/>
        <v>6685.7562000000007</v>
      </c>
      <c r="Q372">
        <f t="shared" si="49"/>
        <v>2189601.9989000014</v>
      </c>
      <c r="T372">
        <f t="shared" si="50"/>
        <v>6557.4564173228364</v>
      </c>
      <c r="U372">
        <f t="shared" si="51"/>
        <v>1568.2637999999997</v>
      </c>
      <c r="V372" s="4">
        <f t="shared" si="52"/>
        <v>4.6038172914531338E-3</v>
      </c>
      <c r="W372">
        <f t="shared" si="53"/>
        <v>1</v>
      </c>
      <c r="X372">
        <f t="shared" si="54"/>
        <v>0</v>
      </c>
      <c r="Y372">
        <f t="shared" si="55"/>
        <v>0</v>
      </c>
    </row>
    <row r="373" spans="1:25" x14ac:dyDescent="0.25">
      <c r="A373" t="s">
        <v>434</v>
      </c>
      <c r="B373" s="1">
        <v>45826</v>
      </c>
      <c r="C373" t="s">
        <v>24</v>
      </c>
      <c r="D373" t="s">
        <v>16</v>
      </c>
      <c r="E373" t="s">
        <v>61</v>
      </c>
      <c r="F373" t="s">
        <v>75</v>
      </c>
      <c r="G373">
        <v>4</v>
      </c>
      <c r="H373">
        <v>4140.32</v>
      </c>
      <c r="I373">
        <v>0.05</v>
      </c>
      <c r="J373">
        <v>15733.22</v>
      </c>
      <c r="K373" t="s">
        <v>41</v>
      </c>
      <c r="L373" t="s">
        <v>20</v>
      </c>
      <c r="M373" t="s">
        <v>30</v>
      </c>
      <c r="N373" t="s">
        <v>88</v>
      </c>
      <c r="O373">
        <f t="shared" si="47"/>
        <v>16561.28</v>
      </c>
      <c r="P373">
        <f t="shared" si="48"/>
        <v>15733.215999999999</v>
      </c>
      <c r="Q373">
        <f t="shared" si="49"/>
        <v>1802015.0199999986</v>
      </c>
      <c r="T373">
        <f t="shared" si="50"/>
        <v>6400.6183730158691</v>
      </c>
      <c r="U373">
        <f t="shared" si="51"/>
        <v>828.06400000000031</v>
      </c>
      <c r="V373" s="4">
        <f t="shared" si="52"/>
        <v>1.2076361247439814E-3</v>
      </c>
      <c r="W373">
        <f t="shared" si="53"/>
        <v>0</v>
      </c>
      <c r="X373">
        <f t="shared" si="54"/>
        <v>0</v>
      </c>
      <c r="Y373">
        <f t="shared" si="55"/>
        <v>1</v>
      </c>
    </row>
    <row r="374" spans="1:25" x14ac:dyDescent="0.25">
      <c r="A374" t="s">
        <v>435</v>
      </c>
      <c r="B374" s="1">
        <v>45766</v>
      </c>
      <c r="C374" t="s">
        <v>48</v>
      </c>
      <c r="D374" t="s">
        <v>16</v>
      </c>
      <c r="E374" t="s">
        <v>17</v>
      </c>
      <c r="F374" t="s">
        <v>18</v>
      </c>
      <c r="G374">
        <v>5</v>
      </c>
      <c r="H374">
        <v>4785.33</v>
      </c>
      <c r="I374">
        <v>0.03</v>
      </c>
      <c r="J374">
        <v>23208.85</v>
      </c>
      <c r="K374" t="s">
        <v>41</v>
      </c>
      <c r="L374" t="s">
        <v>29</v>
      </c>
      <c r="M374" t="s">
        <v>30</v>
      </c>
      <c r="N374" t="s">
        <v>22</v>
      </c>
      <c r="O374">
        <f t="shared" si="47"/>
        <v>23926.65</v>
      </c>
      <c r="P374">
        <f t="shared" si="48"/>
        <v>23208.8505</v>
      </c>
      <c r="Q374">
        <f t="shared" si="49"/>
        <v>2058812.7634000003</v>
      </c>
      <c r="T374">
        <f t="shared" si="50"/>
        <v>7014.593770491806</v>
      </c>
      <c r="U374">
        <f t="shared" si="51"/>
        <v>717.79950000000099</v>
      </c>
      <c r="V374" s="4">
        <f t="shared" si="52"/>
        <v>6.2691601206186413E-4</v>
      </c>
      <c r="W374">
        <f t="shared" si="53"/>
        <v>1</v>
      </c>
      <c r="X374">
        <f t="shared" si="54"/>
        <v>0</v>
      </c>
      <c r="Y374">
        <f t="shared" si="55"/>
        <v>0</v>
      </c>
    </row>
    <row r="375" spans="1:25" x14ac:dyDescent="0.25">
      <c r="A375" t="s">
        <v>436</v>
      </c>
      <c r="B375" s="1">
        <v>45679</v>
      </c>
      <c r="C375" t="s">
        <v>36</v>
      </c>
      <c r="D375" t="s">
        <v>16</v>
      </c>
      <c r="E375" t="s">
        <v>17</v>
      </c>
      <c r="F375" t="s">
        <v>40</v>
      </c>
      <c r="G375">
        <v>2</v>
      </c>
      <c r="H375">
        <v>3489.91</v>
      </c>
      <c r="I375">
        <v>0.04</v>
      </c>
      <c r="J375">
        <v>6700.63</v>
      </c>
      <c r="K375" t="s">
        <v>41</v>
      </c>
      <c r="L375" t="s">
        <v>29</v>
      </c>
      <c r="M375" t="s">
        <v>54</v>
      </c>
      <c r="N375" t="s">
        <v>22</v>
      </c>
      <c r="O375">
        <f t="shared" si="47"/>
        <v>6979.82</v>
      </c>
      <c r="P375">
        <f t="shared" si="48"/>
        <v>6700.6271999999999</v>
      </c>
      <c r="Q375">
        <f t="shared" si="49"/>
        <v>2058812.7634000003</v>
      </c>
      <c r="T375">
        <f t="shared" si="50"/>
        <v>7014.593770491806</v>
      </c>
      <c r="U375">
        <f t="shared" si="51"/>
        <v>279.19279999999981</v>
      </c>
      <c r="V375" s="4">
        <f t="shared" si="52"/>
        <v>1.1461613623273954E-3</v>
      </c>
      <c r="W375">
        <f t="shared" si="53"/>
        <v>1</v>
      </c>
      <c r="X375">
        <f t="shared" si="54"/>
        <v>0</v>
      </c>
      <c r="Y375">
        <f t="shared" si="55"/>
        <v>0</v>
      </c>
    </row>
    <row r="376" spans="1:25" x14ac:dyDescent="0.25">
      <c r="A376" t="s">
        <v>437</v>
      </c>
      <c r="B376" s="1">
        <v>45669</v>
      </c>
      <c r="C376" t="s">
        <v>36</v>
      </c>
      <c r="D376" t="s">
        <v>25</v>
      </c>
      <c r="E376" t="s">
        <v>27</v>
      </c>
      <c r="F376" t="s">
        <v>28</v>
      </c>
      <c r="G376">
        <v>5</v>
      </c>
      <c r="H376">
        <v>4587.96</v>
      </c>
      <c r="I376">
        <v>0.19</v>
      </c>
      <c r="J376">
        <v>18581.240000000002</v>
      </c>
      <c r="K376" t="s">
        <v>41</v>
      </c>
      <c r="L376" t="s">
        <v>34</v>
      </c>
      <c r="M376" t="s">
        <v>30</v>
      </c>
      <c r="N376" t="s">
        <v>59</v>
      </c>
      <c r="O376">
        <f t="shared" si="47"/>
        <v>22939.8</v>
      </c>
      <c r="P376">
        <f t="shared" si="48"/>
        <v>18581.238000000001</v>
      </c>
      <c r="Q376">
        <f t="shared" si="49"/>
        <v>1975775.7839999988</v>
      </c>
      <c r="T376">
        <f t="shared" si="50"/>
        <v>6557.4564173228364</v>
      </c>
      <c r="U376">
        <f t="shared" si="51"/>
        <v>4358.5619999999981</v>
      </c>
      <c r="V376" s="4">
        <f t="shared" si="52"/>
        <v>4.141274117472689E-3</v>
      </c>
      <c r="W376">
        <f t="shared" si="53"/>
        <v>0</v>
      </c>
      <c r="X376">
        <f t="shared" si="54"/>
        <v>0</v>
      </c>
      <c r="Y376">
        <f t="shared" si="55"/>
        <v>0</v>
      </c>
    </row>
    <row r="377" spans="1:25" x14ac:dyDescent="0.25">
      <c r="A377" t="s">
        <v>438</v>
      </c>
      <c r="B377" s="1">
        <v>45786</v>
      </c>
      <c r="C377" t="s">
        <v>52</v>
      </c>
      <c r="D377" t="s">
        <v>39</v>
      </c>
      <c r="E377" t="s">
        <v>99</v>
      </c>
      <c r="F377" t="s">
        <v>115</v>
      </c>
      <c r="G377">
        <v>5</v>
      </c>
      <c r="H377">
        <v>3530.07</v>
      </c>
      <c r="I377">
        <v>0.19</v>
      </c>
      <c r="J377">
        <v>14296.78</v>
      </c>
      <c r="K377" t="s">
        <v>19</v>
      </c>
      <c r="L377" t="s">
        <v>34</v>
      </c>
      <c r="M377" t="s">
        <v>30</v>
      </c>
      <c r="N377" t="s">
        <v>22</v>
      </c>
      <c r="O377">
        <f t="shared" si="47"/>
        <v>17650.350000000002</v>
      </c>
      <c r="P377">
        <f t="shared" si="48"/>
        <v>14296.783500000003</v>
      </c>
      <c r="Q377">
        <f t="shared" si="49"/>
        <v>2189601.9989000014</v>
      </c>
      <c r="T377">
        <f t="shared" si="50"/>
        <v>6557.4564173228364</v>
      </c>
      <c r="U377">
        <f t="shared" si="51"/>
        <v>3353.566499999999</v>
      </c>
      <c r="V377" s="4">
        <f t="shared" si="52"/>
        <v>5.382329528876198E-3</v>
      </c>
      <c r="W377">
        <f t="shared" si="53"/>
        <v>1</v>
      </c>
      <c r="X377">
        <f t="shared" si="54"/>
        <v>0</v>
      </c>
      <c r="Y377">
        <f t="shared" si="55"/>
        <v>0</v>
      </c>
    </row>
    <row r="378" spans="1:25" x14ac:dyDescent="0.25">
      <c r="A378" t="s">
        <v>439</v>
      </c>
      <c r="B378" s="1">
        <v>45764</v>
      </c>
      <c r="C378" t="s">
        <v>52</v>
      </c>
      <c r="D378" t="s">
        <v>43</v>
      </c>
      <c r="E378" t="s">
        <v>27</v>
      </c>
      <c r="F378" t="s">
        <v>68</v>
      </c>
      <c r="G378">
        <v>3</v>
      </c>
      <c r="H378">
        <v>3464.4</v>
      </c>
      <c r="I378">
        <v>0.23</v>
      </c>
      <c r="J378">
        <v>8002.76</v>
      </c>
      <c r="K378" t="s">
        <v>19</v>
      </c>
      <c r="L378" t="s">
        <v>29</v>
      </c>
      <c r="M378" t="s">
        <v>54</v>
      </c>
      <c r="N378" t="s">
        <v>22</v>
      </c>
      <c r="O378">
        <f t="shared" si="47"/>
        <v>10393.200000000001</v>
      </c>
      <c r="P378">
        <f t="shared" si="48"/>
        <v>8002.764000000001</v>
      </c>
      <c r="Q378">
        <f t="shared" si="49"/>
        <v>1975775.7839999988</v>
      </c>
      <c r="T378">
        <f t="shared" si="50"/>
        <v>7014.593770491806</v>
      </c>
      <c r="U378">
        <f t="shared" si="51"/>
        <v>2390.4359999999997</v>
      </c>
      <c r="V378" s="4">
        <f t="shared" si="52"/>
        <v>6.6389562406188665E-3</v>
      </c>
      <c r="W378">
        <f t="shared" si="53"/>
        <v>1</v>
      </c>
      <c r="X378">
        <f t="shared" si="54"/>
        <v>0</v>
      </c>
      <c r="Y378">
        <f t="shared" si="55"/>
        <v>0</v>
      </c>
    </row>
    <row r="379" spans="1:25" x14ac:dyDescent="0.25">
      <c r="A379" t="s">
        <v>440</v>
      </c>
      <c r="B379" s="1">
        <v>45822</v>
      </c>
      <c r="C379" t="s">
        <v>15</v>
      </c>
      <c r="D379" t="s">
        <v>39</v>
      </c>
      <c r="E379" t="s">
        <v>99</v>
      </c>
      <c r="F379" t="s">
        <v>120</v>
      </c>
      <c r="G379">
        <v>5</v>
      </c>
      <c r="H379">
        <v>2896.13</v>
      </c>
      <c r="I379">
        <v>0.17</v>
      </c>
      <c r="J379">
        <v>12018.94</v>
      </c>
      <c r="K379" t="s">
        <v>33</v>
      </c>
      <c r="L379" t="s">
        <v>34</v>
      </c>
      <c r="M379" t="s">
        <v>30</v>
      </c>
      <c r="N379" t="s">
        <v>37</v>
      </c>
      <c r="O379">
        <f t="shared" si="47"/>
        <v>14480.650000000001</v>
      </c>
      <c r="P379">
        <f t="shared" si="48"/>
        <v>12018.9395</v>
      </c>
      <c r="Q379">
        <f t="shared" si="49"/>
        <v>2189601.9989000014</v>
      </c>
      <c r="T379">
        <f t="shared" si="50"/>
        <v>6557.4564173228364</v>
      </c>
      <c r="U379">
        <f t="shared" si="51"/>
        <v>2461.710500000001</v>
      </c>
      <c r="V379" s="4">
        <f t="shared" si="52"/>
        <v>5.8699022488631382E-3</v>
      </c>
      <c r="W379">
        <f t="shared" si="53"/>
        <v>0</v>
      </c>
      <c r="X379">
        <f t="shared" si="54"/>
        <v>1</v>
      </c>
      <c r="Y379">
        <f t="shared" si="55"/>
        <v>0</v>
      </c>
    </row>
    <row r="380" spans="1:25" x14ac:dyDescent="0.25">
      <c r="A380" t="s">
        <v>441</v>
      </c>
      <c r="B380" s="1">
        <v>45662</v>
      </c>
      <c r="C380" t="s">
        <v>36</v>
      </c>
      <c r="D380" t="s">
        <v>39</v>
      </c>
      <c r="E380" t="s">
        <v>49</v>
      </c>
      <c r="F380" t="s">
        <v>56</v>
      </c>
      <c r="G380">
        <v>4</v>
      </c>
      <c r="H380">
        <v>812.1</v>
      </c>
      <c r="I380">
        <v>0.17</v>
      </c>
      <c r="J380">
        <v>2696.17</v>
      </c>
      <c r="K380" t="s">
        <v>58</v>
      </c>
      <c r="L380" t="s">
        <v>20</v>
      </c>
      <c r="M380" t="s">
        <v>54</v>
      </c>
      <c r="N380" t="s">
        <v>88</v>
      </c>
      <c r="O380">
        <f t="shared" si="47"/>
        <v>3248.4</v>
      </c>
      <c r="P380">
        <f t="shared" si="48"/>
        <v>2696.172</v>
      </c>
      <c r="Q380">
        <f t="shared" si="49"/>
        <v>1954015.6870999979</v>
      </c>
      <c r="T380">
        <f t="shared" si="50"/>
        <v>6400.6183730158691</v>
      </c>
      <c r="U380">
        <f t="shared" si="51"/>
        <v>552.22800000000007</v>
      </c>
      <c r="V380" s="4">
        <f t="shared" si="52"/>
        <v>2.0933382588351188E-2</v>
      </c>
      <c r="W380">
        <f t="shared" si="53"/>
        <v>0</v>
      </c>
      <c r="X380">
        <f t="shared" si="54"/>
        <v>0</v>
      </c>
      <c r="Y380">
        <f t="shared" si="55"/>
        <v>1</v>
      </c>
    </row>
    <row r="381" spans="1:25" x14ac:dyDescent="0.25">
      <c r="A381" t="s">
        <v>442</v>
      </c>
      <c r="B381" s="1">
        <v>45678</v>
      </c>
      <c r="C381" t="s">
        <v>15</v>
      </c>
      <c r="D381" t="s">
        <v>25</v>
      </c>
      <c r="E381" t="s">
        <v>61</v>
      </c>
      <c r="F381" t="s">
        <v>66</v>
      </c>
      <c r="G381">
        <v>3</v>
      </c>
      <c r="H381">
        <v>1099.5999999999999</v>
      </c>
      <c r="I381">
        <v>0.14000000000000001</v>
      </c>
      <c r="J381">
        <v>2836.97</v>
      </c>
      <c r="K381" t="s">
        <v>19</v>
      </c>
      <c r="L381" t="s">
        <v>20</v>
      </c>
      <c r="M381" t="s">
        <v>30</v>
      </c>
      <c r="N381" t="s">
        <v>22</v>
      </c>
      <c r="O381">
        <f t="shared" si="47"/>
        <v>3298.7999999999997</v>
      </c>
      <c r="P381">
        <f t="shared" si="48"/>
        <v>2836.9679999999998</v>
      </c>
      <c r="Q381">
        <f t="shared" si="49"/>
        <v>1802015.0199999986</v>
      </c>
      <c r="T381">
        <f t="shared" si="50"/>
        <v>6400.6183730158691</v>
      </c>
      <c r="U381">
        <f t="shared" si="51"/>
        <v>461.83199999999988</v>
      </c>
      <c r="V381" s="4">
        <f t="shared" si="52"/>
        <v>1.273190251000364E-2</v>
      </c>
      <c r="W381">
        <f t="shared" si="53"/>
        <v>1</v>
      </c>
      <c r="X381">
        <f t="shared" si="54"/>
        <v>0</v>
      </c>
      <c r="Y381">
        <f t="shared" si="55"/>
        <v>0</v>
      </c>
    </row>
    <row r="382" spans="1:25" x14ac:dyDescent="0.25">
      <c r="A382" t="s">
        <v>443</v>
      </c>
      <c r="B382" s="1">
        <v>45839</v>
      </c>
      <c r="C382" t="s">
        <v>36</v>
      </c>
      <c r="D382" t="s">
        <v>16</v>
      </c>
      <c r="E382" t="s">
        <v>27</v>
      </c>
      <c r="F382" t="s">
        <v>68</v>
      </c>
      <c r="G382">
        <v>5</v>
      </c>
      <c r="H382">
        <v>3943.11</v>
      </c>
      <c r="I382">
        <v>0.2</v>
      </c>
      <c r="J382">
        <v>15772.44</v>
      </c>
      <c r="K382" t="s">
        <v>41</v>
      </c>
      <c r="L382" t="s">
        <v>20</v>
      </c>
      <c r="M382" t="s">
        <v>30</v>
      </c>
      <c r="N382" t="s">
        <v>37</v>
      </c>
      <c r="O382">
        <f t="shared" si="47"/>
        <v>19715.55</v>
      </c>
      <c r="P382">
        <f t="shared" si="48"/>
        <v>15772.44</v>
      </c>
      <c r="Q382">
        <f t="shared" si="49"/>
        <v>1975775.7839999988</v>
      </c>
      <c r="T382">
        <f t="shared" si="50"/>
        <v>6400.6183730158691</v>
      </c>
      <c r="U382">
        <f t="shared" si="51"/>
        <v>3943.1099999999988</v>
      </c>
      <c r="V382" s="4">
        <f t="shared" si="52"/>
        <v>5.0721384896693219E-3</v>
      </c>
      <c r="W382">
        <f t="shared" si="53"/>
        <v>0</v>
      </c>
      <c r="X382">
        <f t="shared" si="54"/>
        <v>1</v>
      </c>
      <c r="Y382">
        <f t="shared" si="55"/>
        <v>0</v>
      </c>
    </row>
    <row r="383" spans="1:25" x14ac:dyDescent="0.25">
      <c r="A383" t="s">
        <v>444</v>
      </c>
      <c r="B383" s="1">
        <v>45806</v>
      </c>
      <c r="C383" t="s">
        <v>15</v>
      </c>
      <c r="D383" t="s">
        <v>43</v>
      </c>
      <c r="E383" t="s">
        <v>49</v>
      </c>
      <c r="F383" t="s">
        <v>50</v>
      </c>
      <c r="G383">
        <v>1</v>
      </c>
      <c r="H383">
        <v>3743.98</v>
      </c>
      <c r="I383">
        <v>0.05</v>
      </c>
      <c r="J383">
        <v>3556.78</v>
      </c>
      <c r="K383" t="s">
        <v>33</v>
      </c>
      <c r="L383" t="s">
        <v>20</v>
      </c>
      <c r="M383" t="s">
        <v>30</v>
      </c>
      <c r="N383" t="s">
        <v>37</v>
      </c>
      <c r="O383">
        <f t="shared" si="47"/>
        <v>3743.98</v>
      </c>
      <c r="P383">
        <f t="shared" si="48"/>
        <v>3556.7809999999999</v>
      </c>
      <c r="Q383">
        <f t="shared" si="49"/>
        <v>1954015.6870999979</v>
      </c>
      <c r="T383">
        <f t="shared" si="50"/>
        <v>6400.6183730158691</v>
      </c>
      <c r="U383">
        <f t="shared" si="51"/>
        <v>187.19900000000007</v>
      </c>
      <c r="V383" s="4">
        <f t="shared" si="52"/>
        <v>1.3354772194295911E-3</v>
      </c>
      <c r="W383">
        <f t="shared" si="53"/>
        <v>0</v>
      </c>
      <c r="X383">
        <f t="shared" si="54"/>
        <v>1</v>
      </c>
      <c r="Y383">
        <f t="shared" si="55"/>
        <v>0</v>
      </c>
    </row>
    <row r="384" spans="1:25" x14ac:dyDescent="0.25">
      <c r="A384" t="s">
        <v>445</v>
      </c>
      <c r="B384" s="1">
        <v>45824</v>
      </c>
      <c r="C384" t="s">
        <v>52</v>
      </c>
      <c r="D384" t="s">
        <v>16</v>
      </c>
      <c r="E384" t="s">
        <v>99</v>
      </c>
      <c r="F384" t="s">
        <v>100</v>
      </c>
      <c r="G384">
        <v>2</v>
      </c>
      <c r="H384">
        <v>4918.92</v>
      </c>
      <c r="I384">
        <v>0.02</v>
      </c>
      <c r="J384">
        <v>9641.08</v>
      </c>
      <c r="K384" t="s">
        <v>46</v>
      </c>
      <c r="L384" t="s">
        <v>34</v>
      </c>
      <c r="M384" t="s">
        <v>54</v>
      </c>
      <c r="N384" t="s">
        <v>22</v>
      </c>
      <c r="O384">
        <f t="shared" si="47"/>
        <v>9837.84</v>
      </c>
      <c r="P384">
        <f t="shared" si="48"/>
        <v>9641.0831999999991</v>
      </c>
      <c r="Q384">
        <f t="shared" si="49"/>
        <v>2189601.9989000014</v>
      </c>
      <c r="T384">
        <f t="shared" si="50"/>
        <v>6557.4564173228364</v>
      </c>
      <c r="U384">
        <f t="shared" si="51"/>
        <v>196.75680000000102</v>
      </c>
      <c r="V384" s="4">
        <f t="shared" si="52"/>
        <v>4.06593317232238E-4</v>
      </c>
      <c r="W384">
        <f t="shared" si="53"/>
        <v>1</v>
      </c>
      <c r="X384">
        <f t="shared" si="54"/>
        <v>0</v>
      </c>
      <c r="Y384">
        <f t="shared" si="55"/>
        <v>0</v>
      </c>
    </row>
    <row r="385" spans="1:25" x14ac:dyDescent="0.25">
      <c r="A385" t="s">
        <v>446</v>
      </c>
      <c r="B385" s="1">
        <v>45705</v>
      </c>
      <c r="C385" t="s">
        <v>36</v>
      </c>
      <c r="D385" t="s">
        <v>25</v>
      </c>
      <c r="E385" t="s">
        <v>49</v>
      </c>
      <c r="F385" t="s">
        <v>53</v>
      </c>
      <c r="G385">
        <v>2</v>
      </c>
      <c r="H385">
        <v>2961.53</v>
      </c>
      <c r="I385">
        <v>0.06</v>
      </c>
      <c r="J385">
        <v>5567.68</v>
      </c>
      <c r="K385" t="s">
        <v>46</v>
      </c>
      <c r="L385" t="s">
        <v>20</v>
      </c>
      <c r="M385" t="s">
        <v>30</v>
      </c>
      <c r="N385" t="s">
        <v>22</v>
      </c>
      <c r="O385">
        <f t="shared" si="47"/>
        <v>5923.06</v>
      </c>
      <c r="P385">
        <f t="shared" si="48"/>
        <v>5567.6764000000003</v>
      </c>
      <c r="Q385">
        <f t="shared" si="49"/>
        <v>1954015.6870999979</v>
      </c>
      <c r="T385">
        <f t="shared" si="50"/>
        <v>6400.6183730158691</v>
      </c>
      <c r="U385">
        <f t="shared" si="51"/>
        <v>355.38360000000011</v>
      </c>
      <c r="V385" s="4">
        <f t="shared" si="52"/>
        <v>2.0259798144877813E-3</v>
      </c>
      <c r="W385">
        <f t="shared" si="53"/>
        <v>1</v>
      </c>
      <c r="X385">
        <f t="shared" si="54"/>
        <v>0</v>
      </c>
      <c r="Y385">
        <f t="shared" si="55"/>
        <v>0</v>
      </c>
    </row>
    <row r="386" spans="1:25" x14ac:dyDescent="0.25">
      <c r="A386" t="s">
        <v>447</v>
      </c>
      <c r="B386" s="1">
        <v>45692</v>
      </c>
      <c r="C386" t="s">
        <v>52</v>
      </c>
      <c r="D386" t="s">
        <v>39</v>
      </c>
      <c r="E386" t="s">
        <v>61</v>
      </c>
      <c r="F386" t="s">
        <v>62</v>
      </c>
      <c r="G386">
        <v>1</v>
      </c>
      <c r="H386">
        <v>3890.94</v>
      </c>
      <c r="I386">
        <v>0.16</v>
      </c>
      <c r="J386">
        <v>3268.39</v>
      </c>
      <c r="K386" t="s">
        <v>46</v>
      </c>
      <c r="L386" t="s">
        <v>29</v>
      </c>
      <c r="M386" t="s">
        <v>21</v>
      </c>
      <c r="N386" t="s">
        <v>22</v>
      </c>
      <c r="O386">
        <f t="shared" ref="O386:O449" si="56">G:G*H:H</f>
        <v>3890.94</v>
      </c>
      <c r="P386">
        <f t="shared" ref="P386:P449" si="57">O:O*(1-I:I)</f>
        <v>3268.3896</v>
      </c>
      <c r="Q386">
        <f t="shared" ref="Q386:Q449" si="58">SUMIF(E:E,E386,P:P)</f>
        <v>1802015.0199999986</v>
      </c>
      <c r="T386">
        <f t="shared" ref="T386:T449" si="59">AVERAGEIF(L:L,L386,J:J)</f>
        <v>7014.593770491806</v>
      </c>
      <c r="U386">
        <f t="shared" ref="U386:U449" si="60">O386-P386</f>
        <v>622.55040000000008</v>
      </c>
      <c r="V386" s="4">
        <f t="shared" si="52"/>
        <v>4.1121168663613419E-3</v>
      </c>
      <c r="W386">
        <f t="shared" si="53"/>
        <v>1</v>
      </c>
      <c r="X386">
        <f t="shared" si="54"/>
        <v>0</v>
      </c>
      <c r="Y386">
        <f t="shared" si="55"/>
        <v>0</v>
      </c>
    </row>
    <row r="387" spans="1:25" x14ac:dyDescent="0.25">
      <c r="A387" t="s">
        <v>448</v>
      </c>
      <c r="B387" s="1">
        <v>45738</v>
      </c>
      <c r="C387" t="s">
        <v>24</v>
      </c>
      <c r="D387" t="s">
        <v>43</v>
      </c>
      <c r="E387" t="s">
        <v>27</v>
      </c>
      <c r="F387" t="s">
        <v>28</v>
      </c>
      <c r="G387">
        <v>2</v>
      </c>
      <c r="H387">
        <v>4789.24</v>
      </c>
      <c r="I387">
        <v>0.13</v>
      </c>
      <c r="J387">
        <v>8333.2800000000007</v>
      </c>
      <c r="K387" t="s">
        <v>46</v>
      </c>
      <c r="L387" t="s">
        <v>29</v>
      </c>
      <c r="M387" t="s">
        <v>21</v>
      </c>
      <c r="N387" t="s">
        <v>22</v>
      </c>
      <c r="O387">
        <f t="shared" si="56"/>
        <v>9578.48</v>
      </c>
      <c r="P387">
        <f t="shared" si="57"/>
        <v>8333.2775999999994</v>
      </c>
      <c r="Q387">
        <f t="shared" si="58"/>
        <v>1975775.7839999988</v>
      </c>
      <c r="T387">
        <f t="shared" si="59"/>
        <v>7014.593770491806</v>
      </c>
      <c r="U387">
        <f t="shared" si="60"/>
        <v>1245.2024000000001</v>
      </c>
      <c r="V387" s="4">
        <f t="shared" ref="V387:V450" si="61">I387/H387*100</f>
        <v>2.7144181540286142E-3</v>
      </c>
      <c r="W387">
        <f t="shared" ref="W387:W450" si="62">IF(N387="Delivered",1,0)</f>
        <v>1</v>
      </c>
      <c r="X387">
        <f t="shared" ref="X387:X450" si="63">IF(N387="Returned",1,0)</f>
        <v>0</v>
      </c>
      <c r="Y387">
        <f t="shared" ref="Y387:Y450" si="64">IF(N387="Cancelled",1,0)</f>
        <v>0</v>
      </c>
    </row>
    <row r="388" spans="1:25" x14ac:dyDescent="0.25">
      <c r="A388" t="s">
        <v>449</v>
      </c>
      <c r="B388" s="1">
        <v>45754</v>
      </c>
      <c r="C388" t="s">
        <v>24</v>
      </c>
      <c r="D388" t="s">
        <v>43</v>
      </c>
      <c r="E388" t="s">
        <v>27</v>
      </c>
      <c r="F388" t="s">
        <v>87</v>
      </c>
      <c r="G388">
        <v>2</v>
      </c>
      <c r="H388">
        <v>3350.34</v>
      </c>
      <c r="I388">
        <v>0.08</v>
      </c>
      <c r="J388">
        <v>6164.63</v>
      </c>
      <c r="K388" t="s">
        <v>46</v>
      </c>
      <c r="L388" t="s">
        <v>20</v>
      </c>
      <c r="M388" t="s">
        <v>30</v>
      </c>
      <c r="N388" t="s">
        <v>59</v>
      </c>
      <c r="O388">
        <f t="shared" si="56"/>
        <v>6700.68</v>
      </c>
      <c r="P388">
        <f t="shared" si="57"/>
        <v>6164.6256000000003</v>
      </c>
      <c r="Q388">
        <f t="shared" si="58"/>
        <v>1975775.7839999988</v>
      </c>
      <c r="T388">
        <f t="shared" si="59"/>
        <v>6400.6183730158691</v>
      </c>
      <c r="U388">
        <f t="shared" si="60"/>
        <v>536.05439999999999</v>
      </c>
      <c r="V388" s="4">
        <f t="shared" si="61"/>
        <v>2.3878173558504511E-3</v>
      </c>
      <c r="W388">
        <f t="shared" si="62"/>
        <v>0</v>
      </c>
      <c r="X388">
        <f t="shared" si="63"/>
        <v>0</v>
      </c>
      <c r="Y388">
        <f t="shared" si="64"/>
        <v>0</v>
      </c>
    </row>
    <row r="389" spans="1:25" x14ac:dyDescent="0.25">
      <c r="A389" t="s">
        <v>450</v>
      </c>
      <c r="B389" s="1">
        <v>45753</v>
      </c>
      <c r="C389" t="s">
        <v>36</v>
      </c>
      <c r="D389" t="s">
        <v>43</v>
      </c>
      <c r="E389" t="s">
        <v>27</v>
      </c>
      <c r="F389" t="s">
        <v>87</v>
      </c>
      <c r="G389">
        <v>3</v>
      </c>
      <c r="H389">
        <v>2283.77</v>
      </c>
      <c r="I389">
        <v>0.23</v>
      </c>
      <c r="J389">
        <v>5275.51</v>
      </c>
      <c r="K389" t="s">
        <v>58</v>
      </c>
      <c r="L389" t="s">
        <v>20</v>
      </c>
      <c r="M389" t="s">
        <v>21</v>
      </c>
      <c r="N389" t="s">
        <v>59</v>
      </c>
      <c r="O389">
        <f t="shared" si="56"/>
        <v>6851.3099999999995</v>
      </c>
      <c r="P389">
        <f t="shared" si="57"/>
        <v>5275.5086999999994</v>
      </c>
      <c r="Q389">
        <f t="shared" si="58"/>
        <v>1975775.7839999988</v>
      </c>
      <c r="T389">
        <f t="shared" si="59"/>
        <v>6400.6183730158691</v>
      </c>
      <c r="U389">
        <f t="shared" si="60"/>
        <v>1575.8013000000001</v>
      </c>
      <c r="V389" s="4">
        <f t="shared" si="61"/>
        <v>1.0071066701112635E-2</v>
      </c>
      <c r="W389">
        <f t="shared" si="62"/>
        <v>0</v>
      </c>
      <c r="X389">
        <f t="shared" si="63"/>
        <v>0</v>
      </c>
      <c r="Y389">
        <f t="shared" si="64"/>
        <v>0</v>
      </c>
    </row>
    <row r="390" spans="1:25" x14ac:dyDescent="0.25">
      <c r="A390" t="s">
        <v>451</v>
      </c>
      <c r="B390" s="1">
        <v>45701</v>
      </c>
      <c r="C390" t="s">
        <v>24</v>
      </c>
      <c r="D390" t="s">
        <v>39</v>
      </c>
      <c r="E390" t="s">
        <v>99</v>
      </c>
      <c r="F390" t="s">
        <v>115</v>
      </c>
      <c r="G390">
        <v>5</v>
      </c>
      <c r="H390">
        <v>3647.48</v>
      </c>
      <c r="I390">
        <v>0.01</v>
      </c>
      <c r="J390">
        <v>18055.03</v>
      </c>
      <c r="K390" t="s">
        <v>41</v>
      </c>
      <c r="L390" t="s">
        <v>34</v>
      </c>
      <c r="M390" t="s">
        <v>21</v>
      </c>
      <c r="N390" t="s">
        <v>22</v>
      </c>
      <c r="O390">
        <f t="shared" si="56"/>
        <v>18237.400000000001</v>
      </c>
      <c r="P390">
        <f t="shared" si="57"/>
        <v>18055.026000000002</v>
      </c>
      <c r="Q390">
        <f t="shared" si="58"/>
        <v>2189601.9989000014</v>
      </c>
      <c r="T390">
        <f t="shared" si="59"/>
        <v>6557.4564173228364</v>
      </c>
      <c r="U390">
        <f t="shared" si="60"/>
        <v>182.3739999999998</v>
      </c>
      <c r="V390" s="4">
        <f t="shared" si="61"/>
        <v>2.7416188711110135E-4</v>
      </c>
      <c r="W390">
        <f t="shared" si="62"/>
        <v>1</v>
      </c>
      <c r="X390">
        <f t="shared" si="63"/>
        <v>0</v>
      </c>
      <c r="Y390">
        <f t="shared" si="64"/>
        <v>0</v>
      </c>
    </row>
    <row r="391" spans="1:25" x14ac:dyDescent="0.25">
      <c r="A391" t="s">
        <v>452</v>
      </c>
      <c r="B391" s="1">
        <v>45827</v>
      </c>
      <c r="C391" t="s">
        <v>48</v>
      </c>
      <c r="D391" t="s">
        <v>43</v>
      </c>
      <c r="E391" t="s">
        <v>27</v>
      </c>
      <c r="F391" t="s">
        <v>87</v>
      </c>
      <c r="G391">
        <v>2</v>
      </c>
      <c r="H391">
        <v>1669.53</v>
      </c>
      <c r="I391">
        <v>0.02</v>
      </c>
      <c r="J391">
        <v>3272.28</v>
      </c>
      <c r="K391" t="s">
        <v>58</v>
      </c>
      <c r="L391" t="s">
        <v>34</v>
      </c>
      <c r="M391" t="s">
        <v>54</v>
      </c>
      <c r="N391" t="s">
        <v>59</v>
      </c>
      <c r="O391">
        <f t="shared" si="56"/>
        <v>3339.06</v>
      </c>
      <c r="P391">
        <f t="shared" si="57"/>
        <v>3272.2788</v>
      </c>
      <c r="Q391">
        <f t="shared" si="58"/>
        <v>1975775.7839999988</v>
      </c>
      <c r="T391">
        <f t="shared" si="59"/>
        <v>6557.4564173228364</v>
      </c>
      <c r="U391">
        <f t="shared" si="60"/>
        <v>66.781199999999899</v>
      </c>
      <c r="V391" s="4">
        <f t="shared" si="61"/>
        <v>1.1979419357543741E-3</v>
      </c>
      <c r="W391">
        <f t="shared" si="62"/>
        <v>0</v>
      </c>
      <c r="X391">
        <f t="shared" si="63"/>
        <v>0</v>
      </c>
      <c r="Y391">
        <f t="shared" si="64"/>
        <v>0</v>
      </c>
    </row>
    <row r="392" spans="1:25" x14ac:dyDescent="0.25">
      <c r="A392" t="s">
        <v>453</v>
      </c>
      <c r="B392" s="1">
        <v>45737</v>
      </c>
      <c r="C392" t="s">
        <v>24</v>
      </c>
      <c r="D392" t="s">
        <v>43</v>
      </c>
      <c r="E392" t="s">
        <v>27</v>
      </c>
      <c r="F392" t="s">
        <v>79</v>
      </c>
      <c r="G392">
        <v>2</v>
      </c>
      <c r="H392">
        <v>4338.26</v>
      </c>
      <c r="I392">
        <v>0.11</v>
      </c>
      <c r="J392">
        <v>7722.1</v>
      </c>
      <c r="K392" t="s">
        <v>19</v>
      </c>
      <c r="L392" t="s">
        <v>29</v>
      </c>
      <c r="M392" t="s">
        <v>54</v>
      </c>
      <c r="N392" t="s">
        <v>22</v>
      </c>
      <c r="O392">
        <f t="shared" si="56"/>
        <v>8676.52</v>
      </c>
      <c r="P392">
        <f t="shared" si="57"/>
        <v>7722.1028000000006</v>
      </c>
      <c r="Q392">
        <f t="shared" si="58"/>
        <v>1975775.7839999988</v>
      </c>
      <c r="T392">
        <f t="shared" si="59"/>
        <v>7014.593770491806</v>
      </c>
      <c r="U392">
        <f t="shared" si="60"/>
        <v>954.41719999999987</v>
      </c>
      <c r="V392" s="4">
        <f t="shared" si="61"/>
        <v>2.5355787804327082E-3</v>
      </c>
      <c r="W392">
        <f t="shared" si="62"/>
        <v>1</v>
      </c>
      <c r="X392">
        <f t="shared" si="63"/>
        <v>0</v>
      </c>
      <c r="Y392">
        <f t="shared" si="64"/>
        <v>0</v>
      </c>
    </row>
    <row r="393" spans="1:25" x14ac:dyDescent="0.25">
      <c r="A393" t="s">
        <v>454</v>
      </c>
      <c r="B393" s="1">
        <v>45835</v>
      </c>
      <c r="C393" t="s">
        <v>52</v>
      </c>
      <c r="D393" t="s">
        <v>39</v>
      </c>
      <c r="E393" t="s">
        <v>49</v>
      </c>
      <c r="F393" t="s">
        <v>56</v>
      </c>
      <c r="G393">
        <v>3</v>
      </c>
      <c r="H393">
        <v>285.64</v>
      </c>
      <c r="I393">
        <v>0.02</v>
      </c>
      <c r="J393">
        <v>839.78</v>
      </c>
      <c r="K393" t="s">
        <v>58</v>
      </c>
      <c r="L393" t="s">
        <v>34</v>
      </c>
      <c r="M393" t="s">
        <v>54</v>
      </c>
      <c r="N393" t="s">
        <v>22</v>
      </c>
      <c r="O393">
        <f t="shared" si="56"/>
        <v>856.92</v>
      </c>
      <c r="P393">
        <f t="shared" si="57"/>
        <v>839.78159999999991</v>
      </c>
      <c r="Q393">
        <f t="shared" si="58"/>
        <v>1954015.6870999979</v>
      </c>
      <c r="T393">
        <f t="shared" si="59"/>
        <v>6557.4564173228364</v>
      </c>
      <c r="U393">
        <f t="shared" si="60"/>
        <v>17.138400000000047</v>
      </c>
      <c r="V393" s="4">
        <f t="shared" si="61"/>
        <v>7.0018204733230645E-3</v>
      </c>
      <c r="W393">
        <f t="shared" si="62"/>
        <v>1</v>
      </c>
      <c r="X393">
        <f t="shared" si="63"/>
        <v>0</v>
      </c>
      <c r="Y393">
        <f t="shared" si="64"/>
        <v>0</v>
      </c>
    </row>
    <row r="394" spans="1:25" x14ac:dyDescent="0.25">
      <c r="A394" t="s">
        <v>455</v>
      </c>
      <c r="B394" s="1">
        <v>45671</v>
      </c>
      <c r="C394" t="s">
        <v>15</v>
      </c>
      <c r="D394" t="s">
        <v>25</v>
      </c>
      <c r="E394" t="s">
        <v>27</v>
      </c>
      <c r="F394" t="s">
        <v>68</v>
      </c>
      <c r="G394">
        <v>4</v>
      </c>
      <c r="H394">
        <v>3188.06</v>
      </c>
      <c r="I394">
        <v>0.11</v>
      </c>
      <c r="J394">
        <v>11349.49</v>
      </c>
      <c r="K394" t="s">
        <v>41</v>
      </c>
      <c r="L394" t="s">
        <v>34</v>
      </c>
      <c r="M394" t="s">
        <v>54</v>
      </c>
      <c r="N394" t="s">
        <v>22</v>
      </c>
      <c r="O394">
        <f t="shared" si="56"/>
        <v>12752.24</v>
      </c>
      <c r="P394">
        <f t="shared" si="57"/>
        <v>11349.4936</v>
      </c>
      <c r="Q394">
        <f t="shared" si="58"/>
        <v>1975775.7839999988</v>
      </c>
      <c r="T394">
        <f t="shared" si="59"/>
        <v>6557.4564173228364</v>
      </c>
      <c r="U394">
        <f t="shared" si="60"/>
        <v>1402.7464</v>
      </c>
      <c r="V394" s="4">
        <f t="shared" si="61"/>
        <v>3.4503742087664598E-3</v>
      </c>
      <c r="W394">
        <f t="shared" si="62"/>
        <v>1</v>
      </c>
      <c r="X394">
        <f t="shared" si="63"/>
        <v>0</v>
      </c>
      <c r="Y394">
        <f t="shared" si="64"/>
        <v>0</v>
      </c>
    </row>
    <row r="395" spans="1:25" x14ac:dyDescent="0.25">
      <c r="A395" t="s">
        <v>456</v>
      </c>
      <c r="B395" s="1">
        <v>45691</v>
      </c>
      <c r="C395" t="s">
        <v>36</v>
      </c>
      <c r="D395" t="s">
        <v>16</v>
      </c>
      <c r="E395" t="s">
        <v>27</v>
      </c>
      <c r="F395" t="s">
        <v>79</v>
      </c>
      <c r="G395">
        <v>5</v>
      </c>
      <c r="H395">
        <v>323.02999999999997</v>
      </c>
      <c r="I395">
        <v>0.21</v>
      </c>
      <c r="J395">
        <v>1275.97</v>
      </c>
      <c r="K395" t="s">
        <v>58</v>
      </c>
      <c r="L395" t="s">
        <v>29</v>
      </c>
      <c r="M395" t="s">
        <v>30</v>
      </c>
      <c r="N395" t="s">
        <v>22</v>
      </c>
      <c r="O395">
        <f t="shared" si="56"/>
        <v>1615.1499999999999</v>
      </c>
      <c r="P395">
        <f t="shared" si="57"/>
        <v>1275.9684999999999</v>
      </c>
      <c r="Q395">
        <f t="shared" si="58"/>
        <v>1975775.7839999988</v>
      </c>
      <c r="T395">
        <f t="shared" si="59"/>
        <v>7014.593770491806</v>
      </c>
      <c r="U395">
        <f t="shared" si="60"/>
        <v>339.18149999999991</v>
      </c>
      <c r="V395" s="4">
        <f t="shared" si="61"/>
        <v>6.5009441847506427E-2</v>
      </c>
      <c r="W395">
        <f t="shared" si="62"/>
        <v>1</v>
      </c>
      <c r="X395">
        <f t="shared" si="63"/>
        <v>0</v>
      </c>
      <c r="Y395">
        <f t="shared" si="64"/>
        <v>0</v>
      </c>
    </row>
    <row r="396" spans="1:25" x14ac:dyDescent="0.25">
      <c r="A396" t="s">
        <v>457</v>
      </c>
      <c r="B396" s="1">
        <v>45733</v>
      </c>
      <c r="C396" t="s">
        <v>15</v>
      </c>
      <c r="D396" t="s">
        <v>43</v>
      </c>
      <c r="E396" t="s">
        <v>99</v>
      </c>
      <c r="F396" t="s">
        <v>120</v>
      </c>
      <c r="G396">
        <v>4</v>
      </c>
      <c r="H396">
        <v>4128.3999999999996</v>
      </c>
      <c r="I396">
        <v>0.01</v>
      </c>
      <c r="J396">
        <v>16348.46</v>
      </c>
      <c r="K396" t="s">
        <v>41</v>
      </c>
      <c r="L396" t="s">
        <v>34</v>
      </c>
      <c r="M396" t="s">
        <v>54</v>
      </c>
      <c r="N396" t="s">
        <v>22</v>
      </c>
      <c r="O396">
        <f t="shared" si="56"/>
        <v>16513.599999999999</v>
      </c>
      <c r="P396">
        <f t="shared" si="57"/>
        <v>16348.463999999998</v>
      </c>
      <c r="Q396">
        <f t="shared" si="58"/>
        <v>2189601.9989000014</v>
      </c>
      <c r="T396">
        <f t="shared" si="59"/>
        <v>6557.4564173228364</v>
      </c>
      <c r="U396">
        <f t="shared" si="60"/>
        <v>165.13600000000042</v>
      </c>
      <c r="V396" s="4">
        <f t="shared" si="61"/>
        <v>2.4222459064044186E-4</v>
      </c>
      <c r="W396">
        <f t="shared" si="62"/>
        <v>1</v>
      </c>
      <c r="X396">
        <f t="shared" si="63"/>
        <v>0</v>
      </c>
      <c r="Y396">
        <f t="shared" si="64"/>
        <v>0</v>
      </c>
    </row>
    <row r="397" spans="1:25" x14ac:dyDescent="0.25">
      <c r="A397" t="s">
        <v>458</v>
      </c>
      <c r="B397" s="1">
        <v>45660</v>
      </c>
      <c r="C397" t="s">
        <v>52</v>
      </c>
      <c r="D397" t="s">
        <v>43</v>
      </c>
      <c r="E397" t="s">
        <v>49</v>
      </c>
      <c r="F397" t="s">
        <v>53</v>
      </c>
      <c r="G397">
        <v>3</v>
      </c>
      <c r="H397">
        <v>4791.22</v>
      </c>
      <c r="I397">
        <v>0</v>
      </c>
      <c r="J397">
        <v>14373.66</v>
      </c>
      <c r="K397" t="s">
        <v>46</v>
      </c>
      <c r="L397" t="s">
        <v>29</v>
      </c>
      <c r="M397" t="s">
        <v>21</v>
      </c>
      <c r="N397" t="s">
        <v>22</v>
      </c>
      <c r="O397">
        <f t="shared" si="56"/>
        <v>14373.66</v>
      </c>
      <c r="P397">
        <f t="shared" si="57"/>
        <v>14373.66</v>
      </c>
      <c r="Q397">
        <f t="shared" si="58"/>
        <v>1954015.6870999979</v>
      </c>
      <c r="T397">
        <f t="shared" si="59"/>
        <v>7014.593770491806</v>
      </c>
      <c r="U397">
        <f t="shared" si="60"/>
        <v>0</v>
      </c>
      <c r="V397" s="4">
        <f t="shared" si="61"/>
        <v>0</v>
      </c>
      <c r="W397">
        <f t="shared" si="62"/>
        <v>1</v>
      </c>
      <c r="X397">
        <f t="shared" si="63"/>
        <v>0</v>
      </c>
      <c r="Y397">
        <f t="shared" si="64"/>
        <v>0</v>
      </c>
    </row>
    <row r="398" spans="1:25" x14ac:dyDescent="0.25">
      <c r="A398" t="s">
        <v>459</v>
      </c>
      <c r="B398" s="1">
        <v>45735</v>
      </c>
      <c r="C398" t="s">
        <v>36</v>
      </c>
      <c r="D398" t="s">
        <v>39</v>
      </c>
      <c r="E398" t="s">
        <v>17</v>
      </c>
      <c r="F398" t="s">
        <v>40</v>
      </c>
      <c r="G398">
        <v>3</v>
      </c>
      <c r="H398">
        <v>1129.26</v>
      </c>
      <c r="I398">
        <v>0.19</v>
      </c>
      <c r="J398">
        <v>2744.1</v>
      </c>
      <c r="K398" t="s">
        <v>33</v>
      </c>
      <c r="L398" t="s">
        <v>20</v>
      </c>
      <c r="M398" t="s">
        <v>21</v>
      </c>
      <c r="N398" t="s">
        <v>22</v>
      </c>
      <c r="O398">
        <f t="shared" si="56"/>
        <v>3387.7799999999997</v>
      </c>
      <c r="P398">
        <f t="shared" si="57"/>
        <v>2744.1017999999999</v>
      </c>
      <c r="Q398">
        <f t="shared" si="58"/>
        <v>2058812.7634000003</v>
      </c>
      <c r="T398">
        <f t="shared" si="59"/>
        <v>6400.6183730158691</v>
      </c>
      <c r="U398">
        <f t="shared" si="60"/>
        <v>643.67819999999983</v>
      </c>
      <c r="V398" s="4">
        <f t="shared" si="61"/>
        <v>1.6825177549899935E-2</v>
      </c>
      <c r="W398">
        <f t="shared" si="62"/>
        <v>1</v>
      </c>
      <c r="X398">
        <f t="shared" si="63"/>
        <v>0</v>
      </c>
      <c r="Y398">
        <f t="shared" si="64"/>
        <v>0</v>
      </c>
    </row>
    <row r="399" spans="1:25" x14ac:dyDescent="0.25">
      <c r="A399" t="s">
        <v>460</v>
      </c>
      <c r="B399" s="1">
        <v>45711</v>
      </c>
      <c r="C399" t="s">
        <v>52</v>
      </c>
      <c r="D399" t="s">
        <v>16</v>
      </c>
      <c r="E399" t="s">
        <v>27</v>
      </c>
      <c r="F399" t="s">
        <v>68</v>
      </c>
      <c r="G399">
        <v>5</v>
      </c>
      <c r="H399">
        <v>4190.2700000000004</v>
      </c>
      <c r="I399">
        <v>0.05</v>
      </c>
      <c r="J399">
        <v>19903.78</v>
      </c>
      <c r="K399" t="s">
        <v>19</v>
      </c>
      <c r="L399" t="s">
        <v>20</v>
      </c>
      <c r="M399" t="s">
        <v>54</v>
      </c>
      <c r="N399" t="s">
        <v>37</v>
      </c>
      <c r="O399">
        <f t="shared" si="56"/>
        <v>20951.350000000002</v>
      </c>
      <c r="P399">
        <f t="shared" si="57"/>
        <v>19903.782500000001</v>
      </c>
      <c r="Q399">
        <f t="shared" si="58"/>
        <v>1975775.7839999988</v>
      </c>
      <c r="T399">
        <f t="shared" si="59"/>
        <v>6400.6183730158691</v>
      </c>
      <c r="U399">
        <f t="shared" si="60"/>
        <v>1047.567500000001</v>
      </c>
      <c r="V399" s="4">
        <f t="shared" si="61"/>
        <v>1.1932405310397659E-3</v>
      </c>
      <c r="W399">
        <f t="shared" si="62"/>
        <v>0</v>
      </c>
      <c r="X399">
        <f t="shared" si="63"/>
        <v>1</v>
      </c>
      <c r="Y399">
        <f t="shared" si="64"/>
        <v>0</v>
      </c>
    </row>
    <row r="400" spans="1:25" x14ac:dyDescent="0.25">
      <c r="A400" t="s">
        <v>461</v>
      </c>
      <c r="B400" s="1">
        <v>45839</v>
      </c>
      <c r="C400" t="s">
        <v>36</v>
      </c>
      <c r="D400" t="s">
        <v>25</v>
      </c>
      <c r="E400" t="s">
        <v>27</v>
      </c>
      <c r="F400" t="s">
        <v>87</v>
      </c>
      <c r="G400">
        <v>1</v>
      </c>
      <c r="H400">
        <v>1328.37</v>
      </c>
      <c r="I400">
        <v>0.05</v>
      </c>
      <c r="J400">
        <v>1261.95</v>
      </c>
      <c r="K400" t="s">
        <v>58</v>
      </c>
      <c r="L400" t="s">
        <v>34</v>
      </c>
      <c r="M400" t="s">
        <v>21</v>
      </c>
      <c r="N400" t="s">
        <v>59</v>
      </c>
      <c r="O400">
        <f t="shared" si="56"/>
        <v>1328.37</v>
      </c>
      <c r="P400">
        <f t="shared" si="57"/>
        <v>1261.9514999999999</v>
      </c>
      <c r="Q400">
        <f t="shared" si="58"/>
        <v>1975775.7839999988</v>
      </c>
      <c r="T400">
        <f t="shared" si="59"/>
        <v>6557.4564173228364</v>
      </c>
      <c r="U400">
        <f t="shared" si="60"/>
        <v>66.418499999999995</v>
      </c>
      <c r="V400" s="4">
        <f t="shared" si="61"/>
        <v>3.7640115329313373E-3</v>
      </c>
      <c r="W400">
        <f t="shared" si="62"/>
        <v>0</v>
      </c>
      <c r="X400">
        <f t="shared" si="63"/>
        <v>0</v>
      </c>
      <c r="Y400">
        <f t="shared" si="64"/>
        <v>0</v>
      </c>
    </row>
    <row r="401" spans="1:25" x14ac:dyDescent="0.25">
      <c r="A401" t="s">
        <v>462</v>
      </c>
      <c r="B401" s="1">
        <v>45812</v>
      </c>
      <c r="C401" t="s">
        <v>52</v>
      </c>
      <c r="D401" t="s">
        <v>25</v>
      </c>
      <c r="E401" t="s">
        <v>99</v>
      </c>
      <c r="F401" t="s">
        <v>100</v>
      </c>
      <c r="G401">
        <v>5</v>
      </c>
      <c r="H401">
        <v>442.06</v>
      </c>
      <c r="I401">
        <v>0.05</v>
      </c>
      <c r="J401">
        <v>2099.7800000000002</v>
      </c>
      <c r="K401" t="s">
        <v>58</v>
      </c>
      <c r="L401" t="s">
        <v>34</v>
      </c>
      <c r="M401" t="s">
        <v>30</v>
      </c>
      <c r="N401" t="s">
        <v>22</v>
      </c>
      <c r="O401">
        <f t="shared" si="56"/>
        <v>2210.3000000000002</v>
      </c>
      <c r="P401">
        <f t="shared" si="57"/>
        <v>2099.7849999999999</v>
      </c>
      <c r="Q401">
        <f t="shared" si="58"/>
        <v>2189601.9989000014</v>
      </c>
      <c r="T401">
        <f t="shared" si="59"/>
        <v>6557.4564173228364</v>
      </c>
      <c r="U401">
        <f t="shared" si="60"/>
        <v>110.51500000000033</v>
      </c>
      <c r="V401" s="4">
        <f t="shared" si="61"/>
        <v>1.1310681807899381E-2</v>
      </c>
      <c r="W401">
        <f t="shared" si="62"/>
        <v>1</v>
      </c>
      <c r="X401">
        <f t="shared" si="63"/>
        <v>0</v>
      </c>
      <c r="Y401">
        <f t="shared" si="64"/>
        <v>0</v>
      </c>
    </row>
    <row r="402" spans="1:25" x14ac:dyDescent="0.25">
      <c r="A402" t="s">
        <v>463</v>
      </c>
      <c r="B402" s="1">
        <v>45812</v>
      </c>
      <c r="C402" t="s">
        <v>36</v>
      </c>
      <c r="D402" t="s">
        <v>43</v>
      </c>
      <c r="E402" t="s">
        <v>99</v>
      </c>
      <c r="F402" t="s">
        <v>100</v>
      </c>
      <c r="G402">
        <v>3</v>
      </c>
      <c r="H402">
        <v>4797.43</v>
      </c>
      <c r="I402">
        <v>0.04</v>
      </c>
      <c r="J402">
        <v>13816.6</v>
      </c>
      <c r="K402" t="s">
        <v>33</v>
      </c>
      <c r="L402" t="s">
        <v>34</v>
      </c>
      <c r="M402" t="s">
        <v>30</v>
      </c>
      <c r="N402" t="s">
        <v>88</v>
      </c>
      <c r="O402">
        <f t="shared" si="56"/>
        <v>14392.29</v>
      </c>
      <c r="P402">
        <f t="shared" si="57"/>
        <v>13816.598400000001</v>
      </c>
      <c r="Q402">
        <f t="shared" si="58"/>
        <v>2189601.9989000014</v>
      </c>
      <c r="T402">
        <f t="shared" si="59"/>
        <v>6557.4564173228364</v>
      </c>
      <c r="U402">
        <f t="shared" si="60"/>
        <v>575.69160000000011</v>
      </c>
      <c r="V402" s="4">
        <f t="shared" si="61"/>
        <v>8.3377975290937015E-4</v>
      </c>
      <c r="W402">
        <f t="shared" si="62"/>
        <v>0</v>
      </c>
      <c r="X402">
        <f t="shared" si="63"/>
        <v>0</v>
      </c>
      <c r="Y402">
        <f t="shared" si="64"/>
        <v>1</v>
      </c>
    </row>
    <row r="403" spans="1:25" x14ac:dyDescent="0.25">
      <c r="A403" t="s">
        <v>464</v>
      </c>
      <c r="B403" s="1">
        <v>45748</v>
      </c>
      <c r="C403" t="s">
        <v>15</v>
      </c>
      <c r="D403" t="s">
        <v>39</v>
      </c>
      <c r="E403" t="s">
        <v>49</v>
      </c>
      <c r="F403" t="s">
        <v>53</v>
      </c>
      <c r="G403">
        <v>3</v>
      </c>
      <c r="H403">
        <v>4401.6400000000003</v>
      </c>
      <c r="I403">
        <v>0.12</v>
      </c>
      <c r="J403">
        <v>11620.33</v>
      </c>
      <c r="K403" t="s">
        <v>19</v>
      </c>
      <c r="L403" t="s">
        <v>29</v>
      </c>
      <c r="M403" t="s">
        <v>30</v>
      </c>
      <c r="N403" t="s">
        <v>22</v>
      </c>
      <c r="O403">
        <f t="shared" si="56"/>
        <v>13204.920000000002</v>
      </c>
      <c r="P403">
        <f t="shared" si="57"/>
        <v>11620.329600000001</v>
      </c>
      <c r="Q403">
        <f t="shared" si="58"/>
        <v>1954015.6870999979</v>
      </c>
      <c r="T403">
        <f t="shared" si="59"/>
        <v>7014.593770491806</v>
      </c>
      <c r="U403">
        <f t="shared" si="60"/>
        <v>1584.590400000001</v>
      </c>
      <c r="V403" s="4">
        <f t="shared" si="61"/>
        <v>2.7262565770939918E-3</v>
      </c>
      <c r="W403">
        <f t="shared" si="62"/>
        <v>1</v>
      </c>
      <c r="X403">
        <f t="shared" si="63"/>
        <v>0</v>
      </c>
      <c r="Y403">
        <f t="shared" si="64"/>
        <v>0</v>
      </c>
    </row>
    <row r="404" spans="1:25" x14ac:dyDescent="0.25">
      <c r="A404" t="s">
        <v>465</v>
      </c>
      <c r="B404" s="1">
        <v>45715</v>
      </c>
      <c r="C404" t="s">
        <v>36</v>
      </c>
      <c r="D404" t="s">
        <v>16</v>
      </c>
      <c r="E404" t="s">
        <v>17</v>
      </c>
      <c r="F404" t="s">
        <v>44</v>
      </c>
      <c r="G404">
        <v>2</v>
      </c>
      <c r="H404">
        <v>4467.3599999999997</v>
      </c>
      <c r="I404">
        <v>0.05</v>
      </c>
      <c r="J404">
        <v>8487.98</v>
      </c>
      <c r="K404" t="s">
        <v>58</v>
      </c>
      <c r="L404" t="s">
        <v>34</v>
      </c>
      <c r="M404" t="s">
        <v>21</v>
      </c>
      <c r="N404" t="s">
        <v>22</v>
      </c>
      <c r="O404">
        <f t="shared" si="56"/>
        <v>8934.7199999999993</v>
      </c>
      <c r="P404">
        <f t="shared" si="57"/>
        <v>8487.9839999999986</v>
      </c>
      <c r="Q404">
        <f t="shared" si="58"/>
        <v>2058812.7634000003</v>
      </c>
      <c r="T404">
        <f t="shared" si="59"/>
        <v>6557.4564173228364</v>
      </c>
      <c r="U404">
        <f t="shared" si="60"/>
        <v>446.73600000000079</v>
      </c>
      <c r="V404" s="4">
        <f t="shared" si="61"/>
        <v>1.1192292539665485E-3</v>
      </c>
      <c r="W404">
        <f t="shared" si="62"/>
        <v>1</v>
      </c>
      <c r="X404">
        <f t="shared" si="63"/>
        <v>0</v>
      </c>
      <c r="Y404">
        <f t="shared" si="64"/>
        <v>0</v>
      </c>
    </row>
    <row r="405" spans="1:25" x14ac:dyDescent="0.25">
      <c r="A405" t="s">
        <v>466</v>
      </c>
      <c r="B405" s="1">
        <v>45742</v>
      </c>
      <c r="C405" t="s">
        <v>36</v>
      </c>
      <c r="D405" t="s">
        <v>25</v>
      </c>
      <c r="E405" t="s">
        <v>17</v>
      </c>
      <c r="F405" t="s">
        <v>18</v>
      </c>
      <c r="G405">
        <v>5</v>
      </c>
      <c r="H405">
        <v>1142.53</v>
      </c>
      <c r="I405">
        <v>0.01</v>
      </c>
      <c r="J405">
        <v>5655.52</v>
      </c>
      <c r="K405" t="s">
        <v>33</v>
      </c>
      <c r="L405" t="s">
        <v>34</v>
      </c>
      <c r="M405" t="s">
        <v>30</v>
      </c>
      <c r="N405" t="s">
        <v>22</v>
      </c>
      <c r="O405">
        <f t="shared" si="56"/>
        <v>5712.65</v>
      </c>
      <c r="P405">
        <f t="shared" si="57"/>
        <v>5655.5234999999993</v>
      </c>
      <c r="Q405">
        <f t="shared" si="58"/>
        <v>2058812.7634000003</v>
      </c>
      <c r="T405">
        <f t="shared" si="59"/>
        <v>6557.4564173228364</v>
      </c>
      <c r="U405">
        <f t="shared" si="60"/>
        <v>57.126500000000306</v>
      </c>
      <c r="V405" s="4">
        <f t="shared" si="61"/>
        <v>8.752505404672088E-4</v>
      </c>
      <c r="W405">
        <f t="shared" si="62"/>
        <v>1</v>
      </c>
      <c r="X405">
        <f t="shared" si="63"/>
        <v>0</v>
      </c>
      <c r="Y405">
        <f t="shared" si="64"/>
        <v>0</v>
      </c>
    </row>
    <row r="406" spans="1:25" x14ac:dyDescent="0.25">
      <c r="A406" t="s">
        <v>467</v>
      </c>
      <c r="B406" s="1">
        <v>45795</v>
      </c>
      <c r="C406" t="s">
        <v>48</v>
      </c>
      <c r="D406" t="s">
        <v>25</v>
      </c>
      <c r="E406" t="s">
        <v>61</v>
      </c>
      <c r="F406" t="s">
        <v>66</v>
      </c>
      <c r="G406">
        <v>3</v>
      </c>
      <c r="H406">
        <v>756.02</v>
      </c>
      <c r="I406">
        <v>0.13</v>
      </c>
      <c r="J406">
        <v>1973.21</v>
      </c>
      <c r="K406" t="s">
        <v>19</v>
      </c>
      <c r="L406" t="s">
        <v>29</v>
      </c>
      <c r="M406" t="s">
        <v>54</v>
      </c>
      <c r="N406" t="s">
        <v>22</v>
      </c>
      <c r="O406">
        <f t="shared" si="56"/>
        <v>2268.06</v>
      </c>
      <c r="P406">
        <f t="shared" si="57"/>
        <v>1973.2121999999999</v>
      </c>
      <c r="Q406">
        <f t="shared" si="58"/>
        <v>1802015.0199999986</v>
      </c>
      <c r="T406">
        <f t="shared" si="59"/>
        <v>7014.593770491806</v>
      </c>
      <c r="U406">
        <f t="shared" si="60"/>
        <v>294.84780000000001</v>
      </c>
      <c r="V406" s="4">
        <f t="shared" si="61"/>
        <v>1.7195312293325576E-2</v>
      </c>
      <c r="W406">
        <f t="shared" si="62"/>
        <v>1</v>
      </c>
      <c r="X406">
        <f t="shared" si="63"/>
        <v>0</v>
      </c>
      <c r="Y406">
        <f t="shared" si="64"/>
        <v>0</v>
      </c>
    </row>
    <row r="407" spans="1:25" x14ac:dyDescent="0.25">
      <c r="A407" t="s">
        <v>468</v>
      </c>
      <c r="B407" s="1">
        <v>45801</v>
      </c>
      <c r="C407" t="s">
        <v>36</v>
      </c>
      <c r="D407" t="s">
        <v>43</v>
      </c>
      <c r="E407" t="s">
        <v>17</v>
      </c>
      <c r="F407" t="s">
        <v>44</v>
      </c>
      <c r="G407">
        <v>2</v>
      </c>
      <c r="H407">
        <v>2286.48</v>
      </c>
      <c r="I407">
        <v>0.04</v>
      </c>
      <c r="J407">
        <v>4390.04</v>
      </c>
      <c r="K407" t="s">
        <v>19</v>
      </c>
      <c r="L407" t="s">
        <v>29</v>
      </c>
      <c r="M407" t="s">
        <v>21</v>
      </c>
      <c r="N407" t="s">
        <v>22</v>
      </c>
      <c r="O407">
        <f t="shared" si="56"/>
        <v>4572.96</v>
      </c>
      <c r="P407">
        <f t="shared" si="57"/>
        <v>4390.0415999999996</v>
      </c>
      <c r="Q407">
        <f t="shared" si="58"/>
        <v>2058812.7634000003</v>
      </c>
      <c r="T407">
        <f t="shared" si="59"/>
        <v>7014.593770491806</v>
      </c>
      <c r="U407">
        <f t="shared" si="60"/>
        <v>182.91840000000047</v>
      </c>
      <c r="V407" s="4">
        <f t="shared" si="61"/>
        <v>1.7494139463279802E-3</v>
      </c>
      <c r="W407">
        <f t="shared" si="62"/>
        <v>1</v>
      </c>
      <c r="X407">
        <f t="shared" si="63"/>
        <v>0</v>
      </c>
      <c r="Y407">
        <f t="shared" si="64"/>
        <v>0</v>
      </c>
    </row>
    <row r="408" spans="1:25" x14ac:dyDescent="0.25">
      <c r="A408" t="s">
        <v>469</v>
      </c>
      <c r="B408" s="1">
        <v>45812</v>
      </c>
      <c r="C408" t="s">
        <v>24</v>
      </c>
      <c r="D408" t="s">
        <v>43</v>
      </c>
      <c r="E408" t="s">
        <v>49</v>
      </c>
      <c r="F408" t="s">
        <v>53</v>
      </c>
      <c r="G408">
        <v>2</v>
      </c>
      <c r="H408">
        <v>408.02</v>
      </c>
      <c r="I408">
        <v>0.09</v>
      </c>
      <c r="J408">
        <v>742.6</v>
      </c>
      <c r="K408" t="s">
        <v>19</v>
      </c>
      <c r="L408" t="s">
        <v>34</v>
      </c>
      <c r="M408" t="s">
        <v>54</v>
      </c>
      <c r="N408" t="s">
        <v>22</v>
      </c>
      <c r="O408">
        <f t="shared" si="56"/>
        <v>816.04</v>
      </c>
      <c r="P408">
        <f t="shared" si="57"/>
        <v>742.59640000000002</v>
      </c>
      <c r="Q408">
        <f t="shared" si="58"/>
        <v>1954015.6870999979</v>
      </c>
      <c r="T408">
        <f t="shared" si="59"/>
        <v>6557.4564173228364</v>
      </c>
      <c r="U408">
        <f t="shared" si="60"/>
        <v>73.443599999999947</v>
      </c>
      <c r="V408" s="4">
        <f t="shared" si="61"/>
        <v>2.2057742267535905E-2</v>
      </c>
      <c r="W408">
        <f t="shared" si="62"/>
        <v>1</v>
      </c>
      <c r="X408">
        <f t="shared" si="63"/>
        <v>0</v>
      </c>
      <c r="Y408">
        <f t="shared" si="64"/>
        <v>0</v>
      </c>
    </row>
    <row r="409" spans="1:25" x14ac:dyDescent="0.25">
      <c r="A409" t="s">
        <v>470</v>
      </c>
      <c r="B409" s="1">
        <v>45767</v>
      </c>
      <c r="C409" t="s">
        <v>48</v>
      </c>
      <c r="D409" t="s">
        <v>39</v>
      </c>
      <c r="E409" t="s">
        <v>99</v>
      </c>
      <c r="F409" t="s">
        <v>115</v>
      </c>
      <c r="G409">
        <v>1</v>
      </c>
      <c r="H409">
        <v>4904.8900000000003</v>
      </c>
      <c r="I409">
        <v>0.08</v>
      </c>
      <c r="J409">
        <v>4512.5</v>
      </c>
      <c r="K409" t="s">
        <v>41</v>
      </c>
      <c r="L409" t="s">
        <v>20</v>
      </c>
      <c r="M409" t="s">
        <v>21</v>
      </c>
      <c r="N409" t="s">
        <v>88</v>
      </c>
      <c r="O409">
        <f t="shared" si="56"/>
        <v>4904.8900000000003</v>
      </c>
      <c r="P409">
        <f t="shared" si="57"/>
        <v>4512.4988000000003</v>
      </c>
      <c r="Q409">
        <f t="shared" si="58"/>
        <v>2189601.9989000014</v>
      </c>
      <c r="T409">
        <f t="shared" si="59"/>
        <v>6400.6183730158691</v>
      </c>
      <c r="U409">
        <f t="shared" si="60"/>
        <v>392.39120000000003</v>
      </c>
      <c r="V409" s="4">
        <f t="shared" si="61"/>
        <v>1.6310253644831994E-3</v>
      </c>
      <c r="W409">
        <f t="shared" si="62"/>
        <v>0</v>
      </c>
      <c r="X409">
        <f t="shared" si="63"/>
        <v>0</v>
      </c>
      <c r="Y409">
        <f t="shared" si="64"/>
        <v>1</v>
      </c>
    </row>
    <row r="410" spans="1:25" x14ac:dyDescent="0.25">
      <c r="A410" t="s">
        <v>471</v>
      </c>
      <c r="B410" s="1">
        <v>45788</v>
      </c>
      <c r="C410" t="s">
        <v>48</v>
      </c>
      <c r="D410" t="s">
        <v>39</v>
      </c>
      <c r="E410" t="s">
        <v>99</v>
      </c>
      <c r="F410" t="s">
        <v>100</v>
      </c>
      <c r="G410">
        <v>5</v>
      </c>
      <c r="H410">
        <v>3301.35</v>
      </c>
      <c r="I410">
        <v>0.21</v>
      </c>
      <c r="J410">
        <v>13040.33</v>
      </c>
      <c r="K410" t="s">
        <v>41</v>
      </c>
      <c r="L410" t="s">
        <v>34</v>
      </c>
      <c r="M410" t="s">
        <v>21</v>
      </c>
      <c r="N410" t="s">
        <v>22</v>
      </c>
      <c r="O410">
        <f t="shared" si="56"/>
        <v>16506.75</v>
      </c>
      <c r="P410">
        <f t="shared" si="57"/>
        <v>13040.3325</v>
      </c>
      <c r="Q410">
        <f t="shared" si="58"/>
        <v>2189601.9989000014</v>
      </c>
      <c r="T410">
        <f t="shared" si="59"/>
        <v>6557.4564173228364</v>
      </c>
      <c r="U410">
        <f t="shared" si="60"/>
        <v>3466.4174999999996</v>
      </c>
      <c r="V410" s="4">
        <f t="shared" si="61"/>
        <v>6.36103412240447E-3</v>
      </c>
      <c r="W410">
        <f t="shared" si="62"/>
        <v>1</v>
      </c>
      <c r="X410">
        <f t="shared" si="63"/>
        <v>0</v>
      </c>
      <c r="Y410">
        <f t="shared" si="64"/>
        <v>0</v>
      </c>
    </row>
    <row r="411" spans="1:25" x14ac:dyDescent="0.25">
      <c r="A411" t="s">
        <v>472</v>
      </c>
      <c r="B411" s="1">
        <v>45799</v>
      </c>
      <c r="C411" t="s">
        <v>15</v>
      </c>
      <c r="D411" t="s">
        <v>25</v>
      </c>
      <c r="E411" t="s">
        <v>61</v>
      </c>
      <c r="F411" t="s">
        <v>92</v>
      </c>
      <c r="G411">
        <v>4</v>
      </c>
      <c r="H411">
        <v>4447.1400000000003</v>
      </c>
      <c r="I411">
        <v>0</v>
      </c>
      <c r="J411">
        <v>17788.560000000001</v>
      </c>
      <c r="K411" t="s">
        <v>46</v>
      </c>
      <c r="L411" t="s">
        <v>34</v>
      </c>
      <c r="M411" t="s">
        <v>54</v>
      </c>
      <c r="N411" t="s">
        <v>22</v>
      </c>
      <c r="O411">
        <f t="shared" si="56"/>
        <v>17788.560000000001</v>
      </c>
      <c r="P411">
        <f t="shared" si="57"/>
        <v>17788.560000000001</v>
      </c>
      <c r="Q411">
        <f t="shared" si="58"/>
        <v>1802015.0199999986</v>
      </c>
      <c r="T411">
        <f t="shared" si="59"/>
        <v>6557.4564173228364</v>
      </c>
      <c r="U411">
        <f t="shared" si="60"/>
        <v>0</v>
      </c>
      <c r="V411" s="4">
        <f t="shared" si="61"/>
        <v>0</v>
      </c>
      <c r="W411">
        <f t="shared" si="62"/>
        <v>1</v>
      </c>
      <c r="X411">
        <f t="shared" si="63"/>
        <v>0</v>
      </c>
      <c r="Y411">
        <f t="shared" si="64"/>
        <v>0</v>
      </c>
    </row>
    <row r="412" spans="1:25" x14ac:dyDescent="0.25">
      <c r="A412" t="s">
        <v>473</v>
      </c>
      <c r="B412" s="1">
        <v>45754</v>
      </c>
      <c r="C412" t="s">
        <v>52</v>
      </c>
      <c r="D412" t="s">
        <v>43</v>
      </c>
      <c r="E412" t="s">
        <v>17</v>
      </c>
      <c r="F412" t="s">
        <v>32</v>
      </c>
      <c r="G412">
        <v>2</v>
      </c>
      <c r="H412">
        <v>1874.89</v>
      </c>
      <c r="I412">
        <v>0.18</v>
      </c>
      <c r="J412">
        <v>3074.82</v>
      </c>
      <c r="K412" t="s">
        <v>19</v>
      </c>
      <c r="L412" t="s">
        <v>20</v>
      </c>
      <c r="M412" t="s">
        <v>54</v>
      </c>
      <c r="N412" t="s">
        <v>22</v>
      </c>
      <c r="O412">
        <f t="shared" si="56"/>
        <v>3749.78</v>
      </c>
      <c r="P412">
        <f t="shared" si="57"/>
        <v>3074.8196000000003</v>
      </c>
      <c r="Q412">
        <f t="shared" si="58"/>
        <v>2058812.7634000003</v>
      </c>
      <c r="T412">
        <f t="shared" si="59"/>
        <v>6400.6183730158691</v>
      </c>
      <c r="U412">
        <f t="shared" si="60"/>
        <v>674.96039999999994</v>
      </c>
      <c r="V412" s="4">
        <f t="shared" si="61"/>
        <v>9.6005632330430045E-3</v>
      </c>
      <c r="W412">
        <f t="shared" si="62"/>
        <v>1</v>
      </c>
      <c r="X412">
        <f t="shared" si="63"/>
        <v>0</v>
      </c>
      <c r="Y412">
        <f t="shared" si="64"/>
        <v>0</v>
      </c>
    </row>
    <row r="413" spans="1:25" x14ac:dyDescent="0.25">
      <c r="A413" t="s">
        <v>474</v>
      </c>
      <c r="B413" s="1">
        <v>45690</v>
      </c>
      <c r="C413" t="s">
        <v>48</v>
      </c>
      <c r="D413" t="s">
        <v>16</v>
      </c>
      <c r="E413" t="s">
        <v>99</v>
      </c>
      <c r="F413" t="s">
        <v>120</v>
      </c>
      <c r="G413">
        <v>2</v>
      </c>
      <c r="H413">
        <v>2994.88</v>
      </c>
      <c r="I413">
        <v>0.16</v>
      </c>
      <c r="J413">
        <v>5031.3999999999996</v>
      </c>
      <c r="K413" t="s">
        <v>41</v>
      </c>
      <c r="L413" t="s">
        <v>34</v>
      </c>
      <c r="M413" t="s">
        <v>30</v>
      </c>
      <c r="N413" t="s">
        <v>22</v>
      </c>
      <c r="O413">
        <f t="shared" si="56"/>
        <v>5989.76</v>
      </c>
      <c r="P413">
        <f t="shared" si="57"/>
        <v>5031.3984</v>
      </c>
      <c r="Q413">
        <f t="shared" si="58"/>
        <v>2189601.9989000014</v>
      </c>
      <c r="T413">
        <f t="shared" si="59"/>
        <v>6557.4564173228364</v>
      </c>
      <c r="U413">
        <f t="shared" si="60"/>
        <v>958.36160000000018</v>
      </c>
      <c r="V413" s="4">
        <f t="shared" si="61"/>
        <v>5.3424511165722829E-3</v>
      </c>
      <c r="W413">
        <f t="shared" si="62"/>
        <v>1</v>
      </c>
      <c r="X413">
        <f t="shared" si="63"/>
        <v>0</v>
      </c>
      <c r="Y413">
        <f t="shared" si="64"/>
        <v>0</v>
      </c>
    </row>
    <row r="414" spans="1:25" x14ac:dyDescent="0.25">
      <c r="A414" t="s">
        <v>475</v>
      </c>
      <c r="B414" s="1">
        <v>45696</v>
      </c>
      <c r="C414" t="s">
        <v>52</v>
      </c>
      <c r="D414" t="s">
        <v>25</v>
      </c>
      <c r="E414" t="s">
        <v>61</v>
      </c>
      <c r="F414" t="s">
        <v>75</v>
      </c>
      <c r="G414">
        <v>5</v>
      </c>
      <c r="H414">
        <v>819.64</v>
      </c>
      <c r="I414">
        <v>0.04</v>
      </c>
      <c r="J414">
        <v>3934.27</v>
      </c>
      <c r="K414" t="s">
        <v>33</v>
      </c>
      <c r="L414" t="s">
        <v>20</v>
      </c>
      <c r="M414" t="s">
        <v>54</v>
      </c>
      <c r="N414" t="s">
        <v>22</v>
      </c>
      <c r="O414">
        <f t="shared" si="56"/>
        <v>4098.2</v>
      </c>
      <c r="P414">
        <f t="shared" si="57"/>
        <v>3934.2719999999995</v>
      </c>
      <c r="Q414">
        <f t="shared" si="58"/>
        <v>1802015.0199999986</v>
      </c>
      <c r="T414">
        <f t="shared" si="59"/>
        <v>6400.6183730158691</v>
      </c>
      <c r="U414">
        <f t="shared" si="60"/>
        <v>163.92800000000034</v>
      </c>
      <c r="V414" s="4">
        <f t="shared" si="61"/>
        <v>4.8801913034990973E-3</v>
      </c>
      <c r="W414">
        <f t="shared" si="62"/>
        <v>1</v>
      </c>
      <c r="X414">
        <f t="shared" si="63"/>
        <v>0</v>
      </c>
      <c r="Y414">
        <f t="shared" si="64"/>
        <v>0</v>
      </c>
    </row>
    <row r="415" spans="1:25" x14ac:dyDescent="0.25">
      <c r="A415" t="s">
        <v>476</v>
      </c>
      <c r="B415" s="1">
        <v>45717</v>
      </c>
      <c r="C415" t="s">
        <v>15</v>
      </c>
      <c r="D415" t="s">
        <v>43</v>
      </c>
      <c r="E415" t="s">
        <v>27</v>
      </c>
      <c r="F415" t="s">
        <v>79</v>
      </c>
      <c r="G415">
        <v>4</v>
      </c>
      <c r="H415">
        <v>3071.98</v>
      </c>
      <c r="I415">
        <v>0.12</v>
      </c>
      <c r="J415">
        <v>10813.37</v>
      </c>
      <c r="K415" t="s">
        <v>58</v>
      </c>
      <c r="L415" t="s">
        <v>20</v>
      </c>
      <c r="M415" t="s">
        <v>30</v>
      </c>
      <c r="N415" t="s">
        <v>22</v>
      </c>
      <c r="O415">
        <f t="shared" si="56"/>
        <v>12287.92</v>
      </c>
      <c r="P415">
        <f t="shared" si="57"/>
        <v>10813.3696</v>
      </c>
      <c r="Q415">
        <f t="shared" si="58"/>
        <v>1975775.7839999988</v>
      </c>
      <c r="T415">
        <f t="shared" si="59"/>
        <v>6400.6183730158691</v>
      </c>
      <c r="U415">
        <f t="shared" si="60"/>
        <v>1474.5504000000001</v>
      </c>
      <c r="V415" s="4">
        <f t="shared" si="61"/>
        <v>3.906275431480674E-3</v>
      </c>
      <c r="W415">
        <f t="shared" si="62"/>
        <v>1</v>
      </c>
      <c r="X415">
        <f t="shared" si="63"/>
        <v>0</v>
      </c>
      <c r="Y415">
        <f t="shared" si="64"/>
        <v>0</v>
      </c>
    </row>
    <row r="416" spans="1:25" x14ac:dyDescent="0.25">
      <c r="A416" t="s">
        <v>477</v>
      </c>
      <c r="B416" s="1">
        <v>45702</v>
      </c>
      <c r="C416" t="s">
        <v>36</v>
      </c>
      <c r="D416" t="s">
        <v>25</v>
      </c>
      <c r="E416" t="s">
        <v>49</v>
      </c>
      <c r="F416" t="s">
        <v>73</v>
      </c>
      <c r="G416">
        <v>5</v>
      </c>
      <c r="H416">
        <v>1396.15</v>
      </c>
      <c r="I416">
        <v>0.18</v>
      </c>
      <c r="J416">
        <v>5724.22</v>
      </c>
      <c r="K416" t="s">
        <v>19</v>
      </c>
      <c r="L416" t="s">
        <v>29</v>
      </c>
      <c r="M416" t="s">
        <v>30</v>
      </c>
      <c r="N416" t="s">
        <v>22</v>
      </c>
      <c r="O416">
        <f t="shared" si="56"/>
        <v>6980.75</v>
      </c>
      <c r="P416">
        <f t="shared" si="57"/>
        <v>5724.2150000000001</v>
      </c>
      <c r="Q416">
        <f t="shared" si="58"/>
        <v>1954015.6870999979</v>
      </c>
      <c r="T416">
        <f t="shared" si="59"/>
        <v>7014.593770491806</v>
      </c>
      <c r="U416">
        <f t="shared" si="60"/>
        <v>1256.5349999999999</v>
      </c>
      <c r="V416" s="4">
        <f t="shared" si="61"/>
        <v>1.2892597500268593E-2</v>
      </c>
      <c r="W416">
        <f t="shared" si="62"/>
        <v>1</v>
      </c>
      <c r="X416">
        <f t="shared" si="63"/>
        <v>0</v>
      </c>
      <c r="Y416">
        <f t="shared" si="64"/>
        <v>0</v>
      </c>
    </row>
    <row r="417" spans="1:25" x14ac:dyDescent="0.25">
      <c r="A417" t="s">
        <v>478</v>
      </c>
      <c r="B417" s="1">
        <v>45671</v>
      </c>
      <c r="C417" t="s">
        <v>48</v>
      </c>
      <c r="D417" t="s">
        <v>25</v>
      </c>
      <c r="E417" t="s">
        <v>17</v>
      </c>
      <c r="F417" t="s">
        <v>44</v>
      </c>
      <c r="G417">
        <v>1</v>
      </c>
      <c r="H417">
        <v>181.16</v>
      </c>
      <c r="I417">
        <v>0.13</v>
      </c>
      <c r="J417">
        <v>157.61000000000001</v>
      </c>
      <c r="K417" t="s">
        <v>41</v>
      </c>
      <c r="L417" t="s">
        <v>20</v>
      </c>
      <c r="M417" t="s">
        <v>21</v>
      </c>
      <c r="N417" t="s">
        <v>88</v>
      </c>
      <c r="O417">
        <f t="shared" si="56"/>
        <v>181.16</v>
      </c>
      <c r="P417">
        <f t="shared" si="57"/>
        <v>157.60919999999999</v>
      </c>
      <c r="Q417">
        <f t="shared" si="58"/>
        <v>2058812.7634000003</v>
      </c>
      <c r="T417">
        <f t="shared" si="59"/>
        <v>6400.6183730158691</v>
      </c>
      <c r="U417">
        <f t="shared" si="60"/>
        <v>23.55080000000001</v>
      </c>
      <c r="V417" s="4">
        <f t="shared" si="61"/>
        <v>7.1759770368734821E-2</v>
      </c>
      <c r="W417">
        <f t="shared" si="62"/>
        <v>0</v>
      </c>
      <c r="X417">
        <f t="shared" si="63"/>
        <v>0</v>
      </c>
      <c r="Y417">
        <f t="shared" si="64"/>
        <v>1</v>
      </c>
    </row>
    <row r="418" spans="1:25" x14ac:dyDescent="0.25">
      <c r="A418" t="s">
        <v>479</v>
      </c>
      <c r="B418" s="1">
        <v>45772</v>
      </c>
      <c r="C418" t="s">
        <v>52</v>
      </c>
      <c r="D418" t="s">
        <v>16</v>
      </c>
      <c r="E418" t="s">
        <v>27</v>
      </c>
      <c r="F418" t="s">
        <v>79</v>
      </c>
      <c r="G418">
        <v>5</v>
      </c>
      <c r="H418">
        <v>291.27999999999997</v>
      </c>
      <c r="I418">
        <v>0.2</v>
      </c>
      <c r="J418">
        <v>1165.1199999999999</v>
      </c>
      <c r="K418" t="s">
        <v>41</v>
      </c>
      <c r="L418" t="s">
        <v>29</v>
      </c>
      <c r="M418" t="s">
        <v>21</v>
      </c>
      <c r="N418" t="s">
        <v>22</v>
      </c>
      <c r="O418">
        <f t="shared" si="56"/>
        <v>1456.3999999999999</v>
      </c>
      <c r="P418">
        <f t="shared" si="57"/>
        <v>1165.1199999999999</v>
      </c>
      <c r="Q418">
        <f t="shared" si="58"/>
        <v>1975775.7839999988</v>
      </c>
      <c r="T418">
        <f t="shared" si="59"/>
        <v>7014.593770491806</v>
      </c>
      <c r="U418">
        <f t="shared" si="60"/>
        <v>291.27999999999997</v>
      </c>
      <c r="V418" s="4">
        <f t="shared" si="61"/>
        <v>6.8662455369404019E-2</v>
      </c>
      <c r="W418">
        <f t="shared" si="62"/>
        <v>1</v>
      </c>
      <c r="X418">
        <f t="shared" si="63"/>
        <v>0</v>
      </c>
      <c r="Y418">
        <f t="shared" si="64"/>
        <v>0</v>
      </c>
    </row>
    <row r="419" spans="1:25" x14ac:dyDescent="0.25">
      <c r="A419" t="s">
        <v>480</v>
      </c>
      <c r="B419" s="1">
        <v>45802</v>
      </c>
      <c r="C419" t="s">
        <v>48</v>
      </c>
      <c r="D419" t="s">
        <v>43</v>
      </c>
      <c r="E419" t="s">
        <v>61</v>
      </c>
      <c r="F419" t="s">
        <v>62</v>
      </c>
      <c r="G419">
        <v>3</v>
      </c>
      <c r="H419">
        <v>4386.6400000000003</v>
      </c>
      <c r="I419">
        <v>0.17</v>
      </c>
      <c r="J419">
        <v>10922.73</v>
      </c>
      <c r="K419" t="s">
        <v>33</v>
      </c>
      <c r="L419" t="s">
        <v>34</v>
      </c>
      <c r="M419" t="s">
        <v>30</v>
      </c>
      <c r="N419" t="s">
        <v>37</v>
      </c>
      <c r="O419">
        <f t="shared" si="56"/>
        <v>13159.920000000002</v>
      </c>
      <c r="P419">
        <f t="shared" si="57"/>
        <v>10922.733600000001</v>
      </c>
      <c r="Q419">
        <f t="shared" si="58"/>
        <v>1802015.0199999986</v>
      </c>
      <c r="T419">
        <f t="shared" si="59"/>
        <v>6557.4564173228364</v>
      </c>
      <c r="U419">
        <f t="shared" si="60"/>
        <v>2237.1864000000005</v>
      </c>
      <c r="V419" s="4">
        <f t="shared" si="61"/>
        <v>3.8754034978936043E-3</v>
      </c>
      <c r="W419">
        <f t="shared" si="62"/>
        <v>0</v>
      </c>
      <c r="X419">
        <f t="shared" si="63"/>
        <v>1</v>
      </c>
      <c r="Y419">
        <f t="shared" si="64"/>
        <v>0</v>
      </c>
    </row>
    <row r="420" spans="1:25" x14ac:dyDescent="0.25">
      <c r="A420" t="s">
        <v>481</v>
      </c>
      <c r="B420" s="1">
        <v>45765</v>
      </c>
      <c r="C420" t="s">
        <v>15</v>
      </c>
      <c r="D420" t="s">
        <v>43</v>
      </c>
      <c r="E420" t="s">
        <v>49</v>
      </c>
      <c r="F420" t="s">
        <v>50</v>
      </c>
      <c r="G420">
        <v>5</v>
      </c>
      <c r="H420">
        <v>578.80999999999995</v>
      </c>
      <c r="I420">
        <v>0.03</v>
      </c>
      <c r="J420">
        <v>2807.23</v>
      </c>
      <c r="K420" t="s">
        <v>33</v>
      </c>
      <c r="L420" t="s">
        <v>29</v>
      </c>
      <c r="M420" t="s">
        <v>30</v>
      </c>
      <c r="N420" t="s">
        <v>37</v>
      </c>
      <c r="O420">
        <f t="shared" si="56"/>
        <v>2894.0499999999997</v>
      </c>
      <c r="P420">
        <f t="shared" si="57"/>
        <v>2807.2284999999997</v>
      </c>
      <c r="Q420">
        <f t="shared" si="58"/>
        <v>1954015.6870999979</v>
      </c>
      <c r="T420">
        <f t="shared" si="59"/>
        <v>7014.593770491806</v>
      </c>
      <c r="U420">
        <f t="shared" si="60"/>
        <v>86.821500000000015</v>
      </c>
      <c r="V420" s="4">
        <f t="shared" si="61"/>
        <v>5.1830479777474469E-3</v>
      </c>
      <c r="W420">
        <f t="shared" si="62"/>
        <v>0</v>
      </c>
      <c r="X420">
        <f t="shared" si="63"/>
        <v>1</v>
      </c>
      <c r="Y420">
        <f t="shared" si="64"/>
        <v>0</v>
      </c>
    </row>
    <row r="421" spans="1:25" x14ac:dyDescent="0.25">
      <c r="A421" t="s">
        <v>482</v>
      </c>
      <c r="B421" s="1">
        <v>45671</v>
      </c>
      <c r="C421" t="s">
        <v>36</v>
      </c>
      <c r="D421" t="s">
        <v>16</v>
      </c>
      <c r="E421" t="s">
        <v>17</v>
      </c>
      <c r="F421" t="s">
        <v>32</v>
      </c>
      <c r="G421">
        <v>3</v>
      </c>
      <c r="H421">
        <v>1026.2</v>
      </c>
      <c r="I421">
        <v>0.18</v>
      </c>
      <c r="J421">
        <v>2524.4499999999998</v>
      </c>
      <c r="K421" t="s">
        <v>33</v>
      </c>
      <c r="L421" t="s">
        <v>34</v>
      </c>
      <c r="M421" t="s">
        <v>54</v>
      </c>
      <c r="N421" t="s">
        <v>22</v>
      </c>
      <c r="O421">
        <f t="shared" si="56"/>
        <v>3078.6000000000004</v>
      </c>
      <c r="P421">
        <f t="shared" si="57"/>
        <v>2524.4520000000007</v>
      </c>
      <c r="Q421">
        <f t="shared" si="58"/>
        <v>2058812.7634000003</v>
      </c>
      <c r="T421">
        <f t="shared" si="59"/>
        <v>6557.4564173228364</v>
      </c>
      <c r="U421">
        <f t="shared" si="60"/>
        <v>554.14799999999968</v>
      </c>
      <c r="V421" s="4">
        <f t="shared" si="61"/>
        <v>1.7540440459949326E-2</v>
      </c>
      <c r="W421">
        <f t="shared" si="62"/>
        <v>1</v>
      </c>
      <c r="X421">
        <f t="shared" si="63"/>
        <v>0</v>
      </c>
      <c r="Y421">
        <f t="shared" si="64"/>
        <v>0</v>
      </c>
    </row>
    <row r="422" spans="1:25" x14ac:dyDescent="0.25">
      <c r="A422" t="s">
        <v>483</v>
      </c>
      <c r="B422" s="1">
        <v>45805</v>
      </c>
      <c r="C422" t="s">
        <v>15</v>
      </c>
      <c r="D422" t="s">
        <v>39</v>
      </c>
      <c r="E422" t="s">
        <v>49</v>
      </c>
      <c r="F422" t="s">
        <v>73</v>
      </c>
      <c r="G422">
        <v>1</v>
      </c>
      <c r="H422">
        <v>858.42</v>
      </c>
      <c r="I422">
        <v>0.16</v>
      </c>
      <c r="J422">
        <v>721.07</v>
      </c>
      <c r="K422" t="s">
        <v>41</v>
      </c>
      <c r="L422" t="s">
        <v>34</v>
      </c>
      <c r="M422" t="s">
        <v>30</v>
      </c>
      <c r="N422" t="s">
        <v>37</v>
      </c>
      <c r="O422">
        <f t="shared" si="56"/>
        <v>858.42</v>
      </c>
      <c r="P422">
        <f t="shared" si="57"/>
        <v>721.07279999999992</v>
      </c>
      <c r="Q422">
        <f t="shared" si="58"/>
        <v>1954015.6870999979</v>
      </c>
      <c r="T422">
        <f t="shared" si="59"/>
        <v>6557.4564173228364</v>
      </c>
      <c r="U422">
        <f t="shared" si="60"/>
        <v>137.34720000000004</v>
      </c>
      <c r="V422" s="4">
        <f t="shared" si="61"/>
        <v>1.8638894713543488E-2</v>
      </c>
      <c r="W422">
        <f t="shared" si="62"/>
        <v>0</v>
      </c>
      <c r="X422">
        <f t="shared" si="63"/>
        <v>1</v>
      </c>
      <c r="Y422">
        <f t="shared" si="64"/>
        <v>0</v>
      </c>
    </row>
    <row r="423" spans="1:25" x14ac:dyDescent="0.25">
      <c r="A423" t="s">
        <v>484</v>
      </c>
      <c r="B423" s="1">
        <v>45720</v>
      </c>
      <c r="C423" t="s">
        <v>36</v>
      </c>
      <c r="D423" t="s">
        <v>25</v>
      </c>
      <c r="E423" t="s">
        <v>49</v>
      </c>
      <c r="F423" t="s">
        <v>53</v>
      </c>
      <c r="G423">
        <v>4</v>
      </c>
      <c r="H423">
        <v>3799.36</v>
      </c>
      <c r="I423">
        <v>0.1</v>
      </c>
      <c r="J423">
        <v>13677.7</v>
      </c>
      <c r="K423" t="s">
        <v>46</v>
      </c>
      <c r="L423" t="s">
        <v>29</v>
      </c>
      <c r="M423" t="s">
        <v>21</v>
      </c>
      <c r="N423" t="s">
        <v>22</v>
      </c>
      <c r="O423">
        <f t="shared" si="56"/>
        <v>15197.44</v>
      </c>
      <c r="P423">
        <f t="shared" si="57"/>
        <v>13677.696</v>
      </c>
      <c r="Q423">
        <f t="shared" si="58"/>
        <v>1954015.6870999979</v>
      </c>
      <c r="T423">
        <f t="shared" si="59"/>
        <v>7014.593770491806</v>
      </c>
      <c r="U423">
        <f t="shared" si="60"/>
        <v>1519.7440000000006</v>
      </c>
      <c r="V423" s="4">
        <f t="shared" si="61"/>
        <v>2.6320222353238441E-3</v>
      </c>
      <c r="W423">
        <f t="shared" si="62"/>
        <v>1</v>
      </c>
      <c r="X423">
        <f t="shared" si="63"/>
        <v>0</v>
      </c>
      <c r="Y423">
        <f t="shared" si="64"/>
        <v>0</v>
      </c>
    </row>
    <row r="424" spans="1:25" x14ac:dyDescent="0.25">
      <c r="A424" t="s">
        <v>485</v>
      </c>
      <c r="B424" s="1">
        <v>45671</v>
      </c>
      <c r="C424" t="s">
        <v>15</v>
      </c>
      <c r="D424" t="s">
        <v>16</v>
      </c>
      <c r="E424" t="s">
        <v>27</v>
      </c>
      <c r="F424" t="s">
        <v>87</v>
      </c>
      <c r="G424">
        <v>3</v>
      </c>
      <c r="H424">
        <v>3893.55</v>
      </c>
      <c r="I424">
        <v>0.1</v>
      </c>
      <c r="J424">
        <v>10512.59</v>
      </c>
      <c r="K424" t="s">
        <v>46</v>
      </c>
      <c r="L424" t="s">
        <v>29</v>
      </c>
      <c r="M424" t="s">
        <v>54</v>
      </c>
      <c r="N424" t="s">
        <v>22</v>
      </c>
      <c r="O424">
        <f t="shared" si="56"/>
        <v>11680.650000000001</v>
      </c>
      <c r="P424">
        <f t="shared" si="57"/>
        <v>10512.585000000001</v>
      </c>
      <c r="Q424">
        <f t="shared" si="58"/>
        <v>1975775.7839999988</v>
      </c>
      <c r="T424">
        <f t="shared" si="59"/>
        <v>7014.593770491806</v>
      </c>
      <c r="U424">
        <f t="shared" si="60"/>
        <v>1168.0650000000005</v>
      </c>
      <c r="V424" s="4">
        <f t="shared" si="61"/>
        <v>2.5683502202360313E-3</v>
      </c>
      <c r="W424">
        <f t="shared" si="62"/>
        <v>1</v>
      </c>
      <c r="X424">
        <f t="shared" si="63"/>
        <v>0</v>
      </c>
      <c r="Y424">
        <f t="shared" si="64"/>
        <v>0</v>
      </c>
    </row>
    <row r="425" spans="1:25" x14ac:dyDescent="0.25">
      <c r="A425" t="s">
        <v>486</v>
      </c>
      <c r="B425" s="1">
        <v>45669</v>
      </c>
      <c r="C425" t="s">
        <v>24</v>
      </c>
      <c r="D425" t="s">
        <v>16</v>
      </c>
      <c r="E425" t="s">
        <v>49</v>
      </c>
      <c r="F425" t="s">
        <v>73</v>
      </c>
      <c r="G425">
        <v>4</v>
      </c>
      <c r="H425">
        <v>3951.8</v>
      </c>
      <c r="I425">
        <v>0.2</v>
      </c>
      <c r="J425">
        <v>12645.76</v>
      </c>
      <c r="K425" t="s">
        <v>19</v>
      </c>
      <c r="L425" t="s">
        <v>29</v>
      </c>
      <c r="M425" t="s">
        <v>21</v>
      </c>
      <c r="N425" t="s">
        <v>22</v>
      </c>
      <c r="O425">
        <f t="shared" si="56"/>
        <v>15807.2</v>
      </c>
      <c r="P425">
        <f t="shared" si="57"/>
        <v>12645.760000000002</v>
      </c>
      <c r="Q425">
        <f t="shared" si="58"/>
        <v>1954015.6870999979</v>
      </c>
      <c r="T425">
        <f t="shared" si="59"/>
        <v>7014.593770491806</v>
      </c>
      <c r="U425">
        <f t="shared" si="60"/>
        <v>3161.4399999999987</v>
      </c>
      <c r="V425" s="4">
        <f t="shared" si="61"/>
        <v>5.0609848676552455E-3</v>
      </c>
      <c r="W425">
        <f t="shared" si="62"/>
        <v>1</v>
      </c>
      <c r="X425">
        <f t="shared" si="63"/>
        <v>0</v>
      </c>
      <c r="Y425">
        <f t="shared" si="64"/>
        <v>0</v>
      </c>
    </row>
    <row r="426" spans="1:25" x14ac:dyDescent="0.25">
      <c r="A426" t="s">
        <v>487</v>
      </c>
      <c r="B426" s="1">
        <v>45773</v>
      </c>
      <c r="C426" t="s">
        <v>52</v>
      </c>
      <c r="D426" t="s">
        <v>16</v>
      </c>
      <c r="E426" t="s">
        <v>17</v>
      </c>
      <c r="F426" t="s">
        <v>18</v>
      </c>
      <c r="G426">
        <v>4</v>
      </c>
      <c r="H426">
        <v>531.89</v>
      </c>
      <c r="I426">
        <v>7.0000000000000007E-2</v>
      </c>
      <c r="J426">
        <v>1978.63</v>
      </c>
      <c r="K426" t="s">
        <v>41</v>
      </c>
      <c r="L426" t="s">
        <v>29</v>
      </c>
      <c r="M426" t="s">
        <v>30</v>
      </c>
      <c r="N426" t="s">
        <v>22</v>
      </c>
      <c r="O426">
        <f t="shared" si="56"/>
        <v>2127.56</v>
      </c>
      <c r="P426">
        <f t="shared" si="57"/>
        <v>1978.6307999999999</v>
      </c>
      <c r="Q426">
        <f t="shared" si="58"/>
        <v>2058812.7634000003</v>
      </c>
      <c r="T426">
        <f t="shared" si="59"/>
        <v>7014.593770491806</v>
      </c>
      <c r="U426">
        <f t="shared" si="60"/>
        <v>148.92920000000004</v>
      </c>
      <c r="V426" s="4">
        <f t="shared" si="61"/>
        <v>1.316061591682491E-2</v>
      </c>
      <c r="W426">
        <f t="shared" si="62"/>
        <v>1</v>
      </c>
      <c r="X426">
        <f t="shared" si="63"/>
        <v>0</v>
      </c>
      <c r="Y426">
        <f t="shared" si="64"/>
        <v>0</v>
      </c>
    </row>
    <row r="427" spans="1:25" x14ac:dyDescent="0.25">
      <c r="A427" t="s">
        <v>488</v>
      </c>
      <c r="B427" s="1">
        <v>45752</v>
      </c>
      <c r="C427" t="s">
        <v>36</v>
      </c>
      <c r="D427" t="s">
        <v>25</v>
      </c>
      <c r="E427" t="s">
        <v>49</v>
      </c>
      <c r="F427" t="s">
        <v>50</v>
      </c>
      <c r="G427">
        <v>5</v>
      </c>
      <c r="H427">
        <v>381.57</v>
      </c>
      <c r="I427">
        <v>0.19</v>
      </c>
      <c r="J427">
        <v>1545.36</v>
      </c>
      <c r="K427" t="s">
        <v>33</v>
      </c>
      <c r="L427" t="s">
        <v>34</v>
      </c>
      <c r="M427" t="s">
        <v>54</v>
      </c>
      <c r="N427" t="s">
        <v>22</v>
      </c>
      <c r="O427">
        <f t="shared" si="56"/>
        <v>1907.85</v>
      </c>
      <c r="P427">
        <f t="shared" si="57"/>
        <v>1545.3585</v>
      </c>
      <c r="Q427">
        <f t="shared" si="58"/>
        <v>1954015.6870999979</v>
      </c>
      <c r="T427">
        <f t="shared" si="59"/>
        <v>6557.4564173228364</v>
      </c>
      <c r="U427">
        <f t="shared" si="60"/>
        <v>362.49149999999986</v>
      </c>
      <c r="V427" s="4">
        <f t="shared" si="61"/>
        <v>4.9794271038079513E-2</v>
      </c>
      <c r="W427">
        <f t="shared" si="62"/>
        <v>1</v>
      </c>
      <c r="X427">
        <f t="shared" si="63"/>
        <v>0</v>
      </c>
      <c r="Y427">
        <f t="shared" si="64"/>
        <v>0</v>
      </c>
    </row>
    <row r="428" spans="1:25" x14ac:dyDescent="0.25">
      <c r="A428" t="s">
        <v>489</v>
      </c>
      <c r="B428" s="1">
        <v>45757</v>
      </c>
      <c r="C428" t="s">
        <v>52</v>
      </c>
      <c r="D428" t="s">
        <v>16</v>
      </c>
      <c r="E428" t="s">
        <v>61</v>
      </c>
      <c r="F428" t="s">
        <v>66</v>
      </c>
      <c r="G428">
        <v>5</v>
      </c>
      <c r="H428">
        <v>2627.49</v>
      </c>
      <c r="I428">
        <v>0.06</v>
      </c>
      <c r="J428">
        <v>12349.2</v>
      </c>
      <c r="K428" t="s">
        <v>58</v>
      </c>
      <c r="L428" t="s">
        <v>29</v>
      </c>
      <c r="M428" t="s">
        <v>54</v>
      </c>
      <c r="N428" t="s">
        <v>22</v>
      </c>
      <c r="O428">
        <f t="shared" si="56"/>
        <v>13137.449999999999</v>
      </c>
      <c r="P428">
        <f t="shared" si="57"/>
        <v>12349.202999999998</v>
      </c>
      <c r="Q428">
        <f t="shared" si="58"/>
        <v>1802015.0199999986</v>
      </c>
      <c r="T428">
        <f t="shared" si="59"/>
        <v>7014.593770491806</v>
      </c>
      <c r="U428">
        <f t="shared" si="60"/>
        <v>788.24700000000121</v>
      </c>
      <c r="V428" s="4">
        <f t="shared" si="61"/>
        <v>2.2835481771576677E-3</v>
      </c>
      <c r="W428">
        <f t="shared" si="62"/>
        <v>1</v>
      </c>
      <c r="X428">
        <f t="shared" si="63"/>
        <v>0</v>
      </c>
      <c r="Y428">
        <f t="shared" si="64"/>
        <v>0</v>
      </c>
    </row>
    <row r="429" spans="1:25" x14ac:dyDescent="0.25">
      <c r="A429" t="s">
        <v>490</v>
      </c>
      <c r="B429" s="1">
        <v>45838</v>
      </c>
      <c r="C429" t="s">
        <v>24</v>
      </c>
      <c r="D429" t="s">
        <v>16</v>
      </c>
      <c r="E429" t="s">
        <v>17</v>
      </c>
      <c r="F429" t="s">
        <v>44</v>
      </c>
      <c r="G429">
        <v>3</v>
      </c>
      <c r="H429">
        <v>3381.34</v>
      </c>
      <c r="I429">
        <v>0.1</v>
      </c>
      <c r="J429">
        <v>9129.6200000000008</v>
      </c>
      <c r="K429" t="s">
        <v>46</v>
      </c>
      <c r="L429" t="s">
        <v>34</v>
      </c>
      <c r="M429" t="s">
        <v>54</v>
      </c>
      <c r="N429" t="s">
        <v>22</v>
      </c>
      <c r="O429">
        <f t="shared" si="56"/>
        <v>10144.02</v>
      </c>
      <c r="P429">
        <f t="shared" si="57"/>
        <v>9129.6180000000004</v>
      </c>
      <c r="Q429">
        <f t="shared" si="58"/>
        <v>2058812.7634000003</v>
      </c>
      <c r="T429">
        <f t="shared" si="59"/>
        <v>6557.4564173228364</v>
      </c>
      <c r="U429">
        <f t="shared" si="60"/>
        <v>1014.402</v>
      </c>
      <c r="V429" s="4">
        <f t="shared" si="61"/>
        <v>2.9574074183607683E-3</v>
      </c>
      <c r="W429">
        <f t="shared" si="62"/>
        <v>1</v>
      </c>
      <c r="X429">
        <f t="shared" si="63"/>
        <v>0</v>
      </c>
      <c r="Y429">
        <f t="shared" si="64"/>
        <v>0</v>
      </c>
    </row>
    <row r="430" spans="1:25" x14ac:dyDescent="0.25">
      <c r="A430" t="s">
        <v>491</v>
      </c>
      <c r="B430" s="1">
        <v>45825</v>
      </c>
      <c r="C430" t="s">
        <v>36</v>
      </c>
      <c r="D430" t="s">
        <v>43</v>
      </c>
      <c r="E430" t="s">
        <v>17</v>
      </c>
      <c r="F430" t="s">
        <v>18</v>
      </c>
      <c r="G430">
        <v>5</v>
      </c>
      <c r="H430">
        <v>4583.54</v>
      </c>
      <c r="I430">
        <v>0.09</v>
      </c>
      <c r="J430">
        <v>20855.11</v>
      </c>
      <c r="K430" t="s">
        <v>46</v>
      </c>
      <c r="L430" t="s">
        <v>29</v>
      </c>
      <c r="M430" t="s">
        <v>30</v>
      </c>
      <c r="N430" t="s">
        <v>22</v>
      </c>
      <c r="O430">
        <f t="shared" si="56"/>
        <v>22917.7</v>
      </c>
      <c r="P430">
        <f t="shared" si="57"/>
        <v>20855.107</v>
      </c>
      <c r="Q430">
        <f t="shared" si="58"/>
        <v>2058812.7634000003</v>
      </c>
      <c r="T430">
        <f t="shared" si="59"/>
        <v>7014.593770491806</v>
      </c>
      <c r="U430">
        <f t="shared" si="60"/>
        <v>2062.5930000000008</v>
      </c>
      <c r="V430" s="4">
        <f t="shared" si="61"/>
        <v>1.9635478254798693E-3</v>
      </c>
      <c r="W430">
        <f t="shared" si="62"/>
        <v>1</v>
      </c>
      <c r="X430">
        <f t="shared" si="63"/>
        <v>0</v>
      </c>
      <c r="Y430">
        <f t="shared" si="64"/>
        <v>0</v>
      </c>
    </row>
    <row r="431" spans="1:25" x14ac:dyDescent="0.25">
      <c r="A431" t="s">
        <v>492</v>
      </c>
      <c r="B431" s="1">
        <v>45763</v>
      </c>
      <c r="C431" t="s">
        <v>48</v>
      </c>
      <c r="D431" t="s">
        <v>16</v>
      </c>
      <c r="E431" t="s">
        <v>61</v>
      </c>
      <c r="F431" t="s">
        <v>92</v>
      </c>
      <c r="G431">
        <v>3</v>
      </c>
      <c r="H431">
        <v>957.67</v>
      </c>
      <c r="I431">
        <v>0.13</v>
      </c>
      <c r="J431">
        <v>2499.52</v>
      </c>
      <c r="K431" t="s">
        <v>33</v>
      </c>
      <c r="L431" t="s">
        <v>20</v>
      </c>
      <c r="M431" t="s">
        <v>21</v>
      </c>
      <c r="N431" t="s">
        <v>22</v>
      </c>
      <c r="O431">
        <f t="shared" si="56"/>
        <v>2873.0099999999998</v>
      </c>
      <c r="P431">
        <f t="shared" si="57"/>
        <v>2499.5186999999996</v>
      </c>
      <c r="Q431">
        <f t="shared" si="58"/>
        <v>1802015.0199999986</v>
      </c>
      <c r="T431">
        <f t="shared" si="59"/>
        <v>6400.6183730158691</v>
      </c>
      <c r="U431">
        <f t="shared" si="60"/>
        <v>373.49130000000014</v>
      </c>
      <c r="V431" s="4">
        <f t="shared" si="61"/>
        <v>1.35746133845688E-2</v>
      </c>
      <c r="W431">
        <f t="shared" si="62"/>
        <v>1</v>
      </c>
      <c r="X431">
        <f t="shared" si="63"/>
        <v>0</v>
      </c>
      <c r="Y431">
        <f t="shared" si="64"/>
        <v>0</v>
      </c>
    </row>
    <row r="432" spans="1:25" x14ac:dyDescent="0.25">
      <c r="A432" t="s">
        <v>493</v>
      </c>
      <c r="B432" s="1">
        <v>45690</v>
      </c>
      <c r="C432" t="s">
        <v>36</v>
      </c>
      <c r="D432" t="s">
        <v>25</v>
      </c>
      <c r="E432" t="s">
        <v>99</v>
      </c>
      <c r="F432" t="s">
        <v>120</v>
      </c>
      <c r="G432">
        <v>5</v>
      </c>
      <c r="H432">
        <v>1325.69</v>
      </c>
      <c r="I432">
        <v>0.11</v>
      </c>
      <c r="J432">
        <v>5899.32</v>
      </c>
      <c r="K432" t="s">
        <v>46</v>
      </c>
      <c r="L432" t="s">
        <v>29</v>
      </c>
      <c r="M432" t="s">
        <v>30</v>
      </c>
      <c r="N432" t="s">
        <v>88</v>
      </c>
      <c r="O432">
        <f t="shared" si="56"/>
        <v>6628.4500000000007</v>
      </c>
      <c r="P432">
        <f t="shared" si="57"/>
        <v>5899.3205000000007</v>
      </c>
      <c r="Q432">
        <f t="shared" si="58"/>
        <v>2189601.9989000014</v>
      </c>
      <c r="T432">
        <f t="shared" si="59"/>
        <v>7014.593770491806</v>
      </c>
      <c r="U432">
        <f t="shared" si="60"/>
        <v>729.12950000000001</v>
      </c>
      <c r="V432" s="4">
        <f t="shared" si="61"/>
        <v>8.2975657959251416E-3</v>
      </c>
      <c r="W432">
        <f t="shared" si="62"/>
        <v>0</v>
      </c>
      <c r="X432">
        <f t="shared" si="63"/>
        <v>0</v>
      </c>
      <c r="Y432">
        <f t="shared" si="64"/>
        <v>1</v>
      </c>
    </row>
    <row r="433" spans="1:25" x14ac:dyDescent="0.25">
      <c r="A433" t="s">
        <v>494</v>
      </c>
      <c r="B433" s="1">
        <v>45671</v>
      </c>
      <c r="C433" t="s">
        <v>48</v>
      </c>
      <c r="D433" t="s">
        <v>43</v>
      </c>
      <c r="E433" t="s">
        <v>99</v>
      </c>
      <c r="F433" t="s">
        <v>115</v>
      </c>
      <c r="G433">
        <v>4</v>
      </c>
      <c r="H433">
        <v>669.71</v>
      </c>
      <c r="I433">
        <v>0.02</v>
      </c>
      <c r="J433">
        <v>2625.26</v>
      </c>
      <c r="K433" t="s">
        <v>33</v>
      </c>
      <c r="L433" t="s">
        <v>20</v>
      </c>
      <c r="M433" t="s">
        <v>21</v>
      </c>
      <c r="N433" t="s">
        <v>22</v>
      </c>
      <c r="O433">
        <f t="shared" si="56"/>
        <v>2678.84</v>
      </c>
      <c r="P433">
        <f t="shared" si="57"/>
        <v>2625.2631999999999</v>
      </c>
      <c r="Q433">
        <f t="shared" si="58"/>
        <v>2189601.9989000014</v>
      </c>
      <c r="T433">
        <f t="shared" si="59"/>
        <v>6400.6183730158691</v>
      </c>
      <c r="U433">
        <f t="shared" si="60"/>
        <v>53.576800000000276</v>
      </c>
      <c r="V433" s="4">
        <f t="shared" si="61"/>
        <v>2.986367233578713E-3</v>
      </c>
      <c r="W433">
        <f t="shared" si="62"/>
        <v>1</v>
      </c>
      <c r="X433">
        <f t="shared" si="63"/>
        <v>0</v>
      </c>
      <c r="Y433">
        <f t="shared" si="64"/>
        <v>0</v>
      </c>
    </row>
    <row r="434" spans="1:25" x14ac:dyDescent="0.25">
      <c r="A434" t="s">
        <v>495</v>
      </c>
      <c r="B434" s="1">
        <v>45758</v>
      </c>
      <c r="C434" t="s">
        <v>48</v>
      </c>
      <c r="D434" t="s">
        <v>39</v>
      </c>
      <c r="E434" t="s">
        <v>61</v>
      </c>
      <c r="F434" t="s">
        <v>66</v>
      </c>
      <c r="G434">
        <v>5</v>
      </c>
      <c r="H434">
        <v>147.63999999999999</v>
      </c>
      <c r="I434">
        <v>0.21</v>
      </c>
      <c r="J434">
        <v>583.17999999999995</v>
      </c>
      <c r="K434" t="s">
        <v>46</v>
      </c>
      <c r="L434" t="s">
        <v>29</v>
      </c>
      <c r="M434" t="s">
        <v>54</v>
      </c>
      <c r="N434" t="s">
        <v>22</v>
      </c>
      <c r="O434">
        <f t="shared" si="56"/>
        <v>738.19999999999993</v>
      </c>
      <c r="P434">
        <f t="shared" si="57"/>
        <v>583.178</v>
      </c>
      <c r="Q434">
        <f t="shared" si="58"/>
        <v>1802015.0199999986</v>
      </c>
      <c r="T434">
        <f t="shared" si="59"/>
        <v>7014.593770491806</v>
      </c>
      <c r="U434">
        <f t="shared" si="60"/>
        <v>155.02199999999993</v>
      </c>
      <c r="V434" s="4">
        <f t="shared" si="61"/>
        <v>0.14223787591438636</v>
      </c>
      <c r="W434">
        <f t="shared" si="62"/>
        <v>1</v>
      </c>
      <c r="X434">
        <f t="shared" si="63"/>
        <v>0</v>
      </c>
      <c r="Y434">
        <f t="shared" si="64"/>
        <v>0</v>
      </c>
    </row>
    <row r="435" spans="1:25" x14ac:dyDescent="0.25">
      <c r="A435" t="s">
        <v>496</v>
      </c>
      <c r="B435" s="1">
        <v>45675</v>
      </c>
      <c r="C435" t="s">
        <v>36</v>
      </c>
      <c r="D435" t="s">
        <v>43</v>
      </c>
      <c r="E435" t="s">
        <v>99</v>
      </c>
      <c r="F435" t="s">
        <v>120</v>
      </c>
      <c r="G435">
        <v>3</v>
      </c>
      <c r="H435">
        <v>1832.34</v>
      </c>
      <c r="I435">
        <v>0.22</v>
      </c>
      <c r="J435">
        <v>4287.68</v>
      </c>
      <c r="K435" t="s">
        <v>19</v>
      </c>
      <c r="L435" t="s">
        <v>34</v>
      </c>
      <c r="M435" t="s">
        <v>30</v>
      </c>
      <c r="N435" t="s">
        <v>37</v>
      </c>
      <c r="O435">
        <f t="shared" si="56"/>
        <v>5497.0199999999995</v>
      </c>
      <c r="P435">
        <f t="shared" si="57"/>
        <v>4287.6755999999996</v>
      </c>
      <c r="Q435">
        <f t="shared" si="58"/>
        <v>2189601.9989000014</v>
      </c>
      <c r="T435">
        <f t="shared" si="59"/>
        <v>6557.4564173228364</v>
      </c>
      <c r="U435">
        <f t="shared" si="60"/>
        <v>1209.3444</v>
      </c>
      <c r="V435" s="4">
        <f t="shared" si="61"/>
        <v>1.2006505342894878E-2</v>
      </c>
      <c r="W435">
        <f t="shared" si="62"/>
        <v>0</v>
      </c>
      <c r="X435">
        <f t="shared" si="63"/>
        <v>1</v>
      </c>
      <c r="Y435">
        <f t="shared" si="64"/>
        <v>0</v>
      </c>
    </row>
    <row r="436" spans="1:25" x14ac:dyDescent="0.25">
      <c r="A436" t="s">
        <v>497</v>
      </c>
      <c r="B436" s="1">
        <v>45825</v>
      </c>
      <c r="C436" t="s">
        <v>52</v>
      </c>
      <c r="D436" t="s">
        <v>43</v>
      </c>
      <c r="E436" t="s">
        <v>61</v>
      </c>
      <c r="F436" t="s">
        <v>92</v>
      </c>
      <c r="G436">
        <v>2</v>
      </c>
      <c r="H436">
        <v>4376.4399999999996</v>
      </c>
      <c r="I436">
        <v>0.05</v>
      </c>
      <c r="J436">
        <v>8315.24</v>
      </c>
      <c r="K436" t="s">
        <v>19</v>
      </c>
      <c r="L436" t="s">
        <v>29</v>
      </c>
      <c r="M436" t="s">
        <v>54</v>
      </c>
      <c r="N436" t="s">
        <v>88</v>
      </c>
      <c r="O436">
        <f t="shared" si="56"/>
        <v>8752.8799999999992</v>
      </c>
      <c r="P436">
        <f t="shared" si="57"/>
        <v>8315.235999999999</v>
      </c>
      <c r="Q436">
        <f t="shared" si="58"/>
        <v>1802015.0199999986</v>
      </c>
      <c r="T436">
        <f t="shared" si="59"/>
        <v>7014.593770491806</v>
      </c>
      <c r="U436">
        <f t="shared" si="60"/>
        <v>437.64400000000023</v>
      </c>
      <c r="V436" s="4">
        <f t="shared" si="61"/>
        <v>1.1424811033625506E-3</v>
      </c>
      <c r="W436">
        <f t="shared" si="62"/>
        <v>0</v>
      </c>
      <c r="X436">
        <f t="shared" si="63"/>
        <v>0</v>
      </c>
      <c r="Y436">
        <f t="shared" si="64"/>
        <v>1</v>
      </c>
    </row>
    <row r="437" spans="1:25" x14ac:dyDescent="0.25">
      <c r="A437" t="s">
        <v>498</v>
      </c>
      <c r="B437" s="1">
        <v>45696</v>
      </c>
      <c r="C437" t="s">
        <v>24</v>
      </c>
      <c r="D437" t="s">
        <v>16</v>
      </c>
      <c r="E437" t="s">
        <v>99</v>
      </c>
      <c r="F437" t="s">
        <v>100</v>
      </c>
      <c r="G437">
        <v>4</v>
      </c>
      <c r="H437">
        <v>3107.75</v>
      </c>
      <c r="I437">
        <v>0.19</v>
      </c>
      <c r="J437">
        <v>10069.11</v>
      </c>
      <c r="K437" t="s">
        <v>58</v>
      </c>
      <c r="L437" t="s">
        <v>20</v>
      </c>
      <c r="M437" t="s">
        <v>21</v>
      </c>
      <c r="N437" t="s">
        <v>88</v>
      </c>
      <c r="O437">
        <f t="shared" si="56"/>
        <v>12431</v>
      </c>
      <c r="P437">
        <f t="shared" si="57"/>
        <v>10069.11</v>
      </c>
      <c r="Q437">
        <f t="shared" si="58"/>
        <v>2189601.9989000014</v>
      </c>
      <c r="T437">
        <f t="shared" si="59"/>
        <v>6400.6183730158691</v>
      </c>
      <c r="U437">
        <f t="shared" si="60"/>
        <v>2361.8899999999994</v>
      </c>
      <c r="V437" s="4">
        <f t="shared" si="61"/>
        <v>6.1137478883436574E-3</v>
      </c>
      <c r="W437">
        <f t="shared" si="62"/>
        <v>0</v>
      </c>
      <c r="X437">
        <f t="shared" si="63"/>
        <v>0</v>
      </c>
      <c r="Y437">
        <f t="shared" si="64"/>
        <v>1</v>
      </c>
    </row>
    <row r="438" spans="1:25" x14ac:dyDescent="0.25">
      <c r="A438" t="s">
        <v>499</v>
      </c>
      <c r="B438" s="1">
        <v>45673</v>
      </c>
      <c r="C438" t="s">
        <v>48</v>
      </c>
      <c r="D438" t="s">
        <v>39</v>
      </c>
      <c r="E438" t="s">
        <v>99</v>
      </c>
      <c r="F438" t="s">
        <v>111</v>
      </c>
      <c r="G438">
        <v>4</v>
      </c>
      <c r="H438">
        <v>996.07</v>
      </c>
      <c r="I438">
        <v>0.19</v>
      </c>
      <c r="J438">
        <v>3227.27</v>
      </c>
      <c r="K438" t="s">
        <v>33</v>
      </c>
      <c r="L438" t="s">
        <v>34</v>
      </c>
      <c r="M438" t="s">
        <v>21</v>
      </c>
      <c r="N438" t="s">
        <v>22</v>
      </c>
      <c r="O438">
        <f t="shared" si="56"/>
        <v>3984.28</v>
      </c>
      <c r="P438">
        <f t="shared" si="57"/>
        <v>3227.2668000000003</v>
      </c>
      <c r="Q438">
        <f t="shared" si="58"/>
        <v>2189601.9989000014</v>
      </c>
      <c r="T438">
        <f t="shared" si="59"/>
        <v>6557.4564173228364</v>
      </c>
      <c r="U438">
        <f t="shared" si="60"/>
        <v>757.01319999999987</v>
      </c>
      <c r="V438" s="4">
        <f t="shared" si="61"/>
        <v>1.9074964610920921E-2</v>
      </c>
      <c r="W438">
        <f t="shared" si="62"/>
        <v>1</v>
      </c>
      <c r="X438">
        <f t="shared" si="63"/>
        <v>0</v>
      </c>
      <c r="Y438">
        <f t="shared" si="64"/>
        <v>0</v>
      </c>
    </row>
    <row r="439" spans="1:25" x14ac:dyDescent="0.25">
      <c r="A439" t="s">
        <v>500</v>
      </c>
      <c r="B439" s="1">
        <v>45775</v>
      </c>
      <c r="C439" t="s">
        <v>24</v>
      </c>
      <c r="D439" t="s">
        <v>25</v>
      </c>
      <c r="E439" t="s">
        <v>27</v>
      </c>
      <c r="F439" t="s">
        <v>68</v>
      </c>
      <c r="G439">
        <v>4</v>
      </c>
      <c r="H439">
        <v>4704.3100000000004</v>
      </c>
      <c r="I439">
        <v>0.01</v>
      </c>
      <c r="J439">
        <v>18629.07</v>
      </c>
      <c r="K439" t="s">
        <v>33</v>
      </c>
      <c r="L439" t="s">
        <v>34</v>
      </c>
      <c r="M439" t="s">
        <v>30</v>
      </c>
      <c r="N439" t="s">
        <v>37</v>
      </c>
      <c r="O439">
        <f t="shared" si="56"/>
        <v>18817.240000000002</v>
      </c>
      <c r="P439">
        <f t="shared" si="57"/>
        <v>18629.067600000002</v>
      </c>
      <c r="Q439">
        <f t="shared" si="58"/>
        <v>1975775.7839999988</v>
      </c>
      <c r="T439">
        <f t="shared" si="59"/>
        <v>6557.4564173228364</v>
      </c>
      <c r="U439">
        <f t="shared" si="60"/>
        <v>188.17239999999947</v>
      </c>
      <c r="V439" s="4">
        <f t="shared" si="61"/>
        <v>2.1257102529382627E-4</v>
      </c>
      <c r="W439">
        <f t="shared" si="62"/>
        <v>0</v>
      </c>
      <c r="X439">
        <f t="shared" si="63"/>
        <v>1</v>
      </c>
      <c r="Y439">
        <f t="shared" si="64"/>
        <v>0</v>
      </c>
    </row>
    <row r="440" spans="1:25" x14ac:dyDescent="0.25">
      <c r="A440" t="s">
        <v>501</v>
      </c>
      <c r="B440" s="1">
        <v>45673</v>
      </c>
      <c r="C440" t="s">
        <v>24</v>
      </c>
      <c r="D440" t="s">
        <v>25</v>
      </c>
      <c r="E440" t="s">
        <v>61</v>
      </c>
      <c r="F440" t="s">
        <v>92</v>
      </c>
      <c r="G440">
        <v>3</v>
      </c>
      <c r="H440">
        <v>3477.13</v>
      </c>
      <c r="I440">
        <v>0</v>
      </c>
      <c r="J440">
        <v>10431.39</v>
      </c>
      <c r="K440" t="s">
        <v>33</v>
      </c>
      <c r="L440" t="s">
        <v>34</v>
      </c>
      <c r="M440" t="s">
        <v>54</v>
      </c>
      <c r="N440" t="s">
        <v>22</v>
      </c>
      <c r="O440">
        <f t="shared" si="56"/>
        <v>10431.39</v>
      </c>
      <c r="P440">
        <f t="shared" si="57"/>
        <v>10431.39</v>
      </c>
      <c r="Q440">
        <f t="shared" si="58"/>
        <v>1802015.0199999986</v>
      </c>
      <c r="T440">
        <f t="shared" si="59"/>
        <v>6557.4564173228364</v>
      </c>
      <c r="U440">
        <f t="shared" si="60"/>
        <v>0</v>
      </c>
      <c r="V440" s="4">
        <f t="shared" si="61"/>
        <v>0</v>
      </c>
      <c r="W440">
        <f t="shared" si="62"/>
        <v>1</v>
      </c>
      <c r="X440">
        <f t="shared" si="63"/>
        <v>0</v>
      </c>
      <c r="Y440">
        <f t="shared" si="64"/>
        <v>0</v>
      </c>
    </row>
    <row r="441" spans="1:25" x14ac:dyDescent="0.25">
      <c r="A441" t="s">
        <v>502</v>
      </c>
      <c r="B441" s="1">
        <v>45791</v>
      </c>
      <c r="C441" t="s">
        <v>36</v>
      </c>
      <c r="D441" t="s">
        <v>39</v>
      </c>
      <c r="E441" t="s">
        <v>99</v>
      </c>
      <c r="F441" t="s">
        <v>111</v>
      </c>
      <c r="G441">
        <v>5</v>
      </c>
      <c r="H441">
        <v>1387.96</v>
      </c>
      <c r="I441">
        <v>7.0000000000000007E-2</v>
      </c>
      <c r="J441">
        <v>6454.01</v>
      </c>
      <c r="K441" t="s">
        <v>46</v>
      </c>
      <c r="L441" t="s">
        <v>20</v>
      </c>
      <c r="M441" t="s">
        <v>21</v>
      </c>
      <c r="N441" t="s">
        <v>22</v>
      </c>
      <c r="O441">
        <f t="shared" si="56"/>
        <v>6939.8</v>
      </c>
      <c r="P441">
        <f t="shared" si="57"/>
        <v>6454.0140000000001</v>
      </c>
      <c r="Q441">
        <f t="shared" si="58"/>
        <v>2189601.9989000014</v>
      </c>
      <c r="T441">
        <f t="shared" si="59"/>
        <v>6400.6183730158691</v>
      </c>
      <c r="U441">
        <f t="shared" si="60"/>
        <v>485.78600000000006</v>
      </c>
      <c r="V441" s="4">
        <f t="shared" si="61"/>
        <v>5.0433730078676626E-3</v>
      </c>
      <c r="W441">
        <f t="shared" si="62"/>
        <v>1</v>
      </c>
      <c r="X441">
        <f t="shared" si="63"/>
        <v>0</v>
      </c>
      <c r="Y441">
        <f t="shared" si="64"/>
        <v>0</v>
      </c>
    </row>
    <row r="442" spans="1:25" x14ac:dyDescent="0.25">
      <c r="A442" t="s">
        <v>503</v>
      </c>
      <c r="B442" s="1">
        <v>45827</v>
      </c>
      <c r="C442" t="s">
        <v>52</v>
      </c>
      <c r="D442" t="s">
        <v>43</v>
      </c>
      <c r="E442" t="s">
        <v>49</v>
      </c>
      <c r="F442" t="s">
        <v>50</v>
      </c>
      <c r="G442">
        <v>3</v>
      </c>
      <c r="H442">
        <v>1888.88</v>
      </c>
      <c r="I442">
        <v>0.1</v>
      </c>
      <c r="J442">
        <v>5099.9799999999996</v>
      </c>
      <c r="K442" t="s">
        <v>41</v>
      </c>
      <c r="L442" t="s">
        <v>29</v>
      </c>
      <c r="M442" t="s">
        <v>30</v>
      </c>
      <c r="N442" t="s">
        <v>22</v>
      </c>
      <c r="O442">
        <f t="shared" si="56"/>
        <v>5666.64</v>
      </c>
      <c r="P442">
        <f t="shared" si="57"/>
        <v>5099.9760000000006</v>
      </c>
      <c r="Q442">
        <f t="shared" si="58"/>
        <v>1954015.6870999979</v>
      </c>
      <c r="T442">
        <f t="shared" si="59"/>
        <v>7014.593770491806</v>
      </c>
      <c r="U442">
        <f t="shared" si="60"/>
        <v>566.66399999999976</v>
      </c>
      <c r="V442" s="4">
        <f t="shared" si="61"/>
        <v>5.2941425606708734E-3</v>
      </c>
      <c r="W442">
        <f t="shared" si="62"/>
        <v>1</v>
      </c>
      <c r="X442">
        <f t="shared" si="63"/>
        <v>0</v>
      </c>
      <c r="Y442">
        <f t="shared" si="64"/>
        <v>0</v>
      </c>
    </row>
    <row r="443" spans="1:25" x14ac:dyDescent="0.25">
      <c r="A443" t="s">
        <v>504</v>
      </c>
      <c r="B443" s="1">
        <v>45705</v>
      </c>
      <c r="C443" t="s">
        <v>24</v>
      </c>
      <c r="D443" t="s">
        <v>43</v>
      </c>
      <c r="E443" t="s">
        <v>27</v>
      </c>
      <c r="F443" t="s">
        <v>68</v>
      </c>
      <c r="G443">
        <v>5</v>
      </c>
      <c r="H443">
        <v>2217.87</v>
      </c>
      <c r="I443">
        <v>0.1</v>
      </c>
      <c r="J443">
        <v>9980.41</v>
      </c>
      <c r="K443" t="s">
        <v>46</v>
      </c>
      <c r="L443" t="s">
        <v>20</v>
      </c>
      <c r="M443" t="s">
        <v>54</v>
      </c>
      <c r="N443" t="s">
        <v>22</v>
      </c>
      <c r="O443">
        <f t="shared" si="56"/>
        <v>11089.349999999999</v>
      </c>
      <c r="P443">
        <f t="shared" si="57"/>
        <v>9980.4149999999991</v>
      </c>
      <c r="Q443">
        <f t="shared" si="58"/>
        <v>1975775.7839999988</v>
      </c>
      <c r="T443">
        <f t="shared" si="59"/>
        <v>6400.6183730158691</v>
      </c>
      <c r="U443">
        <f t="shared" si="60"/>
        <v>1108.9349999999995</v>
      </c>
      <c r="V443" s="4">
        <f t="shared" si="61"/>
        <v>4.5088305446216422E-3</v>
      </c>
      <c r="W443">
        <f t="shared" si="62"/>
        <v>1</v>
      </c>
      <c r="X443">
        <f t="shared" si="63"/>
        <v>0</v>
      </c>
      <c r="Y443">
        <f t="shared" si="64"/>
        <v>0</v>
      </c>
    </row>
    <row r="444" spans="1:25" x14ac:dyDescent="0.25">
      <c r="A444" t="s">
        <v>505</v>
      </c>
      <c r="B444" s="1">
        <v>45738</v>
      </c>
      <c r="C444" t="s">
        <v>48</v>
      </c>
      <c r="D444" t="s">
        <v>39</v>
      </c>
      <c r="E444" t="s">
        <v>17</v>
      </c>
      <c r="F444" t="s">
        <v>44</v>
      </c>
      <c r="G444">
        <v>5</v>
      </c>
      <c r="H444">
        <v>2716.51</v>
      </c>
      <c r="I444">
        <v>0.08</v>
      </c>
      <c r="J444">
        <v>12495.95</v>
      </c>
      <c r="K444" t="s">
        <v>41</v>
      </c>
      <c r="L444" t="s">
        <v>20</v>
      </c>
      <c r="M444" t="s">
        <v>30</v>
      </c>
      <c r="N444" t="s">
        <v>22</v>
      </c>
      <c r="O444">
        <f t="shared" si="56"/>
        <v>13582.550000000001</v>
      </c>
      <c r="P444">
        <f t="shared" si="57"/>
        <v>12495.946000000002</v>
      </c>
      <c r="Q444">
        <f t="shared" si="58"/>
        <v>2058812.7634000003</v>
      </c>
      <c r="T444">
        <f t="shared" si="59"/>
        <v>6400.6183730158691</v>
      </c>
      <c r="U444">
        <f t="shared" si="60"/>
        <v>1086.6039999999994</v>
      </c>
      <c r="V444" s="4">
        <f t="shared" si="61"/>
        <v>2.9449551078405745E-3</v>
      </c>
      <c r="W444">
        <f t="shared" si="62"/>
        <v>1</v>
      </c>
      <c r="X444">
        <f t="shared" si="63"/>
        <v>0</v>
      </c>
      <c r="Y444">
        <f t="shared" si="64"/>
        <v>0</v>
      </c>
    </row>
    <row r="445" spans="1:25" x14ac:dyDescent="0.25">
      <c r="A445" t="s">
        <v>506</v>
      </c>
      <c r="B445" s="1">
        <v>45683</v>
      </c>
      <c r="C445" t="s">
        <v>48</v>
      </c>
      <c r="D445" t="s">
        <v>16</v>
      </c>
      <c r="E445" t="s">
        <v>27</v>
      </c>
      <c r="F445" t="s">
        <v>79</v>
      </c>
      <c r="G445">
        <v>2</v>
      </c>
      <c r="H445">
        <v>394.18</v>
      </c>
      <c r="I445">
        <v>0.2</v>
      </c>
      <c r="J445">
        <v>630.69000000000005</v>
      </c>
      <c r="K445" t="s">
        <v>58</v>
      </c>
      <c r="L445" t="s">
        <v>29</v>
      </c>
      <c r="M445" t="s">
        <v>30</v>
      </c>
      <c r="N445" t="s">
        <v>22</v>
      </c>
      <c r="O445">
        <f t="shared" si="56"/>
        <v>788.36</v>
      </c>
      <c r="P445">
        <f t="shared" si="57"/>
        <v>630.6880000000001</v>
      </c>
      <c r="Q445">
        <f t="shared" si="58"/>
        <v>1975775.7839999988</v>
      </c>
      <c r="T445">
        <f t="shared" si="59"/>
        <v>7014.593770491806</v>
      </c>
      <c r="U445">
        <f t="shared" si="60"/>
        <v>157.67199999999991</v>
      </c>
      <c r="V445" s="4">
        <f t="shared" si="61"/>
        <v>5.0738241412552641E-2</v>
      </c>
      <c r="W445">
        <f t="shared" si="62"/>
        <v>1</v>
      </c>
      <c r="X445">
        <f t="shared" si="63"/>
        <v>0</v>
      </c>
      <c r="Y445">
        <f t="shared" si="64"/>
        <v>0</v>
      </c>
    </row>
    <row r="446" spans="1:25" x14ac:dyDescent="0.25">
      <c r="A446" t="s">
        <v>507</v>
      </c>
      <c r="B446" s="1">
        <v>45842</v>
      </c>
      <c r="C446" t="s">
        <v>15</v>
      </c>
      <c r="D446" t="s">
        <v>25</v>
      </c>
      <c r="E446" t="s">
        <v>99</v>
      </c>
      <c r="F446" t="s">
        <v>111</v>
      </c>
      <c r="G446">
        <v>5</v>
      </c>
      <c r="H446">
        <v>4666.04</v>
      </c>
      <c r="I446">
        <v>0.06</v>
      </c>
      <c r="J446">
        <v>21930.39</v>
      </c>
      <c r="K446" t="s">
        <v>46</v>
      </c>
      <c r="L446" t="s">
        <v>29</v>
      </c>
      <c r="M446" t="s">
        <v>54</v>
      </c>
      <c r="N446" t="s">
        <v>22</v>
      </c>
      <c r="O446">
        <f t="shared" si="56"/>
        <v>23330.2</v>
      </c>
      <c r="P446">
        <f t="shared" si="57"/>
        <v>21930.387999999999</v>
      </c>
      <c r="Q446">
        <f t="shared" si="58"/>
        <v>2189601.9989000014</v>
      </c>
      <c r="T446">
        <f t="shared" si="59"/>
        <v>7014.593770491806</v>
      </c>
      <c r="U446">
        <f t="shared" si="60"/>
        <v>1399.8120000000017</v>
      </c>
      <c r="V446" s="4">
        <f t="shared" si="61"/>
        <v>1.2858869619634637E-3</v>
      </c>
      <c r="W446">
        <f t="shared" si="62"/>
        <v>1</v>
      </c>
      <c r="X446">
        <f t="shared" si="63"/>
        <v>0</v>
      </c>
      <c r="Y446">
        <f t="shared" si="64"/>
        <v>0</v>
      </c>
    </row>
    <row r="447" spans="1:25" x14ac:dyDescent="0.25">
      <c r="A447" t="s">
        <v>508</v>
      </c>
      <c r="B447" s="1">
        <v>45832</v>
      </c>
      <c r="C447" t="s">
        <v>36</v>
      </c>
      <c r="D447" t="s">
        <v>39</v>
      </c>
      <c r="E447" t="s">
        <v>27</v>
      </c>
      <c r="F447" t="s">
        <v>68</v>
      </c>
      <c r="G447">
        <v>5</v>
      </c>
      <c r="H447">
        <v>955.24</v>
      </c>
      <c r="I447">
        <v>0.2</v>
      </c>
      <c r="J447">
        <v>3820.96</v>
      </c>
      <c r="K447" t="s">
        <v>33</v>
      </c>
      <c r="L447" t="s">
        <v>29</v>
      </c>
      <c r="M447" t="s">
        <v>30</v>
      </c>
      <c r="N447" t="s">
        <v>22</v>
      </c>
      <c r="O447">
        <f t="shared" si="56"/>
        <v>4776.2</v>
      </c>
      <c r="P447">
        <f t="shared" si="57"/>
        <v>3820.96</v>
      </c>
      <c r="Q447">
        <f t="shared" si="58"/>
        <v>1975775.7839999988</v>
      </c>
      <c r="T447">
        <f t="shared" si="59"/>
        <v>7014.593770491806</v>
      </c>
      <c r="U447">
        <f t="shared" si="60"/>
        <v>955.23999999999978</v>
      </c>
      <c r="V447" s="4">
        <f t="shared" si="61"/>
        <v>2.0937146685649683E-2</v>
      </c>
      <c r="W447">
        <f t="shared" si="62"/>
        <v>1</v>
      </c>
      <c r="X447">
        <f t="shared" si="63"/>
        <v>0</v>
      </c>
      <c r="Y447">
        <f t="shared" si="64"/>
        <v>0</v>
      </c>
    </row>
    <row r="448" spans="1:25" x14ac:dyDescent="0.25">
      <c r="A448" t="s">
        <v>509</v>
      </c>
      <c r="B448" s="1">
        <v>45770</v>
      </c>
      <c r="C448" t="s">
        <v>24</v>
      </c>
      <c r="D448" t="s">
        <v>39</v>
      </c>
      <c r="E448" t="s">
        <v>49</v>
      </c>
      <c r="F448" t="s">
        <v>50</v>
      </c>
      <c r="G448">
        <v>3</v>
      </c>
      <c r="H448">
        <v>2372.39</v>
      </c>
      <c r="I448">
        <v>0.24</v>
      </c>
      <c r="J448">
        <v>5409.05</v>
      </c>
      <c r="K448" t="s">
        <v>41</v>
      </c>
      <c r="L448" t="s">
        <v>29</v>
      </c>
      <c r="M448" t="s">
        <v>54</v>
      </c>
      <c r="N448" t="s">
        <v>22</v>
      </c>
      <c r="O448">
        <f t="shared" si="56"/>
        <v>7117.17</v>
      </c>
      <c r="P448">
        <f t="shared" si="57"/>
        <v>5409.0492000000004</v>
      </c>
      <c r="Q448">
        <f t="shared" si="58"/>
        <v>1954015.6870999979</v>
      </c>
      <c r="T448">
        <f t="shared" si="59"/>
        <v>7014.593770491806</v>
      </c>
      <c r="U448">
        <f t="shared" si="60"/>
        <v>1708.1207999999997</v>
      </c>
      <c r="V448" s="4">
        <f t="shared" si="61"/>
        <v>1.0116380527653549E-2</v>
      </c>
      <c r="W448">
        <f t="shared" si="62"/>
        <v>1</v>
      </c>
      <c r="X448">
        <f t="shared" si="63"/>
        <v>0</v>
      </c>
      <c r="Y448">
        <f t="shared" si="64"/>
        <v>0</v>
      </c>
    </row>
    <row r="449" spans="1:25" x14ac:dyDescent="0.25">
      <c r="A449" t="s">
        <v>510</v>
      </c>
      <c r="B449" s="1">
        <v>45707</v>
      </c>
      <c r="C449" t="s">
        <v>24</v>
      </c>
      <c r="D449" t="s">
        <v>39</v>
      </c>
      <c r="E449" t="s">
        <v>27</v>
      </c>
      <c r="F449" t="s">
        <v>87</v>
      </c>
      <c r="G449">
        <v>3</v>
      </c>
      <c r="H449">
        <v>1218.27</v>
      </c>
      <c r="I449">
        <v>0.08</v>
      </c>
      <c r="J449">
        <v>3362.43</v>
      </c>
      <c r="K449" t="s">
        <v>58</v>
      </c>
      <c r="L449" t="s">
        <v>20</v>
      </c>
      <c r="M449" t="s">
        <v>30</v>
      </c>
      <c r="N449" t="s">
        <v>22</v>
      </c>
      <c r="O449">
        <f t="shared" si="56"/>
        <v>3654.81</v>
      </c>
      <c r="P449">
        <f t="shared" si="57"/>
        <v>3362.4252000000001</v>
      </c>
      <c r="Q449">
        <f t="shared" si="58"/>
        <v>1975775.7839999988</v>
      </c>
      <c r="T449">
        <f t="shared" si="59"/>
        <v>6400.6183730158691</v>
      </c>
      <c r="U449">
        <f t="shared" si="60"/>
        <v>292.38479999999981</v>
      </c>
      <c r="V449" s="4">
        <f t="shared" si="61"/>
        <v>6.5666888292414656E-3</v>
      </c>
      <c r="W449">
        <f t="shared" si="62"/>
        <v>1</v>
      </c>
      <c r="X449">
        <f t="shared" si="63"/>
        <v>0</v>
      </c>
      <c r="Y449">
        <f t="shared" si="64"/>
        <v>0</v>
      </c>
    </row>
    <row r="450" spans="1:25" x14ac:dyDescent="0.25">
      <c r="A450" t="s">
        <v>511</v>
      </c>
      <c r="B450" s="1">
        <v>45772</v>
      </c>
      <c r="C450" t="s">
        <v>48</v>
      </c>
      <c r="D450" t="s">
        <v>43</v>
      </c>
      <c r="E450" t="s">
        <v>49</v>
      </c>
      <c r="F450" t="s">
        <v>53</v>
      </c>
      <c r="G450">
        <v>5</v>
      </c>
      <c r="H450">
        <v>2652.58</v>
      </c>
      <c r="I450">
        <v>0.11</v>
      </c>
      <c r="J450">
        <v>11803.98</v>
      </c>
      <c r="K450" t="s">
        <v>46</v>
      </c>
      <c r="L450" t="s">
        <v>29</v>
      </c>
      <c r="M450" t="s">
        <v>54</v>
      </c>
      <c r="N450" t="s">
        <v>37</v>
      </c>
      <c r="O450">
        <f t="shared" ref="O450:O513" si="65">G:G*H:H</f>
        <v>13262.9</v>
      </c>
      <c r="P450">
        <f t="shared" ref="P450:P513" si="66">O:O*(1-I:I)</f>
        <v>11803.981</v>
      </c>
      <c r="Q450">
        <f t="shared" ref="Q450:Q513" si="67">SUMIF(E:E,E450,P:P)</f>
        <v>1954015.6870999979</v>
      </c>
      <c r="T450">
        <f t="shared" ref="T450:T513" si="68">AVERAGEIF(L:L,L450,J:J)</f>
        <v>7014.593770491806</v>
      </c>
      <c r="U450">
        <f t="shared" ref="U450:U513" si="69">O450-P450</f>
        <v>1458.9189999999999</v>
      </c>
      <c r="V450" s="4">
        <f t="shared" si="61"/>
        <v>4.1469060311093353E-3</v>
      </c>
      <c r="W450">
        <f t="shared" si="62"/>
        <v>0</v>
      </c>
      <c r="X450">
        <f t="shared" si="63"/>
        <v>1</v>
      </c>
      <c r="Y450">
        <f t="shared" si="64"/>
        <v>0</v>
      </c>
    </row>
    <row r="451" spans="1:25" x14ac:dyDescent="0.25">
      <c r="A451" t="s">
        <v>512</v>
      </c>
      <c r="B451" s="1">
        <v>45775</v>
      </c>
      <c r="C451" t="s">
        <v>15</v>
      </c>
      <c r="D451" t="s">
        <v>16</v>
      </c>
      <c r="E451" t="s">
        <v>61</v>
      </c>
      <c r="F451" t="s">
        <v>75</v>
      </c>
      <c r="G451">
        <v>2</v>
      </c>
      <c r="H451">
        <v>2045.52</v>
      </c>
      <c r="I451">
        <v>0.02</v>
      </c>
      <c r="J451">
        <v>4009.22</v>
      </c>
      <c r="K451" t="s">
        <v>58</v>
      </c>
      <c r="L451" t="s">
        <v>20</v>
      </c>
      <c r="M451" t="s">
        <v>30</v>
      </c>
      <c r="N451" t="s">
        <v>22</v>
      </c>
      <c r="O451">
        <f t="shared" si="65"/>
        <v>4091.04</v>
      </c>
      <c r="P451">
        <f t="shared" si="66"/>
        <v>4009.2192</v>
      </c>
      <c r="Q451">
        <f t="shared" si="67"/>
        <v>1802015.0199999986</v>
      </c>
      <c r="T451">
        <f t="shared" si="68"/>
        <v>6400.6183730158691</v>
      </c>
      <c r="U451">
        <f t="shared" si="69"/>
        <v>81.820799999999963</v>
      </c>
      <c r="V451" s="4">
        <f t="shared" ref="V451:V514" si="70">I451/H451*100</f>
        <v>9.777464898901014E-4</v>
      </c>
      <c r="W451">
        <f t="shared" ref="W451:W514" si="71">IF(N451="Delivered",1,0)</f>
        <v>1</v>
      </c>
      <c r="X451">
        <f t="shared" ref="X451:X514" si="72">IF(N451="Returned",1,0)</f>
        <v>0</v>
      </c>
      <c r="Y451">
        <f t="shared" ref="Y451:Y514" si="73">IF(N451="Cancelled",1,0)</f>
        <v>0</v>
      </c>
    </row>
    <row r="452" spans="1:25" x14ac:dyDescent="0.25">
      <c r="A452" t="s">
        <v>513</v>
      </c>
      <c r="B452" s="1">
        <v>45667</v>
      </c>
      <c r="C452" t="s">
        <v>24</v>
      </c>
      <c r="D452" t="s">
        <v>39</v>
      </c>
      <c r="E452" t="s">
        <v>49</v>
      </c>
      <c r="F452" t="s">
        <v>56</v>
      </c>
      <c r="G452">
        <v>2</v>
      </c>
      <c r="H452">
        <v>513.13</v>
      </c>
      <c r="I452">
        <v>0.23</v>
      </c>
      <c r="J452">
        <v>790.22</v>
      </c>
      <c r="K452" t="s">
        <v>46</v>
      </c>
      <c r="L452" t="s">
        <v>29</v>
      </c>
      <c r="M452" t="s">
        <v>30</v>
      </c>
      <c r="N452" t="s">
        <v>22</v>
      </c>
      <c r="O452">
        <f t="shared" si="65"/>
        <v>1026.26</v>
      </c>
      <c r="P452">
        <f t="shared" si="66"/>
        <v>790.22019999999998</v>
      </c>
      <c r="Q452">
        <f t="shared" si="67"/>
        <v>1954015.6870999979</v>
      </c>
      <c r="T452">
        <f t="shared" si="68"/>
        <v>7014.593770491806</v>
      </c>
      <c r="U452">
        <f t="shared" si="69"/>
        <v>236.03980000000001</v>
      </c>
      <c r="V452" s="4">
        <f t="shared" si="70"/>
        <v>4.482294935006724E-2</v>
      </c>
      <c r="W452">
        <f t="shared" si="71"/>
        <v>1</v>
      </c>
      <c r="X452">
        <f t="shared" si="72"/>
        <v>0</v>
      </c>
      <c r="Y452">
        <f t="shared" si="73"/>
        <v>0</v>
      </c>
    </row>
    <row r="453" spans="1:25" x14ac:dyDescent="0.25">
      <c r="A453" t="s">
        <v>514</v>
      </c>
      <c r="B453" s="1">
        <v>45780</v>
      </c>
      <c r="C453" t="s">
        <v>52</v>
      </c>
      <c r="D453" t="s">
        <v>25</v>
      </c>
      <c r="E453" t="s">
        <v>99</v>
      </c>
      <c r="F453" t="s">
        <v>115</v>
      </c>
      <c r="G453">
        <v>2</v>
      </c>
      <c r="H453">
        <v>240</v>
      </c>
      <c r="I453">
        <v>0.17</v>
      </c>
      <c r="J453">
        <v>398.4</v>
      </c>
      <c r="K453" t="s">
        <v>19</v>
      </c>
      <c r="L453" t="s">
        <v>29</v>
      </c>
      <c r="M453" t="s">
        <v>30</v>
      </c>
      <c r="N453" t="s">
        <v>22</v>
      </c>
      <c r="O453">
        <f t="shared" si="65"/>
        <v>480</v>
      </c>
      <c r="P453">
        <f t="shared" si="66"/>
        <v>398.4</v>
      </c>
      <c r="Q453">
        <f t="shared" si="67"/>
        <v>2189601.9989000014</v>
      </c>
      <c r="T453">
        <f t="shared" si="68"/>
        <v>7014.593770491806</v>
      </c>
      <c r="U453">
        <f t="shared" si="69"/>
        <v>81.600000000000023</v>
      </c>
      <c r="V453" s="4">
        <f t="shared" si="70"/>
        <v>7.0833333333333331E-2</v>
      </c>
      <c r="W453">
        <f t="shared" si="71"/>
        <v>1</v>
      </c>
      <c r="X453">
        <f t="shared" si="72"/>
        <v>0</v>
      </c>
      <c r="Y453">
        <f t="shared" si="73"/>
        <v>0</v>
      </c>
    </row>
    <row r="454" spans="1:25" x14ac:dyDescent="0.25">
      <c r="A454" t="s">
        <v>515</v>
      </c>
      <c r="B454" s="1">
        <v>45675</v>
      </c>
      <c r="C454" t="s">
        <v>36</v>
      </c>
      <c r="D454" t="s">
        <v>25</v>
      </c>
      <c r="E454" t="s">
        <v>27</v>
      </c>
      <c r="F454" t="s">
        <v>28</v>
      </c>
      <c r="G454">
        <v>5</v>
      </c>
      <c r="H454">
        <v>967.48</v>
      </c>
      <c r="I454">
        <v>0.15</v>
      </c>
      <c r="J454">
        <v>4111.79</v>
      </c>
      <c r="K454" t="s">
        <v>41</v>
      </c>
      <c r="L454" t="s">
        <v>20</v>
      </c>
      <c r="M454" t="s">
        <v>21</v>
      </c>
      <c r="N454" t="s">
        <v>22</v>
      </c>
      <c r="O454">
        <f t="shared" si="65"/>
        <v>4837.3999999999996</v>
      </c>
      <c r="P454">
        <f t="shared" si="66"/>
        <v>4111.79</v>
      </c>
      <c r="Q454">
        <f t="shared" si="67"/>
        <v>1975775.7839999988</v>
      </c>
      <c r="T454">
        <f t="shared" si="68"/>
        <v>6400.6183730158691</v>
      </c>
      <c r="U454">
        <f t="shared" si="69"/>
        <v>725.60999999999967</v>
      </c>
      <c r="V454" s="4">
        <f t="shared" si="70"/>
        <v>1.5504196469177656E-2</v>
      </c>
      <c r="W454">
        <f t="shared" si="71"/>
        <v>1</v>
      </c>
      <c r="X454">
        <f t="shared" si="72"/>
        <v>0</v>
      </c>
      <c r="Y454">
        <f t="shared" si="73"/>
        <v>0</v>
      </c>
    </row>
    <row r="455" spans="1:25" x14ac:dyDescent="0.25">
      <c r="A455" t="s">
        <v>516</v>
      </c>
      <c r="B455" s="1">
        <v>45741</v>
      </c>
      <c r="C455" t="s">
        <v>15</v>
      </c>
      <c r="D455" t="s">
        <v>25</v>
      </c>
      <c r="E455" t="s">
        <v>27</v>
      </c>
      <c r="F455" t="s">
        <v>28</v>
      </c>
      <c r="G455">
        <v>2</v>
      </c>
      <c r="H455">
        <v>4043.07</v>
      </c>
      <c r="I455">
        <v>0.11</v>
      </c>
      <c r="J455">
        <v>7196.66</v>
      </c>
      <c r="K455" t="s">
        <v>41</v>
      </c>
      <c r="L455" t="s">
        <v>29</v>
      </c>
      <c r="M455" t="s">
        <v>30</v>
      </c>
      <c r="N455" t="s">
        <v>22</v>
      </c>
      <c r="O455">
        <f t="shared" si="65"/>
        <v>8086.14</v>
      </c>
      <c r="P455">
        <f t="shared" si="66"/>
        <v>7196.6646000000001</v>
      </c>
      <c r="Q455">
        <f t="shared" si="67"/>
        <v>1975775.7839999988</v>
      </c>
      <c r="T455">
        <f t="shared" si="68"/>
        <v>7014.593770491806</v>
      </c>
      <c r="U455">
        <f t="shared" si="69"/>
        <v>889.47540000000026</v>
      </c>
      <c r="V455" s="4">
        <f t="shared" si="70"/>
        <v>2.720704810948116E-3</v>
      </c>
      <c r="W455">
        <f t="shared" si="71"/>
        <v>1</v>
      </c>
      <c r="X455">
        <f t="shared" si="72"/>
        <v>0</v>
      </c>
      <c r="Y455">
        <f t="shared" si="73"/>
        <v>0</v>
      </c>
    </row>
    <row r="456" spans="1:25" x14ac:dyDescent="0.25">
      <c r="A456" t="s">
        <v>517</v>
      </c>
      <c r="B456" s="1">
        <v>45787</v>
      </c>
      <c r="C456" t="s">
        <v>24</v>
      </c>
      <c r="D456" t="s">
        <v>25</v>
      </c>
      <c r="E456" t="s">
        <v>99</v>
      </c>
      <c r="F456" t="s">
        <v>120</v>
      </c>
      <c r="G456">
        <v>3</v>
      </c>
      <c r="H456">
        <v>1505.14</v>
      </c>
      <c r="I456">
        <v>0.13</v>
      </c>
      <c r="J456">
        <v>3928.42</v>
      </c>
      <c r="K456" t="s">
        <v>33</v>
      </c>
      <c r="L456" t="s">
        <v>20</v>
      </c>
      <c r="M456" t="s">
        <v>21</v>
      </c>
      <c r="N456" t="s">
        <v>37</v>
      </c>
      <c r="O456">
        <f t="shared" si="65"/>
        <v>4515.42</v>
      </c>
      <c r="P456">
        <f t="shared" si="66"/>
        <v>3928.4153999999999</v>
      </c>
      <c r="Q456">
        <f t="shared" si="67"/>
        <v>2189601.9989000014</v>
      </c>
      <c r="T456">
        <f t="shared" si="68"/>
        <v>6400.6183730158691</v>
      </c>
      <c r="U456">
        <f t="shared" si="69"/>
        <v>587.00460000000021</v>
      </c>
      <c r="V456" s="4">
        <f t="shared" si="70"/>
        <v>8.6370703057522882E-3</v>
      </c>
      <c r="W456">
        <f t="shared" si="71"/>
        <v>0</v>
      </c>
      <c r="X456">
        <f t="shared" si="72"/>
        <v>1</v>
      </c>
      <c r="Y456">
        <f t="shared" si="73"/>
        <v>0</v>
      </c>
    </row>
    <row r="457" spans="1:25" x14ac:dyDescent="0.25">
      <c r="A457" t="s">
        <v>518</v>
      </c>
      <c r="B457" s="1">
        <v>45773</v>
      </c>
      <c r="C457" t="s">
        <v>24</v>
      </c>
      <c r="D457" t="s">
        <v>43</v>
      </c>
      <c r="E457" t="s">
        <v>49</v>
      </c>
      <c r="F457" t="s">
        <v>53</v>
      </c>
      <c r="G457">
        <v>5</v>
      </c>
      <c r="H457">
        <v>1232.96</v>
      </c>
      <c r="I457">
        <v>0</v>
      </c>
      <c r="J457">
        <v>6164.8</v>
      </c>
      <c r="K457" t="s">
        <v>41</v>
      </c>
      <c r="L457" t="s">
        <v>34</v>
      </c>
      <c r="M457" t="s">
        <v>30</v>
      </c>
      <c r="N457" t="s">
        <v>22</v>
      </c>
      <c r="O457">
        <f t="shared" si="65"/>
        <v>6164.8</v>
      </c>
      <c r="P457">
        <f t="shared" si="66"/>
        <v>6164.8</v>
      </c>
      <c r="Q457">
        <f t="shared" si="67"/>
        <v>1954015.6870999979</v>
      </c>
      <c r="T457">
        <f t="shared" si="68"/>
        <v>6557.4564173228364</v>
      </c>
      <c r="U457">
        <f t="shared" si="69"/>
        <v>0</v>
      </c>
      <c r="V457" s="4">
        <f t="shared" si="70"/>
        <v>0</v>
      </c>
      <c r="W457">
        <f t="shared" si="71"/>
        <v>1</v>
      </c>
      <c r="X457">
        <f t="shared" si="72"/>
        <v>0</v>
      </c>
      <c r="Y457">
        <f t="shared" si="73"/>
        <v>0</v>
      </c>
    </row>
    <row r="458" spans="1:25" x14ac:dyDescent="0.25">
      <c r="A458" t="s">
        <v>519</v>
      </c>
      <c r="B458" s="1">
        <v>45769</v>
      </c>
      <c r="C458" t="s">
        <v>48</v>
      </c>
      <c r="D458" t="s">
        <v>25</v>
      </c>
      <c r="E458" t="s">
        <v>27</v>
      </c>
      <c r="F458" t="s">
        <v>87</v>
      </c>
      <c r="G458">
        <v>4</v>
      </c>
      <c r="H458">
        <v>4159.29</v>
      </c>
      <c r="I458">
        <v>0.06</v>
      </c>
      <c r="J458">
        <v>15638.93</v>
      </c>
      <c r="K458" t="s">
        <v>19</v>
      </c>
      <c r="L458" t="s">
        <v>20</v>
      </c>
      <c r="M458" t="s">
        <v>54</v>
      </c>
      <c r="N458" t="s">
        <v>22</v>
      </c>
      <c r="O458">
        <f t="shared" si="65"/>
        <v>16637.16</v>
      </c>
      <c r="P458">
        <f t="shared" si="66"/>
        <v>15638.930399999999</v>
      </c>
      <c r="Q458">
        <f t="shared" si="67"/>
        <v>1975775.7839999988</v>
      </c>
      <c r="T458">
        <f t="shared" si="68"/>
        <v>6400.6183730158691</v>
      </c>
      <c r="U458">
        <f t="shared" si="69"/>
        <v>998.22960000000057</v>
      </c>
      <c r="V458" s="4">
        <f t="shared" si="70"/>
        <v>1.4425538974199923E-3</v>
      </c>
      <c r="W458">
        <f t="shared" si="71"/>
        <v>1</v>
      </c>
      <c r="X458">
        <f t="shared" si="72"/>
        <v>0</v>
      </c>
      <c r="Y458">
        <f t="shared" si="73"/>
        <v>0</v>
      </c>
    </row>
    <row r="459" spans="1:25" x14ac:dyDescent="0.25">
      <c r="A459" t="s">
        <v>520</v>
      </c>
      <c r="B459" s="1">
        <v>45761</v>
      </c>
      <c r="C459" t="s">
        <v>15</v>
      </c>
      <c r="D459" t="s">
        <v>39</v>
      </c>
      <c r="E459" t="s">
        <v>27</v>
      </c>
      <c r="F459" t="s">
        <v>28</v>
      </c>
      <c r="G459">
        <v>4</v>
      </c>
      <c r="H459">
        <v>1021.2</v>
      </c>
      <c r="I459">
        <v>0.02</v>
      </c>
      <c r="J459">
        <v>4003.1</v>
      </c>
      <c r="K459" t="s">
        <v>33</v>
      </c>
      <c r="L459" t="s">
        <v>34</v>
      </c>
      <c r="M459" t="s">
        <v>54</v>
      </c>
      <c r="N459" t="s">
        <v>22</v>
      </c>
      <c r="O459">
        <f t="shared" si="65"/>
        <v>4084.8</v>
      </c>
      <c r="P459">
        <f t="shared" si="66"/>
        <v>4003.1040000000003</v>
      </c>
      <c r="Q459">
        <f t="shared" si="67"/>
        <v>1975775.7839999988</v>
      </c>
      <c r="T459">
        <f t="shared" si="68"/>
        <v>6557.4564173228364</v>
      </c>
      <c r="U459">
        <f t="shared" si="69"/>
        <v>81.695999999999913</v>
      </c>
      <c r="V459" s="4">
        <f t="shared" si="70"/>
        <v>1.9584802193497843E-3</v>
      </c>
      <c r="W459">
        <f t="shared" si="71"/>
        <v>1</v>
      </c>
      <c r="X459">
        <f t="shared" si="72"/>
        <v>0</v>
      </c>
      <c r="Y459">
        <f t="shared" si="73"/>
        <v>0</v>
      </c>
    </row>
    <row r="460" spans="1:25" x14ac:dyDescent="0.25">
      <c r="A460" t="s">
        <v>521</v>
      </c>
      <c r="B460" s="1">
        <v>45721</v>
      </c>
      <c r="C460" t="s">
        <v>15</v>
      </c>
      <c r="D460" t="s">
        <v>16</v>
      </c>
      <c r="E460" t="s">
        <v>49</v>
      </c>
      <c r="F460" t="s">
        <v>50</v>
      </c>
      <c r="G460">
        <v>2</v>
      </c>
      <c r="H460">
        <v>1671.15</v>
      </c>
      <c r="I460">
        <v>0.04</v>
      </c>
      <c r="J460">
        <v>3208.61</v>
      </c>
      <c r="K460" t="s">
        <v>33</v>
      </c>
      <c r="L460" t="s">
        <v>34</v>
      </c>
      <c r="M460" t="s">
        <v>21</v>
      </c>
      <c r="N460" t="s">
        <v>22</v>
      </c>
      <c r="O460">
        <f t="shared" si="65"/>
        <v>3342.3</v>
      </c>
      <c r="P460">
        <f t="shared" si="66"/>
        <v>3208.6080000000002</v>
      </c>
      <c r="Q460">
        <f t="shared" si="67"/>
        <v>1954015.6870999979</v>
      </c>
      <c r="T460">
        <f t="shared" si="68"/>
        <v>6557.4564173228364</v>
      </c>
      <c r="U460">
        <f t="shared" si="69"/>
        <v>133.69200000000001</v>
      </c>
      <c r="V460" s="4">
        <f t="shared" si="70"/>
        <v>2.3935613200490682E-3</v>
      </c>
      <c r="W460">
        <f t="shared" si="71"/>
        <v>1</v>
      </c>
      <c r="X460">
        <f t="shared" si="72"/>
        <v>0</v>
      </c>
      <c r="Y460">
        <f t="shared" si="73"/>
        <v>0</v>
      </c>
    </row>
    <row r="461" spans="1:25" x14ac:dyDescent="0.25">
      <c r="A461" t="s">
        <v>522</v>
      </c>
      <c r="B461" s="1">
        <v>45841</v>
      </c>
      <c r="C461" t="s">
        <v>15</v>
      </c>
      <c r="D461" t="s">
        <v>16</v>
      </c>
      <c r="E461" t="s">
        <v>17</v>
      </c>
      <c r="F461" t="s">
        <v>32</v>
      </c>
      <c r="G461">
        <v>4</v>
      </c>
      <c r="H461">
        <v>3662.82</v>
      </c>
      <c r="I461">
        <v>0.06</v>
      </c>
      <c r="J461">
        <v>13772.2</v>
      </c>
      <c r="K461" t="s">
        <v>19</v>
      </c>
      <c r="L461" t="s">
        <v>29</v>
      </c>
      <c r="M461" t="s">
        <v>54</v>
      </c>
      <c r="N461" t="s">
        <v>22</v>
      </c>
      <c r="O461">
        <f t="shared" si="65"/>
        <v>14651.28</v>
      </c>
      <c r="P461">
        <f t="shared" si="66"/>
        <v>13772.2032</v>
      </c>
      <c r="Q461">
        <f t="shared" si="67"/>
        <v>2058812.7634000003</v>
      </c>
      <c r="T461">
        <f t="shared" si="68"/>
        <v>7014.593770491806</v>
      </c>
      <c r="U461">
        <f t="shared" si="69"/>
        <v>879.07680000000073</v>
      </c>
      <c r="V461" s="4">
        <f t="shared" si="70"/>
        <v>1.6380821334381704E-3</v>
      </c>
      <c r="W461">
        <f t="shared" si="71"/>
        <v>1</v>
      </c>
      <c r="X461">
        <f t="shared" si="72"/>
        <v>0</v>
      </c>
      <c r="Y461">
        <f t="shared" si="73"/>
        <v>0</v>
      </c>
    </row>
    <row r="462" spans="1:25" x14ac:dyDescent="0.25">
      <c r="A462" t="s">
        <v>523</v>
      </c>
      <c r="B462" s="1">
        <v>45710</v>
      </c>
      <c r="C462" t="s">
        <v>15</v>
      </c>
      <c r="D462" t="s">
        <v>43</v>
      </c>
      <c r="E462" t="s">
        <v>99</v>
      </c>
      <c r="F462" t="s">
        <v>115</v>
      </c>
      <c r="G462">
        <v>4</v>
      </c>
      <c r="H462">
        <v>3514.98</v>
      </c>
      <c r="I462">
        <v>0.01</v>
      </c>
      <c r="J462">
        <v>13919.32</v>
      </c>
      <c r="K462" t="s">
        <v>41</v>
      </c>
      <c r="L462" t="s">
        <v>34</v>
      </c>
      <c r="M462" t="s">
        <v>54</v>
      </c>
      <c r="N462" t="s">
        <v>22</v>
      </c>
      <c r="O462">
        <f t="shared" si="65"/>
        <v>14059.92</v>
      </c>
      <c r="P462">
        <f t="shared" si="66"/>
        <v>13919.3208</v>
      </c>
      <c r="Q462">
        <f t="shared" si="67"/>
        <v>2189601.9989000014</v>
      </c>
      <c r="T462">
        <f t="shared" si="68"/>
        <v>6557.4564173228364</v>
      </c>
      <c r="U462">
        <f t="shared" si="69"/>
        <v>140.59920000000056</v>
      </c>
      <c r="V462" s="4">
        <f t="shared" si="70"/>
        <v>2.8449664009468052E-4</v>
      </c>
      <c r="W462">
        <f t="shared" si="71"/>
        <v>1</v>
      </c>
      <c r="X462">
        <f t="shared" si="72"/>
        <v>0</v>
      </c>
      <c r="Y462">
        <f t="shared" si="73"/>
        <v>0</v>
      </c>
    </row>
    <row r="463" spans="1:25" x14ac:dyDescent="0.25">
      <c r="A463" t="s">
        <v>524</v>
      </c>
      <c r="B463" s="1">
        <v>45699</v>
      </c>
      <c r="C463" t="s">
        <v>36</v>
      </c>
      <c r="D463" t="s">
        <v>16</v>
      </c>
      <c r="E463" t="s">
        <v>49</v>
      </c>
      <c r="F463" t="s">
        <v>56</v>
      </c>
      <c r="G463">
        <v>2</v>
      </c>
      <c r="H463">
        <v>4488.92</v>
      </c>
      <c r="I463">
        <v>0.06</v>
      </c>
      <c r="J463">
        <v>8439.17</v>
      </c>
      <c r="K463" t="s">
        <v>41</v>
      </c>
      <c r="L463" t="s">
        <v>20</v>
      </c>
      <c r="M463" t="s">
        <v>30</v>
      </c>
      <c r="N463" t="s">
        <v>22</v>
      </c>
      <c r="O463">
        <f t="shared" si="65"/>
        <v>8977.84</v>
      </c>
      <c r="P463">
        <f t="shared" si="66"/>
        <v>8439.1695999999993</v>
      </c>
      <c r="Q463">
        <f t="shared" si="67"/>
        <v>1954015.6870999979</v>
      </c>
      <c r="T463">
        <f t="shared" si="68"/>
        <v>6400.6183730158691</v>
      </c>
      <c r="U463">
        <f t="shared" si="69"/>
        <v>538.67040000000088</v>
      </c>
      <c r="V463" s="4">
        <f t="shared" si="70"/>
        <v>1.3366243996328737E-3</v>
      </c>
      <c r="W463">
        <f t="shared" si="71"/>
        <v>1</v>
      </c>
      <c r="X463">
        <f t="shared" si="72"/>
        <v>0</v>
      </c>
      <c r="Y463">
        <f t="shared" si="73"/>
        <v>0</v>
      </c>
    </row>
    <row r="464" spans="1:25" x14ac:dyDescent="0.25">
      <c r="A464" t="s">
        <v>525</v>
      </c>
      <c r="B464" s="1">
        <v>45790</v>
      </c>
      <c r="C464" t="s">
        <v>48</v>
      </c>
      <c r="D464" t="s">
        <v>43</v>
      </c>
      <c r="E464" t="s">
        <v>61</v>
      </c>
      <c r="F464" t="s">
        <v>92</v>
      </c>
      <c r="G464">
        <v>1</v>
      </c>
      <c r="H464">
        <v>1075.98</v>
      </c>
      <c r="I464">
        <v>0.18</v>
      </c>
      <c r="J464">
        <v>882.3</v>
      </c>
      <c r="K464" t="s">
        <v>19</v>
      </c>
      <c r="L464" t="s">
        <v>29</v>
      </c>
      <c r="M464" t="s">
        <v>54</v>
      </c>
      <c r="N464" t="s">
        <v>22</v>
      </c>
      <c r="O464">
        <f t="shared" si="65"/>
        <v>1075.98</v>
      </c>
      <c r="P464">
        <f t="shared" si="66"/>
        <v>882.30360000000007</v>
      </c>
      <c r="Q464">
        <f t="shared" si="67"/>
        <v>1802015.0199999986</v>
      </c>
      <c r="T464">
        <f t="shared" si="68"/>
        <v>7014.593770491806</v>
      </c>
      <c r="U464">
        <f t="shared" si="69"/>
        <v>193.67639999999994</v>
      </c>
      <c r="V464" s="4">
        <f t="shared" si="70"/>
        <v>1.6728935482072157E-2</v>
      </c>
      <c r="W464">
        <f t="shared" si="71"/>
        <v>1</v>
      </c>
      <c r="X464">
        <f t="shared" si="72"/>
        <v>0</v>
      </c>
      <c r="Y464">
        <f t="shared" si="73"/>
        <v>0</v>
      </c>
    </row>
    <row r="465" spans="1:25" x14ac:dyDescent="0.25">
      <c r="A465" t="s">
        <v>526</v>
      </c>
      <c r="B465" s="1">
        <v>45799</v>
      </c>
      <c r="C465" t="s">
        <v>52</v>
      </c>
      <c r="D465" t="s">
        <v>39</v>
      </c>
      <c r="E465" t="s">
        <v>99</v>
      </c>
      <c r="F465" t="s">
        <v>111</v>
      </c>
      <c r="G465">
        <v>5</v>
      </c>
      <c r="H465">
        <v>2652.54</v>
      </c>
      <c r="I465">
        <v>0.06</v>
      </c>
      <c r="J465">
        <v>12466.94</v>
      </c>
      <c r="K465" t="s">
        <v>58</v>
      </c>
      <c r="L465" t="s">
        <v>29</v>
      </c>
      <c r="M465" t="s">
        <v>21</v>
      </c>
      <c r="N465" t="s">
        <v>22</v>
      </c>
      <c r="O465">
        <f t="shared" si="65"/>
        <v>13262.7</v>
      </c>
      <c r="P465">
        <f t="shared" si="66"/>
        <v>12466.938</v>
      </c>
      <c r="Q465">
        <f t="shared" si="67"/>
        <v>2189601.9989000014</v>
      </c>
      <c r="T465">
        <f t="shared" si="68"/>
        <v>7014.593770491806</v>
      </c>
      <c r="U465">
        <f t="shared" si="69"/>
        <v>795.76200000000063</v>
      </c>
      <c r="V465" s="4">
        <f t="shared" si="70"/>
        <v>2.2619828541699653E-3</v>
      </c>
      <c r="W465">
        <f t="shared" si="71"/>
        <v>1</v>
      </c>
      <c r="X465">
        <f t="shared" si="72"/>
        <v>0</v>
      </c>
      <c r="Y465">
        <f t="shared" si="73"/>
        <v>0</v>
      </c>
    </row>
    <row r="466" spans="1:25" x14ac:dyDescent="0.25">
      <c r="A466" t="s">
        <v>527</v>
      </c>
      <c r="B466" s="1">
        <v>45721</v>
      </c>
      <c r="C466" t="s">
        <v>24</v>
      </c>
      <c r="D466" t="s">
        <v>16</v>
      </c>
      <c r="E466" t="s">
        <v>17</v>
      </c>
      <c r="F466" t="s">
        <v>44</v>
      </c>
      <c r="G466">
        <v>4</v>
      </c>
      <c r="H466">
        <v>1690.12</v>
      </c>
      <c r="I466">
        <v>0.04</v>
      </c>
      <c r="J466">
        <v>6490.06</v>
      </c>
      <c r="K466" t="s">
        <v>19</v>
      </c>
      <c r="L466" t="s">
        <v>29</v>
      </c>
      <c r="M466" t="s">
        <v>30</v>
      </c>
      <c r="N466" t="s">
        <v>22</v>
      </c>
      <c r="O466">
        <f t="shared" si="65"/>
        <v>6760.48</v>
      </c>
      <c r="P466">
        <f t="shared" si="66"/>
        <v>6490.0607999999993</v>
      </c>
      <c r="Q466">
        <f t="shared" si="67"/>
        <v>2058812.7634000003</v>
      </c>
      <c r="T466">
        <f t="shared" si="68"/>
        <v>7014.593770491806</v>
      </c>
      <c r="U466">
        <f t="shared" si="69"/>
        <v>270.41920000000027</v>
      </c>
      <c r="V466" s="4">
        <f t="shared" si="70"/>
        <v>2.3666958559155561E-3</v>
      </c>
      <c r="W466">
        <f t="shared" si="71"/>
        <v>1</v>
      </c>
      <c r="X466">
        <f t="shared" si="72"/>
        <v>0</v>
      </c>
      <c r="Y466">
        <f t="shared" si="73"/>
        <v>0</v>
      </c>
    </row>
    <row r="467" spans="1:25" x14ac:dyDescent="0.25">
      <c r="A467" t="s">
        <v>528</v>
      </c>
      <c r="B467" s="1">
        <v>45706</v>
      </c>
      <c r="C467" t="s">
        <v>24</v>
      </c>
      <c r="D467" t="s">
        <v>43</v>
      </c>
      <c r="E467" t="s">
        <v>61</v>
      </c>
      <c r="F467" t="s">
        <v>62</v>
      </c>
      <c r="G467">
        <v>4</v>
      </c>
      <c r="H467">
        <v>3473.19</v>
      </c>
      <c r="I467">
        <v>0.04</v>
      </c>
      <c r="J467">
        <v>13337.05</v>
      </c>
      <c r="K467" t="s">
        <v>33</v>
      </c>
      <c r="L467" t="s">
        <v>29</v>
      </c>
      <c r="M467" t="s">
        <v>54</v>
      </c>
      <c r="N467" t="s">
        <v>22</v>
      </c>
      <c r="O467">
        <f t="shared" si="65"/>
        <v>13892.76</v>
      </c>
      <c r="P467">
        <f t="shared" si="66"/>
        <v>13337.0496</v>
      </c>
      <c r="Q467">
        <f t="shared" si="67"/>
        <v>1802015.0199999986</v>
      </c>
      <c r="T467">
        <f t="shared" si="68"/>
        <v>7014.593770491806</v>
      </c>
      <c r="U467">
        <f t="shared" si="69"/>
        <v>555.71039999999994</v>
      </c>
      <c r="V467" s="4">
        <f t="shared" si="70"/>
        <v>1.1516790040279974E-3</v>
      </c>
      <c r="W467">
        <f t="shared" si="71"/>
        <v>1</v>
      </c>
      <c r="X467">
        <f t="shared" si="72"/>
        <v>0</v>
      </c>
      <c r="Y467">
        <f t="shared" si="73"/>
        <v>0</v>
      </c>
    </row>
    <row r="468" spans="1:25" x14ac:dyDescent="0.25">
      <c r="A468" t="s">
        <v>529</v>
      </c>
      <c r="B468" s="1">
        <v>45711</v>
      </c>
      <c r="C468" t="s">
        <v>24</v>
      </c>
      <c r="D468" t="s">
        <v>25</v>
      </c>
      <c r="E468" t="s">
        <v>17</v>
      </c>
      <c r="F468" t="s">
        <v>32</v>
      </c>
      <c r="G468">
        <v>2</v>
      </c>
      <c r="H468">
        <v>3536.51</v>
      </c>
      <c r="I468">
        <v>0.2</v>
      </c>
      <c r="J468">
        <v>5658.42</v>
      </c>
      <c r="K468" t="s">
        <v>58</v>
      </c>
      <c r="L468" t="s">
        <v>34</v>
      </c>
      <c r="M468" t="s">
        <v>54</v>
      </c>
      <c r="N468" t="s">
        <v>22</v>
      </c>
      <c r="O468">
        <f t="shared" si="65"/>
        <v>7073.02</v>
      </c>
      <c r="P468">
        <f t="shared" si="66"/>
        <v>5658.4160000000011</v>
      </c>
      <c r="Q468">
        <f t="shared" si="67"/>
        <v>2058812.7634000003</v>
      </c>
      <c r="T468">
        <f t="shared" si="68"/>
        <v>6557.4564173228364</v>
      </c>
      <c r="U468">
        <f t="shared" si="69"/>
        <v>1414.6039999999994</v>
      </c>
      <c r="V468" s="4">
        <f t="shared" si="70"/>
        <v>5.6552929300355435E-3</v>
      </c>
      <c r="W468">
        <f t="shared" si="71"/>
        <v>1</v>
      </c>
      <c r="X468">
        <f t="shared" si="72"/>
        <v>0</v>
      </c>
      <c r="Y468">
        <f t="shared" si="73"/>
        <v>0</v>
      </c>
    </row>
    <row r="469" spans="1:25" x14ac:dyDescent="0.25">
      <c r="A469" t="s">
        <v>530</v>
      </c>
      <c r="B469" s="1">
        <v>45736</v>
      </c>
      <c r="C469" t="s">
        <v>48</v>
      </c>
      <c r="D469" t="s">
        <v>25</v>
      </c>
      <c r="E469" t="s">
        <v>27</v>
      </c>
      <c r="F469" t="s">
        <v>28</v>
      </c>
      <c r="G469">
        <v>4</v>
      </c>
      <c r="H469">
        <v>1855.02</v>
      </c>
      <c r="I469">
        <v>0.03</v>
      </c>
      <c r="J469">
        <v>7197.48</v>
      </c>
      <c r="K469" t="s">
        <v>19</v>
      </c>
      <c r="L469" t="s">
        <v>20</v>
      </c>
      <c r="M469" t="s">
        <v>54</v>
      </c>
      <c r="N469" t="s">
        <v>22</v>
      </c>
      <c r="O469">
        <f t="shared" si="65"/>
        <v>7420.08</v>
      </c>
      <c r="P469">
        <f t="shared" si="66"/>
        <v>7197.4776000000002</v>
      </c>
      <c r="Q469">
        <f t="shared" si="67"/>
        <v>1975775.7839999988</v>
      </c>
      <c r="T469">
        <f t="shared" si="68"/>
        <v>6400.6183730158691</v>
      </c>
      <c r="U469">
        <f t="shared" si="69"/>
        <v>222.60239999999976</v>
      </c>
      <c r="V469" s="4">
        <f t="shared" si="70"/>
        <v>1.6172332373774947E-3</v>
      </c>
      <c r="W469">
        <f t="shared" si="71"/>
        <v>1</v>
      </c>
      <c r="X469">
        <f t="shared" si="72"/>
        <v>0</v>
      </c>
      <c r="Y469">
        <f t="shared" si="73"/>
        <v>0</v>
      </c>
    </row>
    <row r="470" spans="1:25" x14ac:dyDescent="0.25">
      <c r="A470" t="s">
        <v>531</v>
      </c>
      <c r="B470" s="1">
        <v>45685</v>
      </c>
      <c r="C470" t="s">
        <v>36</v>
      </c>
      <c r="D470" t="s">
        <v>25</v>
      </c>
      <c r="E470" t="s">
        <v>27</v>
      </c>
      <c r="F470" t="s">
        <v>28</v>
      </c>
      <c r="G470">
        <v>5</v>
      </c>
      <c r="H470">
        <v>1014.47</v>
      </c>
      <c r="I470">
        <v>0.09</v>
      </c>
      <c r="J470">
        <v>4615.84</v>
      </c>
      <c r="K470" t="s">
        <v>41</v>
      </c>
      <c r="L470" t="s">
        <v>20</v>
      </c>
      <c r="M470" t="s">
        <v>21</v>
      </c>
      <c r="N470" t="s">
        <v>22</v>
      </c>
      <c r="O470">
        <f t="shared" si="65"/>
        <v>5072.3500000000004</v>
      </c>
      <c r="P470">
        <f t="shared" si="66"/>
        <v>4615.8385000000007</v>
      </c>
      <c r="Q470">
        <f t="shared" si="67"/>
        <v>1975775.7839999988</v>
      </c>
      <c r="T470">
        <f t="shared" si="68"/>
        <v>6400.6183730158691</v>
      </c>
      <c r="U470">
        <f t="shared" si="69"/>
        <v>456.51149999999961</v>
      </c>
      <c r="V470" s="4">
        <f t="shared" si="70"/>
        <v>8.8716275493607496E-3</v>
      </c>
      <c r="W470">
        <f t="shared" si="71"/>
        <v>1</v>
      </c>
      <c r="X470">
        <f t="shared" si="72"/>
        <v>0</v>
      </c>
      <c r="Y470">
        <f t="shared" si="73"/>
        <v>0</v>
      </c>
    </row>
    <row r="471" spans="1:25" x14ac:dyDescent="0.25">
      <c r="A471" t="s">
        <v>532</v>
      </c>
      <c r="B471" s="1">
        <v>45790</v>
      </c>
      <c r="C471" t="s">
        <v>24</v>
      </c>
      <c r="D471" t="s">
        <v>25</v>
      </c>
      <c r="E471" t="s">
        <v>27</v>
      </c>
      <c r="F471" t="s">
        <v>68</v>
      </c>
      <c r="G471">
        <v>4</v>
      </c>
      <c r="H471">
        <v>1548.8</v>
      </c>
      <c r="I471">
        <v>7.0000000000000007E-2</v>
      </c>
      <c r="J471">
        <v>5761.54</v>
      </c>
      <c r="K471" t="s">
        <v>33</v>
      </c>
      <c r="L471" t="s">
        <v>20</v>
      </c>
      <c r="M471" t="s">
        <v>30</v>
      </c>
      <c r="N471" t="s">
        <v>22</v>
      </c>
      <c r="O471">
        <f t="shared" si="65"/>
        <v>6195.2</v>
      </c>
      <c r="P471">
        <f t="shared" si="66"/>
        <v>5761.5359999999991</v>
      </c>
      <c r="Q471">
        <f t="shared" si="67"/>
        <v>1975775.7839999988</v>
      </c>
      <c r="T471">
        <f t="shared" si="68"/>
        <v>6400.6183730158691</v>
      </c>
      <c r="U471">
        <f t="shared" si="69"/>
        <v>433.66400000000067</v>
      </c>
      <c r="V471" s="4">
        <f t="shared" si="70"/>
        <v>4.5196280991735543E-3</v>
      </c>
      <c r="W471">
        <f t="shared" si="71"/>
        <v>1</v>
      </c>
      <c r="X471">
        <f t="shared" si="72"/>
        <v>0</v>
      </c>
      <c r="Y471">
        <f t="shared" si="73"/>
        <v>0</v>
      </c>
    </row>
    <row r="472" spans="1:25" x14ac:dyDescent="0.25">
      <c r="A472" t="s">
        <v>533</v>
      </c>
      <c r="B472" s="1">
        <v>45785</v>
      </c>
      <c r="C472" t="s">
        <v>52</v>
      </c>
      <c r="D472" t="s">
        <v>16</v>
      </c>
      <c r="E472" t="s">
        <v>27</v>
      </c>
      <c r="F472" t="s">
        <v>87</v>
      </c>
      <c r="G472">
        <v>3</v>
      </c>
      <c r="H472">
        <v>3902.48</v>
      </c>
      <c r="I472">
        <v>0.06</v>
      </c>
      <c r="J472">
        <v>11004.99</v>
      </c>
      <c r="K472" t="s">
        <v>58</v>
      </c>
      <c r="L472" t="s">
        <v>29</v>
      </c>
      <c r="M472" t="s">
        <v>21</v>
      </c>
      <c r="N472" t="s">
        <v>22</v>
      </c>
      <c r="O472">
        <f t="shared" si="65"/>
        <v>11707.44</v>
      </c>
      <c r="P472">
        <f t="shared" si="66"/>
        <v>11004.9936</v>
      </c>
      <c r="Q472">
        <f t="shared" si="67"/>
        <v>1975775.7839999988</v>
      </c>
      <c r="T472">
        <f t="shared" si="68"/>
        <v>7014.593770491806</v>
      </c>
      <c r="U472">
        <f t="shared" si="69"/>
        <v>702.44640000000072</v>
      </c>
      <c r="V472" s="4">
        <f t="shared" si="70"/>
        <v>1.5374838564195074E-3</v>
      </c>
      <c r="W472">
        <f t="shared" si="71"/>
        <v>1</v>
      </c>
      <c r="X472">
        <f t="shared" si="72"/>
        <v>0</v>
      </c>
      <c r="Y472">
        <f t="shared" si="73"/>
        <v>0</v>
      </c>
    </row>
    <row r="473" spans="1:25" x14ac:dyDescent="0.25">
      <c r="A473" t="s">
        <v>534</v>
      </c>
      <c r="B473" s="1">
        <v>45718</v>
      </c>
      <c r="C473" t="s">
        <v>52</v>
      </c>
      <c r="D473" t="s">
        <v>39</v>
      </c>
      <c r="E473" t="s">
        <v>27</v>
      </c>
      <c r="F473" t="s">
        <v>87</v>
      </c>
      <c r="G473">
        <v>4</v>
      </c>
      <c r="H473">
        <v>3852.1</v>
      </c>
      <c r="I473">
        <v>0.04</v>
      </c>
      <c r="J473">
        <v>14792.06</v>
      </c>
      <c r="K473" t="s">
        <v>33</v>
      </c>
      <c r="L473" t="s">
        <v>29</v>
      </c>
      <c r="M473" t="s">
        <v>30</v>
      </c>
      <c r="N473" t="s">
        <v>22</v>
      </c>
      <c r="O473">
        <f t="shared" si="65"/>
        <v>15408.4</v>
      </c>
      <c r="P473">
        <f t="shared" si="66"/>
        <v>14792.063999999998</v>
      </c>
      <c r="Q473">
        <f t="shared" si="67"/>
        <v>1975775.7839999988</v>
      </c>
      <c r="T473">
        <f t="shared" si="68"/>
        <v>7014.593770491806</v>
      </c>
      <c r="U473">
        <f t="shared" si="69"/>
        <v>616.33600000000115</v>
      </c>
      <c r="V473" s="4">
        <f t="shared" si="70"/>
        <v>1.038394641883648E-3</v>
      </c>
      <c r="W473">
        <f t="shared" si="71"/>
        <v>1</v>
      </c>
      <c r="X473">
        <f t="shared" si="72"/>
        <v>0</v>
      </c>
      <c r="Y473">
        <f t="shared" si="73"/>
        <v>0</v>
      </c>
    </row>
    <row r="474" spans="1:25" x14ac:dyDescent="0.25">
      <c r="A474" t="s">
        <v>535</v>
      </c>
      <c r="B474" s="1">
        <v>45748</v>
      </c>
      <c r="C474" t="s">
        <v>24</v>
      </c>
      <c r="D474" t="s">
        <v>16</v>
      </c>
      <c r="E474" t="s">
        <v>99</v>
      </c>
      <c r="F474" t="s">
        <v>120</v>
      </c>
      <c r="G474">
        <v>1</v>
      </c>
      <c r="H474">
        <v>314.51</v>
      </c>
      <c r="I474">
        <v>0.23</v>
      </c>
      <c r="J474">
        <v>242.17</v>
      </c>
      <c r="K474" t="s">
        <v>33</v>
      </c>
      <c r="L474" t="s">
        <v>29</v>
      </c>
      <c r="M474" t="s">
        <v>54</v>
      </c>
      <c r="N474" t="s">
        <v>22</v>
      </c>
      <c r="O474">
        <f t="shared" si="65"/>
        <v>314.51</v>
      </c>
      <c r="P474">
        <f t="shared" si="66"/>
        <v>242.17269999999999</v>
      </c>
      <c r="Q474">
        <f t="shared" si="67"/>
        <v>2189601.9989000014</v>
      </c>
      <c r="T474">
        <f t="shared" si="68"/>
        <v>7014.593770491806</v>
      </c>
      <c r="U474">
        <f t="shared" si="69"/>
        <v>72.337299999999999</v>
      </c>
      <c r="V474" s="4">
        <f t="shared" si="70"/>
        <v>7.3129630218435035E-2</v>
      </c>
      <c r="W474">
        <f t="shared" si="71"/>
        <v>1</v>
      </c>
      <c r="X474">
        <f t="shared" si="72"/>
        <v>0</v>
      </c>
      <c r="Y474">
        <f t="shared" si="73"/>
        <v>0</v>
      </c>
    </row>
    <row r="475" spans="1:25" x14ac:dyDescent="0.25">
      <c r="A475" t="s">
        <v>536</v>
      </c>
      <c r="B475" s="1">
        <v>45721</v>
      </c>
      <c r="C475" t="s">
        <v>24</v>
      </c>
      <c r="D475" t="s">
        <v>39</v>
      </c>
      <c r="E475" t="s">
        <v>49</v>
      </c>
      <c r="F475" t="s">
        <v>73</v>
      </c>
      <c r="G475">
        <v>4</v>
      </c>
      <c r="H475">
        <v>3323.81</v>
      </c>
      <c r="I475">
        <v>0.13</v>
      </c>
      <c r="J475">
        <v>11566.86</v>
      </c>
      <c r="K475" t="s">
        <v>58</v>
      </c>
      <c r="L475" t="s">
        <v>29</v>
      </c>
      <c r="M475" t="s">
        <v>21</v>
      </c>
      <c r="N475" t="s">
        <v>22</v>
      </c>
      <c r="O475">
        <f t="shared" si="65"/>
        <v>13295.24</v>
      </c>
      <c r="P475">
        <f t="shared" si="66"/>
        <v>11566.8588</v>
      </c>
      <c r="Q475">
        <f t="shared" si="67"/>
        <v>1954015.6870999979</v>
      </c>
      <c r="T475">
        <f t="shared" si="68"/>
        <v>7014.593770491806</v>
      </c>
      <c r="U475">
        <f t="shared" si="69"/>
        <v>1728.3811999999998</v>
      </c>
      <c r="V475" s="4">
        <f t="shared" si="70"/>
        <v>3.9111742247601401E-3</v>
      </c>
      <c r="W475">
        <f t="shared" si="71"/>
        <v>1</v>
      </c>
      <c r="X475">
        <f t="shared" si="72"/>
        <v>0</v>
      </c>
      <c r="Y475">
        <f t="shared" si="73"/>
        <v>0</v>
      </c>
    </row>
    <row r="476" spans="1:25" x14ac:dyDescent="0.25">
      <c r="A476" t="s">
        <v>537</v>
      </c>
      <c r="B476" s="1">
        <v>45840</v>
      </c>
      <c r="C476" t="s">
        <v>24</v>
      </c>
      <c r="D476" t="s">
        <v>16</v>
      </c>
      <c r="E476" t="s">
        <v>61</v>
      </c>
      <c r="F476" t="s">
        <v>62</v>
      </c>
      <c r="G476">
        <v>4</v>
      </c>
      <c r="H476">
        <v>4649.18</v>
      </c>
      <c r="I476">
        <v>0.21</v>
      </c>
      <c r="J476">
        <v>14691.41</v>
      </c>
      <c r="K476" t="s">
        <v>19</v>
      </c>
      <c r="L476" t="s">
        <v>29</v>
      </c>
      <c r="M476" t="s">
        <v>30</v>
      </c>
      <c r="N476" t="s">
        <v>22</v>
      </c>
      <c r="O476">
        <f t="shared" si="65"/>
        <v>18596.72</v>
      </c>
      <c r="P476">
        <f t="shared" si="66"/>
        <v>14691.408800000001</v>
      </c>
      <c r="Q476">
        <f t="shared" si="67"/>
        <v>1802015.0199999986</v>
      </c>
      <c r="T476">
        <f t="shared" si="68"/>
        <v>7014.593770491806</v>
      </c>
      <c r="U476">
        <f t="shared" si="69"/>
        <v>3905.3112000000001</v>
      </c>
      <c r="V476" s="4">
        <f t="shared" si="70"/>
        <v>4.5169255653685157E-3</v>
      </c>
      <c r="W476">
        <f t="shared" si="71"/>
        <v>1</v>
      </c>
      <c r="X476">
        <f t="shared" si="72"/>
        <v>0</v>
      </c>
      <c r="Y476">
        <f t="shared" si="73"/>
        <v>0</v>
      </c>
    </row>
    <row r="477" spans="1:25" x14ac:dyDescent="0.25">
      <c r="A477" t="s">
        <v>538</v>
      </c>
      <c r="B477" s="1">
        <v>45805</v>
      </c>
      <c r="C477" t="s">
        <v>24</v>
      </c>
      <c r="D477" t="s">
        <v>16</v>
      </c>
      <c r="E477" t="s">
        <v>49</v>
      </c>
      <c r="F477" t="s">
        <v>53</v>
      </c>
      <c r="G477">
        <v>5</v>
      </c>
      <c r="H477">
        <v>299.2</v>
      </c>
      <c r="I477">
        <v>0.02</v>
      </c>
      <c r="J477">
        <v>1466.08</v>
      </c>
      <c r="K477" t="s">
        <v>33</v>
      </c>
      <c r="L477" t="s">
        <v>34</v>
      </c>
      <c r="M477" t="s">
        <v>30</v>
      </c>
      <c r="N477" t="s">
        <v>37</v>
      </c>
      <c r="O477">
        <f t="shared" si="65"/>
        <v>1496</v>
      </c>
      <c r="P477">
        <f t="shared" si="66"/>
        <v>1466.08</v>
      </c>
      <c r="Q477">
        <f t="shared" si="67"/>
        <v>1954015.6870999979</v>
      </c>
      <c r="T477">
        <f t="shared" si="68"/>
        <v>6557.4564173228364</v>
      </c>
      <c r="U477">
        <f t="shared" si="69"/>
        <v>29.920000000000073</v>
      </c>
      <c r="V477" s="4">
        <f t="shared" si="70"/>
        <v>6.6844919786096255E-3</v>
      </c>
      <c r="W477">
        <f t="shared" si="71"/>
        <v>0</v>
      </c>
      <c r="X477">
        <f t="shared" si="72"/>
        <v>1</v>
      </c>
      <c r="Y477">
        <f t="shared" si="73"/>
        <v>0</v>
      </c>
    </row>
    <row r="478" spans="1:25" x14ac:dyDescent="0.25">
      <c r="A478" t="s">
        <v>539</v>
      </c>
      <c r="B478" s="1">
        <v>45841</v>
      </c>
      <c r="C478" t="s">
        <v>24</v>
      </c>
      <c r="D478" t="s">
        <v>43</v>
      </c>
      <c r="E478" t="s">
        <v>27</v>
      </c>
      <c r="F478" t="s">
        <v>79</v>
      </c>
      <c r="G478">
        <v>4</v>
      </c>
      <c r="H478">
        <v>1028.3599999999999</v>
      </c>
      <c r="I478">
        <v>0.13</v>
      </c>
      <c r="J478">
        <v>3578.69</v>
      </c>
      <c r="K478" t="s">
        <v>19</v>
      </c>
      <c r="L478" t="s">
        <v>29</v>
      </c>
      <c r="M478" t="s">
        <v>54</v>
      </c>
      <c r="N478" t="s">
        <v>22</v>
      </c>
      <c r="O478">
        <f t="shared" si="65"/>
        <v>4113.4399999999996</v>
      </c>
      <c r="P478">
        <f t="shared" si="66"/>
        <v>3578.6927999999998</v>
      </c>
      <c r="Q478">
        <f t="shared" si="67"/>
        <v>1975775.7839999988</v>
      </c>
      <c r="T478">
        <f t="shared" si="68"/>
        <v>7014.593770491806</v>
      </c>
      <c r="U478">
        <f t="shared" si="69"/>
        <v>534.74719999999979</v>
      </c>
      <c r="V478" s="4">
        <f t="shared" si="70"/>
        <v>1.2641487416857911E-2</v>
      </c>
      <c r="W478">
        <f t="shared" si="71"/>
        <v>1</v>
      </c>
      <c r="X478">
        <f t="shared" si="72"/>
        <v>0</v>
      </c>
      <c r="Y478">
        <f t="shared" si="73"/>
        <v>0</v>
      </c>
    </row>
    <row r="479" spans="1:25" x14ac:dyDescent="0.25">
      <c r="A479" t="s">
        <v>540</v>
      </c>
      <c r="B479" s="1">
        <v>45674</v>
      </c>
      <c r="C479" t="s">
        <v>24</v>
      </c>
      <c r="D479" t="s">
        <v>43</v>
      </c>
      <c r="E479" t="s">
        <v>27</v>
      </c>
      <c r="F479" t="s">
        <v>87</v>
      </c>
      <c r="G479">
        <v>4</v>
      </c>
      <c r="H479">
        <v>3542.5</v>
      </c>
      <c r="I479">
        <v>0.11</v>
      </c>
      <c r="J479">
        <v>12611.3</v>
      </c>
      <c r="K479" t="s">
        <v>33</v>
      </c>
      <c r="L479" t="s">
        <v>34</v>
      </c>
      <c r="M479" t="s">
        <v>54</v>
      </c>
      <c r="N479" t="s">
        <v>88</v>
      </c>
      <c r="O479">
        <f t="shared" si="65"/>
        <v>14170</v>
      </c>
      <c r="P479">
        <f t="shared" si="66"/>
        <v>12611.300000000001</v>
      </c>
      <c r="Q479">
        <f t="shared" si="67"/>
        <v>1975775.7839999988</v>
      </c>
      <c r="T479">
        <f t="shared" si="68"/>
        <v>6557.4564173228364</v>
      </c>
      <c r="U479">
        <f t="shared" si="69"/>
        <v>1558.6999999999989</v>
      </c>
      <c r="V479" s="4">
        <f t="shared" si="70"/>
        <v>3.1051517290049402E-3</v>
      </c>
      <c r="W479">
        <f t="shared" si="71"/>
        <v>0</v>
      </c>
      <c r="X479">
        <f t="shared" si="72"/>
        <v>0</v>
      </c>
      <c r="Y479">
        <f t="shared" si="73"/>
        <v>1</v>
      </c>
    </row>
    <row r="480" spans="1:25" x14ac:dyDescent="0.25">
      <c r="A480" t="s">
        <v>541</v>
      </c>
      <c r="B480" s="1">
        <v>45661</v>
      </c>
      <c r="C480" t="s">
        <v>36</v>
      </c>
      <c r="D480" t="s">
        <v>39</v>
      </c>
      <c r="E480" t="s">
        <v>27</v>
      </c>
      <c r="F480" t="s">
        <v>87</v>
      </c>
      <c r="G480">
        <v>2</v>
      </c>
      <c r="H480">
        <v>2716.11</v>
      </c>
      <c r="I480">
        <v>0.15</v>
      </c>
      <c r="J480">
        <v>4617.3900000000003</v>
      </c>
      <c r="K480" t="s">
        <v>46</v>
      </c>
      <c r="L480" t="s">
        <v>29</v>
      </c>
      <c r="M480" t="s">
        <v>30</v>
      </c>
      <c r="N480" t="s">
        <v>22</v>
      </c>
      <c r="O480">
        <f t="shared" si="65"/>
        <v>5432.22</v>
      </c>
      <c r="P480">
        <f t="shared" si="66"/>
        <v>4617.3869999999997</v>
      </c>
      <c r="Q480">
        <f t="shared" si="67"/>
        <v>1975775.7839999988</v>
      </c>
      <c r="T480">
        <f t="shared" si="68"/>
        <v>7014.593770491806</v>
      </c>
      <c r="U480">
        <f t="shared" si="69"/>
        <v>814.83300000000054</v>
      </c>
      <c r="V480" s="4">
        <f t="shared" si="70"/>
        <v>5.5226040182466832E-3</v>
      </c>
      <c r="W480">
        <f t="shared" si="71"/>
        <v>1</v>
      </c>
      <c r="X480">
        <f t="shared" si="72"/>
        <v>0</v>
      </c>
      <c r="Y480">
        <f t="shared" si="73"/>
        <v>0</v>
      </c>
    </row>
    <row r="481" spans="1:25" x14ac:dyDescent="0.25">
      <c r="A481" t="s">
        <v>542</v>
      </c>
      <c r="B481" s="1">
        <v>45748</v>
      </c>
      <c r="C481" t="s">
        <v>48</v>
      </c>
      <c r="D481" t="s">
        <v>25</v>
      </c>
      <c r="E481" t="s">
        <v>99</v>
      </c>
      <c r="F481" t="s">
        <v>111</v>
      </c>
      <c r="G481">
        <v>3</v>
      </c>
      <c r="H481">
        <v>3081.23</v>
      </c>
      <c r="I481">
        <v>0.14000000000000001</v>
      </c>
      <c r="J481">
        <v>7949.57</v>
      </c>
      <c r="K481" t="s">
        <v>41</v>
      </c>
      <c r="L481" t="s">
        <v>29</v>
      </c>
      <c r="M481" t="s">
        <v>54</v>
      </c>
      <c r="N481" t="s">
        <v>88</v>
      </c>
      <c r="O481">
        <f t="shared" si="65"/>
        <v>9243.69</v>
      </c>
      <c r="P481">
        <f t="shared" si="66"/>
        <v>7949.5734000000002</v>
      </c>
      <c r="Q481">
        <f t="shared" si="67"/>
        <v>2189601.9989000014</v>
      </c>
      <c r="T481">
        <f t="shared" si="68"/>
        <v>7014.593770491806</v>
      </c>
      <c r="U481">
        <f t="shared" si="69"/>
        <v>1294.1166000000003</v>
      </c>
      <c r="V481" s="4">
        <f t="shared" si="70"/>
        <v>4.5436400398542144E-3</v>
      </c>
      <c r="W481">
        <f t="shared" si="71"/>
        <v>0</v>
      </c>
      <c r="X481">
        <f t="shared" si="72"/>
        <v>0</v>
      </c>
      <c r="Y481">
        <f t="shared" si="73"/>
        <v>1</v>
      </c>
    </row>
    <row r="482" spans="1:25" x14ac:dyDescent="0.25">
      <c r="A482" t="s">
        <v>543</v>
      </c>
      <c r="B482" s="1">
        <v>45780</v>
      </c>
      <c r="C482" t="s">
        <v>48</v>
      </c>
      <c r="D482" t="s">
        <v>16</v>
      </c>
      <c r="E482" t="s">
        <v>99</v>
      </c>
      <c r="F482" t="s">
        <v>111</v>
      </c>
      <c r="G482">
        <v>1</v>
      </c>
      <c r="H482">
        <v>3658.94</v>
      </c>
      <c r="I482">
        <v>0.25</v>
      </c>
      <c r="J482">
        <v>2744.2</v>
      </c>
      <c r="K482" t="s">
        <v>41</v>
      </c>
      <c r="L482" t="s">
        <v>34</v>
      </c>
      <c r="M482" t="s">
        <v>21</v>
      </c>
      <c r="N482" t="s">
        <v>22</v>
      </c>
      <c r="O482">
        <f t="shared" si="65"/>
        <v>3658.94</v>
      </c>
      <c r="P482">
        <f t="shared" si="66"/>
        <v>2744.2049999999999</v>
      </c>
      <c r="Q482">
        <f t="shared" si="67"/>
        <v>2189601.9989000014</v>
      </c>
      <c r="T482">
        <f t="shared" si="68"/>
        <v>6557.4564173228364</v>
      </c>
      <c r="U482">
        <f t="shared" si="69"/>
        <v>914.73500000000013</v>
      </c>
      <c r="V482" s="4">
        <f t="shared" si="70"/>
        <v>6.8325799275199923E-3</v>
      </c>
      <c r="W482">
        <f t="shared" si="71"/>
        <v>1</v>
      </c>
      <c r="X482">
        <f t="shared" si="72"/>
        <v>0</v>
      </c>
      <c r="Y482">
        <f t="shared" si="73"/>
        <v>0</v>
      </c>
    </row>
    <row r="483" spans="1:25" x14ac:dyDescent="0.25">
      <c r="A483" t="s">
        <v>544</v>
      </c>
      <c r="B483" s="1">
        <v>45769</v>
      </c>
      <c r="C483" t="s">
        <v>15</v>
      </c>
      <c r="D483" t="s">
        <v>39</v>
      </c>
      <c r="E483" t="s">
        <v>99</v>
      </c>
      <c r="F483" t="s">
        <v>120</v>
      </c>
      <c r="G483">
        <v>3</v>
      </c>
      <c r="H483">
        <v>206.34</v>
      </c>
      <c r="I483">
        <v>0.21</v>
      </c>
      <c r="J483">
        <v>489.03</v>
      </c>
      <c r="K483" t="s">
        <v>19</v>
      </c>
      <c r="L483" t="s">
        <v>20</v>
      </c>
      <c r="M483" t="s">
        <v>21</v>
      </c>
      <c r="N483" t="s">
        <v>37</v>
      </c>
      <c r="O483">
        <f t="shared" si="65"/>
        <v>619.02</v>
      </c>
      <c r="P483">
        <f t="shared" si="66"/>
        <v>489.0258</v>
      </c>
      <c r="Q483">
        <f t="shared" si="67"/>
        <v>2189601.9989000014</v>
      </c>
      <c r="T483">
        <f t="shared" si="68"/>
        <v>6400.6183730158691</v>
      </c>
      <c r="U483">
        <f t="shared" si="69"/>
        <v>129.99419999999998</v>
      </c>
      <c r="V483" s="4">
        <f t="shared" si="70"/>
        <v>0.10177377144518757</v>
      </c>
      <c r="W483">
        <f t="shared" si="71"/>
        <v>0</v>
      </c>
      <c r="X483">
        <f t="shared" si="72"/>
        <v>1</v>
      </c>
      <c r="Y483">
        <f t="shared" si="73"/>
        <v>0</v>
      </c>
    </row>
    <row r="484" spans="1:25" x14ac:dyDescent="0.25">
      <c r="A484" t="s">
        <v>545</v>
      </c>
      <c r="B484" s="1">
        <v>45679</v>
      </c>
      <c r="C484" t="s">
        <v>24</v>
      </c>
      <c r="D484" t="s">
        <v>43</v>
      </c>
      <c r="E484" t="s">
        <v>27</v>
      </c>
      <c r="F484" t="s">
        <v>68</v>
      </c>
      <c r="G484">
        <v>3</v>
      </c>
      <c r="H484">
        <v>864.92</v>
      </c>
      <c r="I484">
        <v>7.0000000000000007E-2</v>
      </c>
      <c r="J484">
        <v>2413.13</v>
      </c>
      <c r="K484" t="s">
        <v>58</v>
      </c>
      <c r="L484" t="s">
        <v>34</v>
      </c>
      <c r="M484" t="s">
        <v>21</v>
      </c>
      <c r="N484" t="s">
        <v>22</v>
      </c>
      <c r="O484">
        <f t="shared" si="65"/>
        <v>2594.7599999999998</v>
      </c>
      <c r="P484">
        <f t="shared" si="66"/>
        <v>2413.1267999999995</v>
      </c>
      <c r="Q484">
        <f t="shared" si="67"/>
        <v>1975775.7839999988</v>
      </c>
      <c r="T484">
        <f t="shared" si="68"/>
        <v>6557.4564173228364</v>
      </c>
      <c r="U484">
        <f t="shared" si="69"/>
        <v>181.63320000000022</v>
      </c>
      <c r="V484" s="4">
        <f t="shared" si="70"/>
        <v>8.0932340563289115E-3</v>
      </c>
      <c r="W484">
        <f t="shared" si="71"/>
        <v>1</v>
      </c>
      <c r="X484">
        <f t="shared" si="72"/>
        <v>0</v>
      </c>
      <c r="Y484">
        <f t="shared" si="73"/>
        <v>0</v>
      </c>
    </row>
    <row r="485" spans="1:25" x14ac:dyDescent="0.25">
      <c r="A485" t="s">
        <v>546</v>
      </c>
      <c r="B485" s="1">
        <v>45674</v>
      </c>
      <c r="C485" t="s">
        <v>36</v>
      </c>
      <c r="D485" t="s">
        <v>43</v>
      </c>
      <c r="E485" t="s">
        <v>99</v>
      </c>
      <c r="F485" t="s">
        <v>120</v>
      </c>
      <c r="G485">
        <v>2</v>
      </c>
      <c r="H485">
        <v>3697.9</v>
      </c>
      <c r="I485">
        <v>0.18</v>
      </c>
      <c r="J485">
        <v>6064.56</v>
      </c>
      <c r="K485" t="s">
        <v>41</v>
      </c>
      <c r="L485" t="s">
        <v>29</v>
      </c>
      <c r="M485" t="s">
        <v>30</v>
      </c>
      <c r="N485" t="s">
        <v>22</v>
      </c>
      <c r="O485">
        <f t="shared" si="65"/>
        <v>7395.8</v>
      </c>
      <c r="P485">
        <f t="shared" si="66"/>
        <v>6064.5560000000005</v>
      </c>
      <c r="Q485">
        <f t="shared" si="67"/>
        <v>2189601.9989000014</v>
      </c>
      <c r="T485">
        <f t="shared" si="68"/>
        <v>7014.593770491806</v>
      </c>
      <c r="U485">
        <f t="shared" si="69"/>
        <v>1331.2439999999997</v>
      </c>
      <c r="V485" s="4">
        <f t="shared" si="70"/>
        <v>4.8676275724059597E-3</v>
      </c>
      <c r="W485">
        <f t="shared" si="71"/>
        <v>1</v>
      </c>
      <c r="X485">
        <f t="shared" si="72"/>
        <v>0</v>
      </c>
      <c r="Y485">
        <f t="shared" si="73"/>
        <v>0</v>
      </c>
    </row>
    <row r="486" spans="1:25" x14ac:dyDescent="0.25">
      <c r="A486" t="s">
        <v>547</v>
      </c>
      <c r="B486" s="1">
        <v>45764</v>
      </c>
      <c r="C486" t="s">
        <v>36</v>
      </c>
      <c r="D486" t="s">
        <v>39</v>
      </c>
      <c r="E486" t="s">
        <v>27</v>
      </c>
      <c r="F486" t="s">
        <v>79</v>
      </c>
      <c r="G486">
        <v>5</v>
      </c>
      <c r="H486">
        <v>1969.58</v>
      </c>
      <c r="I486">
        <v>0.2</v>
      </c>
      <c r="J486">
        <v>7878.32</v>
      </c>
      <c r="K486" t="s">
        <v>46</v>
      </c>
      <c r="L486" t="s">
        <v>20</v>
      </c>
      <c r="M486" t="s">
        <v>30</v>
      </c>
      <c r="N486" t="s">
        <v>37</v>
      </c>
      <c r="O486">
        <f t="shared" si="65"/>
        <v>9847.9</v>
      </c>
      <c r="P486">
        <f t="shared" si="66"/>
        <v>7878.32</v>
      </c>
      <c r="Q486">
        <f t="shared" si="67"/>
        <v>1975775.7839999988</v>
      </c>
      <c r="T486">
        <f t="shared" si="68"/>
        <v>6400.6183730158691</v>
      </c>
      <c r="U486">
        <f t="shared" si="69"/>
        <v>1969.58</v>
      </c>
      <c r="V486" s="4">
        <f t="shared" si="70"/>
        <v>1.015444917190467E-2</v>
      </c>
      <c r="W486">
        <f t="shared" si="71"/>
        <v>0</v>
      </c>
      <c r="X486">
        <f t="shared" si="72"/>
        <v>1</v>
      </c>
      <c r="Y486">
        <f t="shared" si="73"/>
        <v>0</v>
      </c>
    </row>
    <row r="487" spans="1:25" x14ac:dyDescent="0.25">
      <c r="A487" t="s">
        <v>548</v>
      </c>
      <c r="B487" s="1">
        <v>45701</v>
      </c>
      <c r="C487" t="s">
        <v>24</v>
      </c>
      <c r="D487" t="s">
        <v>25</v>
      </c>
      <c r="E487" t="s">
        <v>49</v>
      </c>
      <c r="F487" t="s">
        <v>50</v>
      </c>
      <c r="G487">
        <v>5</v>
      </c>
      <c r="H487">
        <v>4650.3999999999996</v>
      </c>
      <c r="I487">
        <v>0.16</v>
      </c>
      <c r="J487">
        <v>19531.68</v>
      </c>
      <c r="K487" t="s">
        <v>19</v>
      </c>
      <c r="L487" t="s">
        <v>29</v>
      </c>
      <c r="M487" t="s">
        <v>21</v>
      </c>
      <c r="N487" t="s">
        <v>22</v>
      </c>
      <c r="O487">
        <f t="shared" si="65"/>
        <v>23252</v>
      </c>
      <c r="P487">
        <f t="shared" si="66"/>
        <v>19531.68</v>
      </c>
      <c r="Q487">
        <f t="shared" si="67"/>
        <v>1954015.6870999979</v>
      </c>
      <c r="T487">
        <f t="shared" si="68"/>
        <v>7014.593770491806</v>
      </c>
      <c r="U487">
        <f t="shared" si="69"/>
        <v>3720.3199999999997</v>
      </c>
      <c r="V487" s="4">
        <f t="shared" si="70"/>
        <v>3.4405642525374169E-3</v>
      </c>
      <c r="W487">
        <f t="shared" si="71"/>
        <v>1</v>
      </c>
      <c r="X487">
        <f t="shared" si="72"/>
        <v>0</v>
      </c>
      <c r="Y487">
        <f t="shared" si="73"/>
        <v>0</v>
      </c>
    </row>
    <row r="488" spans="1:25" x14ac:dyDescent="0.25">
      <c r="A488" t="s">
        <v>549</v>
      </c>
      <c r="B488" s="1">
        <v>45758</v>
      </c>
      <c r="C488" t="s">
        <v>15</v>
      </c>
      <c r="D488" t="s">
        <v>16</v>
      </c>
      <c r="E488" t="s">
        <v>27</v>
      </c>
      <c r="F488" t="s">
        <v>79</v>
      </c>
      <c r="G488">
        <v>2</v>
      </c>
      <c r="H488">
        <v>1701.47</v>
      </c>
      <c r="I488">
        <v>0.17</v>
      </c>
      <c r="J488">
        <v>2824.44</v>
      </c>
      <c r="K488" t="s">
        <v>33</v>
      </c>
      <c r="L488" t="s">
        <v>29</v>
      </c>
      <c r="M488" t="s">
        <v>54</v>
      </c>
      <c r="N488" t="s">
        <v>22</v>
      </c>
      <c r="O488">
        <f t="shared" si="65"/>
        <v>3402.94</v>
      </c>
      <c r="P488">
        <f t="shared" si="66"/>
        <v>2824.4402</v>
      </c>
      <c r="Q488">
        <f t="shared" si="67"/>
        <v>1975775.7839999988</v>
      </c>
      <c r="T488">
        <f t="shared" si="68"/>
        <v>7014.593770491806</v>
      </c>
      <c r="U488">
        <f t="shared" si="69"/>
        <v>578.49980000000005</v>
      </c>
      <c r="V488" s="4">
        <f t="shared" si="70"/>
        <v>9.9913604118791396E-3</v>
      </c>
      <c r="W488">
        <f t="shared" si="71"/>
        <v>1</v>
      </c>
      <c r="X488">
        <f t="shared" si="72"/>
        <v>0</v>
      </c>
      <c r="Y488">
        <f t="shared" si="73"/>
        <v>0</v>
      </c>
    </row>
    <row r="489" spans="1:25" x14ac:dyDescent="0.25">
      <c r="A489" t="s">
        <v>550</v>
      </c>
      <c r="B489" s="1">
        <v>45711</v>
      </c>
      <c r="C489" t="s">
        <v>36</v>
      </c>
      <c r="D489" t="s">
        <v>43</v>
      </c>
      <c r="E489" t="s">
        <v>49</v>
      </c>
      <c r="F489" t="s">
        <v>50</v>
      </c>
      <c r="G489">
        <v>1</v>
      </c>
      <c r="H489">
        <v>1188.22</v>
      </c>
      <c r="I489">
        <v>7.0000000000000007E-2</v>
      </c>
      <c r="J489">
        <v>1105.04</v>
      </c>
      <c r="K489" t="s">
        <v>33</v>
      </c>
      <c r="L489" t="s">
        <v>29</v>
      </c>
      <c r="M489" t="s">
        <v>30</v>
      </c>
      <c r="N489" t="s">
        <v>22</v>
      </c>
      <c r="O489">
        <f t="shared" si="65"/>
        <v>1188.22</v>
      </c>
      <c r="P489">
        <f t="shared" si="66"/>
        <v>1105.0445999999999</v>
      </c>
      <c r="Q489">
        <f t="shared" si="67"/>
        <v>1954015.6870999979</v>
      </c>
      <c r="T489">
        <f t="shared" si="68"/>
        <v>7014.593770491806</v>
      </c>
      <c r="U489">
        <f t="shared" si="69"/>
        <v>83.175400000000081</v>
      </c>
      <c r="V489" s="4">
        <f t="shared" si="70"/>
        <v>5.8911649357863026E-3</v>
      </c>
      <c r="W489">
        <f t="shared" si="71"/>
        <v>1</v>
      </c>
      <c r="X489">
        <f t="shared" si="72"/>
        <v>0</v>
      </c>
      <c r="Y489">
        <f t="shared" si="73"/>
        <v>0</v>
      </c>
    </row>
    <row r="490" spans="1:25" x14ac:dyDescent="0.25">
      <c r="A490" t="s">
        <v>551</v>
      </c>
      <c r="B490" s="1">
        <v>45685</v>
      </c>
      <c r="C490" t="s">
        <v>36</v>
      </c>
      <c r="D490" t="s">
        <v>43</v>
      </c>
      <c r="E490" t="s">
        <v>17</v>
      </c>
      <c r="F490" t="s">
        <v>40</v>
      </c>
      <c r="G490">
        <v>4</v>
      </c>
      <c r="H490">
        <v>1386.53</v>
      </c>
      <c r="I490">
        <v>0.1</v>
      </c>
      <c r="J490">
        <v>4991.51</v>
      </c>
      <c r="K490" t="s">
        <v>58</v>
      </c>
      <c r="L490" t="s">
        <v>29</v>
      </c>
      <c r="M490" t="s">
        <v>30</v>
      </c>
      <c r="N490" t="s">
        <v>88</v>
      </c>
      <c r="O490">
        <f t="shared" si="65"/>
        <v>5546.12</v>
      </c>
      <c r="P490">
        <f t="shared" si="66"/>
        <v>4991.5079999999998</v>
      </c>
      <c r="Q490">
        <f t="shared" si="67"/>
        <v>2058812.7634000003</v>
      </c>
      <c r="T490">
        <f t="shared" si="68"/>
        <v>7014.593770491806</v>
      </c>
      <c r="U490">
        <f t="shared" si="69"/>
        <v>554.61200000000008</v>
      </c>
      <c r="V490" s="4">
        <f t="shared" si="70"/>
        <v>7.2122492841842582E-3</v>
      </c>
      <c r="W490">
        <f t="shared" si="71"/>
        <v>0</v>
      </c>
      <c r="X490">
        <f t="shared" si="72"/>
        <v>0</v>
      </c>
      <c r="Y490">
        <f t="shared" si="73"/>
        <v>1</v>
      </c>
    </row>
    <row r="491" spans="1:25" x14ac:dyDescent="0.25">
      <c r="A491" t="s">
        <v>552</v>
      </c>
      <c r="B491" s="1">
        <v>45841</v>
      </c>
      <c r="C491" t="s">
        <v>48</v>
      </c>
      <c r="D491" t="s">
        <v>43</v>
      </c>
      <c r="E491" t="s">
        <v>49</v>
      </c>
      <c r="F491" t="s">
        <v>73</v>
      </c>
      <c r="G491">
        <v>5</v>
      </c>
      <c r="H491">
        <v>1060.8900000000001</v>
      </c>
      <c r="I491">
        <v>0.15</v>
      </c>
      <c r="J491">
        <v>4508.78</v>
      </c>
      <c r="K491" t="s">
        <v>41</v>
      </c>
      <c r="L491" t="s">
        <v>29</v>
      </c>
      <c r="M491" t="s">
        <v>21</v>
      </c>
      <c r="N491" t="s">
        <v>22</v>
      </c>
      <c r="O491">
        <f t="shared" si="65"/>
        <v>5304.4500000000007</v>
      </c>
      <c r="P491">
        <f t="shared" si="66"/>
        <v>4508.7825000000003</v>
      </c>
      <c r="Q491">
        <f t="shared" si="67"/>
        <v>1954015.6870999979</v>
      </c>
      <c r="T491">
        <f t="shared" si="68"/>
        <v>7014.593770491806</v>
      </c>
      <c r="U491">
        <f t="shared" si="69"/>
        <v>795.66750000000047</v>
      </c>
      <c r="V491" s="4">
        <f t="shared" si="70"/>
        <v>1.413907191131974E-2</v>
      </c>
      <c r="W491">
        <f t="shared" si="71"/>
        <v>1</v>
      </c>
      <c r="X491">
        <f t="shared" si="72"/>
        <v>0</v>
      </c>
      <c r="Y491">
        <f t="shared" si="73"/>
        <v>0</v>
      </c>
    </row>
    <row r="492" spans="1:25" x14ac:dyDescent="0.25">
      <c r="A492" t="s">
        <v>553</v>
      </c>
      <c r="B492" s="1">
        <v>45727</v>
      </c>
      <c r="C492" t="s">
        <v>15</v>
      </c>
      <c r="D492" t="s">
        <v>43</v>
      </c>
      <c r="E492" t="s">
        <v>99</v>
      </c>
      <c r="F492" t="s">
        <v>115</v>
      </c>
      <c r="G492">
        <v>1</v>
      </c>
      <c r="H492">
        <v>3391.56</v>
      </c>
      <c r="I492">
        <v>0.11</v>
      </c>
      <c r="J492">
        <v>3018.49</v>
      </c>
      <c r="K492" t="s">
        <v>33</v>
      </c>
      <c r="L492" t="s">
        <v>20</v>
      </c>
      <c r="M492" t="s">
        <v>30</v>
      </c>
      <c r="N492" t="s">
        <v>22</v>
      </c>
      <c r="O492">
        <f t="shared" si="65"/>
        <v>3391.56</v>
      </c>
      <c r="P492">
        <f t="shared" si="66"/>
        <v>3018.4884000000002</v>
      </c>
      <c r="Q492">
        <f t="shared" si="67"/>
        <v>2189601.9989000014</v>
      </c>
      <c r="T492">
        <f t="shared" si="68"/>
        <v>6400.6183730158691</v>
      </c>
      <c r="U492">
        <f t="shared" si="69"/>
        <v>373.07159999999976</v>
      </c>
      <c r="V492" s="4">
        <f t="shared" si="70"/>
        <v>3.2433452452558706E-3</v>
      </c>
      <c r="W492">
        <f t="shared" si="71"/>
        <v>1</v>
      </c>
      <c r="X492">
        <f t="shared" si="72"/>
        <v>0</v>
      </c>
      <c r="Y492">
        <f t="shared" si="73"/>
        <v>0</v>
      </c>
    </row>
    <row r="493" spans="1:25" x14ac:dyDescent="0.25">
      <c r="A493" t="s">
        <v>554</v>
      </c>
      <c r="B493" s="1">
        <v>45831</v>
      </c>
      <c r="C493" t="s">
        <v>15</v>
      </c>
      <c r="D493" t="s">
        <v>43</v>
      </c>
      <c r="E493" t="s">
        <v>27</v>
      </c>
      <c r="F493" t="s">
        <v>79</v>
      </c>
      <c r="G493">
        <v>5</v>
      </c>
      <c r="H493">
        <v>4125.76</v>
      </c>
      <c r="I493">
        <v>0.2</v>
      </c>
      <c r="J493">
        <v>16503.04</v>
      </c>
      <c r="K493" t="s">
        <v>19</v>
      </c>
      <c r="L493" t="s">
        <v>34</v>
      </c>
      <c r="M493" t="s">
        <v>21</v>
      </c>
      <c r="N493" t="s">
        <v>22</v>
      </c>
      <c r="O493">
        <f t="shared" si="65"/>
        <v>20628.800000000003</v>
      </c>
      <c r="P493">
        <f t="shared" si="66"/>
        <v>16503.040000000005</v>
      </c>
      <c r="Q493">
        <f t="shared" si="67"/>
        <v>1975775.7839999988</v>
      </c>
      <c r="T493">
        <f t="shared" si="68"/>
        <v>6557.4564173228364</v>
      </c>
      <c r="U493">
        <f t="shared" si="69"/>
        <v>4125.7599999999984</v>
      </c>
      <c r="V493" s="4">
        <f t="shared" si="70"/>
        <v>4.8475917164352749E-3</v>
      </c>
      <c r="W493">
        <f t="shared" si="71"/>
        <v>1</v>
      </c>
      <c r="X493">
        <f t="shared" si="72"/>
        <v>0</v>
      </c>
      <c r="Y493">
        <f t="shared" si="73"/>
        <v>0</v>
      </c>
    </row>
    <row r="494" spans="1:25" x14ac:dyDescent="0.25">
      <c r="A494" t="s">
        <v>555</v>
      </c>
      <c r="B494" s="1">
        <v>45673</v>
      </c>
      <c r="C494" t="s">
        <v>15</v>
      </c>
      <c r="D494" t="s">
        <v>43</v>
      </c>
      <c r="E494" t="s">
        <v>61</v>
      </c>
      <c r="F494" t="s">
        <v>75</v>
      </c>
      <c r="G494">
        <v>1</v>
      </c>
      <c r="H494">
        <v>650.62</v>
      </c>
      <c r="I494">
        <v>0.01</v>
      </c>
      <c r="J494">
        <v>644.11</v>
      </c>
      <c r="K494" t="s">
        <v>19</v>
      </c>
      <c r="L494" t="s">
        <v>29</v>
      </c>
      <c r="M494" t="s">
        <v>21</v>
      </c>
      <c r="N494" t="s">
        <v>37</v>
      </c>
      <c r="O494">
        <f t="shared" si="65"/>
        <v>650.62</v>
      </c>
      <c r="P494">
        <f t="shared" si="66"/>
        <v>644.11379999999997</v>
      </c>
      <c r="Q494">
        <f t="shared" si="67"/>
        <v>1802015.0199999986</v>
      </c>
      <c r="T494">
        <f t="shared" si="68"/>
        <v>7014.593770491806</v>
      </c>
      <c r="U494">
        <f t="shared" si="69"/>
        <v>6.5062000000000353</v>
      </c>
      <c r="V494" s="4">
        <f t="shared" si="70"/>
        <v>1.5369954812332852E-3</v>
      </c>
      <c r="W494">
        <f t="shared" si="71"/>
        <v>0</v>
      </c>
      <c r="X494">
        <f t="shared" si="72"/>
        <v>1</v>
      </c>
      <c r="Y494">
        <f t="shared" si="73"/>
        <v>0</v>
      </c>
    </row>
    <row r="495" spans="1:25" x14ac:dyDescent="0.25">
      <c r="A495" t="s">
        <v>556</v>
      </c>
      <c r="B495" s="1">
        <v>45830</v>
      </c>
      <c r="C495" t="s">
        <v>15</v>
      </c>
      <c r="D495" t="s">
        <v>43</v>
      </c>
      <c r="E495" t="s">
        <v>99</v>
      </c>
      <c r="F495" t="s">
        <v>120</v>
      </c>
      <c r="G495">
        <v>4</v>
      </c>
      <c r="H495">
        <v>2408.83</v>
      </c>
      <c r="I495">
        <v>0.08</v>
      </c>
      <c r="J495">
        <v>8864.49</v>
      </c>
      <c r="K495" t="s">
        <v>58</v>
      </c>
      <c r="L495" t="s">
        <v>34</v>
      </c>
      <c r="M495" t="s">
        <v>21</v>
      </c>
      <c r="N495" t="s">
        <v>22</v>
      </c>
      <c r="O495">
        <f t="shared" si="65"/>
        <v>9635.32</v>
      </c>
      <c r="P495">
        <f t="shared" si="66"/>
        <v>8864.4943999999996</v>
      </c>
      <c r="Q495">
        <f t="shared" si="67"/>
        <v>2189601.9989000014</v>
      </c>
      <c r="T495">
        <f t="shared" si="68"/>
        <v>6557.4564173228364</v>
      </c>
      <c r="U495">
        <f t="shared" si="69"/>
        <v>770.82560000000012</v>
      </c>
      <c r="V495" s="4">
        <f t="shared" si="70"/>
        <v>3.3211143999368991E-3</v>
      </c>
      <c r="W495">
        <f t="shared" si="71"/>
        <v>1</v>
      </c>
      <c r="X495">
        <f t="shared" si="72"/>
        <v>0</v>
      </c>
      <c r="Y495">
        <f t="shared" si="73"/>
        <v>0</v>
      </c>
    </row>
    <row r="496" spans="1:25" x14ac:dyDescent="0.25">
      <c r="A496" t="s">
        <v>557</v>
      </c>
      <c r="B496" s="1">
        <v>45707</v>
      </c>
      <c r="C496" t="s">
        <v>36</v>
      </c>
      <c r="D496" t="s">
        <v>16</v>
      </c>
      <c r="E496" t="s">
        <v>27</v>
      </c>
      <c r="F496" t="s">
        <v>28</v>
      </c>
      <c r="G496">
        <v>2</v>
      </c>
      <c r="H496">
        <v>3505.85</v>
      </c>
      <c r="I496">
        <v>0.17</v>
      </c>
      <c r="J496">
        <v>5819.71</v>
      </c>
      <c r="K496" t="s">
        <v>41</v>
      </c>
      <c r="L496" t="s">
        <v>29</v>
      </c>
      <c r="M496" t="s">
        <v>30</v>
      </c>
      <c r="N496" t="s">
        <v>22</v>
      </c>
      <c r="O496">
        <f t="shared" si="65"/>
        <v>7011.7</v>
      </c>
      <c r="P496">
        <f t="shared" si="66"/>
        <v>5819.7109999999993</v>
      </c>
      <c r="Q496">
        <f t="shared" si="67"/>
        <v>1975775.7839999988</v>
      </c>
      <c r="T496">
        <f t="shared" si="68"/>
        <v>7014.593770491806</v>
      </c>
      <c r="U496">
        <f t="shared" si="69"/>
        <v>1191.9890000000005</v>
      </c>
      <c r="V496" s="4">
        <f t="shared" si="70"/>
        <v>4.8490380364248327E-3</v>
      </c>
      <c r="W496">
        <f t="shared" si="71"/>
        <v>1</v>
      </c>
      <c r="X496">
        <f t="shared" si="72"/>
        <v>0</v>
      </c>
      <c r="Y496">
        <f t="shared" si="73"/>
        <v>0</v>
      </c>
    </row>
    <row r="497" spans="1:25" x14ac:dyDescent="0.25">
      <c r="A497" t="s">
        <v>558</v>
      </c>
      <c r="B497" s="1">
        <v>45731</v>
      </c>
      <c r="C497" t="s">
        <v>52</v>
      </c>
      <c r="D497" t="s">
        <v>25</v>
      </c>
      <c r="E497" t="s">
        <v>17</v>
      </c>
      <c r="F497" t="s">
        <v>32</v>
      </c>
      <c r="G497">
        <v>1</v>
      </c>
      <c r="H497">
        <v>2378.31</v>
      </c>
      <c r="I497">
        <v>0.24</v>
      </c>
      <c r="J497">
        <v>1807.52</v>
      </c>
      <c r="K497" t="s">
        <v>33</v>
      </c>
      <c r="L497" t="s">
        <v>34</v>
      </c>
      <c r="M497" t="s">
        <v>54</v>
      </c>
      <c r="N497" t="s">
        <v>22</v>
      </c>
      <c r="O497">
        <f t="shared" si="65"/>
        <v>2378.31</v>
      </c>
      <c r="P497">
        <f t="shared" si="66"/>
        <v>1807.5155999999999</v>
      </c>
      <c r="Q497">
        <f t="shared" si="67"/>
        <v>2058812.7634000003</v>
      </c>
      <c r="T497">
        <f t="shared" si="68"/>
        <v>6557.4564173228364</v>
      </c>
      <c r="U497">
        <f t="shared" si="69"/>
        <v>570.7944</v>
      </c>
      <c r="V497" s="4">
        <f t="shared" si="70"/>
        <v>1.0091199212886462E-2</v>
      </c>
      <c r="W497">
        <f t="shared" si="71"/>
        <v>1</v>
      </c>
      <c r="X497">
        <f t="shared" si="72"/>
        <v>0</v>
      </c>
      <c r="Y497">
        <f t="shared" si="73"/>
        <v>0</v>
      </c>
    </row>
    <row r="498" spans="1:25" x14ac:dyDescent="0.25">
      <c r="A498" t="s">
        <v>559</v>
      </c>
      <c r="B498" s="1">
        <v>45715</v>
      </c>
      <c r="C498" t="s">
        <v>24</v>
      </c>
      <c r="D498" t="s">
        <v>16</v>
      </c>
      <c r="E498" t="s">
        <v>99</v>
      </c>
      <c r="F498" t="s">
        <v>120</v>
      </c>
      <c r="G498">
        <v>4</v>
      </c>
      <c r="H498">
        <v>1232.73</v>
      </c>
      <c r="I498">
        <v>0.1</v>
      </c>
      <c r="J498">
        <v>4437.83</v>
      </c>
      <c r="K498" t="s">
        <v>46</v>
      </c>
      <c r="L498" t="s">
        <v>29</v>
      </c>
      <c r="M498" t="s">
        <v>21</v>
      </c>
      <c r="N498" t="s">
        <v>37</v>
      </c>
      <c r="O498">
        <f t="shared" si="65"/>
        <v>4930.92</v>
      </c>
      <c r="P498">
        <f t="shared" si="66"/>
        <v>4437.8280000000004</v>
      </c>
      <c r="Q498">
        <f t="shared" si="67"/>
        <v>2189601.9989000014</v>
      </c>
      <c r="T498">
        <f t="shared" si="68"/>
        <v>7014.593770491806</v>
      </c>
      <c r="U498">
        <f t="shared" si="69"/>
        <v>493.09199999999964</v>
      </c>
      <c r="V498" s="4">
        <f t="shared" si="70"/>
        <v>8.1120764482084488E-3</v>
      </c>
      <c r="W498">
        <f t="shared" si="71"/>
        <v>0</v>
      </c>
      <c r="X498">
        <f t="shared" si="72"/>
        <v>1</v>
      </c>
      <c r="Y498">
        <f t="shared" si="73"/>
        <v>0</v>
      </c>
    </row>
    <row r="499" spans="1:25" x14ac:dyDescent="0.25">
      <c r="A499" t="s">
        <v>560</v>
      </c>
      <c r="B499" s="1">
        <v>45690</v>
      </c>
      <c r="C499" t="s">
        <v>52</v>
      </c>
      <c r="D499" t="s">
        <v>43</v>
      </c>
      <c r="E499" t="s">
        <v>49</v>
      </c>
      <c r="F499" t="s">
        <v>56</v>
      </c>
      <c r="G499">
        <v>4</v>
      </c>
      <c r="H499">
        <v>2847.37</v>
      </c>
      <c r="I499">
        <v>0.18</v>
      </c>
      <c r="J499">
        <v>9339.3700000000008</v>
      </c>
      <c r="K499" t="s">
        <v>19</v>
      </c>
      <c r="L499" t="s">
        <v>29</v>
      </c>
      <c r="M499" t="s">
        <v>54</v>
      </c>
      <c r="N499" t="s">
        <v>37</v>
      </c>
      <c r="O499">
        <f t="shared" si="65"/>
        <v>11389.48</v>
      </c>
      <c r="P499">
        <f t="shared" si="66"/>
        <v>9339.3736000000008</v>
      </c>
      <c r="Q499">
        <f t="shared" si="67"/>
        <v>1954015.6870999979</v>
      </c>
      <c r="T499">
        <f t="shared" si="68"/>
        <v>7014.593770491806</v>
      </c>
      <c r="U499">
        <f t="shared" si="69"/>
        <v>2050.1063999999988</v>
      </c>
      <c r="V499" s="4">
        <f t="shared" si="70"/>
        <v>6.3216231118540973E-3</v>
      </c>
      <c r="W499">
        <f t="shared" si="71"/>
        <v>0</v>
      </c>
      <c r="X499">
        <f t="shared" si="72"/>
        <v>1</v>
      </c>
      <c r="Y499">
        <f t="shared" si="73"/>
        <v>0</v>
      </c>
    </row>
    <row r="500" spans="1:25" x14ac:dyDescent="0.25">
      <c r="A500" t="s">
        <v>561</v>
      </c>
      <c r="B500" s="1">
        <v>45745</v>
      </c>
      <c r="C500" t="s">
        <v>48</v>
      </c>
      <c r="D500" t="s">
        <v>39</v>
      </c>
      <c r="E500" t="s">
        <v>99</v>
      </c>
      <c r="F500" t="s">
        <v>111</v>
      </c>
      <c r="G500">
        <v>2</v>
      </c>
      <c r="H500">
        <v>190.02</v>
      </c>
      <c r="I500">
        <v>0.17</v>
      </c>
      <c r="J500">
        <v>315.43</v>
      </c>
      <c r="K500" t="s">
        <v>41</v>
      </c>
      <c r="L500" t="s">
        <v>29</v>
      </c>
      <c r="M500" t="s">
        <v>30</v>
      </c>
      <c r="N500" t="s">
        <v>22</v>
      </c>
      <c r="O500">
        <f t="shared" si="65"/>
        <v>380.04</v>
      </c>
      <c r="P500">
        <f t="shared" si="66"/>
        <v>315.4332</v>
      </c>
      <c r="Q500">
        <f t="shared" si="67"/>
        <v>2189601.9989000014</v>
      </c>
      <c r="T500">
        <f t="shared" si="68"/>
        <v>7014.593770491806</v>
      </c>
      <c r="U500">
        <f t="shared" si="69"/>
        <v>64.606800000000021</v>
      </c>
      <c r="V500" s="4">
        <f t="shared" si="70"/>
        <v>8.9464266919271659E-2</v>
      </c>
      <c r="W500">
        <f t="shared" si="71"/>
        <v>1</v>
      </c>
      <c r="X500">
        <f t="shared" si="72"/>
        <v>0</v>
      </c>
      <c r="Y500">
        <f t="shared" si="73"/>
        <v>0</v>
      </c>
    </row>
    <row r="501" spans="1:25" x14ac:dyDescent="0.25">
      <c r="A501" t="s">
        <v>562</v>
      </c>
      <c r="B501" s="1">
        <v>45821</v>
      </c>
      <c r="C501" t="s">
        <v>24</v>
      </c>
      <c r="D501" t="s">
        <v>43</v>
      </c>
      <c r="E501" t="s">
        <v>27</v>
      </c>
      <c r="F501" t="s">
        <v>28</v>
      </c>
      <c r="G501">
        <v>1</v>
      </c>
      <c r="H501">
        <v>4726.2700000000004</v>
      </c>
      <c r="I501">
        <v>0.24</v>
      </c>
      <c r="J501">
        <v>3591.97</v>
      </c>
      <c r="K501" t="s">
        <v>46</v>
      </c>
      <c r="L501" t="s">
        <v>34</v>
      </c>
      <c r="M501" t="s">
        <v>54</v>
      </c>
      <c r="N501" t="s">
        <v>22</v>
      </c>
      <c r="O501">
        <f t="shared" si="65"/>
        <v>4726.2700000000004</v>
      </c>
      <c r="P501">
        <f t="shared" si="66"/>
        <v>3591.9652000000006</v>
      </c>
      <c r="Q501">
        <f t="shared" si="67"/>
        <v>1975775.7839999988</v>
      </c>
      <c r="T501">
        <f t="shared" si="68"/>
        <v>6557.4564173228364</v>
      </c>
      <c r="U501">
        <f t="shared" si="69"/>
        <v>1134.3047999999999</v>
      </c>
      <c r="V501" s="4">
        <f t="shared" si="70"/>
        <v>5.0780001988883407E-3</v>
      </c>
      <c r="W501">
        <f t="shared" si="71"/>
        <v>1</v>
      </c>
      <c r="X501">
        <f t="shared" si="72"/>
        <v>0</v>
      </c>
      <c r="Y501">
        <f t="shared" si="73"/>
        <v>0</v>
      </c>
    </row>
    <row r="502" spans="1:25" x14ac:dyDescent="0.25">
      <c r="A502" t="s">
        <v>563</v>
      </c>
      <c r="B502" s="1">
        <v>45765</v>
      </c>
      <c r="C502" t="s">
        <v>24</v>
      </c>
      <c r="D502" t="s">
        <v>43</v>
      </c>
      <c r="E502" t="s">
        <v>49</v>
      </c>
      <c r="F502" t="s">
        <v>73</v>
      </c>
      <c r="G502">
        <v>5</v>
      </c>
      <c r="H502">
        <v>4376.24</v>
      </c>
      <c r="I502">
        <v>0.17</v>
      </c>
      <c r="J502">
        <v>18161.400000000001</v>
      </c>
      <c r="K502" t="s">
        <v>41</v>
      </c>
      <c r="L502" t="s">
        <v>29</v>
      </c>
      <c r="M502" t="s">
        <v>30</v>
      </c>
      <c r="N502" t="s">
        <v>22</v>
      </c>
      <c r="O502">
        <f t="shared" si="65"/>
        <v>21881.199999999997</v>
      </c>
      <c r="P502">
        <f t="shared" si="66"/>
        <v>18161.395999999997</v>
      </c>
      <c r="Q502">
        <f t="shared" si="67"/>
        <v>1954015.6870999979</v>
      </c>
      <c r="T502">
        <f t="shared" si="68"/>
        <v>7014.593770491806</v>
      </c>
      <c r="U502">
        <f t="shared" si="69"/>
        <v>3719.8040000000001</v>
      </c>
      <c r="V502" s="4">
        <f t="shared" si="70"/>
        <v>3.8846132753231092E-3</v>
      </c>
      <c r="W502">
        <f t="shared" si="71"/>
        <v>1</v>
      </c>
      <c r="X502">
        <f t="shared" si="72"/>
        <v>0</v>
      </c>
      <c r="Y502">
        <f t="shared" si="73"/>
        <v>0</v>
      </c>
    </row>
    <row r="503" spans="1:25" x14ac:dyDescent="0.25">
      <c r="A503" t="s">
        <v>564</v>
      </c>
      <c r="B503" s="1">
        <v>45796</v>
      </c>
      <c r="C503" t="s">
        <v>36</v>
      </c>
      <c r="D503" t="s">
        <v>43</v>
      </c>
      <c r="E503" t="s">
        <v>49</v>
      </c>
      <c r="F503" t="s">
        <v>53</v>
      </c>
      <c r="G503">
        <v>5</v>
      </c>
      <c r="H503">
        <v>745.68</v>
      </c>
      <c r="I503">
        <v>0.16</v>
      </c>
      <c r="J503">
        <v>3131.86</v>
      </c>
      <c r="K503" t="s">
        <v>46</v>
      </c>
      <c r="L503" t="s">
        <v>34</v>
      </c>
      <c r="M503" t="s">
        <v>21</v>
      </c>
      <c r="N503" t="s">
        <v>37</v>
      </c>
      <c r="O503">
        <f t="shared" si="65"/>
        <v>3728.3999999999996</v>
      </c>
      <c r="P503">
        <f t="shared" si="66"/>
        <v>3131.8559999999998</v>
      </c>
      <c r="Q503">
        <f t="shared" si="67"/>
        <v>1954015.6870999979</v>
      </c>
      <c r="T503">
        <f t="shared" si="68"/>
        <v>6557.4564173228364</v>
      </c>
      <c r="U503">
        <f t="shared" si="69"/>
        <v>596.54399999999987</v>
      </c>
      <c r="V503" s="4">
        <f t="shared" si="70"/>
        <v>2.1456925222615601E-2</v>
      </c>
      <c r="W503">
        <f t="shared" si="71"/>
        <v>0</v>
      </c>
      <c r="X503">
        <f t="shared" si="72"/>
        <v>1</v>
      </c>
      <c r="Y503">
        <f t="shared" si="73"/>
        <v>0</v>
      </c>
    </row>
    <row r="504" spans="1:25" x14ac:dyDescent="0.25">
      <c r="A504" t="s">
        <v>565</v>
      </c>
      <c r="B504" s="1">
        <v>45718</v>
      </c>
      <c r="C504" t="s">
        <v>48</v>
      </c>
      <c r="D504" t="s">
        <v>16</v>
      </c>
      <c r="E504" t="s">
        <v>99</v>
      </c>
      <c r="F504" t="s">
        <v>100</v>
      </c>
      <c r="G504">
        <v>5</v>
      </c>
      <c r="H504">
        <v>4593.8500000000004</v>
      </c>
      <c r="I504">
        <v>0.08</v>
      </c>
      <c r="J504">
        <v>21131.71</v>
      </c>
      <c r="K504" t="s">
        <v>19</v>
      </c>
      <c r="L504" t="s">
        <v>29</v>
      </c>
      <c r="M504" t="s">
        <v>21</v>
      </c>
      <c r="N504" t="s">
        <v>22</v>
      </c>
      <c r="O504">
        <f t="shared" si="65"/>
        <v>22969.25</v>
      </c>
      <c r="P504">
        <f t="shared" si="66"/>
        <v>21131.71</v>
      </c>
      <c r="Q504">
        <f t="shared" si="67"/>
        <v>2189601.9989000014</v>
      </c>
      <c r="T504">
        <f t="shared" si="68"/>
        <v>7014.593770491806</v>
      </c>
      <c r="U504">
        <f t="shared" si="69"/>
        <v>1837.5400000000009</v>
      </c>
      <c r="V504" s="4">
        <f t="shared" si="70"/>
        <v>1.741458689334654E-3</v>
      </c>
      <c r="W504">
        <f t="shared" si="71"/>
        <v>1</v>
      </c>
      <c r="X504">
        <f t="shared" si="72"/>
        <v>0</v>
      </c>
      <c r="Y504">
        <f t="shared" si="73"/>
        <v>0</v>
      </c>
    </row>
    <row r="505" spans="1:25" x14ac:dyDescent="0.25">
      <c r="A505" t="s">
        <v>566</v>
      </c>
      <c r="B505" s="1">
        <v>45778</v>
      </c>
      <c r="C505" t="s">
        <v>15</v>
      </c>
      <c r="D505" t="s">
        <v>39</v>
      </c>
      <c r="E505" t="s">
        <v>61</v>
      </c>
      <c r="F505" t="s">
        <v>62</v>
      </c>
      <c r="G505">
        <v>3</v>
      </c>
      <c r="H505">
        <v>2270.7199999999998</v>
      </c>
      <c r="I505">
        <v>0.23</v>
      </c>
      <c r="J505">
        <v>5245.36</v>
      </c>
      <c r="K505" t="s">
        <v>41</v>
      </c>
      <c r="L505" t="s">
        <v>34</v>
      </c>
      <c r="M505" t="s">
        <v>21</v>
      </c>
      <c r="N505" t="s">
        <v>22</v>
      </c>
      <c r="O505">
        <f t="shared" si="65"/>
        <v>6812.16</v>
      </c>
      <c r="P505">
        <f t="shared" si="66"/>
        <v>5245.3631999999998</v>
      </c>
      <c r="Q505">
        <f t="shared" si="67"/>
        <v>1802015.0199999986</v>
      </c>
      <c r="T505">
        <f t="shared" si="68"/>
        <v>6557.4564173228364</v>
      </c>
      <c r="U505">
        <f t="shared" si="69"/>
        <v>1566.7968000000001</v>
      </c>
      <c r="V505" s="4">
        <f t="shared" si="70"/>
        <v>1.0128945885005639E-2</v>
      </c>
      <c r="W505">
        <f t="shared" si="71"/>
        <v>1</v>
      </c>
      <c r="X505">
        <f t="shared" si="72"/>
        <v>0</v>
      </c>
      <c r="Y505">
        <f t="shared" si="73"/>
        <v>0</v>
      </c>
    </row>
    <row r="506" spans="1:25" x14ac:dyDescent="0.25">
      <c r="A506" t="s">
        <v>567</v>
      </c>
      <c r="B506" s="1">
        <v>45816</v>
      </c>
      <c r="C506" t="s">
        <v>52</v>
      </c>
      <c r="D506" t="s">
        <v>43</v>
      </c>
      <c r="E506" t="s">
        <v>61</v>
      </c>
      <c r="F506" t="s">
        <v>62</v>
      </c>
      <c r="G506">
        <v>5</v>
      </c>
      <c r="H506">
        <v>3123.04</v>
      </c>
      <c r="I506">
        <v>0.15</v>
      </c>
      <c r="J506">
        <v>13272.92</v>
      </c>
      <c r="K506" t="s">
        <v>19</v>
      </c>
      <c r="L506" t="s">
        <v>20</v>
      </c>
      <c r="M506" t="s">
        <v>21</v>
      </c>
      <c r="N506" t="s">
        <v>22</v>
      </c>
      <c r="O506">
        <f t="shared" si="65"/>
        <v>15615.2</v>
      </c>
      <c r="P506">
        <f t="shared" si="66"/>
        <v>13272.92</v>
      </c>
      <c r="Q506">
        <f t="shared" si="67"/>
        <v>1802015.0199999986</v>
      </c>
      <c r="T506">
        <f t="shared" si="68"/>
        <v>6400.6183730158691</v>
      </c>
      <c r="U506">
        <f t="shared" si="69"/>
        <v>2342.2800000000007</v>
      </c>
      <c r="V506" s="4">
        <f t="shared" si="70"/>
        <v>4.8030124494082681E-3</v>
      </c>
      <c r="W506">
        <f t="shared" si="71"/>
        <v>1</v>
      </c>
      <c r="X506">
        <f t="shared" si="72"/>
        <v>0</v>
      </c>
      <c r="Y506">
        <f t="shared" si="73"/>
        <v>0</v>
      </c>
    </row>
    <row r="507" spans="1:25" x14ac:dyDescent="0.25">
      <c r="A507" t="s">
        <v>568</v>
      </c>
      <c r="B507" s="1">
        <v>45786</v>
      </c>
      <c r="C507" t="s">
        <v>15</v>
      </c>
      <c r="D507" t="s">
        <v>39</v>
      </c>
      <c r="E507" t="s">
        <v>61</v>
      </c>
      <c r="F507" t="s">
        <v>62</v>
      </c>
      <c r="G507">
        <v>4</v>
      </c>
      <c r="H507">
        <v>757.02</v>
      </c>
      <c r="I507">
        <v>0.21</v>
      </c>
      <c r="J507">
        <v>2392.1799999999998</v>
      </c>
      <c r="K507" t="s">
        <v>58</v>
      </c>
      <c r="L507" t="s">
        <v>29</v>
      </c>
      <c r="M507" t="s">
        <v>30</v>
      </c>
      <c r="N507" t="s">
        <v>22</v>
      </c>
      <c r="O507">
        <f t="shared" si="65"/>
        <v>3028.08</v>
      </c>
      <c r="P507">
        <f t="shared" si="66"/>
        <v>2392.1831999999999</v>
      </c>
      <c r="Q507">
        <f t="shared" si="67"/>
        <v>1802015.0199999986</v>
      </c>
      <c r="T507">
        <f t="shared" si="68"/>
        <v>7014.593770491806</v>
      </c>
      <c r="U507">
        <f t="shared" si="69"/>
        <v>635.89679999999998</v>
      </c>
      <c r="V507" s="4">
        <f t="shared" si="70"/>
        <v>2.7740350320995484E-2</v>
      </c>
      <c r="W507">
        <f t="shared" si="71"/>
        <v>1</v>
      </c>
      <c r="X507">
        <f t="shared" si="72"/>
        <v>0</v>
      </c>
      <c r="Y507">
        <f t="shared" si="73"/>
        <v>0</v>
      </c>
    </row>
    <row r="508" spans="1:25" x14ac:dyDescent="0.25">
      <c r="A508" t="s">
        <v>569</v>
      </c>
      <c r="B508" s="1">
        <v>45762</v>
      </c>
      <c r="C508" t="s">
        <v>48</v>
      </c>
      <c r="D508" t="s">
        <v>39</v>
      </c>
      <c r="E508" t="s">
        <v>49</v>
      </c>
      <c r="F508" t="s">
        <v>50</v>
      </c>
      <c r="G508">
        <v>2</v>
      </c>
      <c r="H508">
        <v>1208.74</v>
      </c>
      <c r="I508">
        <v>0.1</v>
      </c>
      <c r="J508">
        <v>2175.73</v>
      </c>
      <c r="K508" t="s">
        <v>19</v>
      </c>
      <c r="L508" t="s">
        <v>20</v>
      </c>
      <c r="M508" t="s">
        <v>54</v>
      </c>
      <c r="N508" t="s">
        <v>59</v>
      </c>
      <c r="O508">
        <f t="shared" si="65"/>
        <v>2417.48</v>
      </c>
      <c r="P508">
        <f t="shared" si="66"/>
        <v>2175.732</v>
      </c>
      <c r="Q508">
        <f t="shared" si="67"/>
        <v>1954015.6870999979</v>
      </c>
      <c r="T508">
        <f t="shared" si="68"/>
        <v>6400.6183730158691</v>
      </c>
      <c r="U508">
        <f t="shared" si="69"/>
        <v>241.74800000000005</v>
      </c>
      <c r="V508" s="4">
        <f t="shared" si="70"/>
        <v>8.2730777503846973E-3</v>
      </c>
      <c r="W508">
        <f t="shared" si="71"/>
        <v>0</v>
      </c>
      <c r="X508">
        <f t="shared" si="72"/>
        <v>0</v>
      </c>
      <c r="Y508">
        <f t="shared" si="73"/>
        <v>0</v>
      </c>
    </row>
    <row r="509" spans="1:25" x14ac:dyDescent="0.25">
      <c r="A509" t="s">
        <v>570</v>
      </c>
      <c r="B509" s="1">
        <v>45661</v>
      </c>
      <c r="C509" t="s">
        <v>52</v>
      </c>
      <c r="D509" t="s">
        <v>25</v>
      </c>
      <c r="E509" t="s">
        <v>61</v>
      </c>
      <c r="F509" t="s">
        <v>75</v>
      </c>
      <c r="G509">
        <v>4</v>
      </c>
      <c r="H509">
        <v>4348.93</v>
      </c>
      <c r="I509">
        <v>0.12</v>
      </c>
      <c r="J509">
        <v>15308.23</v>
      </c>
      <c r="K509" t="s">
        <v>58</v>
      </c>
      <c r="L509" t="s">
        <v>20</v>
      </c>
      <c r="M509" t="s">
        <v>30</v>
      </c>
      <c r="N509" t="s">
        <v>37</v>
      </c>
      <c r="O509">
        <f t="shared" si="65"/>
        <v>17395.72</v>
      </c>
      <c r="P509">
        <f t="shared" si="66"/>
        <v>15308.233600000001</v>
      </c>
      <c r="Q509">
        <f t="shared" si="67"/>
        <v>1802015.0199999986</v>
      </c>
      <c r="T509">
        <f t="shared" si="68"/>
        <v>6400.6183730158691</v>
      </c>
      <c r="U509">
        <f t="shared" si="69"/>
        <v>2087.4863999999998</v>
      </c>
      <c r="V509" s="4">
        <f t="shared" si="70"/>
        <v>2.759299413878816E-3</v>
      </c>
      <c r="W509">
        <f t="shared" si="71"/>
        <v>0</v>
      </c>
      <c r="X509">
        <f t="shared" si="72"/>
        <v>1</v>
      </c>
      <c r="Y509">
        <f t="shared" si="73"/>
        <v>0</v>
      </c>
    </row>
    <row r="510" spans="1:25" x14ac:dyDescent="0.25">
      <c r="A510" t="s">
        <v>571</v>
      </c>
      <c r="B510" s="1">
        <v>45789</v>
      </c>
      <c r="C510" t="s">
        <v>24</v>
      </c>
      <c r="D510" t="s">
        <v>16</v>
      </c>
      <c r="E510" t="s">
        <v>49</v>
      </c>
      <c r="F510" t="s">
        <v>50</v>
      </c>
      <c r="G510">
        <v>4</v>
      </c>
      <c r="H510">
        <v>3628.98</v>
      </c>
      <c r="I510">
        <v>0.1</v>
      </c>
      <c r="J510">
        <v>13064.33</v>
      </c>
      <c r="K510" t="s">
        <v>33</v>
      </c>
      <c r="L510" t="s">
        <v>29</v>
      </c>
      <c r="M510" t="s">
        <v>21</v>
      </c>
      <c r="N510" t="s">
        <v>22</v>
      </c>
      <c r="O510">
        <f t="shared" si="65"/>
        <v>14515.92</v>
      </c>
      <c r="P510">
        <f t="shared" si="66"/>
        <v>13064.328</v>
      </c>
      <c r="Q510">
        <f t="shared" si="67"/>
        <v>1954015.6870999979</v>
      </c>
      <c r="T510">
        <f t="shared" si="68"/>
        <v>7014.593770491806</v>
      </c>
      <c r="U510">
        <f t="shared" si="69"/>
        <v>1451.5920000000006</v>
      </c>
      <c r="V510" s="4">
        <f t="shared" si="70"/>
        <v>2.7555952361269557E-3</v>
      </c>
      <c r="W510">
        <f t="shared" si="71"/>
        <v>1</v>
      </c>
      <c r="X510">
        <f t="shared" si="72"/>
        <v>0</v>
      </c>
      <c r="Y510">
        <f t="shared" si="73"/>
        <v>0</v>
      </c>
    </row>
    <row r="511" spans="1:25" x14ac:dyDescent="0.25">
      <c r="A511" t="s">
        <v>572</v>
      </c>
      <c r="B511" s="1">
        <v>45818</v>
      </c>
      <c r="C511" t="s">
        <v>24</v>
      </c>
      <c r="D511" t="s">
        <v>25</v>
      </c>
      <c r="E511" t="s">
        <v>49</v>
      </c>
      <c r="F511" t="s">
        <v>50</v>
      </c>
      <c r="G511">
        <v>5</v>
      </c>
      <c r="H511">
        <v>2038.49</v>
      </c>
      <c r="I511">
        <v>0.18</v>
      </c>
      <c r="J511">
        <v>8357.81</v>
      </c>
      <c r="K511" t="s">
        <v>19</v>
      </c>
      <c r="L511" t="s">
        <v>29</v>
      </c>
      <c r="M511" t="s">
        <v>21</v>
      </c>
      <c r="N511" t="s">
        <v>22</v>
      </c>
      <c r="O511">
        <f t="shared" si="65"/>
        <v>10192.450000000001</v>
      </c>
      <c r="P511">
        <f t="shared" si="66"/>
        <v>8357.8090000000011</v>
      </c>
      <c r="Q511">
        <f t="shared" si="67"/>
        <v>1954015.6870999979</v>
      </c>
      <c r="T511">
        <f t="shared" si="68"/>
        <v>7014.593770491806</v>
      </c>
      <c r="U511">
        <f t="shared" si="69"/>
        <v>1834.6409999999996</v>
      </c>
      <c r="V511" s="4">
        <f t="shared" si="70"/>
        <v>8.830065391539816E-3</v>
      </c>
      <c r="W511">
        <f t="shared" si="71"/>
        <v>1</v>
      </c>
      <c r="X511">
        <f t="shared" si="72"/>
        <v>0</v>
      </c>
      <c r="Y511">
        <f t="shared" si="73"/>
        <v>0</v>
      </c>
    </row>
    <row r="512" spans="1:25" x14ac:dyDescent="0.25">
      <c r="A512" t="s">
        <v>573</v>
      </c>
      <c r="B512" s="1">
        <v>45767</v>
      </c>
      <c r="C512" t="s">
        <v>15</v>
      </c>
      <c r="D512" t="s">
        <v>25</v>
      </c>
      <c r="E512" t="s">
        <v>17</v>
      </c>
      <c r="F512" t="s">
        <v>44</v>
      </c>
      <c r="G512">
        <v>3</v>
      </c>
      <c r="H512">
        <v>3891.02</v>
      </c>
      <c r="I512">
        <v>7.0000000000000007E-2</v>
      </c>
      <c r="J512">
        <v>10855.95</v>
      </c>
      <c r="K512" t="s">
        <v>41</v>
      </c>
      <c r="L512" t="s">
        <v>34</v>
      </c>
      <c r="M512" t="s">
        <v>54</v>
      </c>
      <c r="N512" t="s">
        <v>22</v>
      </c>
      <c r="O512">
        <f t="shared" si="65"/>
        <v>11673.06</v>
      </c>
      <c r="P512">
        <f t="shared" si="66"/>
        <v>10855.9458</v>
      </c>
      <c r="Q512">
        <f t="shared" si="67"/>
        <v>2058812.7634000003</v>
      </c>
      <c r="T512">
        <f t="shared" si="68"/>
        <v>6557.4564173228364</v>
      </c>
      <c r="U512">
        <f t="shared" si="69"/>
        <v>817.11419999999998</v>
      </c>
      <c r="V512" s="4">
        <f t="shared" si="70"/>
        <v>1.7990141402511426E-3</v>
      </c>
      <c r="W512">
        <f t="shared" si="71"/>
        <v>1</v>
      </c>
      <c r="X512">
        <f t="shared" si="72"/>
        <v>0</v>
      </c>
      <c r="Y512">
        <f t="shared" si="73"/>
        <v>0</v>
      </c>
    </row>
    <row r="513" spans="1:25" x14ac:dyDescent="0.25">
      <c r="A513" t="s">
        <v>574</v>
      </c>
      <c r="B513" s="1">
        <v>45718</v>
      </c>
      <c r="C513" t="s">
        <v>48</v>
      </c>
      <c r="D513" t="s">
        <v>43</v>
      </c>
      <c r="E513" t="s">
        <v>17</v>
      </c>
      <c r="F513" t="s">
        <v>44</v>
      </c>
      <c r="G513">
        <v>5</v>
      </c>
      <c r="H513">
        <v>654.54</v>
      </c>
      <c r="I513">
        <v>0.19</v>
      </c>
      <c r="J513">
        <v>2650.89</v>
      </c>
      <c r="K513" t="s">
        <v>41</v>
      </c>
      <c r="L513" t="s">
        <v>20</v>
      </c>
      <c r="M513" t="s">
        <v>21</v>
      </c>
      <c r="N513" t="s">
        <v>22</v>
      </c>
      <c r="O513">
        <f t="shared" si="65"/>
        <v>3272.7</v>
      </c>
      <c r="P513">
        <f t="shared" si="66"/>
        <v>2650.8870000000002</v>
      </c>
      <c r="Q513">
        <f t="shared" si="67"/>
        <v>2058812.7634000003</v>
      </c>
      <c r="T513">
        <f t="shared" si="68"/>
        <v>6400.6183730158691</v>
      </c>
      <c r="U513">
        <f t="shared" si="69"/>
        <v>621.81299999999965</v>
      </c>
      <c r="V513" s="4">
        <f t="shared" si="70"/>
        <v>2.9028019677941764E-2</v>
      </c>
      <c r="W513">
        <f t="shared" si="71"/>
        <v>1</v>
      </c>
      <c r="X513">
        <f t="shared" si="72"/>
        <v>0</v>
      </c>
      <c r="Y513">
        <f t="shared" si="73"/>
        <v>0</v>
      </c>
    </row>
    <row r="514" spans="1:25" x14ac:dyDescent="0.25">
      <c r="A514" t="s">
        <v>575</v>
      </c>
      <c r="B514" s="1">
        <v>45840</v>
      </c>
      <c r="C514" t="s">
        <v>24</v>
      </c>
      <c r="D514" t="s">
        <v>16</v>
      </c>
      <c r="E514" t="s">
        <v>99</v>
      </c>
      <c r="F514" t="s">
        <v>115</v>
      </c>
      <c r="G514">
        <v>5</v>
      </c>
      <c r="H514">
        <v>4493.43</v>
      </c>
      <c r="I514">
        <v>0.22</v>
      </c>
      <c r="J514">
        <v>17524.38</v>
      </c>
      <c r="K514" t="s">
        <v>19</v>
      </c>
      <c r="L514" t="s">
        <v>34</v>
      </c>
      <c r="M514" t="s">
        <v>30</v>
      </c>
      <c r="N514" t="s">
        <v>22</v>
      </c>
      <c r="O514">
        <f t="shared" ref="O514:O577" si="74">G:G*H:H</f>
        <v>22467.15</v>
      </c>
      <c r="P514">
        <f t="shared" ref="P514:P577" si="75">O:O*(1-I:I)</f>
        <v>17524.377</v>
      </c>
      <c r="Q514">
        <f t="shared" ref="Q514:Q577" si="76">SUMIF(E:E,E514,P:P)</f>
        <v>2189601.9989000014</v>
      </c>
      <c r="T514">
        <f t="shared" ref="T514:T577" si="77">AVERAGEIF(L:L,L514,J:J)</f>
        <v>6557.4564173228364</v>
      </c>
      <c r="U514">
        <f t="shared" ref="U514:U577" si="78">O514-P514</f>
        <v>4942.773000000001</v>
      </c>
      <c r="V514" s="4">
        <f t="shared" si="70"/>
        <v>4.8960371030593551E-3</v>
      </c>
      <c r="W514">
        <f t="shared" si="71"/>
        <v>1</v>
      </c>
      <c r="X514">
        <f t="shared" si="72"/>
        <v>0</v>
      </c>
      <c r="Y514">
        <f t="shared" si="73"/>
        <v>0</v>
      </c>
    </row>
    <row r="515" spans="1:25" x14ac:dyDescent="0.25">
      <c r="A515" t="s">
        <v>576</v>
      </c>
      <c r="B515" s="1">
        <v>45788</v>
      </c>
      <c r="C515" t="s">
        <v>24</v>
      </c>
      <c r="D515" t="s">
        <v>25</v>
      </c>
      <c r="E515" t="s">
        <v>61</v>
      </c>
      <c r="F515" t="s">
        <v>62</v>
      </c>
      <c r="G515">
        <v>4</v>
      </c>
      <c r="H515">
        <v>3206.95</v>
      </c>
      <c r="I515">
        <v>0.02</v>
      </c>
      <c r="J515">
        <v>12571.24</v>
      </c>
      <c r="K515" t="s">
        <v>58</v>
      </c>
      <c r="L515" t="s">
        <v>29</v>
      </c>
      <c r="M515" t="s">
        <v>21</v>
      </c>
      <c r="N515" t="s">
        <v>22</v>
      </c>
      <c r="O515">
        <f t="shared" si="74"/>
        <v>12827.8</v>
      </c>
      <c r="P515">
        <f t="shared" si="75"/>
        <v>12571.243999999999</v>
      </c>
      <c r="Q515">
        <f t="shared" si="76"/>
        <v>1802015.0199999986</v>
      </c>
      <c r="T515">
        <f t="shared" si="77"/>
        <v>7014.593770491806</v>
      </c>
      <c r="U515">
        <f t="shared" si="78"/>
        <v>256.55600000000049</v>
      </c>
      <c r="V515" s="4">
        <f t="shared" ref="V515:V578" si="79">I515/H515*100</f>
        <v>6.2364551988649652E-4</v>
      </c>
      <c r="W515">
        <f t="shared" ref="W515:W578" si="80">IF(N515="Delivered",1,0)</f>
        <v>1</v>
      </c>
      <c r="X515">
        <f t="shared" ref="X515:X578" si="81">IF(N515="Returned",1,0)</f>
        <v>0</v>
      </c>
      <c r="Y515">
        <f t="shared" ref="Y515:Y578" si="82">IF(N515="Cancelled",1,0)</f>
        <v>0</v>
      </c>
    </row>
    <row r="516" spans="1:25" x14ac:dyDescent="0.25">
      <c r="A516" t="s">
        <v>577</v>
      </c>
      <c r="B516" s="1">
        <v>45680</v>
      </c>
      <c r="C516" t="s">
        <v>48</v>
      </c>
      <c r="D516" t="s">
        <v>43</v>
      </c>
      <c r="E516" t="s">
        <v>27</v>
      </c>
      <c r="F516" t="s">
        <v>68</v>
      </c>
      <c r="G516">
        <v>1</v>
      </c>
      <c r="H516">
        <v>3864.48</v>
      </c>
      <c r="I516">
        <v>0.23</v>
      </c>
      <c r="J516">
        <v>2975.65</v>
      </c>
      <c r="K516" t="s">
        <v>33</v>
      </c>
      <c r="L516" t="s">
        <v>34</v>
      </c>
      <c r="M516" t="s">
        <v>21</v>
      </c>
      <c r="N516" t="s">
        <v>22</v>
      </c>
      <c r="O516">
        <f t="shared" si="74"/>
        <v>3864.48</v>
      </c>
      <c r="P516">
        <f t="shared" si="75"/>
        <v>2975.6496000000002</v>
      </c>
      <c r="Q516">
        <f t="shared" si="76"/>
        <v>1975775.7839999988</v>
      </c>
      <c r="T516">
        <f t="shared" si="77"/>
        <v>6557.4564173228364</v>
      </c>
      <c r="U516">
        <f t="shared" si="78"/>
        <v>888.83039999999983</v>
      </c>
      <c r="V516" s="4">
        <f t="shared" si="79"/>
        <v>5.951641618018466E-3</v>
      </c>
      <c r="W516">
        <f t="shared" si="80"/>
        <v>1</v>
      </c>
      <c r="X516">
        <f t="shared" si="81"/>
        <v>0</v>
      </c>
      <c r="Y516">
        <f t="shared" si="82"/>
        <v>0</v>
      </c>
    </row>
    <row r="517" spans="1:25" x14ac:dyDescent="0.25">
      <c r="A517" t="s">
        <v>578</v>
      </c>
      <c r="B517" s="1">
        <v>45842</v>
      </c>
      <c r="C517" t="s">
        <v>24</v>
      </c>
      <c r="D517" t="s">
        <v>43</v>
      </c>
      <c r="E517" t="s">
        <v>61</v>
      </c>
      <c r="F517" t="s">
        <v>75</v>
      </c>
      <c r="G517">
        <v>3</v>
      </c>
      <c r="H517">
        <v>3677.79</v>
      </c>
      <c r="I517">
        <v>0.24</v>
      </c>
      <c r="J517">
        <v>8385.36</v>
      </c>
      <c r="K517" t="s">
        <v>41</v>
      </c>
      <c r="L517" t="s">
        <v>34</v>
      </c>
      <c r="M517" t="s">
        <v>30</v>
      </c>
      <c r="N517" t="s">
        <v>22</v>
      </c>
      <c r="O517">
        <f t="shared" si="74"/>
        <v>11033.369999999999</v>
      </c>
      <c r="P517">
        <f t="shared" si="75"/>
        <v>8385.3611999999994</v>
      </c>
      <c r="Q517">
        <f t="shared" si="76"/>
        <v>1802015.0199999986</v>
      </c>
      <c r="T517">
        <f t="shared" si="77"/>
        <v>6557.4564173228364</v>
      </c>
      <c r="U517">
        <f t="shared" si="78"/>
        <v>2648.0087999999996</v>
      </c>
      <c r="V517" s="4">
        <f t="shared" si="79"/>
        <v>6.5256580718311818E-3</v>
      </c>
      <c r="W517">
        <f t="shared" si="80"/>
        <v>1</v>
      </c>
      <c r="X517">
        <f t="shared" si="81"/>
        <v>0</v>
      </c>
      <c r="Y517">
        <f t="shared" si="82"/>
        <v>0</v>
      </c>
    </row>
    <row r="518" spans="1:25" x14ac:dyDescent="0.25">
      <c r="A518" t="s">
        <v>579</v>
      </c>
      <c r="B518" s="1">
        <v>45830</v>
      </c>
      <c r="C518" t="s">
        <v>24</v>
      </c>
      <c r="D518" t="s">
        <v>16</v>
      </c>
      <c r="E518" t="s">
        <v>61</v>
      </c>
      <c r="F518" t="s">
        <v>75</v>
      </c>
      <c r="G518">
        <v>1</v>
      </c>
      <c r="H518">
        <v>2347.35</v>
      </c>
      <c r="I518">
        <v>0.21</v>
      </c>
      <c r="J518">
        <v>1854.41</v>
      </c>
      <c r="K518" t="s">
        <v>33</v>
      </c>
      <c r="L518" t="s">
        <v>34</v>
      </c>
      <c r="M518" t="s">
        <v>21</v>
      </c>
      <c r="N518" t="s">
        <v>22</v>
      </c>
      <c r="O518">
        <f t="shared" si="74"/>
        <v>2347.35</v>
      </c>
      <c r="P518">
        <f t="shared" si="75"/>
        <v>1854.4065000000001</v>
      </c>
      <c r="Q518">
        <f t="shared" si="76"/>
        <v>1802015.0199999986</v>
      </c>
      <c r="T518">
        <f t="shared" si="77"/>
        <v>6557.4564173228364</v>
      </c>
      <c r="U518">
        <f t="shared" si="78"/>
        <v>492.94349999999986</v>
      </c>
      <c r="V518" s="4">
        <f t="shared" si="79"/>
        <v>8.9462585468720046E-3</v>
      </c>
      <c r="W518">
        <f t="shared" si="80"/>
        <v>1</v>
      </c>
      <c r="X518">
        <f t="shared" si="81"/>
        <v>0</v>
      </c>
      <c r="Y518">
        <f t="shared" si="82"/>
        <v>0</v>
      </c>
    </row>
    <row r="519" spans="1:25" x14ac:dyDescent="0.25">
      <c r="A519" t="s">
        <v>580</v>
      </c>
      <c r="B519" s="1">
        <v>45686</v>
      </c>
      <c r="C519" t="s">
        <v>52</v>
      </c>
      <c r="D519" t="s">
        <v>16</v>
      </c>
      <c r="E519" t="s">
        <v>49</v>
      </c>
      <c r="F519" t="s">
        <v>73</v>
      </c>
      <c r="G519">
        <v>4</v>
      </c>
      <c r="H519">
        <v>2323.3200000000002</v>
      </c>
      <c r="I519">
        <v>0.11</v>
      </c>
      <c r="J519">
        <v>8271.02</v>
      </c>
      <c r="K519" t="s">
        <v>33</v>
      </c>
      <c r="L519" t="s">
        <v>29</v>
      </c>
      <c r="M519" t="s">
        <v>21</v>
      </c>
      <c r="N519" t="s">
        <v>22</v>
      </c>
      <c r="O519">
        <f t="shared" si="74"/>
        <v>9293.2800000000007</v>
      </c>
      <c r="P519">
        <f t="shared" si="75"/>
        <v>8271.0192000000006</v>
      </c>
      <c r="Q519">
        <f t="shared" si="76"/>
        <v>1954015.6870999979</v>
      </c>
      <c r="T519">
        <f t="shared" si="77"/>
        <v>7014.593770491806</v>
      </c>
      <c r="U519">
        <f t="shared" si="78"/>
        <v>1022.2608</v>
      </c>
      <c r="V519" s="4">
        <f t="shared" si="79"/>
        <v>4.734603928860423E-3</v>
      </c>
      <c r="W519">
        <f t="shared" si="80"/>
        <v>1</v>
      </c>
      <c r="X519">
        <f t="shared" si="81"/>
        <v>0</v>
      </c>
      <c r="Y519">
        <f t="shared" si="82"/>
        <v>0</v>
      </c>
    </row>
    <row r="520" spans="1:25" x14ac:dyDescent="0.25">
      <c r="A520" t="s">
        <v>581</v>
      </c>
      <c r="B520" s="1">
        <v>45711</v>
      </c>
      <c r="C520" t="s">
        <v>36</v>
      </c>
      <c r="D520" t="s">
        <v>16</v>
      </c>
      <c r="E520" t="s">
        <v>27</v>
      </c>
      <c r="F520" t="s">
        <v>28</v>
      </c>
      <c r="G520">
        <v>1</v>
      </c>
      <c r="H520">
        <v>1005.72</v>
      </c>
      <c r="I520">
        <v>0.01</v>
      </c>
      <c r="J520">
        <v>995.66</v>
      </c>
      <c r="K520" t="s">
        <v>33</v>
      </c>
      <c r="L520" t="s">
        <v>20</v>
      </c>
      <c r="M520" t="s">
        <v>30</v>
      </c>
      <c r="N520" t="s">
        <v>22</v>
      </c>
      <c r="O520">
        <f t="shared" si="74"/>
        <v>1005.72</v>
      </c>
      <c r="P520">
        <f t="shared" si="75"/>
        <v>995.66280000000006</v>
      </c>
      <c r="Q520">
        <f t="shared" si="76"/>
        <v>1975775.7839999988</v>
      </c>
      <c r="T520">
        <f t="shared" si="77"/>
        <v>6400.6183730158691</v>
      </c>
      <c r="U520">
        <f t="shared" si="78"/>
        <v>10.057199999999966</v>
      </c>
      <c r="V520" s="4">
        <f t="shared" si="79"/>
        <v>9.9431253231515725E-4</v>
      </c>
      <c r="W520">
        <f t="shared" si="80"/>
        <v>1</v>
      </c>
      <c r="X520">
        <f t="shared" si="81"/>
        <v>0</v>
      </c>
      <c r="Y520">
        <f t="shared" si="82"/>
        <v>0</v>
      </c>
    </row>
    <row r="521" spans="1:25" x14ac:dyDescent="0.25">
      <c r="A521" t="s">
        <v>582</v>
      </c>
      <c r="B521" s="1">
        <v>45682</v>
      </c>
      <c r="C521" t="s">
        <v>15</v>
      </c>
      <c r="D521" t="s">
        <v>39</v>
      </c>
      <c r="E521" t="s">
        <v>17</v>
      </c>
      <c r="F521" t="s">
        <v>32</v>
      </c>
      <c r="G521">
        <v>1</v>
      </c>
      <c r="H521">
        <v>2143.09</v>
      </c>
      <c r="I521">
        <v>0.04</v>
      </c>
      <c r="J521">
        <v>2057.37</v>
      </c>
      <c r="K521" t="s">
        <v>58</v>
      </c>
      <c r="L521" t="s">
        <v>20</v>
      </c>
      <c r="M521" t="s">
        <v>21</v>
      </c>
      <c r="N521" t="s">
        <v>22</v>
      </c>
      <c r="O521">
        <f t="shared" si="74"/>
        <v>2143.09</v>
      </c>
      <c r="P521">
        <f t="shared" si="75"/>
        <v>2057.3663999999999</v>
      </c>
      <c r="Q521">
        <f t="shared" si="76"/>
        <v>2058812.7634000003</v>
      </c>
      <c r="T521">
        <f t="shared" si="77"/>
        <v>6400.6183730158691</v>
      </c>
      <c r="U521">
        <f t="shared" si="78"/>
        <v>85.72360000000026</v>
      </c>
      <c r="V521" s="4">
        <f t="shared" si="79"/>
        <v>1.8664638442622567E-3</v>
      </c>
      <c r="W521">
        <f t="shared" si="80"/>
        <v>1</v>
      </c>
      <c r="X521">
        <f t="shared" si="81"/>
        <v>0</v>
      </c>
      <c r="Y521">
        <f t="shared" si="82"/>
        <v>0</v>
      </c>
    </row>
    <row r="522" spans="1:25" x14ac:dyDescent="0.25">
      <c r="A522" t="s">
        <v>583</v>
      </c>
      <c r="B522" s="1">
        <v>45832</v>
      </c>
      <c r="C522" t="s">
        <v>48</v>
      </c>
      <c r="D522" t="s">
        <v>25</v>
      </c>
      <c r="E522" t="s">
        <v>27</v>
      </c>
      <c r="F522" t="s">
        <v>68</v>
      </c>
      <c r="G522">
        <v>1</v>
      </c>
      <c r="H522">
        <v>556.32000000000005</v>
      </c>
      <c r="I522">
        <v>7.0000000000000007E-2</v>
      </c>
      <c r="J522">
        <v>517.38</v>
      </c>
      <c r="K522" t="s">
        <v>33</v>
      </c>
      <c r="L522" t="s">
        <v>34</v>
      </c>
      <c r="M522" t="s">
        <v>30</v>
      </c>
      <c r="N522" t="s">
        <v>88</v>
      </c>
      <c r="O522">
        <f t="shared" si="74"/>
        <v>556.32000000000005</v>
      </c>
      <c r="P522">
        <f t="shared" si="75"/>
        <v>517.37760000000003</v>
      </c>
      <c r="Q522">
        <f t="shared" si="76"/>
        <v>1975775.7839999988</v>
      </c>
      <c r="T522">
        <f t="shared" si="77"/>
        <v>6557.4564173228364</v>
      </c>
      <c r="U522">
        <f t="shared" si="78"/>
        <v>38.942400000000021</v>
      </c>
      <c r="V522" s="4">
        <f t="shared" si="79"/>
        <v>1.258268622375611E-2</v>
      </c>
      <c r="W522">
        <f t="shared" si="80"/>
        <v>0</v>
      </c>
      <c r="X522">
        <f t="shared" si="81"/>
        <v>0</v>
      </c>
      <c r="Y522">
        <f t="shared" si="82"/>
        <v>1</v>
      </c>
    </row>
    <row r="523" spans="1:25" x14ac:dyDescent="0.25">
      <c r="A523" t="s">
        <v>584</v>
      </c>
      <c r="B523" s="1">
        <v>45680</v>
      </c>
      <c r="C523" t="s">
        <v>15</v>
      </c>
      <c r="D523" t="s">
        <v>25</v>
      </c>
      <c r="E523" t="s">
        <v>49</v>
      </c>
      <c r="F523" t="s">
        <v>56</v>
      </c>
      <c r="G523">
        <v>1</v>
      </c>
      <c r="H523">
        <v>3503.64</v>
      </c>
      <c r="I523">
        <v>7.0000000000000007E-2</v>
      </c>
      <c r="J523">
        <v>3258.39</v>
      </c>
      <c r="K523" t="s">
        <v>41</v>
      </c>
      <c r="L523" t="s">
        <v>20</v>
      </c>
      <c r="M523" t="s">
        <v>21</v>
      </c>
      <c r="N523" t="s">
        <v>22</v>
      </c>
      <c r="O523">
        <f t="shared" si="74"/>
        <v>3503.64</v>
      </c>
      <c r="P523">
        <f t="shared" si="75"/>
        <v>3258.3851999999997</v>
      </c>
      <c r="Q523">
        <f t="shared" si="76"/>
        <v>1954015.6870999979</v>
      </c>
      <c r="T523">
        <f t="shared" si="77"/>
        <v>6400.6183730158691</v>
      </c>
      <c r="U523">
        <f t="shared" si="78"/>
        <v>245.25480000000016</v>
      </c>
      <c r="V523" s="4">
        <f t="shared" si="79"/>
        <v>1.9979221609526094E-3</v>
      </c>
      <c r="W523">
        <f t="shared" si="80"/>
        <v>1</v>
      </c>
      <c r="X523">
        <f t="shared" si="81"/>
        <v>0</v>
      </c>
      <c r="Y523">
        <f t="shared" si="82"/>
        <v>0</v>
      </c>
    </row>
    <row r="524" spans="1:25" x14ac:dyDescent="0.25">
      <c r="A524" t="s">
        <v>585</v>
      </c>
      <c r="B524" s="1">
        <v>45804</v>
      </c>
      <c r="C524" t="s">
        <v>24</v>
      </c>
      <c r="D524" t="s">
        <v>39</v>
      </c>
      <c r="E524" t="s">
        <v>61</v>
      </c>
      <c r="F524" t="s">
        <v>62</v>
      </c>
      <c r="G524">
        <v>5</v>
      </c>
      <c r="H524">
        <v>4937.2299999999996</v>
      </c>
      <c r="I524">
        <v>0.12</v>
      </c>
      <c r="J524">
        <v>21723.81</v>
      </c>
      <c r="K524" t="s">
        <v>33</v>
      </c>
      <c r="L524" t="s">
        <v>29</v>
      </c>
      <c r="M524" t="s">
        <v>21</v>
      </c>
      <c r="N524" t="s">
        <v>22</v>
      </c>
      <c r="O524">
        <f t="shared" si="74"/>
        <v>24686.149999999998</v>
      </c>
      <c r="P524">
        <f t="shared" si="75"/>
        <v>21723.811999999998</v>
      </c>
      <c r="Q524">
        <f t="shared" si="76"/>
        <v>1802015.0199999986</v>
      </c>
      <c r="T524">
        <f t="shared" si="77"/>
        <v>7014.593770491806</v>
      </c>
      <c r="U524">
        <f t="shared" si="78"/>
        <v>2962.3379999999997</v>
      </c>
      <c r="V524" s="4">
        <f t="shared" si="79"/>
        <v>2.4305126558819418E-3</v>
      </c>
      <c r="W524">
        <f t="shared" si="80"/>
        <v>1</v>
      </c>
      <c r="X524">
        <f t="shared" si="81"/>
        <v>0</v>
      </c>
      <c r="Y524">
        <f t="shared" si="82"/>
        <v>0</v>
      </c>
    </row>
    <row r="525" spans="1:25" x14ac:dyDescent="0.25">
      <c r="A525" t="s">
        <v>586</v>
      </c>
      <c r="B525" s="1">
        <v>45767</v>
      </c>
      <c r="C525" t="s">
        <v>36</v>
      </c>
      <c r="D525" t="s">
        <v>25</v>
      </c>
      <c r="E525" t="s">
        <v>99</v>
      </c>
      <c r="F525" t="s">
        <v>111</v>
      </c>
      <c r="G525">
        <v>3</v>
      </c>
      <c r="H525">
        <v>4642.82</v>
      </c>
      <c r="I525">
        <v>0.15</v>
      </c>
      <c r="J525">
        <v>11839.19</v>
      </c>
      <c r="K525" t="s">
        <v>33</v>
      </c>
      <c r="L525" t="s">
        <v>29</v>
      </c>
      <c r="M525" t="s">
        <v>30</v>
      </c>
      <c r="N525" t="s">
        <v>22</v>
      </c>
      <c r="O525">
        <f t="shared" si="74"/>
        <v>13928.46</v>
      </c>
      <c r="P525">
        <f t="shared" si="75"/>
        <v>11839.190999999999</v>
      </c>
      <c r="Q525">
        <f t="shared" si="76"/>
        <v>2189601.9989000014</v>
      </c>
      <c r="T525">
        <f t="shared" si="77"/>
        <v>7014.593770491806</v>
      </c>
      <c r="U525">
        <f t="shared" si="78"/>
        <v>2089.2690000000002</v>
      </c>
      <c r="V525" s="4">
        <f t="shared" si="79"/>
        <v>3.2307950771298479E-3</v>
      </c>
      <c r="W525">
        <f t="shared" si="80"/>
        <v>1</v>
      </c>
      <c r="X525">
        <f t="shared" si="81"/>
        <v>0</v>
      </c>
      <c r="Y525">
        <f t="shared" si="82"/>
        <v>0</v>
      </c>
    </row>
    <row r="526" spans="1:25" x14ac:dyDescent="0.25">
      <c r="A526" t="s">
        <v>587</v>
      </c>
      <c r="B526" s="1">
        <v>45690</v>
      </c>
      <c r="C526" t="s">
        <v>15</v>
      </c>
      <c r="D526" t="s">
        <v>43</v>
      </c>
      <c r="E526" t="s">
        <v>61</v>
      </c>
      <c r="F526" t="s">
        <v>75</v>
      </c>
      <c r="G526">
        <v>1</v>
      </c>
      <c r="H526">
        <v>217.54</v>
      </c>
      <c r="I526">
        <v>0.16</v>
      </c>
      <c r="J526">
        <v>182.73</v>
      </c>
      <c r="K526" t="s">
        <v>19</v>
      </c>
      <c r="L526" t="s">
        <v>20</v>
      </c>
      <c r="M526" t="s">
        <v>54</v>
      </c>
      <c r="N526" t="s">
        <v>88</v>
      </c>
      <c r="O526">
        <f t="shared" si="74"/>
        <v>217.54</v>
      </c>
      <c r="P526">
        <f t="shared" si="75"/>
        <v>182.7336</v>
      </c>
      <c r="Q526">
        <f t="shared" si="76"/>
        <v>1802015.0199999986</v>
      </c>
      <c r="T526">
        <f t="shared" si="77"/>
        <v>6400.6183730158691</v>
      </c>
      <c r="U526">
        <f t="shared" si="78"/>
        <v>34.806399999999996</v>
      </c>
      <c r="V526" s="4">
        <f t="shared" si="79"/>
        <v>7.3549692010664705E-2</v>
      </c>
      <c r="W526">
        <f t="shared" si="80"/>
        <v>0</v>
      </c>
      <c r="X526">
        <f t="shared" si="81"/>
        <v>0</v>
      </c>
      <c r="Y526">
        <f t="shared" si="82"/>
        <v>1</v>
      </c>
    </row>
    <row r="527" spans="1:25" x14ac:dyDescent="0.25">
      <c r="A527" t="s">
        <v>588</v>
      </c>
      <c r="B527" s="1">
        <v>45712</v>
      </c>
      <c r="C527" t="s">
        <v>24</v>
      </c>
      <c r="D527" t="s">
        <v>43</v>
      </c>
      <c r="E527" t="s">
        <v>49</v>
      </c>
      <c r="F527" t="s">
        <v>50</v>
      </c>
      <c r="G527">
        <v>5</v>
      </c>
      <c r="H527">
        <v>4049.61</v>
      </c>
      <c r="I527">
        <v>0.05</v>
      </c>
      <c r="J527">
        <v>19235.650000000001</v>
      </c>
      <c r="K527" t="s">
        <v>46</v>
      </c>
      <c r="L527" t="s">
        <v>34</v>
      </c>
      <c r="M527" t="s">
        <v>21</v>
      </c>
      <c r="N527" t="s">
        <v>22</v>
      </c>
      <c r="O527">
        <f t="shared" si="74"/>
        <v>20248.05</v>
      </c>
      <c r="P527">
        <f t="shared" si="75"/>
        <v>19235.647499999999</v>
      </c>
      <c r="Q527">
        <f t="shared" si="76"/>
        <v>1954015.6870999979</v>
      </c>
      <c r="T527">
        <f t="shared" si="77"/>
        <v>6557.4564173228364</v>
      </c>
      <c r="U527">
        <f t="shared" si="78"/>
        <v>1012.4025000000001</v>
      </c>
      <c r="V527" s="4">
        <f t="shared" si="79"/>
        <v>1.234686797000205E-3</v>
      </c>
      <c r="W527">
        <f t="shared" si="80"/>
        <v>1</v>
      </c>
      <c r="X527">
        <f t="shared" si="81"/>
        <v>0</v>
      </c>
      <c r="Y527">
        <f t="shared" si="82"/>
        <v>0</v>
      </c>
    </row>
    <row r="528" spans="1:25" x14ac:dyDescent="0.25">
      <c r="A528" t="s">
        <v>589</v>
      </c>
      <c r="B528" s="1">
        <v>45714</v>
      </c>
      <c r="C528" t="s">
        <v>15</v>
      </c>
      <c r="D528" t="s">
        <v>39</v>
      </c>
      <c r="E528" t="s">
        <v>99</v>
      </c>
      <c r="F528" t="s">
        <v>120</v>
      </c>
      <c r="G528">
        <v>5</v>
      </c>
      <c r="H528">
        <v>1687.23</v>
      </c>
      <c r="I528">
        <v>0</v>
      </c>
      <c r="J528">
        <v>8436.15</v>
      </c>
      <c r="K528" t="s">
        <v>46</v>
      </c>
      <c r="L528" t="s">
        <v>29</v>
      </c>
      <c r="M528" t="s">
        <v>21</v>
      </c>
      <c r="N528" t="s">
        <v>22</v>
      </c>
      <c r="O528">
        <f t="shared" si="74"/>
        <v>8436.15</v>
      </c>
      <c r="P528">
        <f t="shared" si="75"/>
        <v>8436.15</v>
      </c>
      <c r="Q528">
        <f t="shared" si="76"/>
        <v>2189601.9989000014</v>
      </c>
      <c r="T528">
        <f t="shared" si="77"/>
        <v>7014.593770491806</v>
      </c>
      <c r="U528">
        <f t="shared" si="78"/>
        <v>0</v>
      </c>
      <c r="V528" s="4">
        <f t="shared" si="79"/>
        <v>0</v>
      </c>
      <c r="W528">
        <f t="shared" si="80"/>
        <v>1</v>
      </c>
      <c r="X528">
        <f t="shared" si="81"/>
        <v>0</v>
      </c>
      <c r="Y528">
        <f t="shared" si="82"/>
        <v>0</v>
      </c>
    </row>
    <row r="529" spans="1:25" x14ac:dyDescent="0.25">
      <c r="A529" t="s">
        <v>590</v>
      </c>
      <c r="B529" s="1">
        <v>45777</v>
      </c>
      <c r="C529" t="s">
        <v>52</v>
      </c>
      <c r="D529" t="s">
        <v>16</v>
      </c>
      <c r="E529" t="s">
        <v>27</v>
      </c>
      <c r="F529" t="s">
        <v>79</v>
      </c>
      <c r="G529">
        <v>3</v>
      </c>
      <c r="H529">
        <v>4619.17</v>
      </c>
      <c r="I529">
        <v>0.12</v>
      </c>
      <c r="J529">
        <v>12194.61</v>
      </c>
      <c r="K529" t="s">
        <v>19</v>
      </c>
      <c r="L529" t="s">
        <v>34</v>
      </c>
      <c r="M529" t="s">
        <v>30</v>
      </c>
      <c r="N529" t="s">
        <v>22</v>
      </c>
      <c r="O529">
        <f t="shared" si="74"/>
        <v>13857.51</v>
      </c>
      <c r="P529">
        <f t="shared" si="75"/>
        <v>12194.6088</v>
      </c>
      <c r="Q529">
        <f t="shared" si="76"/>
        <v>1975775.7839999988</v>
      </c>
      <c r="T529">
        <f t="shared" si="77"/>
        <v>6557.4564173228364</v>
      </c>
      <c r="U529">
        <f t="shared" si="78"/>
        <v>1662.9012000000002</v>
      </c>
      <c r="V529" s="4">
        <f t="shared" si="79"/>
        <v>2.5978693141841497E-3</v>
      </c>
      <c r="W529">
        <f t="shared" si="80"/>
        <v>1</v>
      </c>
      <c r="X529">
        <f t="shared" si="81"/>
        <v>0</v>
      </c>
      <c r="Y529">
        <f t="shared" si="82"/>
        <v>0</v>
      </c>
    </row>
    <row r="530" spans="1:25" x14ac:dyDescent="0.25">
      <c r="A530" t="s">
        <v>591</v>
      </c>
      <c r="B530" s="1">
        <v>45700</v>
      </c>
      <c r="C530" t="s">
        <v>48</v>
      </c>
      <c r="D530" t="s">
        <v>16</v>
      </c>
      <c r="E530" t="s">
        <v>49</v>
      </c>
      <c r="F530" t="s">
        <v>73</v>
      </c>
      <c r="G530">
        <v>4</v>
      </c>
      <c r="H530">
        <v>3941.55</v>
      </c>
      <c r="I530">
        <v>0.1</v>
      </c>
      <c r="J530">
        <v>14189.58</v>
      </c>
      <c r="K530" t="s">
        <v>33</v>
      </c>
      <c r="L530" t="s">
        <v>34</v>
      </c>
      <c r="M530" t="s">
        <v>21</v>
      </c>
      <c r="N530" t="s">
        <v>88</v>
      </c>
      <c r="O530">
        <f t="shared" si="74"/>
        <v>15766.2</v>
      </c>
      <c r="P530">
        <f t="shared" si="75"/>
        <v>14189.580000000002</v>
      </c>
      <c r="Q530">
        <f t="shared" si="76"/>
        <v>1954015.6870999979</v>
      </c>
      <c r="T530">
        <f t="shared" si="77"/>
        <v>6557.4564173228364</v>
      </c>
      <c r="U530">
        <f t="shared" si="78"/>
        <v>1576.619999999999</v>
      </c>
      <c r="V530" s="4">
        <f t="shared" si="79"/>
        <v>2.5370729789042381E-3</v>
      </c>
      <c r="W530">
        <f t="shared" si="80"/>
        <v>0</v>
      </c>
      <c r="X530">
        <f t="shared" si="81"/>
        <v>0</v>
      </c>
      <c r="Y530">
        <f t="shared" si="82"/>
        <v>1</v>
      </c>
    </row>
    <row r="531" spans="1:25" x14ac:dyDescent="0.25">
      <c r="A531" t="s">
        <v>592</v>
      </c>
      <c r="B531" s="1">
        <v>45799</v>
      </c>
      <c r="C531" t="s">
        <v>36</v>
      </c>
      <c r="D531" t="s">
        <v>16</v>
      </c>
      <c r="E531" t="s">
        <v>99</v>
      </c>
      <c r="F531" t="s">
        <v>111</v>
      </c>
      <c r="G531">
        <v>2</v>
      </c>
      <c r="H531">
        <v>2929.25</v>
      </c>
      <c r="I531">
        <v>0.08</v>
      </c>
      <c r="J531">
        <v>5389.82</v>
      </c>
      <c r="K531" t="s">
        <v>33</v>
      </c>
      <c r="L531" t="s">
        <v>20</v>
      </c>
      <c r="M531" t="s">
        <v>30</v>
      </c>
      <c r="N531" t="s">
        <v>59</v>
      </c>
      <c r="O531">
        <f t="shared" si="74"/>
        <v>5858.5</v>
      </c>
      <c r="P531">
        <f t="shared" si="75"/>
        <v>5389.8200000000006</v>
      </c>
      <c r="Q531">
        <f t="shared" si="76"/>
        <v>2189601.9989000014</v>
      </c>
      <c r="T531">
        <f t="shared" si="77"/>
        <v>6400.6183730158691</v>
      </c>
      <c r="U531">
        <f t="shared" si="78"/>
        <v>468.67999999999938</v>
      </c>
      <c r="V531" s="4">
        <f t="shared" si="79"/>
        <v>2.7310745071263977E-3</v>
      </c>
      <c r="W531">
        <f t="shared" si="80"/>
        <v>0</v>
      </c>
      <c r="X531">
        <f t="shared" si="81"/>
        <v>0</v>
      </c>
      <c r="Y531">
        <f t="shared" si="82"/>
        <v>0</v>
      </c>
    </row>
    <row r="532" spans="1:25" x14ac:dyDescent="0.25">
      <c r="A532" t="s">
        <v>593</v>
      </c>
      <c r="B532" s="1">
        <v>45726</v>
      </c>
      <c r="C532" t="s">
        <v>15</v>
      </c>
      <c r="D532" t="s">
        <v>43</v>
      </c>
      <c r="E532" t="s">
        <v>99</v>
      </c>
      <c r="F532" t="s">
        <v>120</v>
      </c>
      <c r="G532">
        <v>5</v>
      </c>
      <c r="H532">
        <v>4227.79</v>
      </c>
      <c r="I532">
        <v>0.14000000000000001</v>
      </c>
      <c r="J532">
        <v>18179.5</v>
      </c>
      <c r="K532" t="s">
        <v>41</v>
      </c>
      <c r="L532" t="s">
        <v>29</v>
      </c>
      <c r="M532" t="s">
        <v>30</v>
      </c>
      <c r="N532" t="s">
        <v>22</v>
      </c>
      <c r="O532">
        <f t="shared" si="74"/>
        <v>21138.95</v>
      </c>
      <c r="P532">
        <f t="shared" si="75"/>
        <v>18179.496999999999</v>
      </c>
      <c r="Q532">
        <f t="shared" si="76"/>
        <v>2189601.9989000014</v>
      </c>
      <c r="T532">
        <f t="shared" si="77"/>
        <v>7014.593770491806</v>
      </c>
      <c r="U532">
        <f t="shared" si="78"/>
        <v>2959.4530000000013</v>
      </c>
      <c r="V532" s="4">
        <f t="shared" si="79"/>
        <v>3.3114227527857349E-3</v>
      </c>
      <c r="W532">
        <f t="shared" si="80"/>
        <v>1</v>
      </c>
      <c r="X532">
        <f t="shared" si="81"/>
        <v>0</v>
      </c>
      <c r="Y532">
        <f t="shared" si="82"/>
        <v>0</v>
      </c>
    </row>
    <row r="533" spans="1:25" x14ac:dyDescent="0.25">
      <c r="A533" t="s">
        <v>594</v>
      </c>
      <c r="B533" s="1">
        <v>45699</v>
      </c>
      <c r="C533" t="s">
        <v>24</v>
      </c>
      <c r="D533" t="s">
        <v>39</v>
      </c>
      <c r="E533" t="s">
        <v>99</v>
      </c>
      <c r="F533" t="s">
        <v>111</v>
      </c>
      <c r="G533">
        <v>1</v>
      </c>
      <c r="H533">
        <v>2535.5700000000002</v>
      </c>
      <c r="I533">
        <v>0.06</v>
      </c>
      <c r="J533">
        <v>2383.44</v>
      </c>
      <c r="K533" t="s">
        <v>46</v>
      </c>
      <c r="L533" t="s">
        <v>34</v>
      </c>
      <c r="M533" t="s">
        <v>30</v>
      </c>
      <c r="N533" t="s">
        <v>22</v>
      </c>
      <c r="O533">
        <f t="shared" si="74"/>
        <v>2535.5700000000002</v>
      </c>
      <c r="P533">
        <f t="shared" si="75"/>
        <v>2383.4358000000002</v>
      </c>
      <c r="Q533">
        <f t="shared" si="76"/>
        <v>2189601.9989000014</v>
      </c>
      <c r="T533">
        <f t="shared" si="77"/>
        <v>6557.4564173228364</v>
      </c>
      <c r="U533">
        <f t="shared" si="78"/>
        <v>152.13419999999996</v>
      </c>
      <c r="V533" s="4">
        <f t="shared" si="79"/>
        <v>2.3663318307126204E-3</v>
      </c>
      <c r="W533">
        <f t="shared" si="80"/>
        <v>1</v>
      </c>
      <c r="X533">
        <f t="shared" si="81"/>
        <v>0</v>
      </c>
      <c r="Y533">
        <f t="shared" si="82"/>
        <v>0</v>
      </c>
    </row>
    <row r="534" spans="1:25" x14ac:dyDescent="0.25">
      <c r="A534" t="s">
        <v>595</v>
      </c>
      <c r="B534" s="1">
        <v>45793</v>
      </c>
      <c r="C534" t="s">
        <v>24</v>
      </c>
      <c r="D534" t="s">
        <v>25</v>
      </c>
      <c r="E534" t="s">
        <v>99</v>
      </c>
      <c r="F534" t="s">
        <v>100</v>
      </c>
      <c r="G534">
        <v>2</v>
      </c>
      <c r="H534">
        <v>4575.43</v>
      </c>
      <c r="I534">
        <v>0.11</v>
      </c>
      <c r="J534">
        <v>8144.27</v>
      </c>
      <c r="K534" t="s">
        <v>46</v>
      </c>
      <c r="L534" t="s">
        <v>20</v>
      </c>
      <c r="M534" t="s">
        <v>54</v>
      </c>
      <c r="N534" t="s">
        <v>37</v>
      </c>
      <c r="O534">
        <f t="shared" si="74"/>
        <v>9150.86</v>
      </c>
      <c r="P534">
        <f t="shared" si="75"/>
        <v>8144.2654000000002</v>
      </c>
      <c r="Q534">
        <f t="shared" si="76"/>
        <v>2189601.9989000014</v>
      </c>
      <c r="T534">
        <f t="shared" si="77"/>
        <v>6400.6183730158691</v>
      </c>
      <c r="U534">
        <f t="shared" si="78"/>
        <v>1006.5946000000004</v>
      </c>
      <c r="V534" s="4">
        <f t="shared" si="79"/>
        <v>2.4041456212858681E-3</v>
      </c>
      <c r="W534">
        <f t="shared" si="80"/>
        <v>0</v>
      </c>
      <c r="X534">
        <f t="shared" si="81"/>
        <v>1</v>
      </c>
      <c r="Y534">
        <f t="shared" si="82"/>
        <v>0</v>
      </c>
    </row>
    <row r="535" spans="1:25" x14ac:dyDescent="0.25">
      <c r="A535" t="s">
        <v>596</v>
      </c>
      <c r="B535" s="1">
        <v>45783</v>
      </c>
      <c r="C535" t="s">
        <v>15</v>
      </c>
      <c r="D535" t="s">
        <v>43</v>
      </c>
      <c r="E535" t="s">
        <v>61</v>
      </c>
      <c r="F535" t="s">
        <v>75</v>
      </c>
      <c r="G535">
        <v>5</v>
      </c>
      <c r="H535">
        <v>1620.76</v>
      </c>
      <c r="I535">
        <v>0.08</v>
      </c>
      <c r="J535">
        <v>7455.5</v>
      </c>
      <c r="K535" t="s">
        <v>41</v>
      </c>
      <c r="L535" t="s">
        <v>29</v>
      </c>
      <c r="M535" t="s">
        <v>54</v>
      </c>
      <c r="N535" t="s">
        <v>22</v>
      </c>
      <c r="O535">
        <f t="shared" si="74"/>
        <v>8103.8</v>
      </c>
      <c r="P535">
        <f t="shared" si="75"/>
        <v>7455.4960000000001</v>
      </c>
      <c r="Q535">
        <f t="shared" si="76"/>
        <v>1802015.0199999986</v>
      </c>
      <c r="T535">
        <f t="shared" si="77"/>
        <v>7014.593770491806</v>
      </c>
      <c r="U535">
        <f t="shared" si="78"/>
        <v>648.30400000000009</v>
      </c>
      <c r="V535" s="4">
        <f t="shared" si="79"/>
        <v>4.9359559712727364E-3</v>
      </c>
      <c r="W535">
        <f t="shared" si="80"/>
        <v>1</v>
      </c>
      <c r="X535">
        <f t="shared" si="81"/>
        <v>0</v>
      </c>
      <c r="Y535">
        <f t="shared" si="82"/>
        <v>0</v>
      </c>
    </row>
    <row r="536" spans="1:25" x14ac:dyDescent="0.25">
      <c r="A536" t="s">
        <v>597</v>
      </c>
      <c r="B536" s="1">
        <v>45825</v>
      </c>
      <c r="C536" t="s">
        <v>48</v>
      </c>
      <c r="D536" t="s">
        <v>16</v>
      </c>
      <c r="E536" t="s">
        <v>17</v>
      </c>
      <c r="F536" t="s">
        <v>40</v>
      </c>
      <c r="G536">
        <v>1</v>
      </c>
      <c r="H536">
        <v>1623.81</v>
      </c>
      <c r="I536">
        <v>0.01</v>
      </c>
      <c r="J536">
        <v>1607.57</v>
      </c>
      <c r="K536" t="s">
        <v>33</v>
      </c>
      <c r="L536" t="s">
        <v>20</v>
      </c>
      <c r="M536" t="s">
        <v>21</v>
      </c>
      <c r="N536" t="s">
        <v>22</v>
      </c>
      <c r="O536">
        <f t="shared" si="74"/>
        <v>1623.81</v>
      </c>
      <c r="P536">
        <f t="shared" si="75"/>
        <v>1607.5718999999999</v>
      </c>
      <c r="Q536">
        <f t="shared" si="76"/>
        <v>2058812.7634000003</v>
      </c>
      <c r="T536">
        <f t="shared" si="77"/>
        <v>6400.6183730158691</v>
      </c>
      <c r="U536">
        <f t="shared" si="78"/>
        <v>16.238100000000031</v>
      </c>
      <c r="V536" s="4">
        <f t="shared" si="79"/>
        <v>6.1583559652915064E-4</v>
      </c>
      <c r="W536">
        <f t="shared" si="80"/>
        <v>1</v>
      </c>
      <c r="X536">
        <f t="shared" si="81"/>
        <v>0</v>
      </c>
      <c r="Y536">
        <f t="shared" si="82"/>
        <v>0</v>
      </c>
    </row>
    <row r="537" spans="1:25" x14ac:dyDescent="0.25">
      <c r="A537" t="s">
        <v>598</v>
      </c>
      <c r="B537" s="1">
        <v>45711</v>
      </c>
      <c r="C537" t="s">
        <v>36</v>
      </c>
      <c r="D537" t="s">
        <v>39</v>
      </c>
      <c r="E537" t="s">
        <v>17</v>
      </c>
      <c r="F537" t="s">
        <v>18</v>
      </c>
      <c r="G537">
        <v>5</v>
      </c>
      <c r="H537">
        <v>3816.62</v>
      </c>
      <c r="I537">
        <v>0.16</v>
      </c>
      <c r="J537">
        <v>16029.8</v>
      </c>
      <c r="K537" t="s">
        <v>46</v>
      </c>
      <c r="L537" t="s">
        <v>20</v>
      </c>
      <c r="M537" t="s">
        <v>54</v>
      </c>
      <c r="N537" t="s">
        <v>22</v>
      </c>
      <c r="O537">
        <f t="shared" si="74"/>
        <v>19083.099999999999</v>
      </c>
      <c r="P537">
        <f t="shared" si="75"/>
        <v>16029.803999999998</v>
      </c>
      <c r="Q537">
        <f t="shared" si="76"/>
        <v>2058812.7634000003</v>
      </c>
      <c r="T537">
        <f t="shared" si="77"/>
        <v>6400.6183730158691</v>
      </c>
      <c r="U537">
        <f t="shared" si="78"/>
        <v>3053.2960000000003</v>
      </c>
      <c r="V537" s="4">
        <f t="shared" si="79"/>
        <v>4.1921909962217884E-3</v>
      </c>
      <c r="W537">
        <f t="shared" si="80"/>
        <v>1</v>
      </c>
      <c r="X537">
        <f t="shared" si="81"/>
        <v>0</v>
      </c>
      <c r="Y537">
        <f t="shared" si="82"/>
        <v>0</v>
      </c>
    </row>
    <row r="538" spans="1:25" x14ac:dyDescent="0.25">
      <c r="A538" t="s">
        <v>599</v>
      </c>
      <c r="B538" s="1">
        <v>45758</v>
      </c>
      <c r="C538" t="s">
        <v>36</v>
      </c>
      <c r="D538" t="s">
        <v>16</v>
      </c>
      <c r="E538" t="s">
        <v>99</v>
      </c>
      <c r="F538" t="s">
        <v>111</v>
      </c>
      <c r="G538">
        <v>1</v>
      </c>
      <c r="H538">
        <v>1436.01</v>
      </c>
      <c r="I538">
        <v>0.04</v>
      </c>
      <c r="J538">
        <v>1378.57</v>
      </c>
      <c r="K538" t="s">
        <v>46</v>
      </c>
      <c r="L538" t="s">
        <v>34</v>
      </c>
      <c r="M538" t="s">
        <v>54</v>
      </c>
      <c r="N538" t="s">
        <v>59</v>
      </c>
      <c r="O538">
        <f t="shared" si="74"/>
        <v>1436.01</v>
      </c>
      <c r="P538">
        <f t="shared" si="75"/>
        <v>1378.5696</v>
      </c>
      <c r="Q538">
        <f t="shared" si="76"/>
        <v>2189601.9989000014</v>
      </c>
      <c r="T538">
        <f t="shared" si="77"/>
        <v>6557.4564173228364</v>
      </c>
      <c r="U538">
        <f t="shared" si="78"/>
        <v>57.440399999999954</v>
      </c>
      <c r="V538" s="4">
        <f t="shared" si="79"/>
        <v>2.7854959227303429E-3</v>
      </c>
      <c r="W538">
        <f t="shared" si="80"/>
        <v>0</v>
      </c>
      <c r="X538">
        <f t="shared" si="81"/>
        <v>0</v>
      </c>
      <c r="Y538">
        <f t="shared" si="82"/>
        <v>0</v>
      </c>
    </row>
    <row r="539" spans="1:25" x14ac:dyDescent="0.25">
      <c r="A539" t="s">
        <v>600</v>
      </c>
      <c r="B539" s="1">
        <v>45754</v>
      </c>
      <c r="C539" t="s">
        <v>52</v>
      </c>
      <c r="D539" t="s">
        <v>39</v>
      </c>
      <c r="E539" t="s">
        <v>27</v>
      </c>
      <c r="F539" t="s">
        <v>79</v>
      </c>
      <c r="G539">
        <v>5</v>
      </c>
      <c r="H539">
        <v>1660.58</v>
      </c>
      <c r="I539">
        <v>0.04</v>
      </c>
      <c r="J539">
        <v>7970.78</v>
      </c>
      <c r="K539" t="s">
        <v>33</v>
      </c>
      <c r="L539" t="s">
        <v>34</v>
      </c>
      <c r="M539" t="s">
        <v>21</v>
      </c>
      <c r="N539" t="s">
        <v>22</v>
      </c>
      <c r="O539">
        <f t="shared" si="74"/>
        <v>8302.9</v>
      </c>
      <c r="P539">
        <f t="shared" si="75"/>
        <v>7970.7839999999997</v>
      </c>
      <c r="Q539">
        <f t="shared" si="76"/>
        <v>1975775.7839999988</v>
      </c>
      <c r="T539">
        <f t="shared" si="77"/>
        <v>6557.4564173228364</v>
      </c>
      <c r="U539">
        <f t="shared" si="78"/>
        <v>332.11599999999999</v>
      </c>
      <c r="V539" s="4">
        <f t="shared" si="79"/>
        <v>2.4087969263751224E-3</v>
      </c>
      <c r="W539">
        <f t="shared" si="80"/>
        <v>1</v>
      </c>
      <c r="X539">
        <f t="shared" si="81"/>
        <v>0</v>
      </c>
      <c r="Y539">
        <f t="shared" si="82"/>
        <v>0</v>
      </c>
    </row>
    <row r="540" spans="1:25" x14ac:dyDescent="0.25">
      <c r="A540" t="s">
        <v>601</v>
      </c>
      <c r="B540" s="1">
        <v>45708</v>
      </c>
      <c r="C540" t="s">
        <v>15</v>
      </c>
      <c r="D540" t="s">
        <v>16</v>
      </c>
      <c r="E540" t="s">
        <v>61</v>
      </c>
      <c r="F540" t="s">
        <v>62</v>
      </c>
      <c r="G540">
        <v>5</v>
      </c>
      <c r="H540">
        <v>2273.87</v>
      </c>
      <c r="I540">
        <v>0.03</v>
      </c>
      <c r="J540">
        <v>11028.27</v>
      </c>
      <c r="K540" t="s">
        <v>33</v>
      </c>
      <c r="L540" t="s">
        <v>34</v>
      </c>
      <c r="M540" t="s">
        <v>30</v>
      </c>
      <c r="N540" t="s">
        <v>22</v>
      </c>
      <c r="O540">
        <f t="shared" si="74"/>
        <v>11369.349999999999</v>
      </c>
      <c r="P540">
        <f t="shared" si="75"/>
        <v>11028.269499999999</v>
      </c>
      <c r="Q540">
        <f t="shared" si="76"/>
        <v>1802015.0199999986</v>
      </c>
      <c r="T540">
        <f t="shared" si="77"/>
        <v>6557.4564173228364</v>
      </c>
      <c r="U540">
        <f t="shared" si="78"/>
        <v>341.08050000000003</v>
      </c>
      <c r="V540" s="4">
        <f t="shared" si="79"/>
        <v>1.3193366375386455E-3</v>
      </c>
      <c r="W540">
        <f t="shared" si="80"/>
        <v>1</v>
      </c>
      <c r="X540">
        <f t="shared" si="81"/>
        <v>0</v>
      </c>
      <c r="Y540">
        <f t="shared" si="82"/>
        <v>0</v>
      </c>
    </row>
    <row r="541" spans="1:25" x14ac:dyDescent="0.25">
      <c r="A541" t="s">
        <v>602</v>
      </c>
      <c r="B541" s="1">
        <v>45835</v>
      </c>
      <c r="C541" t="s">
        <v>48</v>
      </c>
      <c r="D541" t="s">
        <v>25</v>
      </c>
      <c r="E541" t="s">
        <v>17</v>
      </c>
      <c r="F541" t="s">
        <v>18</v>
      </c>
      <c r="G541">
        <v>5</v>
      </c>
      <c r="H541">
        <v>4467.25</v>
      </c>
      <c r="I541">
        <v>0.16</v>
      </c>
      <c r="J541">
        <v>18762.45</v>
      </c>
      <c r="K541" t="s">
        <v>41</v>
      </c>
      <c r="L541" t="s">
        <v>20</v>
      </c>
      <c r="M541" t="s">
        <v>21</v>
      </c>
      <c r="N541" t="s">
        <v>22</v>
      </c>
      <c r="O541">
        <f t="shared" si="74"/>
        <v>22336.25</v>
      </c>
      <c r="P541">
        <f t="shared" si="75"/>
        <v>18762.45</v>
      </c>
      <c r="Q541">
        <f t="shared" si="76"/>
        <v>2058812.7634000003</v>
      </c>
      <c r="T541">
        <f t="shared" si="77"/>
        <v>6400.6183730158691</v>
      </c>
      <c r="U541">
        <f t="shared" si="78"/>
        <v>3573.7999999999993</v>
      </c>
      <c r="V541" s="4">
        <f t="shared" si="79"/>
        <v>3.5816218031227264E-3</v>
      </c>
      <c r="W541">
        <f t="shared" si="80"/>
        <v>1</v>
      </c>
      <c r="X541">
        <f t="shared" si="81"/>
        <v>0</v>
      </c>
      <c r="Y541">
        <f t="shared" si="82"/>
        <v>0</v>
      </c>
    </row>
    <row r="542" spans="1:25" x14ac:dyDescent="0.25">
      <c r="A542" t="s">
        <v>603</v>
      </c>
      <c r="B542" s="1">
        <v>45836</v>
      </c>
      <c r="C542" t="s">
        <v>52</v>
      </c>
      <c r="D542" t="s">
        <v>25</v>
      </c>
      <c r="E542" t="s">
        <v>99</v>
      </c>
      <c r="F542" t="s">
        <v>111</v>
      </c>
      <c r="G542">
        <v>4</v>
      </c>
      <c r="H542">
        <v>2882.17</v>
      </c>
      <c r="I542">
        <v>0.02</v>
      </c>
      <c r="J542">
        <v>11298.11</v>
      </c>
      <c r="K542" t="s">
        <v>33</v>
      </c>
      <c r="L542" t="s">
        <v>20</v>
      </c>
      <c r="M542" t="s">
        <v>21</v>
      </c>
      <c r="N542" t="s">
        <v>22</v>
      </c>
      <c r="O542">
        <f t="shared" si="74"/>
        <v>11528.68</v>
      </c>
      <c r="P542">
        <f t="shared" si="75"/>
        <v>11298.106400000001</v>
      </c>
      <c r="Q542">
        <f t="shared" si="76"/>
        <v>2189601.9989000014</v>
      </c>
      <c r="T542">
        <f t="shared" si="77"/>
        <v>6400.6183730158691</v>
      </c>
      <c r="U542">
        <f t="shared" si="78"/>
        <v>230.57359999999971</v>
      </c>
      <c r="V542" s="4">
        <f t="shared" si="79"/>
        <v>6.9392159379911666E-4</v>
      </c>
      <c r="W542">
        <f t="shared" si="80"/>
        <v>1</v>
      </c>
      <c r="X542">
        <f t="shared" si="81"/>
        <v>0</v>
      </c>
      <c r="Y542">
        <f t="shared" si="82"/>
        <v>0</v>
      </c>
    </row>
    <row r="543" spans="1:25" x14ac:dyDescent="0.25">
      <c r="A543" t="s">
        <v>604</v>
      </c>
      <c r="B543" s="1">
        <v>45824</v>
      </c>
      <c r="C543" t="s">
        <v>48</v>
      </c>
      <c r="D543" t="s">
        <v>25</v>
      </c>
      <c r="E543" t="s">
        <v>99</v>
      </c>
      <c r="F543" t="s">
        <v>115</v>
      </c>
      <c r="G543">
        <v>2</v>
      </c>
      <c r="H543">
        <v>4319.37</v>
      </c>
      <c r="I543">
        <v>0.15</v>
      </c>
      <c r="J543">
        <v>7342.93</v>
      </c>
      <c r="K543" t="s">
        <v>19</v>
      </c>
      <c r="L543" t="s">
        <v>20</v>
      </c>
      <c r="M543" t="s">
        <v>30</v>
      </c>
      <c r="N543" t="s">
        <v>22</v>
      </c>
      <c r="O543">
        <f t="shared" si="74"/>
        <v>8638.74</v>
      </c>
      <c r="P543">
        <f t="shared" si="75"/>
        <v>7342.9289999999992</v>
      </c>
      <c r="Q543">
        <f t="shared" si="76"/>
        <v>2189601.9989000014</v>
      </c>
      <c r="T543">
        <f t="shared" si="77"/>
        <v>6400.6183730158691</v>
      </c>
      <c r="U543">
        <f t="shared" si="78"/>
        <v>1295.8110000000006</v>
      </c>
      <c r="V543" s="4">
        <f t="shared" si="79"/>
        <v>3.4727286618187374E-3</v>
      </c>
      <c r="W543">
        <f t="shared" si="80"/>
        <v>1</v>
      </c>
      <c r="X543">
        <f t="shared" si="81"/>
        <v>0</v>
      </c>
      <c r="Y543">
        <f t="shared" si="82"/>
        <v>0</v>
      </c>
    </row>
    <row r="544" spans="1:25" x14ac:dyDescent="0.25">
      <c r="A544" t="s">
        <v>605</v>
      </c>
      <c r="B544" s="1">
        <v>45669</v>
      </c>
      <c r="C544" t="s">
        <v>48</v>
      </c>
      <c r="D544" t="s">
        <v>43</v>
      </c>
      <c r="E544" t="s">
        <v>99</v>
      </c>
      <c r="F544" t="s">
        <v>111</v>
      </c>
      <c r="G544">
        <v>1</v>
      </c>
      <c r="H544">
        <v>2429.14</v>
      </c>
      <c r="I544">
        <v>0.09</v>
      </c>
      <c r="J544">
        <v>2210.52</v>
      </c>
      <c r="K544" t="s">
        <v>41</v>
      </c>
      <c r="L544" t="s">
        <v>20</v>
      </c>
      <c r="M544" t="s">
        <v>30</v>
      </c>
      <c r="N544" t="s">
        <v>22</v>
      </c>
      <c r="O544">
        <f t="shared" si="74"/>
        <v>2429.14</v>
      </c>
      <c r="P544">
        <f t="shared" si="75"/>
        <v>2210.5174000000002</v>
      </c>
      <c r="Q544">
        <f t="shared" si="76"/>
        <v>2189601.9989000014</v>
      </c>
      <c r="T544">
        <f t="shared" si="77"/>
        <v>6400.6183730158691</v>
      </c>
      <c r="U544">
        <f t="shared" si="78"/>
        <v>218.62259999999969</v>
      </c>
      <c r="V544" s="4">
        <f t="shared" si="79"/>
        <v>3.7050149435602724E-3</v>
      </c>
      <c r="W544">
        <f t="shared" si="80"/>
        <v>1</v>
      </c>
      <c r="X544">
        <f t="shared" si="81"/>
        <v>0</v>
      </c>
      <c r="Y544">
        <f t="shared" si="82"/>
        <v>0</v>
      </c>
    </row>
    <row r="545" spans="1:25" x14ac:dyDescent="0.25">
      <c r="A545" t="s">
        <v>606</v>
      </c>
      <c r="B545" s="1">
        <v>45677</v>
      </c>
      <c r="C545" t="s">
        <v>36</v>
      </c>
      <c r="D545" t="s">
        <v>25</v>
      </c>
      <c r="E545" t="s">
        <v>99</v>
      </c>
      <c r="F545" t="s">
        <v>100</v>
      </c>
      <c r="G545">
        <v>1</v>
      </c>
      <c r="H545">
        <v>1696.76</v>
      </c>
      <c r="I545">
        <v>0.16</v>
      </c>
      <c r="J545">
        <v>1425.28</v>
      </c>
      <c r="K545" t="s">
        <v>58</v>
      </c>
      <c r="L545" t="s">
        <v>34</v>
      </c>
      <c r="M545" t="s">
        <v>30</v>
      </c>
      <c r="N545" t="s">
        <v>22</v>
      </c>
      <c r="O545">
        <f t="shared" si="74"/>
        <v>1696.76</v>
      </c>
      <c r="P545">
        <f t="shared" si="75"/>
        <v>1425.2783999999999</v>
      </c>
      <c r="Q545">
        <f t="shared" si="76"/>
        <v>2189601.9989000014</v>
      </c>
      <c r="T545">
        <f t="shared" si="77"/>
        <v>6557.4564173228364</v>
      </c>
      <c r="U545">
        <f t="shared" si="78"/>
        <v>271.48160000000007</v>
      </c>
      <c r="V545" s="4">
        <f t="shared" si="79"/>
        <v>9.4297366746033621E-3</v>
      </c>
      <c r="W545">
        <f t="shared" si="80"/>
        <v>1</v>
      </c>
      <c r="X545">
        <f t="shared" si="81"/>
        <v>0</v>
      </c>
      <c r="Y545">
        <f t="shared" si="82"/>
        <v>0</v>
      </c>
    </row>
    <row r="546" spans="1:25" x14ac:dyDescent="0.25">
      <c r="A546" t="s">
        <v>607</v>
      </c>
      <c r="B546" s="1">
        <v>45783</v>
      </c>
      <c r="C546" t="s">
        <v>36</v>
      </c>
      <c r="D546" t="s">
        <v>43</v>
      </c>
      <c r="E546" t="s">
        <v>49</v>
      </c>
      <c r="F546" t="s">
        <v>73</v>
      </c>
      <c r="G546">
        <v>2</v>
      </c>
      <c r="H546">
        <v>4872.07</v>
      </c>
      <c r="I546">
        <v>0.1</v>
      </c>
      <c r="J546">
        <v>8769.73</v>
      </c>
      <c r="K546" t="s">
        <v>19</v>
      </c>
      <c r="L546" t="s">
        <v>29</v>
      </c>
      <c r="M546" t="s">
        <v>30</v>
      </c>
      <c r="N546" t="s">
        <v>88</v>
      </c>
      <c r="O546">
        <f t="shared" si="74"/>
        <v>9744.14</v>
      </c>
      <c r="P546">
        <f t="shared" si="75"/>
        <v>8769.7260000000006</v>
      </c>
      <c r="Q546">
        <f t="shared" si="76"/>
        <v>1954015.6870999979</v>
      </c>
      <c r="T546">
        <f t="shared" si="77"/>
        <v>7014.593770491806</v>
      </c>
      <c r="U546">
        <f t="shared" si="78"/>
        <v>974.41399999999885</v>
      </c>
      <c r="V546" s="4">
        <f t="shared" si="79"/>
        <v>2.0525156658258198E-3</v>
      </c>
      <c r="W546">
        <f t="shared" si="80"/>
        <v>0</v>
      </c>
      <c r="X546">
        <f t="shared" si="81"/>
        <v>0</v>
      </c>
      <c r="Y546">
        <f t="shared" si="82"/>
        <v>1</v>
      </c>
    </row>
    <row r="547" spans="1:25" x14ac:dyDescent="0.25">
      <c r="A547" t="s">
        <v>608</v>
      </c>
      <c r="B547" s="1">
        <v>45742</v>
      </c>
      <c r="C547" t="s">
        <v>48</v>
      </c>
      <c r="D547" t="s">
        <v>16</v>
      </c>
      <c r="E547" t="s">
        <v>27</v>
      </c>
      <c r="F547" t="s">
        <v>87</v>
      </c>
      <c r="G547">
        <v>5</v>
      </c>
      <c r="H547">
        <v>3501.25</v>
      </c>
      <c r="I547">
        <v>0.04</v>
      </c>
      <c r="J547">
        <v>16806</v>
      </c>
      <c r="K547" t="s">
        <v>33</v>
      </c>
      <c r="L547" t="s">
        <v>34</v>
      </c>
      <c r="M547" t="s">
        <v>21</v>
      </c>
      <c r="N547" t="s">
        <v>22</v>
      </c>
      <c r="O547">
        <f t="shared" si="74"/>
        <v>17506.25</v>
      </c>
      <c r="P547">
        <f t="shared" si="75"/>
        <v>16806</v>
      </c>
      <c r="Q547">
        <f t="shared" si="76"/>
        <v>1975775.7839999988</v>
      </c>
      <c r="T547">
        <f t="shared" si="77"/>
        <v>6557.4564173228364</v>
      </c>
      <c r="U547">
        <f t="shared" si="78"/>
        <v>700.25</v>
      </c>
      <c r="V547" s="4">
        <f t="shared" si="79"/>
        <v>1.1424491253123885E-3</v>
      </c>
      <c r="W547">
        <f t="shared" si="80"/>
        <v>1</v>
      </c>
      <c r="X547">
        <f t="shared" si="81"/>
        <v>0</v>
      </c>
      <c r="Y547">
        <f t="shared" si="82"/>
        <v>0</v>
      </c>
    </row>
    <row r="548" spans="1:25" x14ac:dyDescent="0.25">
      <c r="A548" t="s">
        <v>609</v>
      </c>
      <c r="B548" s="1">
        <v>45821</v>
      </c>
      <c r="C548" t="s">
        <v>24</v>
      </c>
      <c r="D548" t="s">
        <v>43</v>
      </c>
      <c r="E548" t="s">
        <v>27</v>
      </c>
      <c r="F548" t="s">
        <v>87</v>
      </c>
      <c r="G548">
        <v>4</v>
      </c>
      <c r="H548">
        <v>1694.35</v>
      </c>
      <c r="I548">
        <v>0.02</v>
      </c>
      <c r="J548">
        <v>6641.85</v>
      </c>
      <c r="K548" t="s">
        <v>33</v>
      </c>
      <c r="L548" t="s">
        <v>29</v>
      </c>
      <c r="M548" t="s">
        <v>30</v>
      </c>
      <c r="N548" t="s">
        <v>22</v>
      </c>
      <c r="O548">
        <f t="shared" si="74"/>
        <v>6777.4</v>
      </c>
      <c r="P548">
        <f t="shared" si="75"/>
        <v>6641.8519999999999</v>
      </c>
      <c r="Q548">
        <f t="shared" si="76"/>
        <v>1975775.7839999988</v>
      </c>
      <c r="T548">
        <f t="shared" si="77"/>
        <v>7014.593770491806</v>
      </c>
      <c r="U548">
        <f t="shared" si="78"/>
        <v>135.54799999999977</v>
      </c>
      <c r="V548" s="4">
        <f t="shared" si="79"/>
        <v>1.180393661286039E-3</v>
      </c>
      <c r="W548">
        <f t="shared" si="80"/>
        <v>1</v>
      </c>
      <c r="X548">
        <f t="shared" si="81"/>
        <v>0</v>
      </c>
      <c r="Y548">
        <f t="shared" si="82"/>
        <v>0</v>
      </c>
    </row>
    <row r="549" spans="1:25" x14ac:dyDescent="0.25">
      <c r="A549" t="s">
        <v>610</v>
      </c>
      <c r="B549" s="1">
        <v>45713</v>
      </c>
      <c r="C549" t="s">
        <v>36</v>
      </c>
      <c r="D549" t="s">
        <v>16</v>
      </c>
      <c r="E549" t="s">
        <v>49</v>
      </c>
      <c r="F549" t="s">
        <v>56</v>
      </c>
      <c r="G549">
        <v>5</v>
      </c>
      <c r="H549">
        <v>3879.58</v>
      </c>
      <c r="I549">
        <v>0.09</v>
      </c>
      <c r="J549">
        <v>17652.09</v>
      </c>
      <c r="K549" t="s">
        <v>58</v>
      </c>
      <c r="L549" t="s">
        <v>29</v>
      </c>
      <c r="M549" t="s">
        <v>30</v>
      </c>
      <c r="N549" t="s">
        <v>22</v>
      </c>
      <c r="O549">
        <f t="shared" si="74"/>
        <v>19397.900000000001</v>
      </c>
      <c r="P549">
        <f t="shared" si="75"/>
        <v>17652.089000000004</v>
      </c>
      <c r="Q549">
        <f t="shared" si="76"/>
        <v>1954015.6870999979</v>
      </c>
      <c r="T549">
        <f t="shared" si="77"/>
        <v>7014.593770491806</v>
      </c>
      <c r="U549">
        <f t="shared" si="78"/>
        <v>1745.8109999999979</v>
      </c>
      <c r="V549" s="4">
        <f t="shared" si="79"/>
        <v>2.3198387454312062E-3</v>
      </c>
      <c r="W549">
        <f t="shared" si="80"/>
        <v>1</v>
      </c>
      <c r="X549">
        <f t="shared" si="81"/>
        <v>0</v>
      </c>
      <c r="Y549">
        <f t="shared" si="82"/>
        <v>0</v>
      </c>
    </row>
    <row r="550" spans="1:25" x14ac:dyDescent="0.25">
      <c r="A550" t="s">
        <v>611</v>
      </c>
      <c r="B550" s="1">
        <v>45668</v>
      </c>
      <c r="C550" t="s">
        <v>52</v>
      </c>
      <c r="D550" t="s">
        <v>43</v>
      </c>
      <c r="E550" t="s">
        <v>61</v>
      </c>
      <c r="F550" t="s">
        <v>62</v>
      </c>
      <c r="G550">
        <v>5</v>
      </c>
      <c r="H550">
        <v>1528.37</v>
      </c>
      <c r="I550">
        <v>0.15</v>
      </c>
      <c r="J550">
        <v>6495.57</v>
      </c>
      <c r="K550" t="s">
        <v>19</v>
      </c>
      <c r="L550" t="s">
        <v>34</v>
      </c>
      <c r="M550" t="s">
        <v>30</v>
      </c>
      <c r="N550" t="s">
        <v>22</v>
      </c>
      <c r="O550">
        <f t="shared" si="74"/>
        <v>7641.8499999999995</v>
      </c>
      <c r="P550">
        <f t="shared" si="75"/>
        <v>6495.5724999999993</v>
      </c>
      <c r="Q550">
        <f t="shared" si="76"/>
        <v>1802015.0199999986</v>
      </c>
      <c r="T550">
        <f t="shared" si="77"/>
        <v>6557.4564173228364</v>
      </c>
      <c r="U550">
        <f t="shared" si="78"/>
        <v>1146.2775000000001</v>
      </c>
      <c r="V550" s="4">
        <f t="shared" si="79"/>
        <v>9.8143774086117894E-3</v>
      </c>
      <c r="W550">
        <f t="shared" si="80"/>
        <v>1</v>
      </c>
      <c r="X550">
        <f t="shared" si="81"/>
        <v>0</v>
      </c>
      <c r="Y550">
        <f t="shared" si="82"/>
        <v>0</v>
      </c>
    </row>
    <row r="551" spans="1:25" x14ac:dyDescent="0.25">
      <c r="A551" t="s">
        <v>612</v>
      </c>
      <c r="B551" s="1">
        <v>45660</v>
      </c>
      <c r="C551" t="s">
        <v>36</v>
      </c>
      <c r="D551" t="s">
        <v>25</v>
      </c>
      <c r="E551" t="s">
        <v>99</v>
      </c>
      <c r="F551" t="s">
        <v>111</v>
      </c>
      <c r="G551">
        <v>3</v>
      </c>
      <c r="H551">
        <v>4952.42</v>
      </c>
      <c r="I551">
        <v>0.15</v>
      </c>
      <c r="J551">
        <v>12628.67</v>
      </c>
      <c r="K551" t="s">
        <v>46</v>
      </c>
      <c r="L551" t="s">
        <v>34</v>
      </c>
      <c r="M551" t="s">
        <v>21</v>
      </c>
      <c r="N551" t="s">
        <v>88</v>
      </c>
      <c r="O551">
        <f t="shared" si="74"/>
        <v>14857.26</v>
      </c>
      <c r="P551">
        <f t="shared" si="75"/>
        <v>12628.671</v>
      </c>
      <c r="Q551">
        <f t="shared" si="76"/>
        <v>2189601.9989000014</v>
      </c>
      <c r="T551">
        <f t="shared" si="77"/>
        <v>6557.4564173228364</v>
      </c>
      <c r="U551">
        <f t="shared" si="78"/>
        <v>2228.5889999999999</v>
      </c>
      <c r="V551" s="4">
        <f t="shared" si="79"/>
        <v>3.0288222727474644E-3</v>
      </c>
      <c r="W551">
        <f t="shared" si="80"/>
        <v>0</v>
      </c>
      <c r="X551">
        <f t="shared" si="81"/>
        <v>0</v>
      </c>
      <c r="Y551">
        <f t="shared" si="82"/>
        <v>1</v>
      </c>
    </row>
    <row r="552" spans="1:25" x14ac:dyDescent="0.25">
      <c r="A552" t="s">
        <v>613</v>
      </c>
      <c r="B552" s="1">
        <v>45724</v>
      </c>
      <c r="C552" t="s">
        <v>15</v>
      </c>
      <c r="D552" t="s">
        <v>16</v>
      </c>
      <c r="E552" t="s">
        <v>99</v>
      </c>
      <c r="F552" t="s">
        <v>120</v>
      </c>
      <c r="G552">
        <v>1</v>
      </c>
      <c r="H552">
        <v>3546.44</v>
      </c>
      <c r="I552">
        <v>0.21</v>
      </c>
      <c r="J552">
        <v>2801.69</v>
      </c>
      <c r="K552" t="s">
        <v>33</v>
      </c>
      <c r="L552" t="s">
        <v>20</v>
      </c>
      <c r="M552" t="s">
        <v>30</v>
      </c>
      <c r="N552" t="s">
        <v>37</v>
      </c>
      <c r="O552">
        <f t="shared" si="74"/>
        <v>3546.44</v>
      </c>
      <c r="P552">
        <f t="shared" si="75"/>
        <v>2801.6876000000002</v>
      </c>
      <c r="Q552">
        <f t="shared" si="76"/>
        <v>2189601.9989000014</v>
      </c>
      <c r="T552">
        <f t="shared" si="77"/>
        <v>6400.6183730158691</v>
      </c>
      <c r="U552">
        <f t="shared" si="78"/>
        <v>744.75239999999985</v>
      </c>
      <c r="V552" s="4">
        <f t="shared" si="79"/>
        <v>5.9214310689028994E-3</v>
      </c>
      <c r="W552">
        <f t="shared" si="80"/>
        <v>0</v>
      </c>
      <c r="X552">
        <f t="shared" si="81"/>
        <v>1</v>
      </c>
      <c r="Y552">
        <f t="shared" si="82"/>
        <v>0</v>
      </c>
    </row>
    <row r="553" spans="1:25" x14ac:dyDescent="0.25">
      <c r="A553" t="s">
        <v>614</v>
      </c>
      <c r="B553" s="1">
        <v>45809</v>
      </c>
      <c r="C553" t="s">
        <v>48</v>
      </c>
      <c r="D553" t="s">
        <v>43</v>
      </c>
      <c r="E553" t="s">
        <v>17</v>
      </c>
      <c r="F553" t="s">
        <v>44</v>
      </c>
      <c r="G553">
        <v>3</v>
      </c>
      <c r="H553">
        <v>3587.69</v>
      </c>
      <c r="I553">
        <v>0.1</v>
      </c>
      <c r="J553">
        <v>9686.76</v>
      </c>
      <c r="K553" t="s">
        <v>33</v>
      </c>
      <c r="L553" t="s">
        <v>34</v>
      </c>
      <c r="M553" t="s">
        <v>30</v>
      </c>
      <c r="N553" t="s">
        <v>22</v>
      </c>
      <c r="O553">
        <f t="shared" si="74"/>
        <v>10763.07</v>
      </c>
      <c r="P553">
        <f t="shared" si="75"/>
        <v>9686.7630000000008</v>
      </c>
      <c r="Q553">
        <f t="shared" si="76"/>
        <v>2058812.7634000003</v>
      </c>
      <c r="T553">
        <f t="shared" si="77"/>
        <v>6557.4564173228364</v>
      </c>
      <c r="U553">
        <f t="shared" si="78"/>
        <v>1076.3069999999989</v>
      </c>
      <c r="V553" s="4">
        <f t="shared" si="79"/>
        <v>2.7873088254559341E-3</v>
      </c>
      <c r="W553">
        <f t="shared" si="80"/>
        <v>1</v>
      </c>
      <c r="X553">
        <f t="shared" si="81"/>
        <v>0</v>
      </c>
      <c r="Y553">
        <f t="shared" si="82"/>
        <v>0</v>
      </c>
    </row>
    <row r="554" spans="1:25" x14ac:dyDescent="0.25">
      <c r="A554" t="s">
        <v>615</v>
      </c>
      <c r="B554" s="1">
        <v>45685</v>
      </c>
      <c r="C554" t="s">
        <v>52</v>
      </c>
      <c r="D554" t="s">
        <v>43</v>
      </c>
      <c r="E554" t="s">
        <v>49</v>
      </c>
      <c r="F554" t="s">
        <v>73</v>
      </c>
      <c r="G554">
        <v>3</v>
      </c>
      <c r="H554">
        <v>4215.82</v>
      </c>
      <c r="I554">
        <v>0.04</v>
      </c>
      <c r="J554">
        <v>12141.56</v>
      </c>
      <c r="K554" t="s">
        <v>33</v>
      </c>
      <c r="L554" t="s">
        <v>34</v>
      </c>
      <c r="M554" t="s">
        <v>21</v>
      </c>
      <c r="N554" t="s">
        <v>22</v>
      </c>
      <c r="O554">
        <f t="shared" si="74"/>
        <v>12647.46</v>
      </c>
      <c r="P554">
        <f t="shared" si="75"/>
        <v>12141.561599999999</v>
      </c>
      <c r="Q554">
        <f t="shared" si="76"/>
        <v>1954015.6870999979</v>
      </c>
      <c r="T554">
        <f t="shared" si="77"/>
        <v>6557.4564173228364</v>
      </c>
      <c r="U554">
        <f t="shared" si="78"/>
        <v>505.89840000000004</v>
      </c>
      <c r="V554" s="4">
        <f t="shared" si="79"/>
        <v>9.4880711225811369E-4</v>
      </c>
      <c r="W554">
        <f t="shared" si="80"/>
        <v>1</v>
      </c>
      <c r="X554">
        <f t="shared" si="81"/>
        <v>0</v>
      </c>
      <c r="Y554">
        <f t="shared" si="82"/>
        <v>0</v>
      </c>
    </row>
    <row r="555" spans="1:25" x14ac:dyDescent="0.25">
      <c r="A555" t="s">
        <v>616</v>
      </c>
      <c r="B555" s="1">
        <v>45783</v>
      </c>
      <c r="C555" t="s">
        <v>52</v>
      </c>
      <c r="D555" t="s">
        <v>25</v>
      </c>
      <c r="E555" t="s">
        <v>17</v>
      </c>
      <c r="F555" t="s">
        <v>18</v>
      </c>
      <c r="G555">
        <v>4</v>
      </c>
      <c r="H555">
        <v>4877.38</v>
      </c>
      <c r="I555">
        <v>0.03</v>
      </c>
      <c r="J555">
        <v>18924.23</v>
      </c>
      <c r="K555" t="s">
        <v>41</v>
      </c>
      <c r="L555" t="s">
        <v>29</v>
      </c>
      <c r="M555" t="s">
        <v>54</v>
      </c>
      <c r="N555" t="s">
        <v>37</v>
      </c>
      <c r="O555">
        <f t="shared" si="74"/>
        <v>19509.52</v>
      </c>
      <c r="P555">
        <f t="shared" si="75"/>
        <v>18924.234400000001</v>
      </c>
      <c r="Q555">
        <f t="shared" si="76"/>
        <v>2058812.7634000003</v>
      </c>
      <c r="T555">
        <f t="shared" si="77"/>
        <v>7014.593770491806</v>
      </c>
      <c r="U555">
        <f t="shared" si="78"/>
        <v>585.28559999999925</v>
      </c>
      <c r="V555" s="4">
        <f t="shared" si="79"/>
        <v>6.1508432806137723E-4</v>
      </c>
      <c r="W555">
        <f t="shared" si="80"/>
        <v>0</v>
      </c>
      <c r="X555">
        <f t="shared" si="81"/>
        <v>1</v>
      </c>
      <c r="Y555">
        <f t="shared" si="82"/>
        <v>0</v>
      </c>
    </row>
    <row r="556" spans="1:25" x14ac:dyDescent="0.25">
      <c r="A556" t="s">
        <v>617</v>
      </c>
      <c r="B556" s="1">
        <v>45710</v>
      </c>
      <c r="C556" t="s">
        <v>36</v>
      </c>
      <c r="D556" t="s">
        <v>39</v>
      </c>
      <c r="E556" t="s">
        <v>27</v>
      </c>
      <c r="F556" t="s">
        <v>87</v>
      </c>
      <c r="G556">
        <v>5</v>
      </c>
      <c r="H556">
        <v>2178.21</v>
      </c>
      <c r="I556">
        <v>0.21</v>
      </c>
      <c r="J556">
        <v>8603.93</v>
      </c>
      <c r="K556" t="s">
        <v>19</v>
      </c>
      <c r="L556" t="s">
        <v>34</v>
      </c>
      <c r="M556" t="s">
        <v>30</v>
      </c>
      <c r="N556" t="s">
        <v>22</v>
      </c>
      <c r="O556">
        <f t="shared" si="74"/>
        <v>10891.05</v>
      </c>
      <c r="P556">
        <f t="shared" si="75"/>
        <v>8603.9295000000002</v>
      </c>
      <c r="Q556">
        <f t="shared" si="76"/>
        <v>1975775.7839999988</v>
      </c>
      <c r="T556">
        <f t="shared" si="77"/>
        <v>6557.4564173228364</v>
      </c>
      <c r="U556">
        <f t="shared" si="78"/>
        <v>2287.1204999999991</v>
      </c>
      <c r="V556" s="4">
        <f t="shared" si="79"/>
        <v>9.6409437106615061E-3</v>
      </c>
      <c r="W556">
        <f t="shared" si="80"/>
        <v>1</v>
      </c>
      <c r="X556">
        <f t="shared" si="81"/>
        <v>0</v>
      </c>
      <c r="Y556">
        <f t="shared" si="82"/>
        <v>0</v>
      </c>
    </row>
    <row r="557" spans="1:25" x14ac:dyDescent="0.25">
      <c r="A557" t="s">
        <v>618</v>
      </c>
      <c r="B557" s="1">
        <v>45691</v>
      </c>
      <c r="C557" t="s">
        <v>36</v>
      </c>
      <c r="D557" t="s">
        <v>39</v>
      </c>
      <c r="E557" t="s">
        <v>49</v>
      </c>
      <c r="F557" t="s">
        <v>56</v>
      </c>
      <c r="G557">
        <v>2</v>
      </c>
      <c r="H557">
        <v>3589.44</v>
      </c>
      <c r="I557">
        <v>7.0000000000000007E-2</v>
      </c>
      <c r="J557">
        <v>6676.36</v>
      </c>
      <c r="K557" t="s">
        <v>41</v>
      </c>
      <c r="L557" t="s">
        <v>29</v>
      </c>
      <c r="M557" t="s">
        <v>21</v>
      </c>
      <c r="N557" t="s">
        <v>22</v>
      </c>
      <c r="O557">
        <f t="shared" si="74"/>
        <v>7178.88</v>
      </c>
      <c r="P557">
        <f t="shared" si="75"/>
        <v>6676.3584000000001</v>
      </c>
      <c r="Q557">
        <f t="shared" si="76"/>
        <v>1954015.6870999979</v>
      </c>
      <c r="T557">
        <f t="shared" si="77"/>
        <v>7014.593770491806</v>
      </c>
      <c r="U557">
        <f t="shared" si="78"/>
        <v>502.52160000000003</v>
      </c>
      <c r="V557" s="4">
        <f t="shared" si="79"/>
        <v>1.9501649282339308E-3</v>
      </c>
      <c r="W557">
        <f t="shared" si="80"/>
        <v>1</v>
      </c>
      <c r="X557">
        <f t="shared" si="81"/>
        <v>0</v>
      </c>
      <c r="Y557">
        <f t="shared" si="82"/>
        <v>0</v>
      </c>
    </row>
    <row r="558" spans="1:25" x14ac:dyDescent="0.25">
      <c r="A558" t="s">
        <v>619</v>
      </c>
      <c r="B558" s="1">
        <v>45803</v>
      </c>
      <c r="C558" t="s">
        <v>15</v>
      </c>
      <c r="D558" t="s">
        <v>39</v>
      </c>
      <c r="E558" t="s">
        <v>17</v>
      </c>
      <c r="F558" t="s">
        <v>40</v>
      </c>
      <c r="G558">
        <v>4</v>
      </c>
      <c r="H558">
        <v>4812.51</v>
      </c>
      <c r="I558">
        <v>0.02</v>
      </c>
      <c r="J558">
        <v>18865.04</v>
      </c>
      <c r="K558" t="s">
        <v>58</v>
      </c>
      <c r="L558" t="s">
        <v>29</v>
      </c>
      <c r="M558" t="s">
        <v>21</v>
      </c>
      <c r="N558" t="s">
        <v>22</v>
      </c>
      <c r="O558">
        <f t="shared" si="74"/>
        <v>19250.04</v>
      </c>
      <c r="P558">
        <f t="shared" si="75"/>
        <v>18865.039199999999</v>
      </c>
      <c r="Q558">
        <f t="shared" si="76"/>
        <v>2058812.7634000003</v>
      </c>
      <c r="T558">
        <f t="shared" si="77"/>
        <v>7014.593770491806</v>
      </c>
      <c r="U558">
        <f t="shared" si="78"/>
        <v>385.00080000000162</v>
      </c>
      <c r="V558" s="4">
        <f t="shared" si="79"/>
        <v>4.1558355203417756E-4</v>
      </c>
      <c r="W558">
        <f t="shared" si="80"/>
        <v>1</v>
      </c>
      <c r="X558">
        <f t="shared" si="81"/>
        <v>0</v>
      </c>
      <c r="Y558">
        <f t="shared" si="82"/>
        <v>0</v>
      </c>
    </row>
    <row r="559" spans="1:25" x14ac:dyDescent="0.25">
      <c r="A559" t="s">
        <v>620</v>
      </c>
      <c r="B559" s="1">
        <v>45745</v>
      </c>
      <c r="C559" t="s">
        <v>52</v>
      </c>
      <c r="D559" t="s">
        <v>39</v>
      </c>
      <c r="E559" t="s">
        <v>17</v>
      </c>
      <c r="F559" t="s">
        <v>18</v>
      </c>
      <c r="G559">
        <v>1</v>
      </c>
      <c r="H559">
        <v>3451.96</v>
      </c>
      <c r="I559">
        <v>0.13</v>
      </c>
      <c r="J559">
        <v>3003.21</v>
      </c>
      <c r="K559" t="s">
        <v>41</v>
      </c>
      <c r="L559" t="s">
        <v>29</v>
      </c>
      <c r="M559" t="s">
        <v>21</v>
      </c>
      <c r="N559" t="s">
        <v>22</v>
      </c>
      <c r="O559">
        <f t="shared" si="74"/>
        <v>3451.96</v>
      </c>
      <c r="P559">
        <f t="shared" si="75"/>
        <v>3003.2051999999999</v>
      </c>
      <c r="Q559">
        <f t="shared" si="76"/>
        <v>2058812.7634000003</v>
      </c>
      <c r="T559">
        <f t="shared" si="77"/>
        <v>7014.593770491806</v>
      </c>
      <c r="U559">
        <f t="shared" si="78"/>
        <v>448.75480000000016</v>
      </c>
      <c r="V559" s="4">
        <f t="shared" si="79"/>
        <v>3.7659764307813532E-3</v>
      </c>
      <c r="W559">
        <f t="shared" si="80"/>
        <v>1</v>
      </c>
      <c r="X559">
        <f t="shared" si="81"/>
        <v>0</v>
      </c>
      <c r="Y559">
        <f t="shared" si="82"/>
        <v>0</v>
      </c>
    </row>
    <row r="560" spans="1:25" x14ac:dyDescent="0.25">
      <c r="A560" t="s">
        <v>621</v>
      </c>
      <c r="B560" s="1">
        <v>45767</v>
      </c>
      <c r="C560" t="s">
        <v>48</v>
      </c>
      <c r="D560" t="s">
        <v>39</v>
      </c>
      <c r="E560" t="s">
        <v>99</v>
      </c>
      <c r="F560" t="s">
        <v>120</v>
      </c>
      <c r="G560">
        <v>4</v>
      </c>
      <c r="H560">
        <v>2912.43</v>
      </c>
      <c r="I560">
        <v>0.08</v>
      </c>
      <c r="J560">
        <v>10717.74</v>
      </c>
      <c r="K560" t="s">
        <v>41</v>
      </c>
      <c r="L560" t="s">
        <v>29</v>
      </c>
      <c r="M560" t="s">
        <v>30</v>
      </c>
      <c r="N560" t="s">
        <v>22</v>
      </c>
      <c r="O560">
        <f t="shared" si="74"/>
        <v>11649.72</v>
      </c>
      <c r="P560">
        <f t="shared" si="75"/>
        <v>10717.742399999999</v>
      </c>
      <c r="Q560">
        <f t="shared" si="76"/>
        <v>2189601.9989000014</v>
      </c>
      <c r="T560">
        <f t="shared" si="77"/>
        <v>7014.593770491806</v>
      </c>
      <c r="U560">
        <f t="shared" si="78"/>
        <v>931.97760000000017</v>
      </c>
      <c r="V560" s="4">
        <f t="shared" si="79"/>
        <v>2.7468471345234052E-3</v>
      </c>
      <c r="W560">
        <f t="shared" si="80"/>
        <v>1</v>
      </c>
      <c r="X560">
        <f t="shared" si="81"/>
        <v>0</v>
      </c>
      <c r="Y560">
        <f t="shared" si="82"/>
        <v>0</v>
      </c>
    </row>
    <row r="561" spans="1:25" x14ac:dyDescent="0.25">
      <c r="A561" t="s">
        <v>622</v>
      </c>
      <c r="B561" s="1">
        <v>45797</v>
      </c>
      <c r="C561" t="s">
        <v>36</v>
      </c>
      <c r="D561" t="s">
        <v>39</v>
      </c>
      <c r="E561" t="s">
        <v>17</v>
      </c>
      <c r="F561" t="s">
        <v>32</v>
      </c>
      <c r="G561">
        <v>4</v>
      </c>
      <c r="H561">
        <v>2932.89</v>
      </c>
      <c r="I561">
        <v>0.14000000000000001</v>
      </c>
      <c r="J561">
        <v>10089.14</v>
      </c>
      <c r="K561" t="s">
        <v>46</v>
      </c>
      <c r="L561" t="s">
        <v>20</v>
      </c>
      <c r="M561" t="s">
        <v>21</v>
      </c>
      <c r="N561" t="s">
        <v>88</v>
      </c>
      <c r="O561">
        <f t="shared" si="74"/>
        <v>11731.56</v>
      </c>
      <c r="P561">
        <f t="shared" si="75"/>
        <v>10089.141599999999</v>
      </c>
      <c r="Q561">
        <f t="shared" si="76"/>
        <v>2058812.7634000003</v>
      </c>
      <c r="T561">
        <f t="shared" si="77"/>
        <v>6400.6183730158691</v>
      </c>
      <c r="U561">
        <f t="shared" si="78"/>
        <v>1642.4184000000005</v>
      </c>
      <c r="V561" s="4">
        <f t="shared" si="79"/>
        <v>4.7734487144079733E-3</v>
      </c>
      <c r="W561">
        <f t="shared" si="80"/>
        <v>0</v>
      </c>
      <c r="X561">
        <f t="shared" si="81"/>
        <v>0</v>
      </c>
      <c r="Y561">
        <f t="shared" si="82"/>
        <v>1</v>
      </c>
    </row>
    <row r="562" spans="1:25" x14ac:dyDescent="0.25">
      <c r="A562" t="s">
        <v>623</v>
      </c>
      <c r="B562" s="1">
        <v>45743</v>
      </c>
      <c r="C562" t="s">
        <v>15</v>
      </c>
      <c r="D562" t="s">
        <v>39</v>
      </c>
      <c r="E562" t="s">
        <v>27</v>
      </c>
      <c r="F562" t="s">
        <v>79</v>
      </c>
      <c r="G562">
        <v>2</v>
      </c>
      <c r="H562">
        <v>2577.42</v>
      </c>
      <c r="I562">
        <v>0.21</v>
      </c>
      <c r="J562">
        <v>4072.32</v>
      </c>
      <c r="K562" t="s">
        <v>41</v>
      </c>
      <c r="L562" t="s">
        <v>20</v>
      </c>
      <c r="M562" t="s">
        <v>30</v>
      </c>
      <c r="N562" t="s">
        <v>22</v>
      </c>
      <c r="O562">
        <f t="shared" si="74"/>
        <v>5154.84</v>
      </c>
      <c r="P562">
        <f t="shared" si="75"/>
        <v>4072.3236000000002</v>
      </c>
      <c r="Q562">
        <f t="shared" si="76"/>
        <v>1975775.7839999988</v>
      </c>
      <c r="T562">
        <f t="shared" si="77"/>
        <v>6400.6183730158691</v>
      </c>
      <c r="U562">
        <f t="shared" si="78"/>
        <v>1082.5164</v>
      </c>
      <c r="V562" s="4">
        <f t="shared" si="79"/>
        <v>8.1476825662872166E-3</v>
      </c>
      <c r="W562">
        <f t="shared" si="80"/>
        <v>1</v>
      </c>
      <c r="X562">
        <f t="shared" si="81"/>
        <v>0</v>
      </c>
      <c r="Y562">
        <f t="shared" si="82"/>
        <v>0</v>
      </c>
    </row>
    <row r="563" spans="1:25" x14ac:dyDescent="0.25">
      <c r="A563" t="s">
        <v>624</v>
      </c>
      <c r="B563" s="1">
        <v>45768</v>
      </c>
      <c r="C563" t="s">
        <v>15</v>
      </c>
      <c r="D563" t="s">
        <v>43</v>
      </c>
      <c r="E563" t="s">
        <v>99</v>
      </c>
      <c r="F563" t="s">
        <v>111</v>
      </c>
      <c r="G563">
        <v>1</v>
      </c>
      <c r="H563">
        <v>3058.73</v>
      </c>
      <c r="I563">
        <v>0.23</v>
      </c>
      <c r="J563">
        <v>2355.2199999999998</v>
      </c>
      <c r="K563" t="s">
        <v>58</v>
      </c>
      <c r="L563" t="s">
        <v>29</v>
      </c>
      <c r="M563" t="s">
        <v>21</v>
      </c>
      <c r="N563" t="s">
        <v>22</v>
      </c>
      <c r="O563">
        <f t="shared" si="74"/>
        <v>3058.73</v>
      </c>
      <c r="P563">
        <f t="shared" si="75"/>
        <v>2355.2221</v>
      </c>
      <c r="Q563">
        <f t="shared" si="76"/>
        <v>2189601.9989000014</v>
      </c>
      <c r="T563">
        <f t="shared" si="77"/>
        <v>7014.593770491806</v>
      </c>
      <c r="U563">
        <f t="shared" si="78"/>
        <v>703.50790000000006</v>
      </c>
      <c r="V563" s="4">
        <f t="shared" si="79"/>
        <v>7.5194606912019043E-3</v>
      </c>
      <c r="W563">
        <f t="shared" si="80"/>
        <v>1</v>
      </c>
      <c r="X563">
        <f t="shared" si="81"/>
        <v>0</v>
      </c>
      <c r="Y563">
        <f t="shared" si="82"/>
        <v>0</v>
      </c>
    </row>
    <row r="564" spans="1:25" x14ac:dyDescent="0.25">
      <c r="A564" t="s">
        <v>625</v>
      </c>
      <c r="B564" s="1">
        <v>45661</v>
      </c>
      <c r="C564" t="s">
        <v>15</v>
      </c>
      <c r="D564" t="s">
        <v>16</v>
      </c>
      <c r="E564" t="s">
        <v>99</v>
      </c>
      <c r="F564" t="s">
        <v>100</v>
      </c>
      <c r="G564">
        <v>2</v>
      </c>
      <c r="H564">
        <v>4016.92</v>
      </c>
      <c r="I564">
        <v>0.22</v>
      </c>
      <c r="J564">
        <v>6266.4</v>
      </c>
      <c r="K564" t="s">
        <v>19</v>
      </c>
      <c r="L564" t="s">
        <v>34</v>
      </c>
      <c r="M564" t="s">
        <v>30</v>
      </c>
      <c r="N564" t="s">
        <v>59</v>
      </c>
      <c r="O564">
        <f t="shared" si="74"/>
        <v>8033.84</v>
      </c>
      <c r="P564">
        <f t="shared" si="75"/>
        <v>6266.3951999999999</v>
      </c>
      <c r="Q564">
        <f t="shared" si="76"/>
        <v>2189601.9989000014</v>
      </c>
      <c r="T564">
        <f t="shared" si="77"/>
        <v>6557.4564173228364</v>
      </c>
      <c r="U564">
        <f t="shared" si="78"/>
        <v>1767.4448000000002</v>
      </c>
      <c r="V564" s="4">
        <f t="shared" si="79"/>
        <v>5.4768329964251213E-3</v>
      </c>
      <c r="W564">
        <f t="shared" si="80"/>
        <v>0</v>
      </c>
      <c r="X564">
        <f t="shared" si="81"/>
        <v>0</v>
      </c>
      <c r="Y564">
        <f t="shared" si="82"/>
        <v>0</v>
      </c>
    </row>
    <row r="565" spans="1:25" x14ac:dyDescent="0.25">
      <c r="A565" t="s">
        <v>626</v>
      </c>
      <c r="B565" s="1">
        <v>45681</v>
      </c>
      <c r="C565" t="s">
        <v>48</v>
      </c>
      <c r="D565" t="s">
        <v>43</v>
      </c>
      <c r="E565" t="s">
        <v>27</v>
      </c>
      <c r="F565" t="s">
        <v>68</v>
      </c>
      <c r="G565">
        <v>2</v>
      </c>
      <c r="H565">
        <v>3337.27</v>
      </c>
      <c r="I565">
        <v>0.18</v>
      </c>
      <c r="J565">
        <v>5473.12</v>
      </c>
      <c r="K565" t="s">
        <v>41</v>
      </c>
      <c r="L565" t="s">
        <v>34</v>
      </c>
      <c r="M565" t="s">
        <v>54</v>
      </c>
      <c r="N565" t="s">
        <v>22</v>
      </c>
      <c r="O565">
        <f t="shared" si="74"/>
        <v>6674.54</v>
      </c>
      <c r="P565">
        <f t="shared" si="75"/>
        <v>5473.1228000000001</v>
      </c>
      <c r="Q565">
        <f t="shared" si="76"/>
        <v>1975775.7839999988</v>
      </c>
      <c r="T565">
        <f t="shared" si="77"/>
        <v>6557.4564173228364</v>
      </c>
      <c r="U565">
        <f t="shared" si="78"/>
        <v>1201.4171999999999</v>
      </c>
      <c r="V565" s="4">
        <f t="shared" si="79"/>
        <v>5.3936301228249437E-3</v>
      </c>
      <c r="W565">
        <f t="shared" si="80"/>
        <v>1</v>
      </c>
      <c r="X565">
        <f t="shared" si="81"/>
        <v>0</v>
      </c>
      <c r="Y565">
        <f t="shared" si="82"/>
        <v>0</v>
      </c>
    </row>
    <row r="566" spans="1:25" x14ac:dyDescent="0.25">
      <c r="A566" t="s">
        <v>627</v>
      </c>
      <c r="B566" s="1">
        <v>45674</v>
      </c>
      <c r="C566" t="s">
        <v>15</v>
      </c>
      <c r="D566" t="s">
        <v>43</v>
      </c>
      <c r="E566" t="s">
        <v>99</v>
      </c>
      <c r="F566" t="s">
        <v>120</v>
      </c>
      <c r="G566">
        <v>2</v>
      </c>
      <c r="H566">
        <v>2373.67</v>
      </c>
      <c r="I566">
        <v>0.12</v>
      </c>
      <c r="J566">
        <v>4177.66</v>
      </c>
      <c r="K566" t="s">
        <v>58</v>
      </c>
      <c r="L566" t="s">
        <v>20</v>
      </c>
      <c r="M566" t="s">
        <v>30</v>
      </c>
      <c r="N566" t="s">
        <v>22</v>
      </c>
      <c r="O566">
        <f t="shared" si="74"/>
        <v>4747.34</v>
      </c>
      <c r="P566">
        <f t="shared" si="75"/>
        <v>4177.6592000000001</v>
      </c>
      <c r="Q566">
        <f t="shared" si="76"/>
        <v>2189601.9989000014</v>
      </c>
      <c r="T566">
        <f t="shared" si="77"/>
        <v>6400.6183730158691</v>
      </c>
      <c r="U566">
        <f t="shared" si="78"/>
        <v>569.68080000000009</v>
      </c>
      <c r="V566" s="4">
        <f t="shared" si="79"/>
        <v>5.0554626380246619E-3</v>
      </c>
      <c r="W566">
        <f t="shared" si="80"/>
        <v>1</v>
      </c>
      <c r="X566">
        <f t="shared" si="81"/>
        <v>0</v>
      </c>
      <c r="Y566">
        <f t="shared" si="82"/>
        <v>0</v>
      </c>
    </row>
    <row r="567" spans="1:25" x14ac:dyDescent="0.25">
      <c r="A567" t="s">
        <v>628</v>
      </c>
      <c r="B567" s="1">
        <v>45831</v>
      </c>
      <c r="C567" t="s">
        <v>15</v>
      </c>
      <c r="D567" t="s">
        <v>25</v>
      </c>
      <c r="E567" t="s">
        <v>49</v>
      </c>
      <c r="F567" t="s">
        <v>50</v>
      </c>
      <c r="G567">
        <v>4</v>
      </c>
      <c r="H567">
        <v>158.13</v>
      </c>
      <c r="I567">
        <v>0.23</v>
      </c>
      <c r="J567">
        <v>487.04</v>
      </c>
      <c r="K567" t="s">
        <v>19</v>
      </c>
      <c r="L567" t="s">
        <v>29</v>
      </c>
      <c r="M567" t="s">
        <v>30</v>
      </c>
      <c r="N567" t="s">
        <v>22</v>
      </c>
      <c r="O567">
        <f t="shared" si="74"/>
        <v>632.52</v>
      </c>
      <c r="P567">
        <f t="shared" si="75"/>
        <v>487.04039999999998</v>
      </c>
      <c r="Q567">
        <f t="shared" si="76"/>
        <v>1954015.6870999979</v>
      </c>
      <c r="T567">
        <f t="shared" si="77"/>
        <v>7014.593770491806</v>
      </c>
      <c r="U567">
        <f t="shared" si="78"/>
        <v>145.4796</v>
      </c>
      <c r="V567" s="4">
        <f t="shared" si="79"/>
        <v>0.145449946246759</v>
      </c>
      <c r="W567">
        <f t="shared" si="80"/>
        <v>1</v>
      </c>
      <c r="X567">
        <f t="shared" si="81"/>
        <v>0</v>
      </c>
      <c r="Y567">
        <f t="shared" si="82"/>
        <v>0</v>
      </c>
    </row>
    <row r="568" spans="1:25" x14ac:dyDescent="0.25">
      <c r="A568" t="s">
        <v>629</v>
      </c>
      <c r="B568" s="1">
        <v>45794</v>
      </c>
      <c r="C568" t="s">
        <v>24</v>
      </c>
      <c r="D568" t="s">
        <v>39</v>
      </c>
      <c r="E568" t="s">
        <v>27</v>
      </c>
      <c r="F568" t="s">
        <v>79</v>
      </c>
      <c r="G568">
        <v>3</v>
      </c>
      <c r="H568">
        <v>4785.3</v>
      </c>
      <c r="I568">
        <v>0.11</v>
      </c>
      <c r="J568">
        <v>12776.75</v>
      </c>
      <c r="K568" t="s">
        <v>33</v>
      </c>
      <c r="L568" t="s">
        <v>29</v>
      </c>
      <c r="M568" t="s">
        <v>21</v>
      </c>
      <c r="N568" t="s">
        <v>22</v>
      </c>
      <c r="O568">
        <f t="shared" si="74"/>
        <v>14355.900000000001</v>
      </c>
      <c r="P568">
        <f t="shared" si="75"/>
        <v>12776.751000000002</v>
      </c>
      <c r="Q568">
        <f t="shared" si="76"/>
        <v>1975775.7839999988</v>
      </c>
      <c r="T568">
        <f t="shared" si="77"/>
        <v>7014.593770491806</v>
      </c>
      <c r="U568">
        <f t="shared" si="78"/>
        <v>1579.1489999999994</v>
      </c>
      <c r="V568" s="4">
        <f t="shared" si="79"/>
        <v>2.2987064551856728E-3</v>
      </c>
      <c r="W568">
        <f t="shared" si="80"/>
        <v>1</v>
      </c>
      <c r="X568">
        <f t="shared" si="81"/>
        <v>0</v>
      </c>
      <c r="Y568">
        <f t="shared" si="82"/>
        <v>0</v>
      </c>
    </row>
    <row r="569" spans="1:25" x14ac:dyDescent="0.25">
      <c r="A569" t="s">
        <v>630</v>
      </c>
      <c r="B569" s="1">
        <v>45835</v>
      </c>
      <c r="C569" t="s">
        <v>15</v>
      </c>
      <c r="D569" t="s">
        <v>43</v>
      </c>
      <c r="E569" t="s">
        <v>99</v>
      </c>
      <c r="F569" t="s">
        <v>120</v>
      </c>
      <c r="G569">
        <v>4</v>
      </c>
      <c r="H569">
        <v>3888.44</v>
      </c>
      <c r="I569">
        <v>0.19</v>
      </c>
      <c r="J569">
        <v>12598.55</v>
      </c>
      <c r="K569" t="s">
        <v>33</v>
      </c>
      <c r="L569" t="s">
        <v>34</v>
      </c>
      <c r="M569" t="s">
        <v>21</v>
      </c>
      <c r="N569" t="s">
        <v>22</v>
      </c>
      <c r="O569">
        <f t="shared" si="74"/>
        <v>15553.76</v>
      </c>
      <c r="P569">
        <f t="shared" si="75"/>
        <v>12598.545600000001</v>
      </c>
      <c r="Q569">
        <f t="shared" si="76"/>
        <v>2189601.9989000014</v>
      </c>
      <c r="T569">
        <f t="shared" si="77"/>
        <v>6557.4564173228364</v>
      </c>
      <c r="U569">
        <f t="shared" si="78"/>
        <v>2955.2143999999989</v>
      </c>
      <c r="V569" s="4">
        <f t="shared" si="79"/>
        <v>4.8862783018382688E-3</v>
      </c>
      <c r="W569">
        <f t="shared" si="80"/>
        <v>1</v>
      </c>
      <c r="X569">
        <f t="shared" si="81"/>
        <v>0</v>
      </c>
      <c r="Y569">
        <f t="shared" si="82"/>
        <v>0</v>
      </c>
    </row>
    <row r="570" spans="1:25" x14ac:dyDescent="0.25">
      <c r="A570" t="s">
        <v>631</v>
      </c>
      <c r="B570" s="1">
        <v>45688</v>
      </c>
      <c r="C570" t="s">
        <v>36</v>
      </c>
      <c r="D570" t="s">
        <v>16</v>
      </c>
      <c r="E570" t="s">
        <v>61</v>
      </c>
      <c r="F570" t="s">
        <v>66</v>
      </c>
      <c r="G570">
        <v>1</v>
      </c>
      <c r="H570">
        <v>4175.28</v>
      </c>
      <c r="I570">
        <v>0</v>
      </c>
      <c r="J570">
        <v>4175.28</v>
      </c>
      <c r="K570" t="s">
        <v>58</v>
      </c>
      <c r="L570" t="s">
        <v>29</v>
      </c>
      <c r="M570" t="s">
        <v>54</v>
      </c>
      <c r="N570" t="s">
        <v>22</v>
      </c>
      <c r="O570">
        <f t="shared" si="74"/>
        <v>4175.28</v>
      </c>
      <c r="P570">
        <f t="shared" si="75"/>
        <v>4175.28</v>
      </c>
      <c r="Q570">
        <f t="shared" si="76"/>
        <v>1802015.0199999986</v>
      </c>
      <c r="T570">
        <f t="shared" si="77"/>
        <v>7014.593770491806</v>
      </c>
      <c r="U570">
        <f t="shared" si="78"/>
        <v>0</v>
      </c>
      <c r="V570" s="4">
        <f t="shared" si="79"/>
        <v>0</v>
      </c>
      <c r="W570">
        <f t="shared" si="80"/>
        <v>1</v>
      </c>
      <c r="X570">
        <f t="shared" si="81"/>
        <v>0</v>
      </c>
      <c r="Y570">
        <f t="shared" si="82"/>
        <v>0</v>
      </c>
    </row>
    <row r="571" spans="1:25" x14ac:dyDescent="0.25">
      <c r="A571" t="s">
        <v>632</v>
      </c>
      <c r="B571" s="1">
        <v>45765</v>
      </c>
      <c r="C571" t="s">
        <v>15</v>
      </c>
      <c r="D571" t="s">
        <v>43</v>
      </c>
      <c r="E571" t="s">
        <v>99</v>
      </c>
      <c r="F571" t="s">
        <v>100</v>
      </c>
      <c r="G571">
        <v>1</v>
      </c>
      <c r="H571">
        <v>216.13</v>
      </c>
      <c r="I571">
        <v>0.02</v>
      </c>
      <c r="J571">
        <v>211.81</v>
      </c>
      <c r="K571" t="s">
        <v>46</v>
      </c>
      <c r="L571" t="s">
        <v>20</v>
      </c>
      <c r="M571" t="s">
        <v>21</v>
      </c>
      <c r="N571" t="s">
        <v>59</v>
      </c>
      <c r="O571">
        <f t="shared" si="74"/>
        <v>216.13</v>
      </c>
      <c r="P571">
        <f t="shared" si="75"/>
        <v>211.8074</v>
      </c>
      <c r="Q571">
        <f t="shared" si="76"/>
        <v>2189601.9989000014</v>
      </c>
      <c r="T571">
        <f t="shared" si="77"/>
        <v>6400.6183730158691</v>
      </c>
      <c r="U571">
        <f t="shared" si="78"/>
        <v>4.3225999999999942</v>
      </c>
      <c r="V571" s="4">
        <f t="shared" si="79"/>
        <v>9.2536899088511548E-3</v>
      </c>
      <c r="W571">
        <f t="shared" si="80"/>
        <v>0</v>
      </c>
      <c r="X571">
        <f t="shared" si="81"/>
        <v>0</v>
      </c>
      <c r="Y571">
        <f t="shared" si="82"/>
        <v>0</v>
      </c>
    </row>
    <row r="572" spans="1:25" x14ac:dyDescent="0.25">
      <c r="A572" t="s">
        <v>633</v>
      </c>
      <c r="B572" s="1">
        <v>45666</v>
      </c>
      <c r="C572" t="s">
        <v>24</v>
      </c>
      <c r="D572" t="s">
        <v>43</v>
      </c>
      <c r="E572" t="s">
        <v>17</v>
      </c>
      <c r="F572" t="s">
        <v>18</v>
      </c>
      <c r="G572">
        <v>4</v>
      </c>
      <c r="H572">
        <v>3316.33</v>
      </c>
      <c r="I572">
        <v>0.22</v>
      </c>
      <c r="J572">
        <v>10346.950000000001</v>
      </c>
      <c r="K572" t="s">
        <v>33</v>
      </c>
      <c r="L572" t="s">
        <v>20</v>
      </c>
      <c r="M572" t="s">
        <v>21</v>
      </c>
      <c r="N572" t="s">
        <v>37</v>
      </c>
      <c r="O572">
        <f t="shared" si="74"/>
        <v>13265.32</v>
      </c>
      <c r="P572">
        <f t="shared" si="75"/>
        <v>10346.9496</v>
      </c>
      <c r="Q572">
        <f t="shared" si="76"/>
        <v>2058812.7634000003</v>
      </c>
      <c r="T572">
        <f t="shared" si="77"/>
        <v>6400.6183730158691</v>
      </c>
      <c r="U572">
        <f t="shared" si="78"/>
        <v>2918.3703999999998</v>
      </c>
      <c r="V572" s="4">
        <f t="shared" si="79"/>
        <v>6.6338392138297463E-3</v>
      </c>
      <c r="W572">
        <f t="shared" si="80"/>
        <v>0</v>
      </c>
      <c r="X572">
        <f t="shared" si="81"/>
        <v>1</v>
      </c>
      <c r="Y572">
        <f t="shared" si="82"/>
        <v>0</v>
      </c>
    </row>
    <row r="573" spans="1:25" x14ac:dyDescent="0.25">
      <c r="A573" t="s">
        <v>634</v>
      </c>
      <c r="B573" s="1">
        <v>45822</v>
      </c>
      <c r="C573" t="s">
        <v>15</v>
      </c>
      <c r="D573" t="s">
        <v>25</v>
      </c>
      <c r="E573" t="s">
        <v>61</v>
      </c>
      <c r="F573" t="s">
        <v>66</v>
      </c>
      <c r="G573">
        <v>1</v>
      </c>
      <c r="H573">
        <v>3230.02</v>
      </c>
      <c r="I573">
        <v>0.23</v>
      </c>
      <c r="J573">
        <v>2487.12</v>
      </c>
      <c r="K573" t="s">
        <v>41</v>
      </c>
      <c r="L573" t="s">
        <v>29</v>
      </c>
      <c r="M573" t="s">
        <v>30</v>
      </c>
      <c r="N573" t="s">
        <v>22</v>
      </c>
      <c r="O573">
        <f t="shared" si="74"/>
        <v>3230.02</v>
      </c>
      <c r="P573">
        <f t="shared" si="75"/>
        <v>2487.1154000000001</v>
      </c>
      <c r="Q573">
        <f t="shared" si="76"/>
        <v>1802015.0199999986</v>
      </c>
      <c r="T573">
        <f t="shared" si="77"/>
        <v>7014.593770491806</v>
      </c>
      <c r="U573">
        <f t="shared" si="78"/>
        <v>742.90459999999985</v>
      </c>
      <c r="V573" s="4">
        <f t="shared" si="79"/>
        <v>7.1206989430406013E-3</v>
      </c>
      <c r="W573">
        <f t="shared" si="80"/>
        <v>1</v>
      </c>
      <c r="X573">
        <f t="shared" si="81"/>
        <v>0</v>
      </c>
      <c r="Y573">
        <f t="shared" si="82"/>
        <v>0</v>
      </c>
    </row>
    <row r="574" spans="1:25" x14ac:dyDescent="0.25">
      <c r="A574" t="s">
        <v>635</v>
      </c>
      <c r="B574" s="1">
        <v>45731</v>
      </c>
      <c r="C574" t="s">
        <v>52</v>
      </c>
      <c r="D574" t="s">
        <v>39</v>
      </c>
      <c r="E574" t="s">
        <v>99</v>
      </c>
      <c r="F574" t="s">
        <v>111</v>
      </c>
      <c r="G574">
        <v>1</v>
      </c>
      <c r="H574">
        <v>1975.72</v>
      </c>
      <c r="I574">
        <v>0.08</v>
      </c>
      <c r="J574">
        <v>1817.66</v>
      </c>
      <c r="K574" t="s">
        <v>58</v>
      </c>
      <c r="L574" t="s">
        <v>34</v>
      </c>
      <c r="M574" t="s">
        <v>54</v>
      </c>
      <c r="N574" t="s">
        <v>59</v>
      </c>
      <c r="O574">
        <f t="shared" si="74"/>
        <v>1975.72</v>
      </c>
      <c r="P574">
        <f t="shared" si="75"/>
        <v>1817.6624000000002</v>
      </c>
      <c r="Q574">
        <f t="shared" si="76"/>
        <v>2189601.9989000014</v>
      </c>
      <c r="T574">
        <f t="shared" si="77"/>
        <v>6557.4564173228364</v>
      </c>
      <c r="U574">
        <f t="shared" si="78"/>
        <v>158.05759999999987</v>
      </c>
      <c r="V574" s="4">
        <f t="shared" si="79"/>
        <v>4.0491567631040833E-3</v>
      </c>
      <c r="W574">
        <f t="shared" si="80"/>
        <v>0</v>
      </c>
      <c r="X574">
        <f t="shared" si="81"/>
        <v>0</v>
      </c>
      <c r="Y574">
        <f t="shared" si="82"/>
        <v>0</v>
      </c>
    </row>
    <row r="575" spans="1:25" x14ac:dyDescent="0.25">
      <c r="A575" t="s">
        <v>636</v>
      </c>
      <c r="B575" s="1">
        <v>45773</v>
      </c>
      <c r="C575" t="s">
        <v>48</v>
      </c>
      <c r="D575" t="s">
        <v>16</v>
      </c>
      <c r="E575" t="s">
        <v>99</v>
      </c>
      <c r="F575" t="s">
        <v>100</v>
      </c>
      <c r="G575">
        <v>2</v>
      </c>
      <c r="H575">
        <v>3090.48</v>
      </c>
      <c r="I575">
        <v>0.04</v>
      </c>
      <c r="J575">
        <v>5933.72</v>
      </c>
      <c r="K575" t="s">
        <v>58</v>
      </c>
      <c r="L575" t="s">
        <v>34</v>
      </c>
      <c r="M575" t="s">
        <v>30</v>
      </c>
      <c r="N575" t="s">
        <v>22</v>
      </c>
      <c r="O575">
        <f t="shared" si="74"/>
        <v>6180.96</v>
      </c>
      <c r="P575">
        <f t="shared" si="75"/>
        <v>5933.7215999999999</v>
      </c>
      <c r="Q575">
        <f t="shared" si="76"/>
        <v>2189601.9989000014</v>
      </c>
      <c r="T575">
        <f t="shared" si="77"/>
        <v>6557.4564173228364</v>
      </c>
      <c r="U575">
        <f t="shared" si="78"/>
        <v>247.23840000000018</v>
      </c>
      <c r="V575" s="4">
        <f t="shared" si="79"/>
        <v>1.2942973259817245E-3</v>
      </c>
      <c r="W575">
        <f t="shared" si="80"/>
        <v>1</v>
      </c>
      <c r="X575">
        <f t="shared" si="81"/>
        <v>0</v>
      </c>
      <c r="Y575">
        <f t="shared" si="82"/>
        <v>0</v>
      </c>
    </row>
    <row r="576" spans="1:25" x14ac:dyDescent="0.25">
      <c r="A576" t="s">
        <v>637</v>
      </c>
      <c r="B576" s="1">
        <v>45767</v>
      </c>
      <c r="C576" t="s">
        <v>36</v>
      </c>
      <c r="D576" t="s">
        <v>39</v>
      </c>
      <c r="E576" t="s">
        <v>49</v>
      </c>
      <c r="F576" t="s">
        <v>73</v>
      </c>
      <c r="G576">
        <v>3</v>
      </c>
      <c r="H576">
        <v>606.11</v>
      </c>
      <c r="I576">
        <v>0.02</v>
      </c>
      <c r="J576">
        <v>1781.96</v>
      </c>
      <c r="K576" t="s">
        <v>58</v>
      </c>
      <c r="L576" t="s">
        <v>34</v>
      </c>
      <c r="M576" t="s">
        <v>21</v>
      </c>
      <c r="N576" t="s">
        <v>88</v>
      </c>
      <c r="O576">
        <f t="shared" si="74"/>
        <v>1818.33</v>
      </c>
      <c r="P576">
        <f t="shared" si="75"/>
        <v>1781.9633999999999</v>
      </c>
      <c r="Q576">
        <f t="shared" si="76"/>
        <v>1954015.6870999979</v>
      </c>
      <c r="T576">
        <f t="shared" si="77"/>
        <v>6557.4564173228364</v>
      </c>
      <c r="U576">
        <f t="shared" si="78"/>
        <v>36.366600000000062</v>
      </c>
      <c r="V576" s="4">
        <f t="shared" si="79"/>
        <v>3.2997310719176383E-3</v>
      </c>
      <c r="W576">
        <f t="shared" si="80"/>
        <v>0</v>
      </c>
      <c r="X576">
        <f t="shared" si="81"/>
        <v>0</v>
      </c>
      <c r="Y576">
        <f t="shared" si="82"/>
        <v>1</v>
      </c>
    </row>
    <row r="577" spans="1:25" x14ac:dyDescent="0.25">
      <c r="A577" t="s">
        <v>638</v>
      </c>
      <c r="B577" s="1">
        <v>45688</v>
      </c>
      <c r="C577" t="s">
        <v>52</v>
      </c>
      <c r="D577" t="s">
        <v>16</v>
      </c>
      <c r="E577" t="s">
        <v>17</v>
      </c>
      <c r="F577" t="s">
        <v>40</v>
      </c>
      <c r="G577">
        <v>4</v>
      </c>
      <c r="H577">
        <v>1405.54</v>
      </c>
      <c r="I577">
        <v>0.18</v>
      </c>
      <c r="J577">
        <v>4610.17</v>
      </c>
      <c r="K577" t="s">
        <v>58</v>
      </c>
      <c r="L577" t="s">
        <v>20</v>
      </c>
      <c r="M577" t="s">
        <v>30</v>
      </c>
      <c r="N577" t="s">
        <v>22</v>
      </c>
      <c r="O577">
        <f t="shared" si="74"/>
        <v>5622.16</v>
      </c>
      <c r="P577">
        <f t="shared" si="75"/>
        <v>4610.1712000000007</v>
      </c>
      <c r="Q577">
        <f t="shared" si="76"/>
        <v>2058812.7634000003</v>
      </c>
      <c r="T577">
        <f t="shared" si="77"/>
        <v>6400.6183730158691</v>
      </c>
      <c r="U577">
        <f t="shared" si="78"/>
        <v>1011.9887999999992</v>
      </c>
      <c r="V577" s="4">
        <f t="shared" si="79"/>
        <v>1.2806465842309718E-2</v>
      </c>
      <c r="W577">
        <f t="shared" si="80"/>
        <v>1</v>
      </c>
      <c r="X577">
        <f t="shared" si="81"/>
        <v>0</v>
      </c>
      <c r="Y577">
        <f t="shared" si="82"/>
        <v>0</v>
      </c>
    </row>
    <row r="578" spans="1:25" x14ac:dyDescent="0.25">
      <c r="A578" t="s">
        <v>639</v>
      </c>
      <c r="B578" s="1">
        <v>45743</v>
      </c>
      <c r="C578" t="s">
        <v>48</v>
      </c>
      <c r="D578" t="s">
        <v>25</v>
      </c>
      <c r="E578" t="s">
        <v>49</v>
      </c>
      <c r="F578" t="s">
        <v>50</v>
      </c>
      <c r="G578">
        <v>1</v>
      </c>
      <c r="H578">
        <v>2746.63</v>
      </c>
      <c r="I578">
        <v>0</v>
      </c>
      <c r="J578">
        <v>2746.63</v>
      </c>
      <c r="K578" t="s">
        <v>41</v>
      </c>
      <c r="L578" t="s">
        <v>29</v>
      </c>
      <c r="M578" t="s">
        <v>21</v>
      </c>
      <c r="N578" t="s">
        <v>22</v>
      </c>
      <c r="O578">
        <f t="shared" ref="O578:O641" si="83">G:G*H:H</f>
        <v>2746.63</v>
      </c>
      <c r="P578">
        <f t="shared" ref="P578:P641" si="84">O:O*(1-I:I)</f>
        <v>2746.63</v>
      </c>
      <c r="Q578">
        <f t="shared" ref="Q578:Q641" si="85">SUMIF(E:E,E578,P:P)</f>
        <v>1954015.6870999979</v>
      </c>
      <c r="T578">
        <f t="shared" ref="T578:T641" si="86">AVERAGEIF(L:L,L578,J:J)</f>
        <v>7014.593770491806</v>
      </c>
      <c r="U578">
        <f t="shared" ref="U578:U641" si="87">O578-P578</f>
        <v>0</v>
      </c>
      <c r="V578" s="4">
        <f t="shared" si="79"/>
        <v>0</v>
      </c>
      <c r="W578">
        <f t="shared" si="80"/>
        <v>1</v>
      </c>
      <c r="X578">
        <f t="shared" si="81"/>
        <v>0</v>
      </c>
      <c r="Y578">
        <f t="shared" si="82"/>
        <v>0</v>
      </c>
    </row>
    <row r="579" spans="1:25" x14ac:dyDescent="0.25">
      <c r="A579" t="s">
        <v>640</v>
      </c>
      <c r="B579" s="1">
        <v>45684</v>
      </c>
      <c r="C579" t="s">
        <v>15</v>
      </c>
      <c r="D579" t="s">
        <v>39</v>
      </c>
      <c r="E579" t="s">
        <v>27</v>
      </c>
      <c r="F579" t="s">
        <v>28</v>
      </c>
      <c r="G579">
        <v>1</v>
      </c>
      <c r="H579">
        <v>3198.14</v>
      </c>
      <c r="I579">
        <v>0.24</v>
      </c>
      <c r="J579">
        <v>2430.59</v>
      </c>
      <c r="K579" t="s">
        <v>46</v>
      </c>
      <c r="L579" t="s">
        <v>34</v>
      </c>
      <c r="M579" t="s">
        <v>54</v>
      </c>
      <c r="N579" t="s">
        <v>22</v>
      </c>
      <c r="O579">
        <f t="shared" si="83"/>
        <v>3198.14</v>
      </c>
      <c r="P579">
        <f t="shared" si="84"/>
        <v>2430.5864000000001</v>
      </c>
      <c r="Q579">
        <f t="shared" si="85"/>
        <v>1975775.7839999988</v>
      </c>
      <c r="T579">
        <f t="shared" si="86"/>
        <v>6557.4564173228364</v>
      </c>
      <c r="U579">
        <f t="shared" si="87"/>
        <v>767.55359999999973</v>
      </c>
      <c r="V579" s="4">
        <f t="shared" ref="V579:V642" si="88">I579/H579*100</f>
        <v>7.5043619103603975E-3</v>
      </c>
      <c r="W579">
        <f t="shared" ref="W579:W642" si="89">IF(N579="Delivered",1,0)</f>
        <v>1</v>
      </c>
      <c r="X579">
        <f t="shared" ref="X579:X642" si="90">IF(N579="Returned",1,0)</f>
        <v>0</v>
      </c>
      <c r="Y579">
        <f t="shared" ref="Y579:Y642" si="91">IF(N579="Cancelled",1,0)</f>
        <v>0</v>
      </c>
    </row>
    <row r="580" spans="1:25" x14ac:dyDescent="0.25">
      <c r="A580" t="s">
        <v>641</v>
      </c>
      <c r="B580" s="1">
        <v>45668</v>
      </c>
      <c r="C580" t="s">
        <v>48</v>
      </c>
      <c r="D580" t="s">
        <v>43</v>
      </c>
      <c r="E580" t="s">
        <v>99</v>
      </c>
      <c r="F580" t="s">
        <v>120</v>
      </c>
      <c r="G580">
        <v>2</v>
      </c>
      <c r="H580">
        <v>965.43</v>
      </c>
      <c r="I580">
        <v>0.01</v>
      </c>
      <c r="J580">
        <v>1911.55</v>
      </c>
      <c r="K580" t="s">
        <v>46</v>
      </c>
      <c r="L580" t="s">
        <v>29</v>
      </c>
      <c r="M580" t="s">
        <v>30</v>
      </c>
      <c r="N580" t="s">
        <v>22</v>
      </c>
      <c r="O580">
        <f t="shared" si="83"/>
        <v>1930.86</v>
      </c>
      <c r="P580">
        <f t="shared" si="84"/>
        <v>1911.5513999999998</v>
      </c>
      <c r="Q580">
        <f t="shared" si="85"/>
        <v>2189601.9989000014</v>
      </c>
      <c r="T580">
        <f t="shared" si="86"/>
        <v>7014.593770491806</v>
      </c>
      <c r="U580">
        <f t="shared" si="87"/>
        <v>19.308600000000069</v>
      </c>
      <c r="V580" s="4">
        <f t="shared" si="88"/>
        <v>1.0358078783547229E-3</v>
      </c>
      <c r="W580">
        <f t="shared" si="89"/>
        <v>1</v>
      </c>
      <c r="X580">
        <f t="shared" si="90"/>
        <v>0</v>
      </c>
      <c r="Y580">
        <f t="shared" si="91"/>
        <v>0</v>
      </c>
    </row>
    <row r="581" spans="1:25" x14ac:dyDescent="0.25">
      <c r="A581" t="s">
        <v>642</v>
      </c>
      <c r="B581" s="1">
        <v>45719</v>
      </c>
      <c r="C581" t="s">
        <v>15</v>
      </c>
      <c r="D581" t="s">
        <v>16</v>
      </c>
      <c r="E581" t="s">
        <v>49</v>
      </c>
      <c r="F581" t="s">
        <v>56</v>
      </c>
      <c r="G581">
        <v>4</v>
      </c>
      <c r="H581">
        <v>3703.09</v>
      </c>
      <c r="I581">
        <v>0.03</v>
      </c>
      <c r="J581">
        <v>14367.99</v>
      </c>
      <c r="K581" t="s">
        <v>41</v>
      </c>
      <c r="L581" t="s">
        <v>20</v>
      </c>
      <c r="M581" t="s">
        <v>54</v>
      </c>
      <c r="N581" t="s">
        <v>22</v>
      </c>
      <c r="O581">
        <f t="shared" si="83"/>
        <v>14812.36</v>
      </c>
      <c r="P581">
        <f t="shared" si="84"/>
        <v>14367.9892</v>
      </c>
      <c r="Q581">
        <f t="shared" si="85"/>
        <v>1954015.6870999979</v>
      </c>
      <c r="T581">
        <f t="shared" si="86"/>
        <v>6400.6183730158691</v>
      </c>
      <c r="U581">
        <f t="shared" si="87"/>
        <v>444.3708000000006</v>
      </c>
      <c r="V581" s="4">
        <f t="shared" si="88"/>
        <v>8.1013423924344266E-4</v>
      </c>
      <c r="W581">
        <f t="shared" si="89"/>
        <v>1</v>
      </c>
      <c r="X581">
        <f t="shared" si="90"/>
        <v>0</v>
      </c>
      <c r="Y581">
        <f t="shared" si="91"/>
        <v>0</v>
      </c>
    </row>
    <row r="582" spans="1:25" x14ac:dyDescent="0.25">
      <c r="A582" t="s">
        <v>643</v>
      </c>
      <c r="B582" s="1">
        <v>45730</v>
      </c>
      <c r="C582" t="s">
        <v>48</v>
      </c>
      <c r="D582" t="s">
        <v>16</v>
      </c>
      <c r="E582" t="s">
        <v>27</v>
      </c>
      <c r="F582" t="s">
        <v>68</v>
      </c>
      <c r="G582">
        <v>5</v>
      </c>
      <c r="H582">
        <v>3252.7</v>
      </c>
      <c r="I582">
        <v>0.12</v>
      </c>
      <c r="J582">
        <v>14311.88</v>
      </c>
      <c r="K582" t="s">
        <v>41</v>
      </c>
      <c r="L582" t="s">
        <v>20</v>
      </c>
      <c r="M582" t="s">
        <v>30</v>
      </c>
      <c r="N582" t="s">
        <v>22</v>
      </c>
      <c r="O582">
        <f t="shared" si="83"/>
        <v>16263.5</v>
      </c>
      <c r="P582">
        <f t="shared" si="84"/>
        <v>14311.88</v>
      </c>
      <c r="Q582">
        <f t="shared" si="85"/>
        <v>1975775.7839999988</v>
      </c>
      <c r="T582">
        <f t="shared" si="86"/>
        <v>6400.6183730158691</v>
      </c>
      <c r="U582">
        <f t="shared" si="87"/>
        <v>1951.6200000000008</v>
      </c>
      <c r="V582" s="4">
        <f t="shared" si="88"/>
        <v>3.6892427829188059E-3</v>
      </c>
      <c r="W582">
        <f t="shared" si="89"/>
        <v>1</v>
      </c>
      <c r="X582">
        <f t="shared" si="90"/>
        <v>0</v>
      </c>
      <c r="Y582">
        <f t="shared" si="91"/>
        <v>0</v>
      </c>
    </row>
    <row r="583" spans="1:25" x14ac:dyDescent="0.25">
      <c r="A583" t="s">
        <v>644</v>
      </c>
      <c r="B583" s="1">
        <v>45834</v>
      </c>
      <c r="C583" t="s">
        <v>24</v>
      </c>
      <c r="D583" t="s">
        <v>43</v>
      </c>
      <c r="E583" t="s">
        <v>17</v>
      </c>
      <c r="F583" t="s">
        <v>32</v>
      </c>
      <c r="G583">
        <v>2</v>
      </c>
      <c r="H583">
        <v>4054.81</v>
      </c>
      <c r="I583">
        <v>0.17</v>
      </c>
      <c r="J583">
        <v>6730.98</v>
      </c>
      <c r="K583" t="s">
        <v>41</v>
      </c>
      <c r="L583" t="s">
        <v>20</v>
      </c>
      <c r="M583" t="s">
        <v>30</v>
      </c>
      <c r="N583" t="s">
        <v>22</v>
      </c>
      <c r="O583">
        <f t="shared" si="83"/>
        <v>8109.62</v>
      </c>
      <c r="P583">
        <f t="shared" si="84"/>
        <v>6730.9845999999998</v>
      </c>
      <c r="Q583">
        <f t="shared" si="85"/>
        <v>2058812.7634000003</v>
      </c>
      <c r="T583">
        <f t="shared" si="86"/>
        <v>6400.6183730158691</v>
      </c>
      <c r="U583">
        <f t="shared" si="87"/>
        <v>1378.6354000000001</v>
      </c>
      <c r="V583" s="4">
        <f t="shared" si="88"/>
        <v>4.1925515622186988E-3</v>
      </c>
      <c r="W583">
        <f t="shared" si="89"/>
        <v>1</v>
      </c>
      <c r="X583">
        <f t="shared" si="90"/>
        <v>0</v>
      </c>
      <c r="Y583">
        <f t="shared" si="91"/>
        <v>0</v>
      </c>
    </row>
    <row r="584" spans="1:25" x14ac:dyDescent="0.25">
      <c r="A584" t="s">
        <v>645</v>
      </c>
      <c r="B584" s="1">
        <v>45841</v>
      </c>
      <c r="C584" t="s">
        <v>24</v>
      </c>
      <c r="D584" t="s">
        <v>43</v>
      </c>
      <c r="E584" t="s">
        <v>61</v>
      </c>
      <c r="F584" t="s">
        <v>62</v>
      </c>
      <c r="G584">
        <v>1</v>
      </c>
      <c r="H584">
        <v>2408.98</v>
      </c>
      <c r="I584">
        <v>0.23</v>
      </c>
      <c r="J584">
        <v>1854.91</v>
      </c>
      <c r="K584" t="s">
        <v>19</v>
      </c>
      <c r="L584" t="s">
        <v>34</v>
      </c>
      <c r="M584" t="s">
        <v>54</v>
      </c>
      <c r="N584" t="s">
        <v>22</v>
      </c>
      <c r="O584">
        <f t="shared" si="83"/>
        <v>2408.98</v>
      </c>
      <c r="P584">
        <f t="shared" si="84"/>
        <v>1854.9146000000001</v>
      </c>
      <c r="Q584">
        <f t="shared" si="85"/>
        <v>1802015.0199999986</v>
      </c>
      <c r="T584">
        <f t="shared" si="86"/>
        <v>6557.4564173228364</v>
      </c>
      <c r="U584">
        <f t="shared" si="87"/>
        <v>554.06539999999995</v>
      </c>
      <c r="V584" s="4">
        <f t="shared" si="88"/>
        <v>9.5476093616385354E-3</v>
      </c>
      <c r="W584">
        <f t="shared" si="89"/>
        <v>1</v>
      </c>
      <c r="X584">
        <f t="shared" si="90"/>
        <v>0</v>
      </c>
      <c r="Y584">
        <f t="shared" si="91"/>
        <v>0</v>
      </c>
    </row>
    <row r="585" spans="1:25" x14ac:dyDescent="0.25">
      <c r="A585" t="s">
        <v>646</v>
      </c>
      <c r="B585" s="1">
        <v>45814</v>
      </c>
      <c r="C585" t="s">
        <v>52</v>
      </c>
      <c r="D585" t="s">
        <v>16</v>
      </c>
      <c r="E585" t="s">
        <v>61</v>
      </c>
      <c r="F585" t="s">
        <v>62</v>
      </c>
      <c r="G585">
        <v>1</v>
      </c>
      <c r="H585">
        <v>2335.3000000000002</v>
      </c>
      <c r="I585">
        <v>0.04</v>
      </c>
      <c r="J585">
        <v>2241.89</v>
      </c>
      <c r="K585" t="s">
        <v>58</v>
      </c>
      <c r="L585" t="s">
        <v>34</v>
      </c>
      <c r="M585" t="s">
        <v>21</v>
      </c>
      <c r="N585" t="s">
        <v>88</v>
      </c>
      <c r="O585">
        <f t="shared" si="83"/>
        <v>2335.3000000000002</v>
      </c>
      <c r="P585">
        <f t="shared" si="84"/>
        <v>2241.8879999999999</v>
      </c>
      <c r="Q585">
        <f t="shared" si="85"/>
        <v>1802015.0199999986</v>
      </c>
      <c r="T585">
        <f t="shared" si="86"/>
        <v>6557.4564173228364</v>
      </c>
      <c r="U585">
        <f t="shared" si="87"/>
        <v>93.412000000000262</v>
      </c>
      <c r="V585" s="4">
        <f t="shared" si="88"/>
        <v>1.7128420331434934E-3</v>
      </c>
      <c r="W585">
        <f t="shared" si="89"/>
        <v>0</v>
      </c>
      <c r="X585">
        <f t="shared" si="90"/>
        <v>0</v>
      </c>
      <c r="Y585">
        <f t="shared" si="91"/>
        <v>1</v>
      </c>
    </row>
    <row r="586" spans="1:25" x14ac:dyDescent="0.25">
      <c r="A586" t="s">
        <v>647</v>
      </c>
      <c r="B586" s="1">
        <v>45827</v>
      </c>
      <c r="C586" t="s">
        <v>48</v>
      </c>
      <c r="D586" t="s">
        <v>25</v>
      </c>
      <c r="E586" t="s">
        <v>17</v>
      </c>
      <c r="F586" t="s">
        <v>18</v>
      </c>
      <c r="G586">
        <v>2</v>
      </c>
      <c r="H586">
        <v>409.24</v>
      </c>
      <c r="I586">
        <v>0.05</v>
      </c>
      <c r="J586">
        <v>777.56</v>
      </c>
      <c r="K586" t="s">
        <v>33</v>
      </c>
      <c r="L586" t="s">
        <v>29</v>
      </c>
      <c r="M586" t="s">
        <v>30</v>
      </c>
      <c r="N586" t="s">
        <v>22</v>
      </c>
      <c r="O586">
        <f t="shared" si="83"/>
        <v>818.48</v>
      </c>
      <c r="P586">
        <f t="shared" si="84"/>
        <v>777.55599999999993</v>
      </c>
      <c r="Q586">
        <f t="shared" si="85"/>
        <v>2058812.7634000003</v>
      </c>
      <c r="T586">
        <f t="shared" si="86"/>
        <v>7014.593770491806</v>
      </c>
      <c r="U586">
        <f t="shared" si="87"/>
        <v>40.924000000000092</v>
      </c>
      <c r="V586" s="4">
        <f t="shared" si="88"/>
        <v>1.2217769523995701E-2</v>
      </c>
      <c r="W586">
        <f t="shared" si="89"/>
        <v>1</v>
      </c>
      <c r="X586">
        <f t="shared" si="90"/>
        <v>0</v>
      </c>
      <c r="Y586">
        <f t="shared" si="91"/>
        <v>0</v>
      </c>
    </row>
    <row r="587" spans="1:25" x14ac:dyDescent="0.25">
      <c r="A587" t="s">
        <v>648</v>
      </c>
      <c r="B587" s="1">
        <v>45667</v>
      </c>
      <c r="C587" t="s">
        <v>15</v>
      </c>
      <c r="D587" t="s">
        <v>43</v>
      </c>
      <c r="E587" t="s">
        <v>27</v>
      </c>
      <c r="F587" t="s">
        <v>68</v>
      </c>
      <c r="G587">
        <v>5</v>
      </c>
      <c r="H587">
        <v>949.89</v>
      </c>
      <c r="I587">
        <v>0.02</v>
      </c>
      <c r="J587">
        <v>4654.46</v>
      </c>
      <c r="K587" t="s">
        <v>19</v>
      </c>
      <c r="L587" t="s">
        <v>20</v>
      </c>
      <c r="M587" t="s">
        <v>30</v>
      </c>
      <c r="N587" t="s">
        <v>88</v>
      </c>
      <c r="O587">
        <f t="shared" si="83"/>
        <v>4749.45</v>
      </c>
      <c r="P587">
        <f t="shared" si="84"/>
        <v>4654.4609999999993</v>
      </c>
      <c r="Q587">
        <f t="shared" si="85"/>
        <v>1975775.7839999988</v>
      </c>
      <c r="T587">
        <f t="shared" si="86"/>
        <v>6400.6183730158691</v>
      </c>
      <c r="U587">
        <f t="shared" si="87"/>
        <v>94.989000000000487</v>
      </c>
      <c r="V587" s="4">
        <f t="shared" si="88"/>
        <v>2.1055069534367137E-3</v>
      </c>
      <c r="W587">
        <f t="shared" si="89"/>
        <v>0</v>
      </c>
      <c r="X587">
        <f t="shared" si="90"/>
        <v>0</v>
      </c>
      <c r="Y587">
        <f t="shared" si="91"/>
        <v>1</v>
      </c>
    </row>
    <row r="588" spans="1:25" x14ac:dyDescent="0.25">
      <c r="A588" t="s">
        <v>649</v>
      </c>
      <c r="B588" s="1">
        <v>45834</v>
      </c>
      <c r="C588" t="s">
        <v>36</v>
      </c>
      <c r="D588" t="s">
        <v>25</v>
      </c>
      <c r="E588" t="s">
        <v>61</v>
      </c>
      <c r="F588" t="s">
        <v>66</v>
      </c>
      <c r="G588">
        <v>2</v>
      </c>
      <c r="H588">
        <v>4635.8100000000004</v>
      </c>
      <c r="I588">
        <v>0.01</v>
      </c>
      <c r="J588">
        <v>9178.9</v>
      </c>
      <c r="K588" t="s">
        <v>19</v>
      </c>
      <c r="L588" t="s">
        <v>34</v>
      </c>
      <c r="M588" t="s">
        <v>54</v>
      </c>
      <c r="N588" t="s">
        <v>88</v>
      </c>
      <c r="O588">
        <f t="shared" si="83"/>
        <v>9271.6200000000008</v>
      </c>
      <c r="P588">
        <f t="shared" si="84"/>
        <v>9178.9038</v>
      </c>
      <c r="Q588">
        <f t="shared" si="85"/>
        <v>1802015.0199999986</v>
      </c>
      <c r="T588">
        <f t="shared" si="86"/>
        <v>6557.4564173228364</v>
      </c>
      <c r="U588">
        <f t="shared" si="87"/>
        <v>92.716200000000754</v>
      </c>
      <c r="V588" s="4">
        <f t="shared" si="88"/>
        <v>2.1571203306434039E-4</v>
      </c>
      <c r="W588">
        <f t="shared" si="89"/>
        <v>0</v>
      </c>
      <c r="X588">
        <f t="shared" si="90"/>
        <v>0</v>
      </c>
      <c r="Y588">
        <f t="shared" si="91"/>
        <v>1</v>
      </c>
    </row>
    <row r="589" spans="1:25" x14ac:dyDescent="0.25">
      <c r="A589" t="s">
        <v>650</v>
      </c>
      <c r="B589" s="1">
        <v>45729</v>
      </c>
      <c r="C589" t="s">
        <v>24</v>
      </c>
      <c r="D589" t="s">
        <v>39</v>
      </c>
      <c r="E589" t="s">
        <v>17</v>
      </c>
      <c r="F589" t="s">
        <v>40</v>
      </c>
      <c r="G589">
        <v>2</v>
      </c>
      <c r="H589">
        <v>4638.07</v>
      </c>
      <c r="I589">
        <v>0.18</v>
      </c>
      <c r="J589">
        <v>7606.43</v>
      </c>
      <c r="K589" t="s">
        <v>58</v>
      </c>
      <c r="L589" t="s">
        <v>20</v>
      </c>
      <c r="M589" t="s">
        <v>21</v>
      </c>
      <c r="N589" t="s">
        <v>22</v>
      </c>
      <c r="O589">
        <f t="shared" si="83"/>
        <v>9276.14</v>
      </c>
      <c r="P589">
        <f t="shared" si="84"/>
        <v>7606.4348</v>
      </c>
      <c r="Q589">
        <f t="shared" si="85"/>
        <v>2058812.7634000003</v>
      </c>
      <c r="T589">
        <f t="shared" si="86"/>
        <v>6400.6183730158691</v>
      </c>
      <c r="U589">
        <f t="shared" si="87"/>
        <v>1669.7051999999994</v>
      </c>
      <c r="V589" s="4">
        <f t="shared" si="88"/>
        <v>3.8809246087273368E-3</v>
      </c>
      <c r="W589">
        <f t="shared" si="89"/>
        <v>1</v>
      </c>
      <c r="X589">
        <f t="shared" si="90"/>
        <v>0</v>
      </c>
      <c r="Y589">
        <f t="shared" si="91"/>
        <v>0</v>
      </c>
    </row>
    <row r="590" spans="1:25" x14ac:dyDescent="0.25">
      <c r="A590" t="s">
        <v>651</v>
      </c>
      <c r="B590" s="1">
        <v>45700</v>
      </c>
      <c r="C590" t="s">
        <v>52</v>
      </c>
      <c r="D590" t="s">
        <v>16</v>
      </c>
      <c r="E590" t="s">
        <v>49</v>
      </c>
      <c r="F590" t="s">
        <v>73</v>
      </c>
      <c r="G590">
        <v>3</v>
      </c>
      <c r="H590">
        <v>2663.13</v>
      </c>
      <c r="I590">
        <v>0.1</v>
      </c>
      <c r="J590">
        <v>7190.45</v>
      </c>
      <c r="K590" t="s">
        <v>19</v>
      </c>
      <c r="L590" t="s">
        <v>29</v>
      </c>
      <c r="M590" t="s">
        <v>54</v>
      </c>
      <c r="N590" t="s">
        <v>22</v>
      </c>
      <c r="O590">
        <f t="shared" si="83"/>
        <v>7989.39</v>
      </c>
      <c r="P590">
        <f t="shared" si="84"/>
        <v>7190.451</v>
      </c>
      <c r="Q590">
        <f t="shared" si="85"/>
        <v>1954015.6870999979</v>
      </c>
      <c r="T590">
        <f t="shared" si="86"/>
        <v>7014.593770491806</v>
      </c>
      <c r="U590">
        <f t="shared" si="87"/>
        <v>798.93900000000031</v>
      </c>
      <c r="V590" s="4">
        <f t="shared" si="88"/>
        <v>3.7549800422810751E-3</v>
      </c>
      <c r="W590">
        <f t="shared" si="89"/>
        <v>1</v>
      </c>
      <c r="X590">
        <f t="shared" si="90"/>
        <v>0</v>
      </c>
      <c r="Y590">
        <f t="shared" si="91"/>
        <v>0</v>
      </c>
    </row>
    <row r="591" spans="1:25" x14ac:dyDescent="0.25">
      <c r="A591" t="s">
        <v>652</v>
      </c>
      <c r="B591" s="1">
        <v>45792</v>
      </c>
      <c r="C591" t="s">
        <v>15</v>
      </c>
      <c r="D591" t="s">
        <v>16</v>
      </c>
      <c r="E591" t="s">
        <v>49</v>
      </c>
      <c r="F591" t="s">
        <v>56</v>
      </c>
      <c r="G591">
        <v>1</v>
      </c>
      <c r="H591">
        <v>2832.78</v>
      </c>
      <c r="I591">
        <v>0.05</v>
      </c>
      <c r="J591">
        <v>2691.14</v>
      </c>
      <c r="K591" t="s">
        <v>46</v>
      </c>
      <c r="L591" t="s">
        <v>34</v>
      </c>
      <c r="M591" t="s">
        <v>21</v>
      </c>
      <c r="N591" t="s">
        <v>22</v>
      </c>
      <c r="O591">
        <f t="shared" si="83"/>
        <v>2832.78</v>
      </c>
      <c r="P591">
        <f t="shared" si="84"/>
        <v>2691.1410000000001</v>
      </c>
      <c r="Q591">
        <f t="shared" si="85"/>
        <v>1954015.6870999979</v>
      </c>
      <c r="T591">
        <f t="shared" si="86"/>
        <v>6557.4564173228364</v>
      </c>
      <c r="U591">
        <f t="shared" si="87"/>
        <v>141.63900000000012</v>
      </c>
      <c r="V591" s="4">
        <f t="shared" si="88"/>
        <v>1.7650505863498049E-3</v>
      </c>
      <c r="W591">
        <f t="shared" si="89"/>
        <v>1</v>
      </c>
      <c r="X591">
        <f t="shared" si="90"/>
        <v>0</v>
      </c>
      <c r="Y591">
        <f t="shared" si="91"/>
        <v>0</v>
      </c>
    </row>
    <row r="592" spans="1:25" x14ac:dyDescent="0.25">
      <c r="A592" t="s">
        <v>653</v>
      </c>
      <c r="B592" s="1">
        <v>45708</v>
      </c>
      <c r="C592" t="s">
        <v>48</v>
      </c>
      <c r="D592" t="s">
        <v>25</v>
      </c>
      <c r="E592" t="s">
        <v>27</v>
      </c>
      <c r="F592" t="s">
        <v>68</v>
      </c>
      <c r="G592">
        <v>1</v>
      </c>
      <c r="H592">
        <v>1049.22</v>
      </c>
      <c r="I592">
        <v>0.2</v>
      </c>
      <c r="J592">
        <v>839.38</v>
      </c>
      <c r="K592" t="s">
        <v>19</v>
      </c>
      <c r="L592" t="s">
        <v>34</v>
      </c>
      <c r="M592" t="s">
        <v>21</v>
      </c>
      <c r="N592" t="s">
        <v>22</v>
      </c>
      <c r="O592">
        <f t="shared" si="83"/>
        <v>1049.22</v>
      </c>
      <c r="P592">
        <f t="shared" si="84"/>
        <v>839.37600000000009</v>
      </c>
      <c r="Q592">
        <f t="shared" si="85"/>
        <v>1975775.7839999988</v>
      </c>
      <c r="T592">
        <f t="shared" si="86"/>
        <v>6557.4564173228364</v>
      </c>
      <c r="U592">
        <f t="shared" si="87"/>
        <v>209.84399999999994</v>
      </c>
      <c r="V592" s="4">
        <f t="shared" si="88"/>
        <v>1.9061779226473001E-2</v>
      </c>
      <c r="W592">
        <f t="shared" si="89"/>
        <v>1</v>
      </c>
      <c r="X592">
        <f t="shared" si="90"/>
        <v>0</v>
      </c>
      <c r="Y592">
        <f t="shared" si="91"/>
        <v>0</v>
      </c>
    </row>
    <row r="593" spans="1:25" x14ac:dyDescent="0.25">
      <c r="A593" t="s">
        <v>654</v>
      </c>
      <c r="B593" s="1">
        <v>45789</v>
      </c>
      <c r="C593" t="s">
        <v>24</v>
      </c>
      <c r="D593" t="s">
        <v>16</v>
      </c>
      <c r="E593" t="s">
        <v>61</v>
      </c>
      <c r="F593" t="s">
        <v>62</v>
      </c>
      <c r="G593">
        <v>2</v>
      </c>
      <c r="H593">
        <v>2229.89</v>
      </c>
      <c r="I593">
        <v>0.08</v>
      </c>
      <c r="J593">
        <v>4103</v>
      </c>
      <c r="K593" t="s">
        <v>46</v>
      </c>
      <c r="L593" t="s">
        <v>34</v>
      </c>
      <c r="M593" t="s">
        <v>30</v>
      </c>
      <c r="N593" t="s">
        <v>22</v>
      </c>
      <c r="O593">
        <f t="shared" si="83"/>
        <v>4459.78</v>
      </c>
      <c r="P593">
        <f t="shared" si="84"/>
        <v>4102.9975999999997</v>
      </c>
      <c r="Q593">
        <f t="shared" si="85"/>
        <v>1802015.0199999986</v>
      </c>
      <c r="T593">
        <f t="shared" si="86"/>
        <v>6557.4564173228364</v>
      </c>
      <c r="U593">
        <f t="shared" si="87"/>
        <v>356.78240000000005</v>
      </c>
      <c r="V593" s="4">
        <f t="shared" si="88"/>
        <v>3.5876209140361186E-3</v>
      </c>
      <c r="W593">
        <f t="shared" si="89"/>
        <v>1</v>
      </c>
      <c r="X593">
        <f t="shared" si="90"/>
        <v>0</v>
      </c>
      <c r="Y593">
        <f t="shared" si="91"/>
        <v>0</v>
      </c>
    </row>
    <row r="594" spans="1:25" x14ac:dyDescent="0.25">
      <c r="A594" t="s">
        <v>655</v>
      </c>
      <c r="B594" s="1">
        <v>45679</v>
      </c>
      <c r="C594" t="s">
        <v>52</v>
      </c>
      <c r="D594" t="s">
        <v>25</v>
      </c>
      <c r="E594" t="s">
        <v>17</v>
      </c>
      <c r="F594" t="s">
        <v>44</v>
      </c>
      <c r="G594">
        <v>5</v>
      </c>
      <c r="H594">
        <v>668.72</v>
      </c>
      <c r="I594">
        <v>0.22</v>
      </c>
      <c r="J594">
        <v>2608.0100000000002</v>
      </c>
      <c r="K594" t="s">
        <v>58</v>
      </c>
      <c r="L594" t="s">
        <v>34</v>
      </c>
      <c r="M594" t="s">
        <v>21</v>
      </c>
      <c r="N594" t="s">
        <v>22</v>
      </c>
      <c r="O594">
        <f t="shared" si="83"/>
        <v>3343.6000000000004</v>
      </c>
      <c r="P594">
        <f t="shared" si="84"/>
        <v>2608.0080000000003</v>
      </c>
      <c r="Q594">
        <f t="shared" si="85"/>
        <v>2058812.7634000003</v>
      </c>
      <c r="T594">
        <f t="shared" si="86"/>
        <v>6557.4564173228364</v>
      </c>
      <c r="U594">
        <f t="shared" si="87"/>
        <v>735.5920000000001</v>
      </c>
      <c r="V594" s="4">
        <f t="shared" si="88"/>
        <v>3.2898672089962916E-2</v>
      </c>
      <c r="W594">
        <f t="shared" si="89"/>
        <v>1</v>
      </c>
      <c r="X594">
        <f t="shared" si="90"/>
        <v>0</v>
      </c>
      <c r="Y594">
        <f t="shared" si="91"/>
        <v>0</v>
      </c>
    </row>
    <row r="595" spans="1:25" x14ac:dyDescent="0.25">
      <c r="A595" t="s">
        <v>656</v>
      </c>
      <c r="B595" s="1">
        <v>45728</v>
      </c>
      <c r="C595" t="s">
        <v>52</v>
      </c>
      <c r="D595" t="s">
        <v>25</v>
      </c>
      <c r="E595" t="s">
        <v>99</v>
      </c>
      <c r="F595" t="s">
        <v>115</v>
      </c>
      <c r="G595">
        <v>1</v>
      </c>
      <c r="H595">
        <v>1698.05</v>
      </c>
      <c r="I595">
        <v>0.02</v>
      </c>
      <c r="J595">
        <v>1664.09</v>
      </c>
      <c r="K595" t="s">
        <v>46</v>
      </c>
      <c r="L595" t="s">
        <v>20</v>
      </c>
      <c r="M595" t="s">
        <v>21</v>
      </c>
      <c r="N595" t="s">
        <v>37</v>
      </c>
      <c r="O595">
        <f t="shared" si="83"/>
        <v>1698.05</v>
      </c>
      <c r="P595">
        <f t="shared" si="84"/>
        <v>1664.0889999999999</v>
      </c>
      <c r="Q595">
        <f t="shared" si="85"/>
        <v>2189601.9989000014</v>
      </c>
      <c r="T595">
        <f t="shared" si="86"/>
        <v>6400.6183730158691</v>
      </c>
      <c r="U595">
        <f t="shared" si="87"/>
        <v>33.961000000000013</v>
      </c>
      <c r="V595" s="4">
        <f t="shared" si="88"/>
        <v>1.1778216189158154E-3</v>
      </c>
      <c r="W595">
        <f t="shared" si="89"/>
        <v>0</v>
      </c>
      <c r="X595">
        <f t="shared" si="90"/>
        <v>1</v>
      </c>
      <c r="Y595">
        <f t="shared" si="91"/>
        <v>0</v>
      </c>
    </row>
    <row r="596" spans="1:25" x14ac:dyDescent="0.25">
      <c r="A596" t="s">
        <v>657</v>
      </c>
      <c r="B596" s="1">
        <v>45811</v>
      </c>
      <c r="C596" t="s">
        <v>24</v>
      </c>
      <c r="D596" t="s">
        <v>25</v>
      </c>
      <c r="E596" t="s">
        <v>49</v>
      </c>
      <c r="F596" t="s">
        <v>73</v>
      </c>
      <c r="G596">
        <v>4</v>
      </c>
      <c r="H596">
        <v>366.26</v>
      </c>
      <c r="I596">
        <v>0.11</v>
      </c>
      <c r="J596">
        <v>1303.8900000000001</v>
      </c>
      <c r="K596" t="s">
        <v>41</v>
      </c>
      <c r="L596" t="s">
        <v>29</v>
      </c>
      <c r="M596" t="s">
        <v>54</v>
      </c>
      <c r="N596" t="s">
        <v>22</v>
      </c>
      <c r="O596">
        <f t="shared" si="83"/>
        <v>1465.04</v>
      </c>
      <c r="P596">
        <f t="shared" si="84"/>
        <v>1303.8856000000001</v>
      </c>
      <c r="Q596">
        <f t="shared" si="85"/>
        <v>1954015.6870999979</v>
      </c>
      <c r="T596">
        <f t="shared" si="86"/>
        <v>7014.593770491806</v>
      </c>
      <c r="U596">
        <f t="shared" si="87"/>
        <v>161.1543999999999</v>
      </c>
      <c r="V596" s="4">
        <f t="shared" si="88"/>
        <v>3.0033309670725712E-2</v>
      </c>
      <c r="W596">
        <f t="shared" si="89"/>
        <v>1</v>
      </c>
      <c r="X596">
        <f t="shared" si="90"/>
        <v>0</v>
      </c>
      <c r="Y596">
        <f t="shared" si="91"/>
        <v>0</v>
      </c>
    </row>
    <row r="597" spans="1:25" x14ac:dyDescent="0.25">
      <c r="A597" t="s">
        <v>658</v>
      </c>
      <c r="B597" s="1">
        <v>45768</v>
      </c>
      <c r="C597" t="s">
        <v>48</v>
      </c>
      <c r="D597" t="s">
        <v>16</v>
      </c>
      <c r="E597" t="s">
        <v>99</v>
      </c>
      <c r="F597" t="s">
        <v>100</v>
      </c>
      <c r="G597">
        <v>3</v>
      </c>
      <c r="H597">
        <v>4880.22</v>
      </c>
      <c r="I597">
        <v>0.05</v>
      </c>
      <c r="J597">
        <v>13908.63</v>
      </c>
      <c r="K597" t="s">
        <v>19</v>
      </c>
      <c r="L597" t="s">
        <v>29</v>
      </c>
      <c r="M597" t="s">
        <v>54</v>
      </c>
      <c r="N597" t="s">
        <v>22</v>
      </c>
      <c r="O597">
        <f t="shared" si="83"/>
        <v>14640.66</v>
      </c>
      <c r="P597">
        <f t="shared" si="84"/>
        <v>13908.626999999999</v>
      </c>
      <c r="Q597">
        <f t="shared" si="85"/>
        <v>2189601.9989000014</v>
      </c>
      <c r="T597">
        <f t="shared" si="86"/>
        <v>7014.593770491806</v>
      </c>
      <c r="U597">
        <f t="shared" si="87"/>
        <v>732.03300000000127</v>
      </c>
      <c r="V597" s="4">
        <f t="shared" si="88"/>
        <v>1.0245439754765155E-3</v>
      </c>
      <c r="W597">
        <f t="shared" si="89"/>
        <v>1</v>
      </c>
      <c r="X597">
        <f t="shared" si="90"/>
        <v>0</v>
      </c>
      <c r="Y597">
        <f t="shared" si="91"/>
        <v>0</v>
      </c>
    </row>
    <row r="598" spans="1:25" x14ac:dyDescent="0.25">
      <c r="A598" t="s">
        <v>659</v>
      </c>
      <c r="B598" s="1">
        <v>45831</v>
      </c>
      <c r="C598" t="s">
        <v>52</v>
      </c>
      <c r="D598" t="s">
        <v>39</v>
      </c>
      <c r="E598" t="s">
        <v>17</v>
      </c>
      <c r="F598" t="s">
        <v>32</v>
      </c>
      <c r="G598">
        <v>4</v>
      </c>
      <c r="H598">
        <v>2149.3000000000002</v>
      </c>
      <c r="I598">
        <v>0.19</v>
      </c>
      <c r="J598">
        <v>6963.73</v>
      </c>
      <c r="K598" t="s">
        <v>58</v>
      </c>
      <c r="L598" t="s">
        <v>34</v>
      </c>
      <c r="M598" t="s">
        <v>54</v>
      </c>
      <c r="N598" t="s">
        <v>22</v>
      </c>
      <c r="O598">
        <f t="shared" si="83"/>
        <v>8597.2000000000007</v>
      </c>
      <c r="P598">
        <f t="shared" si="84"/>
        <v>6963.7320000000009</v>
      </c>
      <c r="Q598">
        <f t="shared" si="85"/>
        <v>2058812.7634000003</v>
      </c>
      <c r="T598">
        <f t="shared" si="86"/>
        <v>6557.4564173228364</v>
      </c>
      <c r="U598">
        <f t="shared" si="87"/>
        <v>1633.4679999999998</v>
      </c>
      <c r="V598" s="4">
        <f t="shared" si="88"/>
        <v>8.840087470339179E-3</v>
      </c>
      <c r="W598">
        <f t="shared" si="89"/>
        <v>1</v>
      </c>
      <c r="X598">
        <f t="shared" si="90"/>
        <v>0</v>
      </c>
      <c r="Y598">
        <f t="shared" si="91"/>
        <v>0</v>
      </c>
    </row>
    <row r="599" spans="1:25" x14ac:dyDescent="0.25">
      <c r="A599" t="s">
        <v>660</v>
      </c>
      <c r="B599" s="1">
        <v>45829</v>
      </c>
      <c r="C599" t="s">
        <v>36</v>
      </c>
      <c r="D599" t="s">
        <v>25</v>
      </c>
      <c r="E599" t="s">
        <v>27</v>
      </c>
      <c r="F599" t="s">
        <v>68</v>
      </c>
      <c r="G599">
        <v>1</v>
      </c>
      <c r="H599">
        <v>2117.31</v>
      </c>
      <c r="I599">
        <v>0.13</v>
      </c>
      <c r="J599">
        <v>1842.06</v>
      </c>
      <c r="K599" t="s">
        <v>33</v>
      </c>
      <c r="L599" t="s">
        <v>20</v>
      </c>
      <c r="M599" t="s">
        <v>54</v>
      </c>
      <c r="N599" t="s">
        <v>88</v>
      </c>
      <c r="O599">
        <f t="shared" si="83"/>
        <v>2117.31</v>
      </c>
      <c r="P599">
        <f t="shared" si="84"/>
        <v>1842.0597</v>
      </c>
      <c r="Q599">
        <f t="shared" si="85"/>
        <v>1975775.7839999988</v>
      </c>
      <c r="T599">
        <f t="shared" si="86"/>
        <v>6400.6183730158691</v>
      </c>
      <c r="U599">
        <f t="shared" si="87"/>
        <v>275.25029999999992</v>
      </c>
      <c r="V599" s="4">
        <f t="shared" si="88"/>
        <v>6.1398661509179109E-3</v>
      </c>
      <c r="W599">
        <f t="shared" si="89"/>
        <v>0</v>
      </c>
      <c r="X599">
        <f t="shared" si="90"/>
        <v>0</v>
      </c>
      <c r="Y599">
        <f t="shared" si="91"/>
        <v>1</v>
      </c>
    </row>
    <row r="600" spans="1:25" x14ac:dyDescent="0.25">
      <c r="A600" t="s">
        <v>661</v>
      </c>
      <c r="B600" s="1">
        <v>45738</v>
      </c>
      <c r="C600" t="s">
        <v>48</v>
      </c>
      <c r="D600" t="s">
        <v>43</v>
      </c>
      <c r="E600" t="s">
        <v>99</v>
      </c>
      <c r="F600" t="s">
        <v>120</v>
      </c>
      <c r="G600">
        <v>3</v>
      </c>
      <c r="H600">
        <v>2227.8200000000002</v>
      </c>
      <c r="I600">
        <v>0.06</v>
      </c>
      <c r="J600">
        <v>6282.45</v>
      </c>
      <c r="K600" t="s">
        <v>19</v>
      </c>
      <c r="L600" t="s">
        <v>20</v>
      </c>
      <c r="M600" t="s">
        <v>21</v>
      </c>
      <c r="N600" t="s">
        <v>37</v>
      </c>
      <c r="O600">
        <f t="shared" si="83"/>
        <v>6683.4600000000009</v>
      </c>
      <c r="P600">
        <f t="shared" si="84"/>
        <v>6282.4524000000001</v>
      </c>
      <c r="Q600">
        <f t="shared" si="85"/>
        <v>2189601.9989000014</v>
      </c>
      <c r="T600">
        <f t="shared" si="86"/>
        <v>6400.6183730158691</v>
      </c>
      <c r="U600">
        <f t="shared" si="87"/>
        <v>401.00760000000082</v>
      </c>
      <c r="V600" s="4">
        <f t="shared" si="88"/>
        <v>2.6932157894264345E-3</v>
      </c>
      <c r="W600">
        <f t="shared" si="89"/>
        <v>0</v>
      </c>
      <c r="X600">
        <f t="shared" si="90"/>
        <v>1</v>
      </c>
      <c r="Y600">
        <f t="shared" si="91"/>
        <v>0</v>
      </c>
    </row>
    <row r="601" spans="1:25" x14ac:dyDescent="0.25">
      <c r="A601" t="s">
        <v>662</v>
      </c>
      <c r="B601" s="1">
        <v>45780</v>
      </c>
      <c r="C601" t="s">
        <v>24</v>
      </c>
      <c r="D601" t="s">
        <v>16</v>
      </c>
      <c r="E601" t="s">
        <v>17</v>
      </c>
      <c r="F601" t="s">
        <v>40</v>
      </c>
      <c r="G601">
        <v>5</v>
      </c>
      <c r="H601">
        <v>264.74</v>
      </c>
      <c r="I601">
        <v>0.13</v>
      </c>
      <c r="J601">
        <v>1151.6199999999999</v>
      </c>
      <c r="K601" t="s">
        <v>58</v>
      </c>
      <c r="L601" t="s">
        <v>34</v>
      </c>
      <c r="M601" t="s">
        <v>30</v>
      </c>
      <c r="N601" t="s">
        <v>22</v>
      </c>
      <c r="O601">
        <f t="shared" si="83"/>
        <v>1323.7</v>
      </c>
      <c r="P601">
        <f t="shared" si="84"/>
        <v>1151.6190000000001</v>
      </c>
      <c r="Q601">
        <f t="shared" si="85"/>
        <v>2058812.7634000003</v>
      </c>
      <c r="T601">
        <f t="shared" si="86"/>
        <v>6557.4564173228364</v>
      </c>
      <c r="U601">
        <f t="shared" si="87"/>
        <v>172.0809999999999</v>
      </c>
      <c r="V601" s="4">
        <f t="shared" si="88"/>
        <v>4.9104782050313517E-2</v>
      </c>
      <c r="W601">
        <f t="shared" si="89"/>
        <v>1</v>
      </c>
      <c r="X601">
        <f t="shared" si="90"/>
        <v>0</v>
      </c>
      <c r="Y601">
        <f t="shared" si="91"/>
        <v>0</v>
      </c>
    </row>
    <row r="602" spans="1:25" x14ac:dyDescent="0.25">
      <c r="A602" t="s">
        <v>663</v>
      </c>
      <c r="B602" s="1">
        <v>45805</v>
      </c>
      <c r="C602" t="s">
        <v>36</v>
      </c>
      <c r="D602" t="s">
        <v>43</v>
      </c>
      <c r="E602" t="s">
        <v>61</v>
      </c>
      <c r="F602" t="s">
        <v>62</v>
      </c>
      <c r="G602">
        <v>4</v>
      </c>
      <c r="H602">
        <v>4754.68</v>
      </c>
      <c r="I602">
        <v>0.03</v>
      </c>
      <c r="J602">
        <v>18448.16</v>
      </c>
      <c r="K602" t="s">
        <v>58</v>
      </c>
      <c r="L602" t="s">
        <v>29</v>
      </c>
      <c r="M602" t="s">
        <v>30</v>
      </c>
      <c r="N602" t="s">
        <v>22</v>
      </c>
      <c r="O602">
        <f t="shared" si="83"/>
        <v>19018.72</v>
      </c>
      <c r="P602">
        <f t="shared" si="84"/>
        <v>18448.1584</v>
      </c>
      <c r="Q602">
        <f t="shared" si="85"/>
        <v>1802015.0199999986</v>
      </c>
      <c r="T602">
        <f t="shared" si="86"/>
        <v>7014.593770491806</v>
      </c>
      <c r="U602">
        <f t="shared" si="87"/>
        <v>570.56160000000091</v>
      </c>
      <c r="V602" s="4">
        <f t="shared" si="88"/>
        <v>6.3095728839795734E-4</v>
      </c>
      <c r="W602">
        <f t="shared" si="89"/>
        <v>1</v>
      </c>
      <c r="X602">
        <f t="shared" si="90"/>
        <v>0</v>
      </c>
      <c r="Y602">
        <f t="shared" si="91"/>
        <v>0</v>
      </c>
    </row>
    <row r="603" spans="1:25" x14ac:dyDescent="0.25">
      <c r="A603" t="s">
        <v>664</v>
      </c>
      <c r="B603" s="1">
        <v>45690</v>
      </c>
      <c r="C603" t="s">
        <v>48</v>
      </c>
      <c r="D603" t="s">
        <v>25</v>
      </c>
      <c r="E603" t="s">
        <v>17</v>
      </c>
      <c r="F603" t="s">
        <v>18</v>
      </c>
      <c r="G603">
        <v>4</v>
      </c>
      <c r="H603">
        <v>4303.82</v>
      </c>
      <c r="I603">
        <v>0.19</v>
      </c>
      <c r="J603">
        <v>13944.38</v>
      </c>
      <c r="K603" t="s">
        <v>46</v>
      </c>
      <c r="L603" t="s">
        <v>20</v>
      </c>
      <c r="M603" t="s">
        <v>54</v>
      </c>
      <c r="N603" t="s">
        <v>22</v>
      </c>
      <c r="O603">
        <f t="shared" si="83"/>
        <v>17215.28</v>
      </c>
      <c r="P603">
        <f t="shared" si="84"/>
        <v>13944.3768</v>
      </c>
      <c r="Q603">
        <f t="shared" si="85"/>
        <v>2058812.7634000003</v>
      </c>
      <c r="T603">
        <f t="shared" si="86"/>
        <v>6400.6183730158691</v>
      </c>
      <c r="U603">
        <f t="shared" si="87"/>
        <v>3270.9031999999988</v>
      </c>
      <c r="V603" s="4">
        <f t="shared" si="88"/>
        <v>4.4146827701902029E-3</v>
      </c>
      <c r="W603">
        <f t="shared" si="89"/>
        <v>1</v>
      </c>
      <c r="X603">
        <f t="shared" si="90"/>
        <v>0</v>
      </c>
      <c r="Y603">
        <f t="shared" si="91"/>
        <v>0</v>
      </c>
    </row>
    <row r="604" spans="1:25" x14ac:dyDescent="0.25">
      <c r="A604" t="s">
        <v>665</v>
      </c>
      <c r="B604" s="1">
        <v>45839</v>
      </c>
      <c r="C604" t="s">
        <v>52</v>
      </c>
      <c r="D604" t="s">
        <v>16</v>
      </c>
      <c r="E604" t="s">
        <v>61</v>
      </c>
      <c r="F604" t="s">
        <v>92</v>
      </c>
      <c r="G604">
        <v>4</v>
      </c>
      <c r="H604">
        <v>3549.12</v>
      </c>
      <c r="I604">
        <v>0</v>
      </c>
      <c r="J604">
        <v>14196.48</v>
      </c>
      <c r="K604" t="s">
        <v>46</v>
      </c>
      <c r="L604" t="s">
        <v>29</v>
      </c>
      <c r="M604" t="s">
        <v>21</v>
      </c>
      <c r="N604" t="s">
        <v>22</v>
      </c>
      <c r="O604">
        <f t="shared" si="83"/>
        <v>14196.48</v>
      </c>
      <c r="P604">
        <f t="shared" si="84"/>
        <v>14196.48</v>
      </c>
      <c r="Q604">
        <f t="shared" si="85"/>
        <v>1802015.0199999986</v>
      </c>
      <c r="T604">
        <f t="shared" si="86"/>
        <v>7014.593770491806</v>
      </c>
      <c r="U604">
        <f t="shared" si="87"/>
        <v>0</v>
      </c>
      <c r="V604" s="4">
        <f t="shared" si="88"/>
        <v>0</v>
      </c>
      <c r="W604">
        <f t="shared" si="89"/>
        <v>1</v>
      </c>
      <c r="X604">
        <f t="shared" si="90"/>
        <v>0</v>
      </c>
      <c r="Y604">
        <f t="shared" si="91"/>
        <v>0</v>
      </c>
    </row>
    <row r="605" spans="1:25" x14ac:dyDescent="0.25">
      <c r="A605" t="s">
        <v>666</v>
      </c>
      <c r="B605" s="1">
        <v>45840</v>
      </c>
      <c r="C605" t="s">
        <v>15</v>
      </c>
      <c r="D605" t="s">
        <v>16</v>
      </c>
      <c r="E605" t="s">
        <v>99</v>
      </c>
      <c r="F605" t="s">
        <v>120</v>
      </c>
      <c r="G605">
        <v>5</v>
      </c>
      <c r="H605">
        <v>2757.93</v>
      </c>
      <c r="I605">
        <v>0.2</v>
      </c>
      <c r="J605">
        <v>11031.72</v>
      </c>
      <c r="K605" t="s">
        <v>41</v>
      </c>
      <c r="L605" t="s">
        <v>34</v>
      </c>
      <c r="M605" t="s">
        <v>21</v>
      </c>
      <c r="N605" t="s">
        <v>22</v>
      </c>
      <c r="O605">
        <f t="shared" si="83"/>
        <v>13789.65</v>
      </c>
      <c r="P605">
        <f t="shared" si="84"/>
        <v>11031.720000000001</v>
      </c>
      <c r="Q605">
        <f t="shared" si="85"/>
        <v>2189601.9989000014</v>
      </c>
      <c r="T605">
        <f t="shared" si="86"/>
        <v>6557.4564173228364</v>
      </c>
      <c r="U605">
        <f t="shared" si="87"/>
        <v>2757.9299999999985</v>
      </c>
      <c r="V605" s="4">
        <f t="shared" si="88"/>
        <v>7.2518156733492149E-3</v>
      </c>
      <c r="W605">
        <f t="shared" si="89"/>
        <v>1</v>
      </c>
      <c r="X605">
        <f t="shared" si="90"/>
        <v>0</v>
      </c>
      <c r="Y605">
        <f t="shared" si="91"/>
        <v>0</v>
      </c>
    </row>
    <row r="606" spans="1:25" x14ac:dyDescent="0.25">
      <c r="A606" t="s">
        <v>667</v>
      </c>
      <c r="B606" s="1">
        <v>45705</v>
      </c>
      <c r="C606" t="s">
        <v>36</v>
      </c>
      <c r="D606" t="s">
        <v>39</v>
      </c>
      <c r="E606" t="s">
        <v>99</v>
      </c>
      <c r="F606" t="s">
        <v>120</v>
      </c>
      <c r="G606">
        <v>1</v>
      </c>
      <c r="H606">
        <v>1976.48</v>
      </c>
      <c r="I606">
        <v>0.12</v>
      </c>
      <c r="J606">
        <v>1739.3</v>
      </c>
      <c r="K606" t="s">
        <v>46</v>
      </c>
      <c r="L606" t="s">
        <v>20</v>
      </c>
      <c r="M606" t="s">
        <v>54</v>
      </c>
      <c r="N606" t="s">
        <v>22</v>
      </c>
      <c r="O606">
        <f t="shared" si="83"/>
        <v>1976.48</v>
      </c>
      <c r="P606">
        <f t="shared" si="84"/>
        <v>1739.3024</v>
      </c>
      <c r="Q606">
        <f t="shared" si="85"/>
        <v>2189601.9989000014</v>
      </c>
      <c r="T606">
        <f t="shared" si="86"/>
        <v>6400.6183730158691</v>
      </c>
      <c r="U606">
        <f t="shared" si="87"/>
        <v>237.17759999999998</v>
      </c>
      <c r="V606" s="4">
        <f t="shared" si="88"/>
        <v>6.0713996600016192E-3</v>
      </c>
      <c r="W606">
        <f t="shared" si="89"/>
        <v>1</v>
      </c>
      <c r="X606">
        <f t="shared" si="90"/>
        <v>0</v>
      </c>
      <c r="Y606">
        <f t="shared" si="91"/>
        <v>0</v>
      </c>
    </row>
    <row r="607" spans="1:25" x14ac:dyDescent="0.25">
      <c r="A607" t="s">
        <v>668</v>
      </c>
      <c r="B607" s="1">
        <v>45827</v>
      </c>
      <c r="C607" t="s">
        <v>36</v>
      </c>
      <c r="D607" t="s">
        <v>43</v>
      </c>
      <c r="E607" t="s">
        <v>27</v>
      </c>
      <c r="F607" t="s">
        <v>79</v>
      </c>
      <c r="G607">
        <v>3</v>
      </c>
      <c r="H607">
        <v>1269.3</v>
      </c>
      <c r="I607">
        <v>0.03</v>
      </c>
      <c r="J607">
        <v>3693.66</v>
      </c>
      <c r="K607" t="s">
        <v>19</v>
      </c>
      <c r="L607" t="s">
        <v>20</v>
      </c>
      <c r="M607" t="s">
        <v>30</v>
      </c>
      <c r="N607" t="s">
        <v>88</v>
      </c>
      <c r="O607">
        <f t="shared" si="83"/>
        <v>3807.8999999999996</v>
      </c>
      <c r="P607">
        <f t="shared" si="84"/>
        <v>3693.6629999999996</v>
      </c>
      <c r="Q607">
        <f t="shared" si="85"/>
        <v>1975775.7839999988</v>
      </c>
      <c r="T607">
        <f t="shared" si="86"/>
        <v>6400.6183730158691</v>
      </c>
      <c r="U607">
        <f t="shared" si="87"/>
        <v>114.23700000000008</v>
      </c>
      <c r="V607" s="4">
        <f t="shared" si="88"/>
        <v>2.3635074450484516E-3</v>
      </c>
      <c r="W607">
        <f t="shared" si="89"/>
        <v>0</v>
      </c>
      <c r="X607">
        <f t="shared" si="90"/>
        <v>0</v>
      </c>
      <c r="Y607">
        <f t="shared" si="91"/>
        <v>1</v>
      </c>
    </row>
    <row r="608" spans="1:25" x14ac:dyDescent="0.25">
      <c r="A608" t="s">
        <v>669</v>
      </c>
      <c r="B608" s="1">
        <v>45691</v>
      </c>
      <c r="C608" t="s">
        <v>15</v>
      </c>
      <c r="D608" t="s">
        <v>25</v>
      </c>
      <c r="E608" t="s">
        <v>61</v>
      </c>
      <c r="F608" t="s">
        <v>66</v>
      </c>
      <c r="G608">
        <v>4</v>
      </c>
      <c r="H608">
        <v>1458.01</v>
      </c>
      <c r="I608">
        <v>0.02</v>
      </c>
      <c r="J608">
        <v>5715.4</v>
      </c>
      <c r="K608" t="s">
        <v>46</v>
      </c>
      <c r="L608" t="s">
        <v>29</v>
      </c>
      <c r="M608" t="s">
        <v>30</v>
      </c>
      <c r="N608" t="s">
        <v>22</v>
      </c>
      <c r="O608">
        <f t="shared" si="83"/>
        <v>5832.04</v>
      </c>
      <c r="P608">
        <f t="shared" si="84"/>
        <v>5715.3991999999998</v>
      </c>
      <c r="Q608">
        <f t="shared" si="85"/>
        <v>1802015.0199999986</v>
      </c>
      <c r="T608">
        <f t="shared" si="86"/>
        <v>7014.593770491806</v>
      </c>
      <c r="U608">
        <f t="shared" si="87"/>
        <v>116.64080000000013</v>
      </c>
      <c r="V608" s="4">
        <f t="shared" si="88"/>
        <v>1.3717327041652665E-3</v>
      </c>
      <c r="W608">
        <f t="shared" si="89"/>
        <v>1</v>
      </c>
      <c r="X608">
        <f t="shared" si="90"/>
        <v>0</v>
      </c>
      <c r="Y608">
        <f t="shared" si="91"/>
        <v>0</v>
      </c>
    </row>
    <row r="609" spans="1:25" x14ac:dyDescent="0.25">
      <c r="A609" t="s">
        <v>670</v>
      </c>
      <c r="B609" s="1">
        <v>45815</v>
      </c>
      <c r="C609" t="s">
        <v>48</v>
      </c>
      <c r="D609" t="s">
        <v>16</v>
      </c>
      <c r="E609" t="s">
        <v>27</v>
      </c>
      <c r="F609" t="s">
        <v>79</v>
      </c>
      <c r="G609">
        <v>5</v>
      </c>
      <c r="H609">
        <v>4507.3100000000004</v>
      </c>
      <c r="I609">
        <v>0.11</v>
      </c>
      <c r="J609">
        <v>20057.53</v>
      </c>
      <c r="K609" t="s">
        <v>33</v>
      </c>
      <c r="L609" t="s">
        <v>29</v>
      </c>
      <c r="M609" t="s">
        <v>30</v>
      </c>
      <c r="N609" t="s">
        <v>22</v>
      </c>
      <c r="O609">
        <f t="shared" si="83"/>
        <v>22536.550000000003</v>
      </c>
      <c r="P609">
        <f t="shared" si="84"/>
        <v>20057.529500000004</v>
      </c>
      <c r="Q609">
        <f t="shared" si="85"/>
        <v>1975775.7839999988</v>
      </c>
      <c r="T609">
        <f t="shared" si="86"/>
        <v>7014.593770491806</v>
      </c>
      <c r="U609">
        <f t="shared" si="87"/>
        <v>2479.0204999999987</v>
      </c>
      <c r="V609" s="4">
        <f t="shared" si="88"/>
        <v>2.4404800202337978E-3</v>
      </c>
      <c r="W609">
        <f t="shared" si="89"/>
        <v>1</v>
      </c>
      <c r="X609">
        <f t="shared" si="90"/>
        <v>0</v>
      </c>
      <c r="Y609">
        <f t="shared" si="91"/>
        <v>0</v>
      </c>
    </row>
    <row r="610" spans="1:25" x14ac:dyDescent="0.25">
      <c r="A610" t="s">
        <v>671</v>
      </c>
      <c r="B610" s="1">
        <v>45817</v>
      </c>
      <c r="C610" t="s">
        <v>24</v>
      </c>
      <c r="D610" t="s">
        <v>39</v>
      </c>
      <c r="E610" t="s">
        <v>49</v>
      </c>
      <c r="F610" t="s">
        <v>56</v>
      </c>
      <c r="G610">
        <v>3</v>
      </c>
      <c r="H610">
        <v>4795.46</v>
      </c>
      <c r="I610">
        <v>0.02</v>
      </c>
      <c r="J610">
        <v>14098.65</v>
      </c>
      <c r="K610" t="s">
        <v>41</v>
      </c>
      <c r="L610" t="s">
        <v>20</v>
      </c>
      <c r="M610" t="s">
        <v>54</v>
      </c>
      <c r="N610" t="s">
        <v>22</v>
      </c>
      <c r="O610">
        <f t="shared" si="83"/>
        <v>14386.380000000001</v>
      </c>
      <c r="P610">
        <f t="shared" si="84"/>
        <v>14098.652400000001</v>
      </c>
      <c r="Q610">
        <f t="shared" si="85"/>
        <v>1954015.6870999979</v>
      </c>
      <c r="T610">
        <f t="shared" si="86"/>
        <v>6400.6183730158691</v>
      </c>
      <c r="U610">
        <f t="shared" si="87"/>
        <v>287.72760000000017</v>
      </c>
      <c r="V610" s="4">
        <f t="shared" si="88"/>
        <v>4.170611369920717E-4</v>
      </c>
      <c r="W610">
        <f t="shared" si="89"/>
        <v>1</v>
      </c>
      <c r="X610">
        <f t="shared" si="90"/>
        <v>0</v>
      </c>
      <c r="Y610">
        <f t="shared" si="91"/>
        <v>0</v>
      </c>
    </row>
    <row r="611" spans="1:25" x14ac:dyDescent="0.25">
      <c r="A611" t="s">
        <v>672</v>
      </c>
      <c r="B611" s="1">
        <v>45694</v>
      </c>
      <c r="C611" t="s">
        <v>52</v>
      </c>
      <c r="D611" t="s">
        <v>43</v>
      </c>
      <c r="E611" t="s">
        <v>61</v>
      </c>
      <c r="F611" t="s">
        <v>92</v>
      </c>
      <c r="G611">
        <v>1</v>
      </c>
      <c r="H611">
        <v>1536.53</v>
      </c>
      <c r="I611">
        <v>0.24</v>
      </c>
      <c r="J611">
        <v>1167.76</v>
      </c>
      <c r="K611" t="s">
        <v>19</v>
      </c>
      <c r="L611" t="s">
        <v>29</v>
      </c>
      <c r="M611" t="s">
        <v>21</v>
      </c>
      <c r="N611" t="s">
        <v>22</v>
      </c>
      <c r="O611">
        <f t="shared" si="83"/>
        <v>1536.53</v>
      </c>
      <c r="P611">
        <f t="shared" si="84"/>
        <v>1167.7628</v>
      </c>
      <c r="Q611">
        <f t="shared" si="85"/>
        <v>1802015.0199999986</v>
      </c>
      <c r="T611">
        <f t="shared" si="86"/>
        <v>7014.593770491806</v>
      </c>
      <c r="U611">
        <f t="shared" si="87"/>
        <v>368.7672</v>
      </c>
      <c r="V611" s="4">
        <f t="shared" si="88"/>
        <v>1.5619610420883417E-2</v>
      </c>
      <c r="W611">
        <f t="shared" si="89"/>
        <v>1</v>
      </c>
      <c r="X611">
        <f t="shared" si="90"/>
        <v>0</v>
      </c>
      <c r="Y611">
        <f t="shared" si="91"/>
        <v>0</v>
      </c>
    </row>
    <row r="612" spans="1:25" x14ac:dyDescent="0.25">
      <c r="A612" t="s">
        <v>673</v>
      </c>
      <c r="B612" s="1">
        <v>45831</v>
      </c>
      <c r="C612" t="s">
        <v>24</v>
      </c>
      <c r="D612" t="s">
        <v>39</v>
      </c>
      <c r="E612" t="s">
        <v>49</v>
      </c>
      <c r="F612" t="s">
        <v>50</v>
      </c>
      <c r="G612">
        <v>1</v>
      </c>
      <c r="H612">
        <v>207.98</v>
      </c>
      <c r="I612">
        <v>0.2</v>
      </c>
      <c r="J612">
        <v>166.38</v>
      </c>
      <c r="K612" t="s">
        <v>46</v>
      </c>
      <c r="L612" t="s">
        <v>20</v>
      </c>
      <c r="M612" t="s">
        <v>21</v>
      </c>
      <c r="N612" t="s">
        <v>22</v>
      </c>
      <c r="O612">
        <f t="shared" si="83"/>
        <v>207.98</v>
      </c>
      <c r="P612">
        <f t="shared" si="84"/>
        <v>166.38400000000001</v>
      </c>
      <c r="Q612">
        <f t="shared" si="85"/>
        <v>1954015.6870999979</v>
      </c>
      <c r="T612">
        <f t="shared" si="86"/>
        <v>6400.6183730158691</v>
      </c>
      <c r="U612">
        <f t="shared" si="87"/>
        <v>41.595999999999975</v>
      </c>
      <c r="V612" s="4">
        <f t="shared" si="88"/>
        <v>9.616309260505819E-2</v>
      </c>
      <c r="W612">
        <f t="shared" si="89"/>
        <v>1</v>
      </c>
      <c r="X612">
        <f t="shared" si="90"/>
        <v>0</v>
      </c>
      <c r="Y612">
        <f t="shared" si="91"/>
        <v>0</v>
      </c>
    </row>
    <row r="613" spans="1:25" x14ac:dyDescent="0.25">
      <c r="A613" t="s">
        <v>674</v>
      </c>
      <c r="B613" s="1">
        <v>45740</v>
      </c>
      <c r="C613" t="s">
        <v>48</v>
      </c>
      <c r="D613" t="s">
        <v>43</v>
      </c>
      <c r="E613" t="s">
        <v>99</v>
      </c>
      <c r="F613" t="s">
        <v>111</v>
      </c>
      <c r="G613">
        <v>5</v>
      </c>
      <c r="H613">
        <v>4225.3500000000004</v>
      </c>
      <c r="I613">
        <v>0.11</v>
      </c>
      <c r="J613">
        <v>18802.810000000001</v>
      </c>
      <c r="K613" t="s">
        <v>33</v>
      </c>
      <c r="L613" t="s">
        <v>29</v>
      </c>
      <c r="M613" t="s">
        <v>30</v>
      </c>
      <c r="N613" t="s">
        <v>37</v>
      </c>
      <c r="O613">
        <f t="shared" si="83"/>
        <v>21126.75</v>
      </c>
      <c r="P613">
        <f t="shared" si="84"/>
        <v>18802.807499999999</v>
      </c>
      <c r="Q613">
        <f t="shared" si="85"/>
        <v>2189601.9989000014</v>
      </c>
      <c r="T613">
        <f t="shared" si="86"/>
        <v>7014.593770491806</v>
      </c>
      <c r="U613">
        <f t="shared" si="87"/>
        <v>2323.942500000001</v>
      </c>
      <c r="V613" s="4">
        <f t="shared" si="88"/>
        <v>2.6033346350006507E-3</v>
      </c>
      <c r="W613">
        <f t="shared" si="89"/>
        <v>0</v>
      </c>
      <c r="X613">
        <f t="shared" si="90"/>
        <v>1</v>
      </c>
      <c r="Y613">
        <f t="shared" si="91"/>
        <v>0</v>
      </c>
    </row>
    <row r="614" spans="1:25" x14ac:dyDescent="0.25">
      <c r="A614" t="s">
        <v>675</v>
      </c>
      <c r="B614" s="1">
        <v>45664</v>
      </c>
      <c r="C614" t="s">
        <v>15</v>
      </c>
      <c r="D614" t="s">
        <v>43</v>
      </c>
      <c r="E614" t="s">
        <v>99</v>
      </c>
      <c r="F614" t="s">
        <v>100</v>
      </c>
      <c r="G614">
        <v>3</v>
      </c>
      <c r="H614">
        <v>4856.55</v>
      </c>
      <c r="I614">
        <v>0.19</v>
      </c>
      <c r="J614">
        <v>11801.42</v>
      </c>
      <c r="K614" t="s">
        <v>19</v>
      </c>
      <c r="L614" t="s">
        <v>34</v>
      </c>
      <c r="M614" t="s">
        <v>54</v>
      </c>
      <c r="N614" t="s">
        <v>22</v>
      </c>
      <c r="O614">
        <f t="shared" si="83"/>
        <v>14569.650000000001</v>
      </c>
      <c r="P614">
        <f t="shared" si="84"/>
        <v>11801.416500000001</v>
      </c>
      <c r="Q614">
        <f t="shared" si="85"/>
        <v>2189601.9989000014</v>
      </c>
      <c r="T614">
        <f t="shared" si="86"/>
        <v>6557.4564173228364</v>
      </c>
      <c r="U614">
        <f t="shared" si="87"/>
        <v>2768.2335000000003</v>
      </c>
      <c r="V614" s="4">
        <f t="shared" si="88"/>
        <v>3.9122422295662556E-3</v>
      </c>
      <c r="W614">
        <f t="shared" si="89"/>
        <v>1</v>
      </c>
      <c r="X614">
        <f t="shared" si="90"/>
        <v>0</v>
      </c>
      <c r="Y614">
        <f t="shared" si="91"/>
        <v>0</v>
      </c>
    </row>
    <row r="615" spans="1:25" x14ac:dyDescent="0.25">
      <c r="A615" t="s">
        <v>676</v>
      </c>
      <c r="B615" s="1">
        <v>45694</v>
      </c>
      <c r="C615" t="s">
        <v>36</v>
      </c>
      <c r="D615" t="s">
        <v>43</v>
      </c>
      <c r="E615" t="s">
        <v>49</v>
      </c>
      <c r="F615" t="s">
        <v>73</v>
      </c>
      <c r="G615">
        <v>5</v>
      </c>
      <c r="H615">
        <v>1497.71</v>
      </c>
      <c r="I615">
        <v>0.24</v>
      </c>
      <c r="J615">
        <v>5691.3</v>
      </c>
      <c r="K615" t="s">
        <v>19</v>
      </c>
      <c r="L615" t="s">
        <v>29</v>
      </c>
      <c r="M615" t="s">
        <v>21</v>
      </c>
      <c r="N615" t="s">
        <v>22</v>
      </c>
      <c r="O615">
        <f t="shared" si="83"/>
        <v>7488.55</v>
      </c>
      <c r="P615">
        <f t="shared" si="84"/>
        <v>5691.2979999999998</v>
      </c>
      <c r="Q615">
        <f t="shared" si="85"/>
        <v>1954015.6870999979</v>
      </c>
      <c r="T615">
        <f t="shared" si="86"/>
        <v>7014.593770491806</v>
      </c>
      <c r="U615">
        <f t="shared" si="87"/>
        <v>1797.2520000000004</v>
      </c>
      <c r="V615" s="4">
        <f t="shared" si="88"/>
        <v>1.6024464015062995E-2</v>
      </c>
      <c r="W615">
        <f t="shared" si="89"/>
        <v>1</v>
      </c>
      <c r="X615">
        <f t="shared" si="90"/>
        <v>0</v>
      </c>
      <c r="Y615">
        <f t="shared" si="91"/>
        <v>0</v>
      </c>
    </row>
    <row r="616" spans="1:25" x14ac:dyDescent="0.25">
      <c r="A616" t="s">
        <v>677</v>
      </c>
      <c r="B616" s="1">
        <v>45803</v>
      </c>
      <c r="C616" t="s">
        <v>15</v>
      </c>
      <c r="D616" t="s">
        <v>16</v>
      </c>
      <c r="E616" t="s">
        <v>17</v>
      </c>
      <c r="F616" t="s">
        <v>18</v>
      </c>
      <c r="G616">
        <v>4</v>
      </c>
      <c r="H616">
        <v>1376</v>
      </c>
      <c r="I616">
        <v>0.05</v>
      </c>
      <c r="J616">
        <v>5228.8</v>
      </c>
      <c r="K616" t="s">
        <v>33</v>
      </c>
      <c r="L616" t="s">
        <v>20</v>
      </c>
      <c r="M616" t="s">
        <v>21</v>
      </c>
      <c r="N616" t="s">
        <v>22</v>
      </c>
      <c r="O616">
        <f t="shared" si="83"/>
        <v>5504</v>
      </c>
      <c r="P616">
        <f t="shared" si="84"/>
        <v>5228.8</v>
      </c>
      <c r="Q616">
        <f t="shared" si="85"/>
        <v>2058812.7634000003</v>
      </c>
      <c r="T616">
        <f t="shared" si="86"/>
        <v>6400.6183730158691</v>
      </c>
      <c r="U616">
        <f t="shared" si="87"/>
        <v>275.19999999999982</v>
      </c>
      <c r="V616" s="4">
        <f t="shared" si="88"/>
        <v>3.6337209302325581E-3</v>
      </c>
      <c r="W616">
        <f t="shared" si="89"/>
        <v>1</v>
      </c>
      <c r="X616">
        <f t="shared" si="90"/>
        <v>0</v>
      </c>
      <c r="Y616">
        <f t="shared" si="91"/>
        <v>0</v>
      </c>
    </row>
    <row r="617" spans="1:25" x14ac:dyDescent="0.25">
      <c r="A617" t="s">
        <v>678</v>
      </c>
      <c r="B617" s="1">
        <v>45839</v>
      </c>
      <c r="C617" t="s">
        <v>15</v>
      </c>
      <c r="D617" t="s">
        <v>25</v>
      </c>
      <c r="E617" t="s">
        <v>99</v>
      </c>
      <c r="F617" t="s">
        <v>100</v>
      </c>
      <c r="G617">
        <v>2</v>
      </c>
      <c r="H617">
        <v>2714.85</v>
      </c>
      <c r="I617">
        <v>0.03</v>
      </c>
      <c r="J617">
        <v>5266.81</v>
      </c>
      <c r="K617" t="s">
        <v>41</v>
      </c>
      <c r="L617" t="s">
        <v>29</v>
      </c>
      <c r="M617" t="s">
        <v>54</v>
      </c>
      <c r="N617" t="s">
        <v>37</v>
      </c>
      <c r="O617">
        <f t="shared" si="83"/>
        <v>5429.7</v>
      </c>
      <c r="P617">
        <f t="shared" si="84"/>
        <v>5266.8089999999993</v>
      </c>
      <c r="Q617">
        <f t="shared" si="85"/>
        <v>2189601.9989000014</v>
      </c>
      <c r="T617">
        <f t="shared" si="86"/>
        <v>7014.593770491806</v>
      </c>
      <c r="U617">
        <f t="shared" si="87"/>
        <v>162.89100000000053</v>
      </c>
      <c r="V617" s="4">
        <f t="shared" si="88"/>
        <v>1.1050334272611746E-3</v>
      </c>
      <c r="W617">
        <f t="shared" si="89"/>
        <v>0</v>
      </c>
      <c r="X617">
        <f t="shared" si="90"/>
        <v>1</v>
      </c>
      <c r="Y617">
        <f t="shared" si="91"/>
        <v>0</v>
      </c>
    </row>
    <row r="618" spans="1:25" x14ac:dyDescent="0.25">
      <c r="A618" t="s">
        <v>679</v>
      </c>
      <c r="B618" s="1">
        <v>45724</v>
      </c>
      <c r="C618" t="s">
        <v>15</v>
      </c>
      <c r="D618" t="s">
        <v>39</v>
      </c>
      <c r="E618" t="s">
        <v>61</v>
      </c>
      <c r="F618" t="s">
        <v>92</v>
      </c>
      <c r="G618">
        <v>5</v>
      </c>
      <c r="H618">
        <v>4880.45</v>
      </c>
      <c r="I618">
        <v>0.08</v>
      </c>
      <c r="J618">
        <v>22450.07</v>
      </c>
      <c r="K618" t="s">
        <v>19</v>
      </c>
      <c r="L618" t="s">
        <v>20</v>
      </c>
      <c r="M618" t="s">
        <v>21</v>
      </c>
      <c r="N618" t="s">
        <v>22</v>
      </c>
      <c r="O618">
        <f t="shared" si="83"/>
        <v>24402.25</v>
      </c>
      <c r="P618">
        <f t="shared" si="84"/>
        <v>22450.07</v>
      </c>
      <c r="Q618">
        <f t="shared" si="85"/>
        <v>1802015.0199999986</v>
      </c>
      <c r="T618">
        <f t="shared" si="86"/>
        <v>6400.6183730158691</v>
      </c>
      <c r="U618">
        <f t="shared" si="87"/>
        <v>1952.1800000000003</v>
      </c>
      <c r="V618" s="4">
        <f t="shared" si="88"/>
        <v>1.6391931071929845E-3</v>
      </c>
      <c r="W618">
        <f t="shared" si="89"/>
        <v>1</v>
      </c>
      <c r="X618">
        <f t="shared" si="90"/>
        <v>0</v>
      </c>
      <c r="Y618">
        <f t="shared" si="91"/>
        <v>0</v>
      </c>
    </row>
    <row r="619" spans="1:25" x14ac:dyDescent="0.25">
      <c r="A619" t="s">
        <v>680</v>
      </c>
      <c r="B619" s="1">
        <v>45811</v>
      </c>
      <c r="C619" t="s">
        <v>36</v>
      </c>
      <c r="D619" t="s">
        <v>16</v>
      </c>
      <c r="E619" t="s">
        <v>99</v>
      </c>
      <c r="F619" t="s">
        <v>100</v>
      </c>
      <c r="G619">
        <v>1</v>
      </c>
      <c r="H619">
        <v>3685.04</v>
      </c>
      <c r="I619">
        <v>0.23</v>
      </c>
      <c r="J619">
        <v>2837.48</v>
      </c>
      <c r="K619" t="s">
        <v>41</v>
      </c>
      <c r="L619" t="s">
        <v>34</v>
      </c>
      <c r="M619" t="s">
        <v>54</v>
      </c>
      <c r="N619" t="s">
        <v>22</v>
      </c>
      <c r="O619">
        <f t="shared" si="83"/>
        <v>3685.04</v>
      </c>
      <c r="P619">
        <f t="shared" si="84"/>
        <v>2837.4807999999998</v>
      </c>
      <c r="Q619">
        <f t="shared" si="85"/>
        <v>2189601.9989000014</v>
      </c>
      <c r="T619">
        <f t="shared" si="86"/>
        <v>6557.4564173228364</v>
      </c>
      <c r="U619">
        <f t="shared" si="87"/>
        <v>847.55920000000015</v>
      </c>
      <c r="V619" s="4">
        <f t="shared" si="88"/>
        <v>6.241451924538133E-3</v>
      </c>
      <c r="W619">
        <f t="shared" si="89"/>
        <v>1</v>
      </c>
      <c r="X619">
        <f t="shared" si="90"/>
        <v>0</v>
      </c>
      <c r="Y619">
        <f t="shared" si="91"/>
        <v>0</v>
      </c>
    </row>
    <row r="620" spans="1:25" x14ac:dyDescent="0.25">
      <c r="A620" t="s">
        <v>681</v>
      </c>
      <c r="B620" s="1">
        <v>45840</v>
      </c>
      <c r="C620" t="s">
        <v>48</v>
      </c>
      <c r="D620" t="s">
        <v>43</v>
      </c>
      <c r="E620" t="s">
        <v>49</v>
      </c>
      <c r="F620" t="s">
        <v>73</v>
      </c>
      <c r="G620">
        <v>3</v>
      </c>
      <c r="H620">
        <v>369.66</v>
      </c>
      <c r="I620">
        <v>0.16</v>
      </c>
      <c r="J620">
        <v>931.54</v>
      </c>
      <c r="K620" t="s">
        <v>46</v>
      </c>
      <c r="L620" t="s">
        <v>20</v>
      </c>
      <c r="M620" t="s">
        <v>21</v>
      </c>
      <c r="N620" t="s">
        <v>88</v>
      </c>
      <c r="O620">
        <f t="shared" si="83"/>
        <v>1108.98</v>
      </c>
      <c r="P620">
        <f t="shared" si="84"/>
        <v>931.54319999999996</v>
      </c>
      <c r="Q620">
        <f t="shared" si="85"/>
        <v>1954015.6870999979</v>
      </c>
      <c r="T620">
        <f t="shared" si="86"/>
        <v>6400.6183730158691</v>
      </c>
      <c r="U620">
        <f t="shared" si="87"/>
        <v>177.43680000000006</v>
      </c>
      <c r="V620" s="4">
        <f t="shared" si="88"/>
        <v>4.3283016826272794E-2</v>
      </c>
      <c r="W620">
        <f t="shared" si="89"/>
        <v>0</v>
      </c>
      <c r="X620">
        <f t="shared" si="90"/>
        <v>0</v>
      </c>
      <c r="Y620">
        <f t="shared" si="91"/>
        <v>1</v>
      </c>
    </row>
    <row r="621" spans="1:25" x14ac:dyDescent="0.25">
      <c r="A621" t="s">
        <v>682</v>
      </c>
      <c r="B621" s="1">
        <v>45739</v>
      </c>
      <c r="C621" t="s">
        <v>24</v>
      </c>
      <c r="D621" t="s">
        <v>25</v>
      </c>
      <c r="E621" t="s">
        <v>99</v>
      </c>
      <c r="F621" t="s">
        <v>100</v>
      </c>
      <c r="G621">
        <v>4</v>
      </c>
      <c r="H621">
        <v>3417.61</v>
      </c>
      <c r="I621">
        <v>0.24</v>
      </c>
      <c r="J621">
        <v>10389.530000000001</v>
      </c>
      <c r="K621" t="s">
        <v>58</v>
      </c>
      <c r="L621" t="s">
        <v>29</v>
      </c>
      <c r="M621" t="s">
        <v>21</v>
      </c>
      <c r="N621" t="s">
        <v>22</v>
      </c>
      <c r="O621">
        <f t="shared" si="83"/>
        <v>13670.44</v>
      </c>
      <c r="P621">
        <f t="shared" si="84"/>
        <v>10389.5344</v>
      </c>
      <c r="Q621">
        <f t="shared" si="85"/>
        <v>2189601.9989000014</v>
      </c>
      <c r="T621">
        <f t="shared" si="86"/>
        <v>7014.593770491806</v>
      </c>
      <c r="U621">
        <f t="shared" si="87"/>
        <v>3280.9056</v>
      </c>
      <c r="V621" s="4">
        <f t="shared" si="88"/>
        <v>7.0224513622092625E-3</v>
      </c>
      <c r="W621">
        <f t="shared" si="89"/>
        <v>1</v>
      </c>
      <c r="X621">
        <f t="shared" si="90"/>
        <v>0</v>
      </c>
      <c r="Y621">
        <f t="shared" si="91"/>
        <v>0</v>
      </c>
    </row>
    <row r="622" spans="1:25" x14ac:dyDescent="0.25">
      <c r="A622" t="s">
        <v>683</v>
      </c>
      <c r="B622" s="1">
        <v>45815</v>
      </c>
      <c r="C622" t="s">
        <v>15</v>
      </c>
      <c r="D622" t="s">
        <v>39</v>
      </c>
      <c r="E622" t="s">
        <v>99</v>
      </c>
      <c r="F622" t="s">
        <v>120</v>
      </c>
      <c r="G622">
        <v>4</v>
      </c>
      <c r="H622">
        <v>1911.19</v>
      </c>
      <c r="I622">
        <v>0.09</v>
      </c>
      <c r="J622">
        <v>6956.73</v>
      </c>
      <c r="K622" t="s">
        <v>41</v>
      </c>
      <c r="L622" t="s">
        <v>20</v>
      </c>
      <c r="M622" t="s">
        <v>30</v>
      </c>
      <c r="N622" t="s">
        <v>22</v>
      </c>
      <c r="O622">
        <f t="shared" si="83"/>
        <v>7644.76</v>
      </c>
      <c r="P622">
        <f t="shared" si="84"/>
        <v>6956.7316000000001</v>
      </c>
      <c r="Q622">
        <f t="shared" si="85"/>
        <v>2189601.9989000014</v>
      </c>
      <c r="T622">
        <f t="shared" si="86"/>
        <v>6400.6183730158691</v>
      </c>
      <c r="U622">
        <f t="shared" si="87"/>
        <v>688.02840000000015</v>
      </c>
      <c r="V622" s="4">
        <f t="shared" si="88"/>
        <v>4.7091079379862804E-3</v>
      </c>
      <c r="W622">
        <f t="shared" si="89"/>
        <v>1</v>
      </c>
      <c r="X622">
        <f t="shared" si="90"/>
        <v>0</v>
      </c>
      <c r="Y622">
        <f t="shared" si="91"/>
        <v>0</v>
      </c>
    </row>
    <row r="623" spans="1:25" x14ac:dyDescent="0.25">
      <c r="A623" t="s">
        <v>684</v>
      </c>
      <c r="B623" s="1">
        <v>45790</v>
      </c>
      <c r="C623" t="s">
        <v>52</v>
      </c>
      <c r="D623" t="s">
        <v>25</v>
      </c>
      <c r="E623" t="s">
        <v>49</v>
      </c>
      <c r="F623" t="s">
        <v>56</v>
      </c>
      <c r="G623">
        <v>4</v>
      </c>
      <c r="H623">
        <v>4038.06</v>
      </c>
      <c r="I623">
        <v>7.0000000000000007E-2</v>
      </c>
      <c r="J623">
        <v>15021.58</v>
      </c>
      <c r="K623" t="s">
        <v>41</v>
      </c>
      <c r="L623" t="s">
        <v>29</v>
      </c>
      <c r="M623" t="s">
        <v>21</v>
      </c>
      <c r="N623" t="s">
        <v>22</v>
      </c>
      <c r="O623">
        <f t="shared" si="83"/>
        <v>16152.24</v>
      </c>
      <c r="P623">
        <f t="shared" si="84"/>
        <v>15021.583199999999</v>
      </c>
      <c r="Q623">
        <f t="shared" si="85"/>
        <v>1954015.6870999979</v>
      </c>
      <c r="T623">
        <f t="shared" si="86"/>
        <v>7014.593770491806</v>
      </c>
      <c r="U623">
        <f t="shared" si="87"/>
        <v>1130.6568000000007</v>
      </c>
      <c r="V623" s="4">
        <f t="shared" si="88"/>
        <v>1.7335056933279844E-3</v>
      </c>
      <c r="W623">
        <f t="shared" si="89"/>
        <v>1</v>
      </c>
      <c r="X623">
        <f t="shared" si="90"/>
        <v>0</v>
      </c>
      <c r="Y623">
        <f t="shared" si="91"/>
        <v>0</v>
      </c>
    </row>
    <row r="624" spans="1:25" x14ac:dyDescent="0.25">
      <c r="A624" t="s">
        <v>685</v>
      </c>
      <c r="B624" s="1">
        <v>45827</v>
      </c>
      <c r="C624" t="s">
        <v>36</v>
      </c>
      <c r="D624" t="s">
        <v>39</v>
      </c>
      <c r="E624" t="s">
        <v>49</v>
      </c>
      <c r="F624" t="s">
        <v>73</v>
      </c>
      <c r="G624">
        <v>2</v>
      </c>
      <c r="H624">
        <v>1118.1400000000001</v>
      </c>
      <c r="I624">
        <v>0.12</v>
      </c>
      <c r="J624">
        <v>1967.93</v>
      </c>
      <c r="K624" t="s">
        <v>33</v>
      </c>
      <c r="L624" t="s">
        <v>20</v>
      </c>
      <c r="M624" t="s">
        <v>21</v>
      </c>
      <c r="N624" t="s">
        <v>22</v>
      </c>
      <c r="O624">
        <f t="shared" si="83"/>
        <v>2236.2800000000002</v>
      </c>
      <c r="P624">
        <f t="shared" si="84"/>
        <v>1967.9264000000003</v>
      </c>
      <c r="Q624">
        <f t="shared" si="85"/>
        <v>1954015.6870999979</v>
      </c>
      <c r="T624">
        <f t="shared" si="86"/>
        <v>6400.6183730158691</v>
      </c>
      <c r="U624">
        <f t="shared" si="87"/>
        <v>268.35359999999991</v>
      </c>
      <c r="V624" s="4">
        <f t="shared" si="88"/>
        <v>1.0732108680487237E-2</v>
      </c>
      <c r="W624">
        <f t="shared" si="89"/>
        <v>1</v>
      </c>
      <c r="X624">
        <f t="shared" si="90"/>
        <v>0</v>
      </c>
      <c r="Y624">
        <f t="shared" si="91"/>
        <v>0</v>
      </c>
    </row>
    <row r="625" spans="1:25" x14ac:dyDescent="0.25">
      <c r="A625" t="s">
        <v>686</v>
      </c>
      <c r="B625" s="1">
        <v>45802</v>
      </c>
      <c r="C625" t="s">
        <v>24</v>
      </c>
      <c r="D625" t="s">
        <v>43</v>
      </c>
      <c r="E625" t="s">
        <v>27</v>
      </c>
      <c r="F625" t="s">
        <v>87</v>
      </c>
      <c r="G625">
        <v>3</v>
      </c>
      <c r="H625">
        <v>2131.12</v>
      </c>
      <c r="I625">
        <v>0.14000000000000001</v>
      </c>
      <c r="J625">
        <v>5498.29</v>
      </c>
      <c r="K625" t="s">
        <v>58</v>
      </c>
      <c r="L625" t="s">
        <v>34</v>
      </c>
      <c r="M625" t="s">
        <v>21</v>
      </c>
      <c r="N625" t="s">
        <v>22</v>
      </c>
      <c r="O625">
        <f t="shared" si="83"/>
        <v>6393.36</v>
      </c>
      <c r="P625">
        <f t="shared" si="84"/>
        <v>5498.2896000000001</v>
      </c>
      <c r="Q625">
        <f t="shared" si="85"/>
        <v>1975775.7839999988</v>
      </c>
      <c r="T625">
        <f t="shared" si="86"/>
        <v>6557.4564173228364</v>
      </c>
      <c r="U625">
        <f t="shared" si="87"/>
        <v>895.07039999999961</v>
      </c>
      <c r="V625" s="4">
        <f t="shared" si="88"/>
        <v>6.5693156650024412E-3</v>
      </c>
      <c r="W625">
        <f t="shared" si="89"/>
        <v>1</v>
      </c>
      <c r="X625">
        <f t="shared" si="90"/>
        <v>0</v>
      </c>
      <c r="Y625">
        <f t="shared" si="91"/>
        <v>0</v>
      </c>
    </row>
    <row r="626" spans="1:25" x14ac:dyDescent="0.25">
      <c r="A626" t="s">
        <v>687</v>
      </c>
      <c r="B626" s="1">
        <v>45817</v>
      </c>
      <c r="C626" t="s">
        <v>36</v>
      </c>
      <c r="D626" t="s">
        <v>25</v>
      </c>
      <c r="E626" t="s">
        <v>49</v>
      </c>
      <c r="F626" t="s">
        <v>53</v>
      </c>
      <c r="G626">
        <v>3</v>
      </c>
      <c r="H626">
        <v>4189.47</v>
      </c>
      <c r="I626">
        <v>0.08</v>
      </c>
      <c r="J626">
        <v>11562.94</v>
      </c>
      <c r="K626" t="s">
        <v>41</v>
      </c>
      <c r="L626" t="s">
        <v>20</v>
      </c>
      <c r="M626" t="s">
        <v>21</v>
      </c>
      <c r="N626" t="s">
        <v>22</v>
      </c>
      <c r="O626">
        <f t="shared" si="83"/>
        <v>12568.41</v>
      </c>
      <c r="P626">
        <f t="shared" si="84"/>
        <v>11562.9372</v>
      </c>
      <c r="Q626">
        <f t="shared" si="85"/>
        <v>1954015.6870999979</v>
      </c>
      <c r="T626">
        <f t="shared" si="86"/>
        <v>6400.6183730158691</v>
      </c>
      <c r="U626">
        <f t="shared" si="87"/>
        <v>1005.4727999999996</v>
      </c>
      <c r="V626" s="4">
        <f t="shared" si="88"/>
        <v>1.9095494179454681E-3</v>
      </c>
      <c r="W626">
        <f t="shared" si="89"/>
        <v>1</v>
      </c>
      <c r="X626">
        <f t="shared" si="90"/>
        <v>0</v>
      </c>
      <c r="Y626">
        <f t="shared" si="91"/>
        <v>0</v>
      </c>
    </row>
    <row r="627" spans="1:25" x14ac:dyDescent="0.25">
      <c r="A627" t="s">
        <v>688</v>
      </c>
      <c r="B627" s="1">
        <v>45708</v>
      </c>
      <c r="C627" t="s">
        <v>15</v>
      </c>
      <c r="D627" t="s">
        <v>25</v>
      </c>
      <c r="E627" t="s">
        <v>17</v>
      </c>
      <c r="F627" t="s">
        <v>44</v>
      </c>
      <c r="G627">
        <v>4</v>
      </c>
      <c r="H627">
        <v>708.47</v>
      </c>
      <c r="I627">
        <v>0.17</v>
      </c>
      <c r="J627">
        <v>2352.12</v>
      </c>
      <c r="K627" t="s">
        <v>46</v>
      </c>
      <c r="L627" t="s">
        <v>29</v>
      </c>
      <c r="M627" t="s">
        <v>30</v>
      </c>
      <c r="N627" t="s">
        <v>22</v>
      </c>
      <c r="O627">
        <f t="shared" si="83"/>
        <v>2833.88</v>
      </c>
      <c r="P627">
        <f t="shared" si="84"/>
        <v>2352.1203999999998</v>
      </c>
      <c r="Q627">
        <f t="shared" si="85"/>
        <v>2058812.7634000003</v>
      </c>
      <c r="T627">
        <f t="shared" si="86"/>
        <v>7014.593770491806</v>
      </c>
      <c r="U627">
        <f t="shared" si="87"/>
        <v>481.75960000000032</v>
      </c>
      <c r="V627" s="4">
        <f t="shared" si="88"/>
        <v>2.3995370305023501E-2</v>
      </c>
      <c r="W627">
        <f t="shared" si="89"/>
        <v>1</v>
      </c>
      <c r="X627">
        <f t="shared" si="90"/>
        <v>0</v>
      </c>
      <c r="Y627">
        <f t="shared" si="91"/>
        <v>0</v>
      </c>
    </row>
    <row r="628" spans="1:25" x14ac:dyDescent="0.25">
      <c r="A628" t="s">
        <v>689</v>
      </c>
      <c r="B628" s="1">
        <v>45711</v>
      </c>
      <c r="C628" t="s">
        <v>24</v>
      </c>
      <c r="D628" t="s">
        <v>25</v>
      </c>
      <c r="E628" t="s">
        <v>61</v>
      </c>
      <c r="F628" t="s">
        <v>62</v>
      </c>
      <c r="G628">
        <v>1</v>
      </c>
      <c r="H628">
        <v>3034.57</v>
      </c>
      <c r="I628">
        <v>0.09</v>
      </c>
      <c r="J628">
        <v>2761.46</v>
      </c>
      <c r="K628" t="s">
        <v>46</v>
      </c>
      <c r="L628" t="s">
        <v>34</v>
      </c>
      <c r="M628" t="s">
        <v>30</v>
      </c>
      <c r="N628" t="s">
        <v>37</v>
      </c>
      <c r="O628">
        <f t="shared" si="83"/>
        <v>3034.57</v>
      </c>
      <c r="P628">
        <f t="shared" si="84"/>
        <v>2761.4587000000001</v>
      </c>
      <c r="Q628">
        <f t="shared" si="85"/>
        <v>1802015.0199999986</v>
      </c>
      <c r="T628">
        <f t="shared" si="86"/>
        <v>6557.4564173228364</v>
      </c>
      <c r="U628">
        <f t="shared" si="87"/>
        <v>273.11130000000003</v>
      </c>
      <c r="V628" s="4">
        <f t="shared" si="88"/>
        <v>2.9658238234741658E-3</v>
      </c>
      <c r="W628">
        <f t="shared" si="89"/>
        <v>0</v>
      </c>
      <c r="X628">
        <f t="shared" si="90"/>
        <v>1</v>
      </c>
      <c r="Y628">
        <f t="shared" si="91"/>
        <v>0</v>
      </c>
    </row>
    <row r="629" spans="1:25" x14ac:dyDescent="0.25">
      <c r="A629" t="s">
        <v>690</v>
      </c>
      <c r="B629" s="1">
        <v>45690</v>
      </c>
      <c r="C629" t="s">
        <v>15</v>
      </c>
      <c r="D629" t="s">
        <v>16</v>
      </c>
      <c r="E629" t="s">
        <v>49</v>
      </c>
      <c r="F629" t="s">
        <v>56</v>
      </c>
      <c r="G629">
        <v>5</v>
      </c>
      <c r="H629">
        <v>185.97</v>
      </c>
      <c r="I629">
        <v>0.06</v>
      </c>
      <c r="J629">
        <v>874.06</v>
      </c>
      <c r="K629" t="s">
        <v>33</v>
      </c>
      <c r="L629" t="s">
        <v>29</v>
      </c>
      <c r="M629" t="s">
        <v>21</v>
      </c>
      <c r="N629" t="s">
        <v>22</v>
      </c>
      <c r="O629">
        <f t="shared" si="83"/>
        <v>929.85</v>
      </c>
      <c r="P629">
        <f t="shared" si="84"/>
        <v>874.05899999999997</v>
      </c>
      <c r="Q629">
        <f t="shared" si="85"/>
        <v>1954015.6870999979</v>
      </c>
      <c r="T629">
        <f t="shared" si="86"/>
        <v>7014.593770491806</v>
      </c>
      <c r="U629">
        <f t="shared" si="87"/>
        <v>55.791000000000054</v>
      </c>
      <c r="V629" s="4">
        <f t="shared" si="88"/>
        <v>3.2263268269075655E-2</v>
      </c>
      <c r="W629">
        <f t="shared" si="89"/>
        <v>1</v>
      </c>
      <c r="X629">
        <f t="shared" si="90"/>
        <v>0</v>
      </c>
      <c r="Y629">
        <f t="shared" si="91"/>
        <v>0</v>
      </c>
    </row>
    <row r="630" spans="1:25" x14ac:dyDescent="0.25">
      <c r="A630" t="s">
        <v>691</v>
      </c>
      <c r="B630" s="1">
        <v>45812</v>
      </c>
      <c r="C630" t="s">
        <v>15</v>
      </c>
      <c r="D630" t="s">
        <v>16</v>
      </c>
      <c r="E630" t="s">
        <v>49</v>
      </c>
      <c r="F630" t="s">
        <v>73</v>
      </c>
      <c r="G630">
        <v>3</v>
      </c>
      <c r="H630">
        <v>1869.7</v>
      </c>
      <c r="I630">
        <v>0.16</v>
      </c>
      <c r="J630">
        <v>4711.6400000000003</v>
      </c>
      <c r="K630" t="s">
        <v>19</v>
      </c>
      <c r="L630" t="s">
        <v>20</v>
      </c>
      <c r="M630" t="s">
        <v>30</v>
      </c>
      <c r="N630" t="s">
        <v>22</v>
      </c>
      <c r="O630">
        <f t="shared" si="83"/>
        <v>5609.1</v>
      </c>
      <c r="P630">
        <f t="shared" si="84"/>
        <v>4711.6440000000002</v>
      </c>
      <c r="Q630">
        <f t="shared" si="85"/>
        <v>1954015.6870999979</v>
      </c>
      <c r="T630">
        <f t="shared" si="86"/>
        <v>6400.6183730158691</v>
      </c>
      <c r="U630">
        <f t="shared" si="87"/>
        <v>897.45600000000013</v>
      </c>
      <c r="V630" s="4">
        <f t="shared" si="88"/>
        <v>8.5575225972081091E-3</v>
      </c>
      <c r="W630">
        <f t="shared" si="89"/>
        <v>1</v>
      </c>
      <c r="X630">
        <f t="shared" si="90"/>
        <v>0</v>
      </c>
      <c r="Y630">
        <f t="shared" si="91"/>
        <v>0</v>
      </c>
    </row>
    <row r="631" spans="1:25" x14ac:dyDescent="0.25">
      <c r="A631" t="s">
        <v>692</v>
      </c>
      <c r="B631" s="1">
        <v>45796</v>
      </c>
      <c r="C631" t="s">
        <v>36</v>
      </c>
      <c r="D631" t="s">
        <v>39</v>
      </c>
      <c r="E631" t="s">
        <v>27</v>
      </c>
      <c r="F631" t="s">
        <v>79</v>
      </c>
      <c r="G631">
        <v>2</v>
      </c>
      <c r="H631">
        <v>3846.98</v>
      </c>
      <c r="I631">
        <v>0.15</v>
      </c>
      <c r="J631">
        <v>6539.87</v>
      </c>
      <c r="K631" t="s">
        <v>19</v>
      </c>
      <c r="L631" t="s">
        <v>29</v>
      </c>
      <c r="M631" t="s">
        <v>54</v>
      </c>
      <c r="N631" t="s">
        <v>37</v>
      </c>
      <c r="O631">
        <f t="shared" si="83"/>
        <v>7693.96</v>
      </c>
      <c r="P631">
        <f t="shared" si="84"/>
        <v>6539.866</v>
      </c>
      <c r="Q631">
        <f t="shared" si="85"/>
        <v>1975775.7839999988</v>
      </c>
      <c r="T631">
        <f t="shared" si="86"/>
        <v>7014.593770491806</v>
      </c>
      <c r="U631">
        <f t="shared" si="87"/>
        <v>1154.0940000000001</v>
      </c>
      <c r="V631" s="4">
        <f t="shared" si="88"/>
        <v>3.8991624599036129E-3</v>
      </c>
      <c r="W631">
        <f t="shared" si="89"/>
        <v>0</v>
      </c>
      <c r="X631">
        <f t="shared" si="90"/>
        <v>1</v>
      </c>
      <c r="Y631">
        <f t="shared" si="91"/>
        <v>0</v>
      </c>
    </row>
    <row r="632" spans="1:25" x14ac:dyDescent="0.25">
      <c r="A632" t="s">
        <v>693</v>
      </c>
      <c r="B632" s="1">
        <v>45680</v>
      </c>
      <c r="C632" t="s">
        <v>15</v>
      </c>
      <c r="D632" t="s">
        <v>39</v>
      </c>
      <c r="E632" t="s">
        <v>99</v>
      </c>
      <c r="F632" t="s">
        <v>111</v>
      </c>
      <c r="G632">
        <v>5</v>
      </c>
      <c r="H632">
        <v>1822.98</v>
      </c>
      <c r="I632">
        <v>0.04</v>
      </c>
      <c r="J632">
        <v>8750.2999999999993</v>
      </c>
      <c r="K632" t="s">
        <v>58</v>
      </c>
      <c r="L632" t="s">
        <v>29</v>
      </c>
      <c r="M632" t="s">
        <v>54</v>
      </c>
      <c r="N632" t="s">
        <v>22</v>
      </c>
      <c r="O632">
        <f t="shared" si="83"/>
        <v>9114.9</v>
      </c>
      <c r="P632">
        <f t="shared" si="84"/>
        <v>8750.3040000000001</v>
      </c>
      <c r="Q632">
        <f t="shared" si="85"/>
        <v>2189601.9989000014</v>
      </c>
      <c r="T632">
        <f t="shared" si="86"/>
        <v>7014.593770491806</v>
      </c>
      <c r="U632">
        <f t="shared" si="87"/>
        <v>364.59599999999955</v>
      </c>
      <c r="V632" s="4">
        <f t="shared" si="88"/>
        <v>2.194209481179168E-3</v>
      </c>
      <c r="W632">
        <f t="shared" si="89"/>
        <v>1</v>
      </c>
      <c r="X632">
        <f t="shared" si="90"/>
        <v>0</v>
      </c>
      <c r="Y632">
        <f t="shared" si="91"/>
        <v>0</v>
      </c>
    </row>
    <row r="633" spans="1:25" x14ac:dyDescent="0.25">
      <c r="A633" t="s">
        <v>694</v>
      </c>
      <c r="B633" s="1">
        <v>45734</v>
      </c>
      <c r="C633" t="s">
        <v>15</v>
      </c>
      <c r="D633" t="s">
        <v>16</v>
      </c>
      <c r="E633" t="s">
        <v>49</v>
      </c>
      <c r="F633" t="s">
        <v>50</v>
      </c>
      <c r="G633">
        <v>2</v>
      </c>
      <c r="H633">
        <v>857.32</v>
      </c>
      <c r="I633">
        <v>0.06</v>
      </c>
      <c r="J633">
        <v>1611.76</v>
      </c>
      <c r="K633" t="s">
        <v>19</v>
      </c>
      <c r="L633" t="s">
        <v>20</v>
      </c>
      <c r="M633" t="s">
        <v>54</v>
      </c>
      <c r="N633" t="s">
        <v>22</v>
      </c>
      <c r="O633">
        <f t="shared" si="83"/>
        <v>1714.64</v>
      </c>
      <c r="P633">
        <f t="shared" si="84"/>
        <v>1611.7616</v>
      </c>
      <c r="Q633">
        <f t="shared" si="85"/>
        <v>1954015.6870999979</v>
      </c>
      <c r="T633">
        <f t="shared" si="86"/>
        <v>6400.6183730158691</v>
      </c>
      <c r="U633">
        <f t="shared" si="87"/>
        <v>102.87840000000006</v>
      </c>
      <c r="V633" s="4">
        <f t="shared" si="88"/>
        <v>6.9985536322493347E-3</v>
      </c>
      <c r="W633">
        <f t="shared" si="89"/>
        <v>1</v>
      </c>
      <c r="X633">
        <f t="shared" si="90"/>
        <v>0</v>
      </c>
      <c r="Y633">
        <f t="shared" si="91"/>
        <v>0</v>
      </c>
    </row>
    <row r="634" spans="1:25" x14ac:dyDescent="0.25">
      <c r="A634" t="s">
        <v>695</v>
      </c>
      <c r="B634" s="1">
        <v>45829</v>
      </c>
      <c r="C634" t="s">
        <v>52</v>
      </c>
      <c r="D634" t="s">
        <v>39</v>
      </c>
      <c r="E634" t="s">
        <v>17</v>
      </c>
      <c r="F634" t="s">
        <v>18</v>
      </c>
      <c r="G634">
        <v>3</v>
      </c>
      <c r="H634">
        <v>1626.71</v>
      </c>
      <c r="I634">
        <v>0.09</v>
      </c>
      <c r="J634">
        <v>4440.92</v>
      </c>
      <c r="K634" t="s">
        <v>58</v>
      </c>
      <c r="L634" t="s">
        <v>34</v>
      </c>
      <c r="M634" t="s">
        <v>30</v>
      </c>
      <c r="N634" t="s">
        <v>22</v>
      </c>
      <c r="O634">
        <f t="shared" si="83"/>
        <v>4880.13</v>
      </c>
      <c r="P634">
        <f t="shared" si="84"/>
        <v>4440.9183000000003</v>
      </c>
      <c r="Q634">
        <f t="shared" si="85"/>
        <v>2058812.7634000003</v>
      </c>
      <c r="T634">
        <f t="shared" si="86"/>
        <v>6557.4564173228364</v>
      </c>
      <c r="U634">
        <f t="shared" si="87"/>
        <v>439.21169999999984</v>
      </c>
      <c r="V634" s="4">
        <f t="shared" si="88"/>
        <v>5.5326394993575985E-3</v>
      </c>
      <c r="W634">
        <f t="shared" si="89"/>
        <v>1</v>
      </c>
      <c r="X634">
        <f t="shared" si="90"/>
        <v>0</v>
      </c>
      <c r="Y634">
        <f t="shared" si="91"/>
        <v>0</v>
      </c>
    </row>
    <row r="635" spans="1:25" x14ac:dyDescent="0.25">
      <c r="A635" t="s">
        <v>696</v>
      </c>
      <c r="B635" s="1">
        <v>45667</v>
      </c>
      <c r="C635" t="s">
        <v>24</v>
      </c>
      <c r="D635" t="s">
        <v>43</v>
      </c>
      <c r="E635" t="s">
        <v>99</v>
      </c>
      <c r="F635" t="s">
        <v>120</v>
      </c>
      <c r="G635">
        <v>2</v>
      </c>
      <c r="H635">
        <v>3471.43</v>
      </c>
      <c r="I635">
        <v>0.08</v>
      </c>
      <c r="J635">
        <v>6387.43</v>
      </c>
      <c r="K635" t="s">
        <v>19</v>
      </c>
      <c r="L635" t="s">
        <v>20</v>
      </c>
      <c r="M635" t="s">
        <v>54</v>
      </c>
      <c r="N635" t="s">
        <v>59</v>
      </c>
      <c r="O635">
        <f t="shared" si="83"/>
        <v>6942.86</v>
      </c>
      <c r="P635">
        <f t="shared" si="84"/>
        <v>6387.4312</v>
      </c>
      <c r="Q635">
        <f t="shared" si="85"/>
        <v>2189601.9989000014</v>
      </c>
      <c r="T635">
        <f t="shared" si="86"/>
        <v>6400.6183730158691</v>
      </c>
      <c r="U635">
        <f t="shared" si="87"/>
        <v>555.42879999999968</v>
      </c>
      <c r="V635" s="4">
        <f t="shared" si="88"/>
        <v>2.3045258006066664E-3</v>
      </c>
      <c r="W635">
        <f t="shared" si="89"/>
        <v>0</v>
      </c>
      <c r="X635">
        <f t="shared" si="90"/>
        <v>0</v>
      </c>
      <c r="Y635">
        <f t="shared" si="91"/>
        <v>0</v>
      </c>
    </row>
    <row r="636" spans="1:25" x14ac:dyDescent="0.25">
      <c r="A636" t="s">
        <v>697</v>
      </c>
      <c r="B636" s="1">
        <v>45826</v>
      </c>
      <c r="C636" t="s">
        <v>24</v>
      </c>
      <c r="D636" t="s">
        <v>16</v>
      </c>
      <c r="E636" t="s">
        <v>49</v>
      </c>
      <c r="F636" t="s">
        <v>56</v>
      </c>
      <c r="G636">
        <v>4</v>
      </c>
      <c r="H636">
        <v>308.33</v>
      </c>
      <c r="I636">
        <v>0.03</v>
      </c>
      <c r="J636">
        <v>1196.32</v>
      </c>
      <c r="K636" t="s">
        <v>58</v>
      </c>
      <c r="L636" t="s">
        <v>34</v>
      </c>
      <c r="M636" t="s">
        <v>21</v>
      </c>
      <c r="N636" t="s">
        <v>22</v>
      </c>
      <c r="O636">
        <f t="shared" si="83"/>
        <v>1233.32</v>
      </c>
      <c r="P636">
        <f t="shared" si="84"/>
        <v>1196.3203999999998</v>
      </c>
      <c r="Q636">
        <f t="shared" si="85"/>
        <v>1954015.6870999979</v>
      </c>
      <c r="T636">
        <f t="shared" si="86"/>
        <v>6557.4564173228364</v>
      </c>
      <c r="U636">
        <f t="shared" si="87"/>
        <v>36.9996000000001</v>
      </c>
      <c r="V636" s="4">
        <f t="shared" si="88"/>
        <v>9.7298349171342398E-3</v>
      </c>
      <c r="W636">
        <f t="shared" si="89"/>
        <v>1</v>
      </c>
      <c r="X636">
        <f t="shared" si="90"/>
        <v>0</v>
      </c>
      <c r="Y636">
        <f t="shared" si="91"/>
        <v>0</v>
      </c>
    </row>
    <row r="637" spans="1:25" x14ac:dyDescent="0.25">
      <c r="A637" t="s">
        <v>698</v>
      </c>
      <c r="B637" s="1">
        <v>45751</v>
      </c>
      <c r="C637" t="s">
        <v>24</v>
      </c>
      <c r="D637" t="s">
        <v>43</v>
      </c>
      <c r="E637" t="s">
        <v>99</v>
      </c>
      <c r="F637" t="s">
        <v>120</v>
      </c>
      <c r="G637">
        <v>1</v>
      </c>
      <c r="H637">
        <v>3797.3</v>
      </c>
      <c r="I637">
        <v>0.2</v>
      </c>
      <c r="J637">
        <v>3037.84</v>
      </c>
      <c r="K637" t="s">
        <v>46</v>
      </c>
      <c r="L637" t="s">
        <v>29</v>
      </c>
      <c r="M637" t="s">
        <v>21</v>
      </c>
      <c r="N637" t="s">
        <v>22</v>
      </c>
      <c r="O637">
        <f t="shared" si="83"/>
        <v>3797.3</v>
      </c>
      <c r="P637">
        <f t="shared" si="84"/>
        <v>3037.84</v>
      </c>
      <c r="Q637">
        <f t="shared" si="85"/>
        <v>2189601.9989000014</v>
      </c>
      <c r="T637">
        <f t="shared" si="86"/>
        <v>7014.593770491806</v>
      </c>
      <c r="U637">
        <f t="shared" si="87"/>
        <v>759.46</v>
      </c>
      <c r="V637" s="4">
        <f t="shared" si="88"/>
        <v>5.2669001659073553E-3</v>
      </c>
      <c r="W637">
        <f t="shared" si="89"/>
        <v>1</v>
      </c>
      <c r="X637">
        <f t="shared" si="90"/>
        <v>0</v>
      </c>
      <c r="Y637">
        <f t="shared" si="91"/>
        <v>0</v>
      </c>
    </row>
    <row r="638" spans="1:25" x14ac:dyDescent="0.25">
      <c r="A638" t="s">
        <v>699</v>
      </c>
      <c r="B638" s="1">
        <v>45703</v>
      </c>
      <c r="C638" t="s">
        <v>15</v>
      </c>
      <c r="D638" t="s">
        <v>39</v>
      </c>
      <c r="E638" t="s">
        <v>61</v>
      </c>
      <c r="F638" t="s">
        <v>75</v>
      </c>
      <c r="G638">
        <v>2</v>
      </c>
      <c r="H638">
        <v>4244.72</v>
      </c>
      <c r="I638">
        <v>0.24</v>
      </c>
      <c r="J638">
        <v>6451.97</v>
      </c>
      <c r="K638" t="s">
        <v>58</v>
      </c>
      <c r="L638" t="s">
        <v>20</v>
      </c>
      <c r="M638" t="s">
        <v>21</v>
      </c>
      <c r="N638" t="s">
        <v>22</v>
      </c>
      <c r="O638">
        <f t="shared" si="83"/>
        <v>8489.44</v>
      </c>
      <c r="P638">
        <f t="shared" si="84"/>
        <v>6451.9744000000001</v>
      </c>
      <c r="Q638">
        <f t="shared" si="85"/>
        <v>1802015.0199999986</v>
      </c>
      <c r="T638">
        <f t="shared" si="86"/>
        <v>6400.6183730158691</v>
      </c>
      <c r="U638">
        <f t="shared" si="87"/>
        <v>2037.4656000000004</v>
      </c>
      <c r="V638" s="4">
        <f t="shared" si="88"/>
        <v>5.6540831904106741E-3</v>
      </c>
      <c r="W638">
        <f t="shared" si="89"/>
        <v>1</v>
      </c>
      <c r="X638">
        <f t="shared" si="90"/>
        <v>0</v>
      </c>
      <c r="Y638">
        <f t="shared" si="91"/>
        <v>0</v>
      </c>
    </row>
    <row r="639" spans="1:25" x14ac:dyDescent="0.25">
      <c r="A639" t="s">
        <v>700</v>
      </c>
      <c r="B639" s="1">
        <v>45698</v>
      </c>
      <c r="C639" t="s">
        <v>36</v>
      </c>
      <c r="D639" t="s">
        <v>43</v>
      </c>
      <c r="E639" t="s">
        <v>27</v>
      </c>
      <c r="F639" t="s">
        <v>68</v>
      </c>
      <c r="G639">
        <v>1</v>
      </c>
      <c r="H639">
        <v>4115.97</v>
      </c>
      <c r="I639">
        <v>0.19</v>
      </c>
      <c r="J639">
        <v>3333.94</v>
      </c>
      <c r="K639" t="s">
        <v>33</v>
      </c>
      <c r="L639" t="s">
        <v>20</v>
      </c>
      <c r="M639" t="s">
        <v>21</v>
      </c>
      <c r="N639" t="s">
        <v>22</v>
      </c>
      <c r="O639">
        <f t="shared" si="83"/>
        <v>4115.97</v>
      </c>
      <c r="P639">
        <f t="shared" si="84"/>
        <v>3333.9357000000005</v>
      </c>
      <c r="Q639">
        <f t="shared" si="85"/>
        <v>1975775.7839999988</v>
      </c>
      <c r="T639">
        <f t="shared" si="86"/>
        <v>6400.6183730158691</v>
      </c>
      <c r="U639">
        <f t="shared" si="87"/>
        <v>782.0342999999998</v>
      </c>
      <c r="V639" s="4">
        <f t="shared" si="88"/>
        <v>4.6161658126759909E-3</v>
      </c>
      <c r="W639">
        <f t="shared" si="89"/>
        <v>1</v>
      </c>
      <c r="X639">
        <f t="shared" si="90"/>
        <v>0</v>
      </c>
      <c r="Y639">
        <f t="shared" si="91"/>
        <v>0</v>
      </c>
    </row>
    <row r="640" spans="1:25" x14ac:dyDescent="0.25">
      <c r="A640" t="s">
        <v>701</v>
      </c>
      <c r="B640" s="1">
        <v>45818</v>
      </c>
      <c r="C640" t="s">
        <v>36</v>
      </c>
      <c r="D640" t="s">
        <v>25</v>
      </c>
      <c r="E640" t="s">
        <v>99</v>
      </c>
      <c r="F640" t="s">
        <v>100</v>
      </c>
      <c r="G640">
        <v>1</v>
      </c>
      <c r="H640">
        <v>4628.74</v>
      </c>
      <c r="I640">
        <v>0.23</v>
      </c>
      <c r="J640">
        <v>3564.13</v>
      </c>
      <c r="K640" t="s">
        <v>58</v>
      </c>
      <c r="L640" t="s">
        <v>29</v>
      </c>
      <c r="M640" t="s">
        <v>21</v>
      </c>
      <c r="N640" t="s">
        <v>22</v>
      </c>
      <c r="O640">
        <f t="shared" si="83"/>
        <v>4628.74</v>
      </c>
      <c r="P640">
        <f t="shared" si="84"/>
        <v>3564.1297999999997</v>
      </c>
      <c r="Q640">
        <f t="shared" si="85"/>
        <v>2189601.9989000014</v>
      </c>
      <c r="T640">
        <f t="shared" si="86"/>
        <v>7014.593770491806</v>
      </c>
      <c r="U640">
        <f t="shared" si="87"/>
        <v>1064.6102000000001</v>
      </c>
      <c r="V640" s="4">
        <f t="shared" si="88"/>
        <v>4.9689548343609712E-3</v>
      </c>
      <c r="W640">
        <f t="shared" si="89"/>
        <v>1</v>
      </c>
      <c r="X640">
        <f t="shared" si="90"/>
        <v>0</v>
      </c>
      <c r="Y640">
        <f t="shared" si="91"/>
        <v>0</v>
      </c>
    </row>
    <row r="641" spans="1:25" x14ac:dyDescent="0.25">
      <c r="A641" t="s">
        <v>702</v>
      </c>
      <c r="B641" s="1">
        <v>45838</v>
      </c>
      <c r="C641" t="s">
        <v>48</v>
      </c>
      <c r="D641" t="s">
        <v>43</v>
      </c>
      <c r="E641" t="s">
        <v>27</v>
      </c>
      <c r="F641" t="s">
        <v>68</v>
      </c>
      <c r="G641">
        <v>3</v>
      </c>
      <c r="H641">
        <v>4908.38</v>
      </c>
      <c r="I641">
        <v>0.11</v>
      </c>
      <c r="J641">
        <v>13105.37</v>
      </c>
      <c r="K641" t="s">
        <v>58</v>
      </c>
      <c r="L641" t="s">
        <v>20</v>
      </c>
      <c r="M641" t="s">
        <v>21</v>
      </c>
      <c r="N641" t="s">
        <v>22</v>
      </c>
      <c r="O641">
        <f t="shared" si="83"/>
        <v>14725.14</v>
      </c>
      <c r="P641">
        <f t="shared" si="84"/>
        <v>13105.374599999999</v>
      </c>
      <c r="Q641">
        <f t="shared" si="85"/>
        <v>1975775.7839999988</v>
      </c>
      <c r="T641">
        <f t="shared" si="86"/>
        <v>6400.6183730158691</v>
      </c>
      <c r="U641">
        <f t="shared" si="87"/>
        <v>1619.7654000000002</v>
      </c>
      <c r="V641" s="4">
        <f t="shared" si="88"/>
        <v>2.2410652801942801E-3</v>
      </c>
      <c r="W641">
        <f t="shared" si="89"/>
        <v>1</v>
      </c>
      <c r="X641">
        <f t="shared" si="90"/>
        <v>0</v>
      </c>
      <c r="Y641">
        <f t="shared" si="91"/>
        <v>0</v>
      </c>
    </row>
    <row r="642" spans="1:25" x14ac:dyDescent="0.25">
      <c r="A642" t="s">
        <v>703</v>
      </c>
      <c r="B642" s="1">
        <v>45749</v>
      </c>
      <c r="C642" t="s">
        <v>48</v>
      </c>
      <c r="D642" t="s">
        <v>16</v>
      </c>
      <c r="E642" t="s">
        <v>99</v>
      </c>
      <c r="F642" t="s">
        <v>120</v>
      </c>
      <c r="G642">
        <v>2</v>
      </c>
      <c r="H642">
        <v>2529.5</v>
      </c>
      <c r="I642">
        <v>0.09</v>
      </c>
      <c r="J642">
        <v>4603.6899999999996</v>
      </c>
      <c r="K642" t="s">
        <v>58</v>
      </c>
      <c r="L642" t="s">
        <v>29</v>
      </c>
      <c r="M642" t="s">
        <v>30</v>
      </c>
      <c r="N642" t="s">
        <v>22</v>
      </c>
      <c r="O642">
        <f t="shared" ref="O642:O705" si="92">G:G*H:H</f>
        <v>5059</v>
      </c>
      <c r="P642">
        <f t="shared" ref="P642:P705" si="93">O:O*(1-I:I)</f>
        <v>4603.6900000000005</v>
      </c>
      <c r="Q642">
        <f t="shared" ref="Q642:Q705" si="94">SUMIF(E:E,E642,P:P)</f>
        <v>2189601.9989000014</v>
      </c>
      <c r="T642">
        <f t="shared" ref="T642:T705" si="95">AVERAGEIF(L:L,L642,J:J)</f>
        <v>7014.593770491806</v>
      </c>
      <c r="U642">
        <f t="shared" ref="U642:U705" si="96">O642-P642</f>
        <v>455.30999999999949</v>
      </c>
      <c r="V642" s="4">
        <f t="shared" si="88"/>
        <v>3.5580154180668111E-3</v>
      </c>
      <c r="W642">
        <f t="shared" si="89"/>
        <v>1</v>
      </c>
      <c r="X642">
        <f t="shared" si="90"/>
        <v>0</v>
      </c>
      <c r="Y642">
        <f t="shared" si="91"/>
        <v>0</v>
      </c>
    </row>
    <row r="643" spans="1:25" x14ac:dyDescent="0.25">
      <c r="A643" t="s">
        <v>704</v>
      </c>
      <c r="B643" s="1">
        <v>45727</v>
      </c>
      <c r="C643" t="s">
        <v>48</v>
      </c>
      <c r="D643" t="s">
        <v>43</v>
      </c>
      <c r="E643" t="s">
        <v>49</v>
      </c>
      <c r="F643" t="s">
        <v>56</v>
      </c>
      <c r="G643">
        <v>5</v>
      </c>
      <c r="H643">
        <v>3707.25</v>
      </c>
      <c r="I643">
        <v>0.17</v>
      </c>
      <c r="J643">
        <v>15385.09</v>
      </c>
      <c r="K643" t="s">
        <v>46</v>
      </c>
      <c r="L643" t="s">
        <v>34</v>
      </c>
      <c r="M643" t="s">
        <v>30</v>
      </c>
      <c r="N643" t="s">
        <v>22</v>
      </c>
      <c r="O643">
        <f t="shared" si="92"/>
        <v>18536.25</v>
      </c>
      <c r="P643">
        <f t="shared" si="93"/>
        <v>15385.0875</v>
      </c>
      <c r="Q643">
        <f t="shared" si="94"/>
        <v>1954015.6870999979</v>
      </c>
      <c r="T643">
        <f t="shared" si="95"/>
        <v>6557.4564173228364</v>
      </c>
      <c r="U643">
        <f t="shared" si="96"/>
        <v>3151.1625000000004</v>
      </c>
      <c r="V643" s="4">
        <f t="shared" ref="V643:V706" si="97">I643/H643*100</f>
        <v>4.5856092791152474E-3</v>
      </c>
      <c r="W643">
        <f t="shared" ref="W643:W706" si="98">IF(N643="Delivered",1,0)</f>
        <v>1</v>
      </c>
      <c r="X643">
        <f t="shared" ref="X643:X706" si="99">IF(N643="Returned",1,0)</f>
        <v>0</v>
      </c>
      <c r="Y643">
        <f t="shared" ref="Y643:Y706" si="100">IF(N643="Cancelled",1,0)</f>
        <v>0</v>
      </c>
    </row>
    <row r="644" spans="1:25" x14ac:dyDescent="0.25">
      <c r="A644" t="s">
        <v>705</v>
      </c>
      <c r="B644" s="1">
        <v>45719</v>
      </c>
      <c r="C644" t="s">
        <v>52</v>
      </c>
      <c r="D644" t="s">
        <v>16</v>
      </c>
      <c r="E644" t="s">
        <v>99</v>
      </c>
      <c r="F644" t="s">
        <v>115</v>
      </c>
      <c r="G644">
        <v>3</v>
      </c>
      <c r="H644">
        <v>978.56</v>
      </c>
      <c r="I644">
        <v>0.25</v>
      </c>
      <c r="J644">
        <v>2201.7600000000002</v>
      </c>
      <c r="K644" t="s">
        <v>58</v>
      </c>
      <c r="L644" t="s">
        <v>34</v>
      </c>
      <c r="M644" t="s">
        <v>30</v>
      </c>
      <c r="N644" t="s">
        <v>22</v>
      </c>
      <c r="O644">
        <f t="shared" si="92"/>
        <v>2935.68</v>
      </c>
      <c r="P644">
        <f t="shared" si="93"/>
        <v>2201.7599999999998</v>
      </c>
      <c r="Q644">
        <f t="shared" si="94"/>
        <v>2189601.9989000014</v>
      </c>
      <c r="T644">
        <f t="shared" si="95"/>
        <v>6557.4564173228364</v>
      </c>
      <c r="U644">
        <f t="shared" si="96"/>
        <v>733.92000000000007</v>
      </c>
      <c r="V644" s="4">
        <f t="shared" si="97"/>
        <v>2.554774362328319E-2</v>
      </c>
      <c r="W644">
        <f t="shared" si="98"/>
        <v>1</v>
      </c>
      <c r="X644">
        <f t="shared" si="99"/>
        <v>0</v>
      </c>
      <c r="Y644">
        <f t="shared" si="100"/>
        <v>0</v>
      </c>
    </row>
    <row r="645" spans="1:25" x14ac:dyDescent="0.25">
      <c r="A645" t="s">
        <v>706</v>
      </c>
      <c r="B645" s="1">
        <v>45819</v>
      </c>
      <c r="C645" t="s">
        <v>24</v>
      </c>
      <c r="D645" t="s">
        <v>43</v>
      </c>
      <c r="E645" t="s">
        <v>27</v>
      </c>
      <c r="F645" t="s">
        <v>79</v>
      </c>
      <c r="G645">
        <v>4</v>
      </c>
      <c r="H645">
        <v>3505.68</v>
      </c>
      <c r="I645">
        <v>0.24</v>
      </c>
      <c r="J645">
        <v>10657.27</v>
      </c>
      <c r="K645" t="s">
        <v>19</v>
      </c>
      <c r="L645" t="s">
        <v>34</v>
      </c>
      <c r="M645" t="s">
        <v>21</v>
      </c>
      <c r="N645" t="s">
        <v>22</v>
      </c>
      <c r="O645">
        <f t="shared" si="92"/>
        <v>14022.72</v>
      </c>
      <c r="P645">
        <f t="shared" si="93"/>
        <v>10657.2672</v>
      </c>
      <c r="Q645">
        <f t="shared" si="94"/>
        <v>1975775.7839999988</v>
      </c>
      <c r="T645">
        <f t="shared" si="95"/>
        <v>6557.4564173228364</v>
      </c>
      <c r="U645">
        <f t="shared" si="96"/>
        <v>3365.4527999999991</v>
      </c>
      <c r="V645" s="4">
        <f t="shared" si="97"/>
        <v>6.8460327240364204E-3</v>
      </c>
      <c r="W645">
        <f t="shared" si="98"/>
        <v>1</v>
      </c>
      <c r="X645">
        <f t="shared" si="99"/>
        <v>0</v>
      </c>
      <c r="Y645">
        <f t="shared" si="100"/>
        <v>0</v>
      </c>
    </row>
    <row r="646" spans="1:25" x14ac:dyDescent="0.25">
      <c r="A646" t="s">
        <v>707</v>
      </c>
      <c r="B646" s="1">
        <v>45814</v>
      </c>
      <c r="C646" t="s">
        <v>52</v>
      </c>
      <c r="D646" t="s">
        <v>39</v>
      </c>
      <c r="E646" t="s">
        <v>61</v>
      </c>
      <c r="F646" t="s">
        <v>66</v>
      </c>
      <c r="G646">
        <v>1</v>
      </c>
      <c r="H646">
        <v>1241.06</v>
      </c>
      <c r="I646">
        <v>0.11</v>
      </c>
      <c r="J646">
        <v>1104.54</v>
      </c>
      <c r="K646" t="s">
        <v>33</v>
      </c>
      <c r="L646" t="s">
        <v>34</v>
      </c>
      <c r="M646" t="s">
        <v>30</v>
      </c>
      <c r="N646" t="s">
        <v>88</v>
      </c>
      <c r="O646">
        <f t="shared" si="92"/>
        <v>1241.06</v>
      </c>
      <c r="P646">
        <f t="shared" si="93"/>
        <v>1104.5434</v>
      </c>
      <c r="Q646">
        <f t="shared" si="94"/>
        <v>1802015.0199999986</v>
      </c>
      <c r="T646">
        <f t="shared" si="95"/>
        <v>6557.4564173228364</v>
      </c>
      <c r="U646">
        <f t="shared" si="96"/>
        <v>136.51659999999993</v>
      </c>
      <c r="V646" s="4">
        <f t="shared" si="97"/>
        <v>8.8633909722334141E-3</v>
      </c>
      <c r="W646">
        <f t="shared" si="98"/>
        <v>0</v>
      </c>
      <c r="X646">
        <f t="shared" si="99"/>
        <v>0</v>
      </c>
      <c r="Y646">
        <f t="shared" si="100"/>
        <v>1</v>
      </c>
    </row>
    <row r="647" spans="1:25" x14ac:dyDescent="0.25">
      <c r="A647" t="s">
        <v>708</v>
      </c>
      <c r="B647" s="1">
        <v>45829</v>
      </c>
      <c r="C647" t="s">
        <v>48</v>
      </c>
      <c r="D647" t="s">
        <v>39</v>
      </c>
      <c r="E647" t="s">
        <v>27</v>
      </c>
      <c r="F647" t="s">
        <v>28</v>
      </c>
      <c r="G647">
        <v>5</v>
      </c>
      <c r="H647">
        <v>4755.68</v>
      </c>
      <c r="I647">
        <v>0.25</v>
      </c>
      <c r="J647">
        <v>17833.8</v>
      </c>
      <c r="K647" t="s">
        <v>46</v>
      </c>
      <c r="L647" t="s">
        <v>34</v>
      </c>
      <c r="M647" t="s">
        <v>21</v>
      </c>
      <c r="N647" t="s">
        <v>22</v>
      </c>
      <c r="O647">
        <f t="shared" si="92"/>
        <v>23778.400000000001</v>
      </c>
      <c r="P647">
        <f t="shared" si="93"/>
        <v>17833.800000000003</v>
      </c>
      <c r="Q647">
        <f t="shared" si="94"/>
        <v>1975775.7839999988</v>
      </c>
      <c r="T647">
        <f t="shared" si="95"/>
        <v>6557.4564173228364</v>
      </c>
      <c r="U647">
        <f t="shared" si="96"/>
        <v>5944.5999999999985</v>
      </c>
      <c r="V647" s="4">
        <f t="shared" si="97"/>
        <v>5.2568717827944688E-3</v>
      </c>
      <c r="W647">
        <f t="shared" si="98"/>
        <v>1</v>
      </c>
      <c r="X647">
        <f t="shared" si="99"/>
        <v>0</v>
      </c>
      <c r="Y647">
        <f t="shared" si="100"/>
        <v>0</v>
      </c>
    </row>
    <row r="648" spans="1:25" x14ac:dyDescent="0.25">
      <c r="A648" t="s">
        <v>709</v>
      </c>
      <c r="B648" s="1">
        <v>45704</v>
      </c>
      <c r="C648" t="s">
        <v>24</v>
      </c>
      <c r="D648" t="s">
        <v>16</v>
      </c>
      <c r="E648" t="s">
        <v>49</v>
      </c>
      <c r="F648" t="s">
        <v>56</v>
      </c>
      <c r="G648">
        <v>4</v>
      </c>
      <c r="H648">
        <v>1231.03</v>
      </c>
      <c r="I648">
        <v>0.24</v>
      </c>
      <c r="J648">
        <v>3742.33</v>
      </c>
      <c r="K648" t="s">
        <v>46</v>
      </c>
      <c r="L648" t="s">
        <v>34</v>
      </c>
      <c r="M648" t="s">
        <v>54</v>
      </c>
      <c r="N648" t="s">
        <v>22</v>
      </c>
      <c r="O648">
        <f t="shared" si="92"/>
        <v>4924.12</v>
      </c>
      <c r="P648">
        <f t="shared" si="93"/>
        <v>3742.3312000000001</v>
      </c>
      <c r="Q648">
        <f t="shared" si="94"/>
        <v>1954015.6870999979</v>
      </c>
      <c r="T648">
        <f t="shared" si="95"/>
        <v>6557.4564173228364</v>
      </c>
      <c r="U648">
        <f t="shared" si="96"/>
        <v>1181.7887999999998</v>
      </c>
      <c r="V648" s="4">
        <f t="shared" si="97"/>
        <v>1.9495869312689373E-2</v>
      </c>
      <c r="W648">
        <f t="shared" si="98"/>
        <v>1</v>
      </c>
      <c r="X648">
        <f t="shared" si="99"/>
        <v>0</v>
      </c>
      <c r="Y648">
        <f t="shared" si="100"/>
        <v>0</v>
      </c>
    </row>
    <row r="649" spans="1:25" x14ac:dyDescent="0.25">
      <c r="A649" t="s">
        <v>710</v>
      </c>
      <c r="B649" s="1">
        <v>45703</v>
      </c>
      <c r="C649" t="s">
        <v>24</v>
      </c>
      <c r="D649" t="s">
        <v>16</v>
      </c>
      <c r="E649" t="s">
        <v>17</v>
      </c>
      <c r="F649" t="s">
        <v>40</v>
      </c>
      <c r="G649">
        <v>5</v>
      </c>
      <c r="H649">
        <v>3428.1</v>
      </c>
      <c r="I649">
        <v>0.04</v>
      </c>
      <c r="J649">
        <v>16454.88</v>
      </c>
      <c r="K649" t="s">
        <v>19</v>
      </c>
      <c r="L649" t="s">
        <v>34</v>
      </c>
      <c r="M649" t="s">
        <v>21</v>
      </c>
      <c r="N649" t="s">
        <v>88</v>
      </c>
      <c r="O649">
        <f t="shared" si="92"/>
        <v>17140.5</v>
      </c>
      <c r="P649">
        <f t="shared" si="93"/>
        <v>16454.88</v>
      </c>
      <c r="Q649">
        <f t="shared" si="94"/>
        <v>2058812.7634000003</v>
      </c>
      <c r="T649">
        <f t="shared" si="95"/>
        <v>6557.4564173228364</v>
      </c>
      <c r="U649">
        <f t="shared" si="96"/>
        <v>685.61999999999898</v>
      </c>
      <c r="V649" s="4">
        <f t="shared" si="97"/>
        <v>1.1668271053936583E-3</v>
      </c>
      <c r="W649">
        <f t="shared" si="98"/>
        <v>0</v>
      </c>
      <c r="X649">
        <f t="shared" si="99"/>
        <v>0</v>
      </c>
      <c r="Y649">
        <f t="shared" si="100"/>
        <v>1</v>
      </c>
    </row>
    <row r="650" spans="1:25" x14ac:dyDescent="0.25">
      <c r="A650" t="s">
        <v>711</v>
      </c>
      <c r="B650" s="1">
        <v>45664</v>
      </c>
      <c r="C650" t="s">
        <v>48</v>
      </c>
      <c r="D650" t="s">
        <v>16</v>
      </c>
      <c r="E650" t="s">
        <v>27</v>
      </c>
      <c r="F650" t="s">
        <v>87</v>
      </c>
      <c r="G650">
        <v>4</v>
      </c>
      <c r="H650">
        <v>2502.23</v>
      </c>
      <c r="I650">
        <v>7.0000000000000007E-2</v>
      </c>
      <c r="J650">
        <v>9308.2999999999993</v>
      </c>
      <c r="K650" t="s">
        <v>19</v>
      </c>
      <c r="L650" t="s">
        <v>34</v>
      </c>
      <c r="M650" t="s">
        <v>30</v>
      </c>
      <c r="N650" t="s">
        <v>59</v>
      </c>
      <c r="O650">
        <f t="shared" si="92"/>
        <v>10008.92</v>
      </c>
      <c r="P650">
        <f t="shared" si="93"/>
        <v>9308.2955999999995</v>
      </c>
      <c r="Q650">
        <f t="shared" si="94"/>
        <v>1975775.7839999988</v>
      </c>
      <c r="T650">
        <f t="shared" si="95"/>
        <v>6557.4564173228364</v>
      </c>
      <c r="U650">
        <f t="shared" si="96"/>
        <v>700.62440000000061</v>
      </c>
      <c r="V650" s="4">
        <f t="shared" si="97"/>
        <v>2.797504625873721E-3</v>
      </c>
      <c r="W650">
        <f t="shared" si="98"/>
        <v>0</v>
      </c>
      <c r="X650">
        <f t="shared" si="99"/>
        <v>0</v>
      </c>
      <c r="Y650">
        <f t="shared" si="100"/>
        <v>0</v>
      </c>
    </row>
    <row r="651" spans="1:25" x14ac:dyDescent="0.25">
      <c r="A651" t="s">
        <v>712</v>
      </c>
      <c r="B651" s="1">
        <v>45788</v>
      </c>
      <c r="C651" t="s">
        <v>24</v>
      </c>
      <c r="D651" t="s">
        <v>16</v>
      </c>
      <c r="E651" t="s">
        <v>17</v>
      </c>
      <c r="F651" t="s">
        <v>40</v>
      </c>
      <c r="G651">
        <v>3</v>
      </c>
      <c r="H651">
        <v>4279.08</v>
      </c>
      <c r="I651">
        <v>0.11</v>
      </c>
      <c r="J651">
        <v>11425.14</v>
      </c>
      <c r="K651" t="s">
        <v>41</v>
      </c>
      <c r="L651" t="s">
        <v>34</v>
      </c>
      <c r="M651" t="s">
        <v>54</v>
      </c>
      <c r="N651" t="s">
        <v>22</v>
      </c>
      <c r="O651">
        <f t="shared" si="92"/>
        <v>12837.24</v>
      </c>
      <c r="P651">
        <f t="shared" si="93"/>
        <v>11425.143599999999</v>
      </c>
      <c r="Q651">
        <f t="shared" si="94"/>
        <v>2058812.7634000003</v>
      </c>
      <c r="T651">
        <f t="shared" si="95"/>
        <v>6557.4564173228364</v>
      </c>
      <c r="U651">
        <f t="shared" si="96"/>
        <v>1412.0964000000004</v>
      </c>
      <c r="V651" s="4">
        <f t="shared" si="97"/>
        <v>2.5706460267160233E-3</v>
      </c>
      <c r="W651">
        <f t="shared" si="98"/>
        <v>1</v>
      </c>
      <c r="X651">
        <f t="shared" si="99"/>
        <v>0</v>
      </c>
      <c r="Y651">
        <f t="shared" si="100"/>
        <v>0</v>
      </c>
    </row>
    <row r="652" spans="1:25" x14ac:dyDescent="0.25">
      <c r="A652" t="s">
        <v>713</v>
      </c>
      <c r="B652" s="1">
        <v>45697</v>
      </c>
      <c r="C652" t="s">
        <v>48</v>
      </c>
      <c r="D652" t="s">
        <v>25</v>
      </c>
      <c r="E652" t="s">
        <v>99</v>
      </c>
      <c r="F652" t="s">
        <v>100</v>
      </c>
      <c r="G652">
        <v>3</v>
      </c>
      <c r="H652">
        <v>3607.04</v>
      </c>
      <c r="I652">
        <v>0.12</v>
      </c>
      <c r="J652">
        <v>9522.59</v>
      </c>
      <c r="K652" t="s">
        <v>41</v>
      </c>
      <c r="L652" t="s">
        <v>20</v>
      </c>
      <c r="M652" t="s">
        <v>54</v>
      </c>
      <c r="N652" t="s">
        <v>22</v>
      </c>
      <c r="O652">
        <f t="shared" si="92"/>
        <v>10821.119999999999</v>
      </c>
      <c r="P652">
        <f t="shared" si="93"/>
        <v>9522.5855999999985</v>
      </c>
      <c r="Q652">
        <f t="shared" si="94"/>
        <v>2189601.9989000014</v>
      </c>
      <c r="T652">
        <f t="shared" si="95"/>
        <v>6400.6183730158691</v>
      </c>
      <c r="U652">
        <f t="shared" si="96"/>
        <v>1298.5344000000005</v>
      </c>
      <c r="V652" s="4">
        <f t="shared" si="97"/>
        <v>3.3268275372604684E-3</v>
      </c>
      <c r="W652">
        <f t="shared" si="98"/>
        <v>1</v>
      </c>
      <c r="X652">
        <f t="shared" si="99"/>
        <v>0</v>
      </c>
      <c r="Y652">
        <f t="shared" si="100"/>
        <v>0</v>
      </c>
    </row>
    <row r="653" spans="1:25" x14ac:dyDescent="0.25">
      <c r="A653" t="s">
        <v>714</v>
      </c>
      <c r="B653" s="1">
        <v>45737</v>
      </c>
      <c r="C653" t="s">
        <v>48</v>
      </c>
      <c r="D653" t="s">
        <v>25</v>
      </c>
      <c r="E653" t="s">
        <v>27</v>
      </c>
      <c r="F653" t="s">
        <v>87</v>
      </c>
      <c r="G653">
        <v>5</v>
      </c>
      <c r="H653">
        <v>373.11</v>
      </c>
      <c r="I653">
        <v>7.0000000000000007E-2</v>
      </c>
      <c r="J653">
        <v>1734.96</v>
      </c>
      <c r="K653" t="s">
        <v>33</v>
      </c>
      <c r="L653" t="s">
        <v>20</v>
      </c>
      <c r="M653" t="s">
        <v>21</v>
      </c>
      <c r="N653" t="s">
        <v>22</v>
      </c>
      <c r="O653">
        <f t="shared" si="92"/>
        <v>1865.5500000000002</v>
      </c>
      <c r="P653">
        <f t="shared" si="93"/>
        <v>1734.9615000000001</v>
      </c>
      <c r="Q653">
        <f t="shared" si="94"/>
        <v>1975775.7839999988</v>
      </c>
      <c r="T653">
        <f t="shared" si="95"/>
        <v>6400.6183730158691</v>
      </c>
      <c r="U653">
        <f t="shared" si="96"/>
        <v>130.58850000000007</v>
      </c>
      <c r="V653" s="4">
        <f t="shared" si="97"/>
        <v>1.8761223231754713E-2</v>
      </c>
      <c r="W653">
        <f t="shared" si="98"/>
        <v>1</v>
      </c>
      <c r="X653">
        <f t="shared" si="99"/>
        <v>0</v>
      </c>
      <c r="Y653">
        <f t="shared" si="100"/>
        <v>0</v>
      </c>
    </row>
    <row r="654" spans="1:25" x14ac:dyDescent="0.25">
      <c r="A654" t="s">
        <v>715</v>
      </c>
      <c r="B654" s="1">
        <v>45723</v>
      </c>
      <c r="C654" t="s">
        <v>15</v>
      </c>
      <c r="D654" t="s">
        <v>16</v>
      </c>
      <c r="E654" t="s">
        <v>99</v>
      </c>
      <c r="F654" t="s">
        <v>111</v>
      </c>
      <c r="G654">
        <v>5</v>
      </c>
      <c r="H654">
        <v>321.08</v>
      </c>
      <c r="I654">
        <v>0.21</v>
      </c>
      <c r="J654">
        <v>1268.27</v>
      </c>
      <c r="K654" t="s">
        <v>58</v>
      </c>
      <c r="L654" t="s">
        <v>20</v>
      </c>
      <c r="M654" t="s">
        <v>30</v>
      </c>
      <c r="N654" t="s">
        <v>88</v>
      </c>
      <c r="O654">
        <f t="shared" si="92"/>
        <v>1605.3999999999999</v>
      </c>
      <c r="P654">
        <f t="shared" si="93"/>
        <v>1268.2659999999998</v>
      </c>
      <c r="Q654">
        <f t="shared" si="94"/>
        <v>2189601.9989000014</v>
      </c>
      <c r="T654">
        <f t="shared" si="95"/>
        <v>6400.6183730158691</v>
      </c>
      <c r="U654">
        <f t="shared" si="96"/>
        <v>337.13400000000001</v>
      </c>
      <c r="V654" s="4">
        <f t="shared" si="97"/>
        <v>6.5404260620406135E-2</v>
      </c>
      <c r="W654">
        <f t="shared" si="98"/>
        <v>0</v>
      </c>
      <c r="X654">
        <f t="shared" si="99"/>
        <v>0</v>
      </c>
      <c r="Y654">
        <f t="shared" si="100"/>
        <v>1</v>
      </c>
    </row>
    <row r="655" spans="1:25" x14ac:dyDescent="0.25">
      <c r="A655" t="s">
        <v>716</v>
      </c>
      <c r="B655" s="1">
        <v>45714</v>
      </c>
      <c r="C655" t="s">
        <v>24</v>
      </c>
      <c r="D655" t="s">
        <v>43</v>
      </c>
      <c r="E655" t="s">
        <v>99</v>
      </c>
      <c r="F655" t="s">
        <v>115</v>
      </c>
      <c r="G655">
        <v>3</v>
      </c>
      <c r="H655">
        <v>2118.46</v>
      </c>
      <c r="I655">
        <v>0.01</v>
      </c>
      <c r="J655">
        <v>6291.83</v>
      </c>
      <c r="K655" t="s">
        <v>41</v>
      </c>
      <c r="L655" t="s">
        <v>34</v>
      </c>
      <c r="M655" t="s">
        <v>54</v>
      </c>
      <c r="N655" t="s">
        <v>22</v>
      </c>
      <c r="O655">
        <f t="shared" si="92"/>
        <v>6355.38</v>
      </c>
      <c r="P655">
        <f t="shared" si="93"/>
        <v>6291.8262000000004</v>
      </c>
      <c r="Q655">
        <f t="shared" si="94"/>
        <v>2189601.9989000014</v>
      </c>
      <c r="T655">
        <f t="shared" si="95"/>
        <v>6557.4564173228364</v>
      </c>
      <c r="U655">
        <f t="shared" si="96"/>
        <v>63.553799999999683</v>
      </c>
      <c r="V655" s="4">
        <f t="shared" si="97"/>
        <v>4.7204101092302906E-4</v>
      </c>
      <c r="W655">
        <f t="shared" si="98"/>
        <v>1</v>
      </c>
      <c r="X655">
        <f t="shared" si="99"/>
        <v>0</v>
      </c>
      <c r="Y655">
        <f t="shared" si="100"/>
        <v>0</v>
      </c>
    </row>
    <row r="656" spans="1:25" x14ac:dyDescent="0.25">
      <c r="A656" t="s">
        <v>717</v>
      </c>
      <c r="B656" s="1">
        <v>45827</v>
      </c>
      <c r="C656" t="s">
        <v>24</v>
      </c>
      <c r="D656" t="s">
        <v>25</v>
      </c>
      <c r="E656" t="s">
        <v>99</v>
      </c>
      <c r="F656" t="s">
        <v>120</v>
      </c>
      <c r="G656">
        <v>3</v>
      </c>
      <c r="H656">
        <v>931.92</v>
      </c>
      <c r="I656">
        <v>0.13</v>
      </c>
      <c r="J656">
        <v>2432.31</v>
      </c>
      <c r="K656" t="s">
        <v>46</v>
      </c>
      <c r="L656" t="s">
        <v>20</v>
      </c>
      <c r="M656" t="s">
        <v>54</v>
      </c>
      <c r="N656" t="s">
        <v>22</v>
      </c>
      <c r="O656">
        <f t="shared" si="92"/>
        <v>2795.7599999999998</v>
      </c>
      <c r="P656">
        <f t="shared" si="93"/>
        <v>2432.3111999999996</v>
      </c>
      <c r="Q656">
        <f t="shared" si="94"/>
        <v>2189601.9989000014</v>
      </c>
      <c r="T656">
        <f t="shared" si="95"/>
        <v>6400.6183730158691</v>
      </c>
      <c r="U656">
        <f t="shared" si="96"/>
        <v>363.44880000000012</v>
      </c>
      <c r="V656" s="4">
        <f t="shared" si="97"/>
        <v>1.3949695252811402E-2</v>
      </c>
      <c r="W656">
        <f t="shared" si="98"/>
        <v>1</v>
      </c>
      <c r="X656">
        <f t="shared" si="99"/>
        <v>0</v>
      </c>
      <c r="Y656">
        <f t="shared" si="100"/>
        <v>0</v>
      </c>
    </row>
    <row r="657" spans="1:25" x14ac:dyDescent="0.25">
      <c r="A657" t="s">
        <v>718</v>
      </c>
      <c r="B657" s="1">
        <v>45673</v>
      </c>
      <c r="C657" t="s">
        <v>15</v>
      </c>
      <c r="D657" t="s">
        <v>25</v>
      </c>
      <c r="E657" t="s">
        <v>49</v>
      </c>
      <c r="F657" t="s">
        <v>50</v>
      </c>
      <c r="G657">
        <v>4</v>
      </c>
      <c r="H657">
        <v>2981.15</v>
      </c>
      <c r="I657">
        <v>0.25</v>
      </c>
      <c r="J657">
        <v>8943.4500000000007</v>
      </c>
      <c r="K657" t="s">
        <v>58</v>
      </c>
      <c r="L657" t="s">
        <v>29</v>
      </c>
      <c r="M657" t="s">
        <v>30</v>
      </c>
      <c r="N657" t="s">
        <v>22</v>
      </c>
      <c r="O657">
        <f t="shared" si="92"/>
        <v>11924.6</v>
      </c>
      <c r="P657">
        <f t="shared" si="93"/>
        <v>8943.4500000000007</v>
      </c>
      <c r="Q657">
        <f t="shared" si="94"/>
        <v>1954015.6870999979</v>
      </c>
      <c r="T657">
        <f t="shared" si="95"/>
        <v>7014.593770491806</v>
      </c>
      <c r="U657">
        <f t="shared" si="96"/>
        <v>2981.1499999999996</v>
      </c>
      <c r="V657" s="4">
        <f t="shared" si="97"/>
        <v>8.3860255270617034E-3</v>
      </c>
      <c r="W657">
        <f t="shared" si="98"/>
        <v>1</v>
      </c>
      <c r="X657">
        <f t="shared" si="99"/>
        <v>0</v>
      </c>
      <c r="Y657">
        <f t="shared" si="100"/>
        <v>0</v>
      </c>
    </row>
    <row r="658" spans="1:25" x14ac:dyDescent="0.25">
      <c r="A658" t="s">
        <v>719</v>
      </c>
      <c r="B658" s="1">
        <v>45810</v>
      </c>
      <c r="C658" t="s">
        <v>24</v>
      </c>
      <c r="D658" t="s">
        <v>43</v>
      </c>
      <c r="E658" t="s">
        <v>17</v>
      </c>
      <c r="F658" t="s">
        <v>40</v>
      </c>
      <c r="G658">
        <v>4</v>
      </c>
      <c r="H658">
        <v>2563.5700000000002</v>
      </c>
      <c r="I658">
        <v>0.19</v>
      </c>
      <c r="J658">
        <v>8305.9699999999993</v>
      </c>
      <c r="K658" t="s">
        <v>19</v>
      </c>
      <c r="L658" t="s">
        <v>34</v>
      </c>
      <c r="M658" t="s">
        <v>30</v>
      </c>
      <c r="N658" t="s">
        <v>22</v>
      </c>
      <c r="O658">
        <f t="shared" si="92"/>
        <v>10254.280000000001</v>
      </c>
      <c r="P658">
        <f t="shared" si="93"/>
        <v>8305.966800000002</v>
      </c>
      <c r="Q658">
        <f t="shared" si="94"/>
        <v>2058812.7634000003</v>
      </c>
      <c r="T658">
        <f t="shared" si="95"/>
        <v>6557.4564173228364</v>
      </c>
      <c r="U658">
        <f t="shared" si="96"/>
        <v>1948.3131999999987</v>
      </c>
      <c r="V658" s="4">
        <f t="shared" si="97"/>
        <v>7.4115393767285468E-3</v>
      </c>
      <c r="W658">
        <f t="shared" si="98"/>
        <v>1</v>
      </c>
      <c r="X658">
        <f t="shared" si="99"/>
        <v>0</v>
      </c>
      <c r="Y658">
        <f t="shared" si="100"/>
        <v>0</v>
      </c>
    </row>
    <row r="659" spans="1:25" x14ac:dyDescent="0.25">
      <c r="A659" t="s">
        <v>720</v>
      </c>
      <c r="B659" s="1">
        <v>45714</v>
      </c>
      <c r="C659" t="s">
        <v>52</v>
      </c>
      <c r="D659" t="s">
        <v>39</v>
      </c>
      <c r="E659" t="s">
        <v>99</v>
      </c>
      <c r="F659" t="s">
        <v>115</v>
      </c>
      <c r="G659">
        <v>1</v>
      </c>
      <c r="H659">
        <v>4217.8599999999997</v>
      </c>
      <c r="I659">
        <v>0.13</v>
      </c>
      <c r="J659">
        <v>3669.54</v>
      </c>
      <c r="K659" t="s">
        <v>41</v>
      </c>
      <c r="L659" t="s">
        <v>29</v>
      </c>
      <c r="M659" t="s">
        <v>30</v>
      </c>
      <c r="N659" t="s">
        <v>22</v>
      </c>
      <c r="O659">
        <f t="shared" si="92"/>
        <v>4217.8599999999997</v>
      </c>
      <c r="P659">
        <f t="shared" si="93"/>
        <v>3669.5381999999995</v>
      </c>
      <c r="Q659">
        <f t="shared" si="94"/>
        <v>2189601.9989000014</v>
      </c>
      <c r="T659">
        <f t="shared" si="95"/>
        <v>7014.593770491806</v>
      </c>
      <c r="U659">
        <f t="shared" si="96"/>
        <v>548.32180000000017</v>
      </c>
      <c r="V659" s="4">
        <f t="shared" si="97"/>
        <v>3.0821316971165478E-3</v>
      </c>
      <c r="W659">
        <f t="shared" si="98"/>
        <v>1</v>
      </c>
      <c r="X659">
        <f t="shared" si="99"/>
        <v>0</v>
      </c>
      <c r="Y659">
        <f t="shared" si="100"/>
        <v>0</v>
      </c>
    </row>
    <row r="660" spans="1:25" x14ac:dyDescent="0.25">
      <c r="A660" t="s">
        <v>721</v>
      </c>
      <c r="B660" s="1">
        <v>45728</v>
      </c>
      <c r="C660" t="s">
        <v>52</v>
      </c>
      <c r="D660" t="s">
        <v>39</v>
      </c>
      <c r="E660" t="s">
        <v>27</v>
      </c>
      <c r="F660" t="s">
        <v>87</v>
      </c>
      <c r="G660">
        <v>1</v>
      </c>
      <c r="H660">
        <v>3616.76</v>
      </c>
      <c r="I660">
        <v>0.14000000000000001</v>
      </c>
      <c r="J660">
        <v>3110.41</v>
      </c>
      <c r="K660" t="s">
        <v>33</v>
      </c>
      <c r="L660" t="s">
        <v>29</v>
      </c>
      <c r="M660" t="s">
        <v>21</v>
      </c>
      <c r="N660" t="s">
        <v>22</v>
      </c>
      <c r="O660">
        <f t="shared" si="92"/>
        <v>3616.76</v>
      </c>
      <c r="P660">
        <f t="shared" si="93"/>
        <v>3110.4136000000003</v>
      </c>
      <c r="Q660">
        <f t="shared" si="94"/>
        <v>1975775.7839999988</v>
      </c>
      <c r="T660">
        <f t="shared" si="95"/>
        <v>7014.593770491806</v>
      </c>
      <c r="U660">
        <f t="shared" si="96"/>
        <v>506.3463999999999</v>
      </c>
      <c r="V660" s="4">
        <f t="shared" si="97"/>
        <v>3.8708678485716501E-3</v>
      </c>
      <c r="W660">
        <f t="shared" si="98"/>
        <v>1</v>
      </c>
      <c r="X660">
        <f t="shared" si="99"/>
        <v>0</v>
      </c>
      <c r="Y660">
        <f t="shared" si="100"/>
        <v>0</v>
      </c>
    </row>
    <row r="661" spans="1:25" x14ac:dyDescent="0.25">
      <c r="A661" t="s">
        <v>722</v>
      </c>
      <c r="B661" s="1">
        <v>45784</v>
      </c>
      <c r="C661" t="s">
        <v>48</v>
      </c>
      <c r="D661" t="s">
        <v>25</v>
      </c>
      <c r="E661" t="s">
        <v>27</v>
      </c>
      <c r="F661" t="s">
        <v>87</v>
      </c>
      <c r="G661">
        <v>1</v>
      </c>
      <c r="H661">
        <v>3292.53</v>
      </c>
      <c r="I661">
        <v>0.08</v>
      </c>
      <c r="J661">
        <v>3029.13</v>
      </c>
      <c r="K661" t="s">
        <v>19</v>
      </c>
      <c r="L661" t="s">
        <v>34</v>
      </c>
      <c r="M661" t="s">
        <v>30</v>
      </c>
      <c r="N661" t="s">
        <v>22</v>
      </c>
      <c r="O661">
        <f t="shared" si="92"/>
        <v>3292.53</v>
      </c>
      <c r="P661">
        <f t="shared" si="93"/>
        <v>3029.1276000000003</v>
      </c>
      <c r="Q661">
        <f t="shared" si="94"/>
        <v>1975775.7839999988</v>
      </c>
      <c r="T661">
        <f t="shared" si="95"/>
        <v>6557.4564173228364</v>
      </c>
      <c r="U661">
        <f t="shared" si="96"/>
        <v>263.40239999999994</v>
      </c>
      <c r="V661" s="4">
        <f t="shared" si="97"/>
        <v>2.4297424776691481E-3</v>
      </c>
      <c r="W661">
        <f t="shared" si="98"/>
        <v>1</v>
      </c>
      <c r="X661">
        <f t="shared" si="99"/>
        <v>0</v>
      </c>
      <c r="Y661">
        <f t="shared" si="100"/>
        <v>0</v>
      </c>
    </row>
    <row r="662" spans="1:25" x14ac:dyDescent="0.25">
      <c r="A662" t="s">
        <v>723</v>
      </c>
      <c r="B662" s="1">
        <v>45758</v>
      </c>
      <c r="C662" t="s">
        <v>48</v>
      </c>
      <c r="D662" t="s">
        <v>43</v>
      </c>
      <c r="E662" t="s">
        <v>99</v>
      </c>
      <c r="F662" t="s">
        <v>100</v>
      </c>
      <c r="G662">
        <v>5</v>
      </c>
      <c r="H662">
        <v>2625.31</v>
      </c>
      <c r="I662">
        <v>0.17</v>
      </c>
      <c r="J662">
        <v>10895.04</v>
      </c>
      <c r="K662" t="s">
        <v>41</v>
      </c>
      <c r="L662" t="s">
        <v>34</v>
      </c>
      <c r="M662" t="s">
        <v>21</v>
      </c>
      <c r="N662" t="s">
        <v>37</v>
      </c>
      <c r="O662">
        <f t="shared" si="92"/>
        <v>13126.55</v>
      </c>
      <c r="P662">
        <f t="shared" si="93"/>
        <v>10895.036499999998</v>
      </c>
      <c r="Q662">
        <f t="shared" si="94"/>
        <v>2189601.9989000014</v>
      </c>
      <c r="T662">
        <f t="shared" si="95"/>
        <v>6557.4564173228364</v>
      </c>
      <c r="U662">
        <f t="shared" si="96"/>
        <v>2231.5135000000009</v>
      </c>
      <c r="V662" s="4">
        <f t="shared" si="97"/>
        <v>6.4754257592436705E-3</v>
      </c>
      <c r="W662">
        <f t="shared" si="98"/>
        <v>0</v>
      </c>
      <c r="X662">
        <f t="shared" si="99"/>
        <v>1</v>
      </c>
      <c r="Y662">
        <f t="shared" si="100"/>
        <v>0</v>
      </c>
    </row>
    <row r="663" spans="1:25" x14ac:dyDescent="0.25">
      <c r="A663" t="s">
        <v>724</v>
      </c>
      <c r="B663" s="1">
        <v>45737</v>
      </c>
      <c r="C663" t="s">
        <v>36</v>
      </c>
      <c r="D663" t="s">
        <v>25</v>
      </c>
      <c r="E663" t="s">
        <v>27</v>
      </c>
      <c r="F663" t="s">
        <v>68</v>
      </c>
      <c r="G663">
        <v>4</v>
      </c>
      <c r="H663">
        <v>1412.89</v>
      </c>
      <c r="I663">
        <v>0.16</v>
      </c>
      <c r="J663">
        <v>4747.3100000000004</v>
      </c>
      <c r="K663" t="s">
        <v>41</v>
      </c>
      <c r="L663" t="s">
        <v>20</v>
      </c>
      <c r="M663" t="s">
        <v>21</v>
      </c>
      <c r="N663" t="s">
        <v>37</v>
      </c>
      <c r="O663">
        <f t="shared" si="92"/>
        <v>5651.56</v>
      </c>
      <c r="P663">
        <f t="shared" si="93"/>
        <v>4747.3104000000003</v>
      </c>
      <c r="Q663">
        <f t="shared" si="94"/>
        <v>1975775.7839999988</v>
      </c>
      <c r="T663">
        <f t="shared" si="95"/>
        <v>6400.6183730158691</v>
      </c>
      <c r="U663">
        <f t="shared" si="96"/>
        <v>904.2496000000001</v>
      </c>
      <c r="V663" s="4">
        <f t="shared" si="97"/>
        <v>1.1324306917028218E-2</v>
      </c>
      <c r="W663">
        <f t="shared" si="98"/>
        <v>0</v>
      </c>
      <c r="X663">
        <f t="shared" si="99"/>
        <v>1</v>
      </c>
      <c r="Y663">
        <f t="shared" si="100"/>
        <v>0</v>
      </c>
    </row>
    <row r="664" spans="1:25" x14ac:dyDescent="0.25">
      <c r="A664" t="s">
        <v>725</v>
      </c>
      <c r="B664" s="1">
        <v>45791</v>
      </c>
      <c r="C664" t="s">
        <v>15</v>
      </c>
      <c r="D664" t="s">
        <v>25</v>
      </c>
      <c r="E664" t="s">
        <v>17</v>
      </c>
      <c r="F664" t="s">
        <v>44</v>
      </c>
      <c r="G664">
        <v>2</v>
      </c>
      <c r="H664">
        <v>837.32</v>
      </c>
      <c r="I664">
        <v>0.17</v>
      </c>
      <c r="J664">
        <v>1389.95</v>
      </c>
      <c r="K664" t="s">
        <v>41</v>
      </c>
      <c r="L664" t="s">
        <v>20</v>
      </c>
      <c r="M664" t="s">
        <v>30</v>
      </c>
      <c r="N664" t="s">
        <v>22</v>
      </c>
      <c r="O664">
        <f t="shared" si="92"/>
        <v>1674.64</v>
      </c>
      <c r="P664">
        <f t="shared" si="93"/>
        <v>1389.9512</v>
      </c>
      <c r="Q664">
        <f t="shared" si="94"/>
        <v>2058812.7634000003</v>
      </c>
      <c r="T664">
        <f t="shared" si="95"/>
        <v>6400.6183730158691</v>
      </c>
      <c r="U664">
        <f t="shared" si="96"/>
        <v>284.68880000000013</v>
      </c>
      <c r="V664" s="4">
        <f t="shared" si="97"/>
        <v>2.0302871064825874E-2</v>
      </c>
      <c r="W664">
        <f t="shared" si="98"/>
        <v>1</v>
      </c>
      <c r="X664">
        <f t="shared" si="99"/>
        <v>0</v>
      </c>
      <c r="Y664">
        <f t="shared" si="100"/>
        <v>0</v>
      </c>
    </row>
    <row r="665" spans="1:25" x14ac:dyDescent="0.25">
      <c r="A665" t="s">
        <v>726</v>
      </c>
      <c r="B665" s="1">
        <v>45823</v>
      </c>
      <c r="C665" t="s">
        <v>48</v>
      </c>
      <c r="D665" t="s">
        <v>43</v>
      </c>
      <c r="E665" t="s">
        <v>17</v>
      </c>
      <c r="F665" t="s">
        <v>44</v>
      </c>
      <c r="G665">
        <v>2</v>
      </c>
      <c r="H665">
        <v>1356.59</v>
      </c>
      <c r="I665">
        <v>0.15</v>
      </c>
      <c r="J665">
        <v>2306.1999999999998</v>
      </c>
      <c r="K665" t="s">
        <v>46</v>
      </c>
      <c r="L665" t="s">
        <v>34</v>
      </c>
      <c r="M665" t="s">
        <v>30</v>
      </c>
      <c r="N665" t="s">
        <v>22</v>
      </c>
      <c r="O665">
        <f t="shared" si="92"/>
        <v>2713.18</v>
      </c>
      <c r="P665">
        <f t="shared" si="93"/>
        <v>2306.203</v>
      </c>
      <c r="Q665">
        <f t="shared" si="94"/>
        <v>2058812.7634000003</v>
      </c>
      <c r="T665">
        <f t="shared" si="95"/>
        <v>6557.4564173228364</v>
      </c>
      <c r="U665">
        <f t="shared" si="96"/>
        <v>406.97699999999986</v>
      </c>
      <c r="V665" s="4">
        <f t="shared" si="97"/>
        <v>1.1057135906943145E-2</v>
      </c>
      <c r="W665">
        <f t="shared" si="98"/>
        <v>1</v>
      </c>
      <c r="X665">
        <f t="shared" si="99"/>
        <v>0</v>
      </c>
      <c r="Y665">
        <f t="shared" si="100"/>
        <v>0</v>
      </c>
    </row>
    <row r="666" spans="1:25" x14ac:dyDescent="0.25">
      <c r="A666" t="s">
        <v>727</v>
      </c>
      <c r="B666" s="1">
        <v>45764</v>
      </c>
      <c r="C666" t="s">
        <v>52</v>
      </c>
      <c r="D666" t="s">
        <v>16</v>
      </c>
      <c r="E666" t="s">
        <v>61</v>
      </c>
      <c r="F666" t="s">
        <v>62</v>
      </c>
      <c r="G666">
        <v>4</v>
      </c>
      <c r="H666">
        <v>2843.14</v>
      </c>
      <c r="I666">
        <v>0.11</v>
      </c>
      <c r="J666">
        <v>10121.58</v>
      </c>
      <c r="K666" t="s">
        <v>46</v>
      </c>
      <c r="L666" t="s">
        <v>34</v>
      </c>
      <c r="M666" t="s">
        <v>21</v>
      </c>
      <c r="N666" t="s">
        <v>22</v>
      </c>
      <c r="O666">
        <f t="shared" si="92"/>
        <v>11372.56</v>
      </c>
      <c r="P666">
        <f t="shared" si="93"/>
        <v>10121.5784</v>
      </c>
      <c r="Q666">
        <f t="shared" si="94"/>
        <v>1802015.0199999986</v>
      </c>
      <c r="T666">
        <f t="shared" si="95"/>
        <v>6557.4564173228364</v>
      </c>
      <c r="U666">
        <f t="shared" si="96"/>
        <v>1250.9815999999992</v>
      </c>
      <c r="V666" s="4">
        <f t="shared" si="97"/>
        <v>3.8689617816920732E-3</v>
      </c>
      <c r="W666">
        <f t="shared" si="98"/>
        <v>1</v>
      </c>
      <c r="X666">
        <f t="shared" si="99"/>
        <v>0</v>
      </c>
      <c r="Y666">
        <f t="shared" si="100"/>
        <v>0</v>
      </c>
    </row>
    <row r="667" spans="1:25" x14ac:dyDescent="0.25">
      <c r="A667" t="s">
        <v>728</v>
      </c>
      <c r="B667" s="1">
        <v>45724</v>
      </c>
      <c r="C667" t="s">
        <v>24</v>
      </c>
      <c r="D667" t="s">
        <v>25</v>
      </c>
      <c r="E667" t="s">
        <v>99</v>
      </c>
      <c r="F667" t="s">
        <v>100</v>
      </c>
      <c r="G667">
        <v>5</v>
      </c>
      <c r="H667">
        <v>962.33</v>
      </c>
      <c r="I667">
        <v>0.21</v>
      </c>
      <c r="J667">
        <v>3801.2</v>
      </c>
      <c r="K667" t="s">
        <v>46</v>
      </c>
      <c r="L667" t="s">
        <v>34</v>
      </c>
      <c r="M667" t="s">
        <v>21</v>
      </c>
      <c r="N667" t="s">
        <v>88</v>
      </c>
      <c r="O667">
        <f t="shared" si="92"/>
        <v>4811.6500000000005</v>
      </c>
      <c r="P667">
        <f t="shared" si="93"/>
        <v>3801.2035000000005</v>
      </c>
      <c r="Q667">
        <f t="shared" si="94"/>
        <v>2189601.9989000014</v>
      </c>
      <c r="T667">
        <f t="shared" si="95"/>
        <v>6557.4564173228364</v>
      </c>
      <c r="U667">
        <f t="shared" si="96"/>
        <v>1010.4465</v>
      </c>
      <c r="V667" s="4">
        <f t="shared" si="97"/>
        <v>2.1822036099882577E-2</v>
      </c>
      <c r="W667">
        <f t="shared" si="98"/>
        <v>0</v>
      </c>
      <c r="X667">
        <f t="shared" si="99"/>
        <v>0</v>
      </c>
      <c r="Y667">
        <f t="shared" si="100"/>
        <v>1</v>
      </c>
    </row>
    <row r="668" spans="1:25" x14ac:dyDescent="0.25">
      <c r="A668" t="s">
        <v>729</v>
      </c>
      <c r="B668" s="1">
        <v>45842</v>
      </c>
      <c r="C668" t="s">
        <v>15</v>
      </c>
      <c r="D668" t="s">
        <v>16</v>
      </c>
      <c r="E668" t="s">
        <v>17</v>
      </c>
      <c r="F668" t="s">
        <v>18</v>
      </c>
      <c r="G668">
        <v>1</v>
      </c>
      <c r="H668">
        <v>4512.82</v>
      </c>
      <c r="I668">
        <v>0.1</v>
      </c>
      <c r="J668">
        <v>4061.54</v>
      </c>
      <c r="K668" t="s">
        <v>33</v>
      </c>
      <c r="L668" t="s">
        <v>34</v>
      </c>
      <c r="M668" t="s">
        <v>30</v>
      </c>
      <c r="N668" t="s">
        <v>22</v>
      </c>
      <c r="O668">
        <f t="shared" si="92"/>
        <v>4512.82</v>
      </c>
      <c r="P668">
        <f t="shared" si="93"/>
        <v>4061.538</v>
      </c>
      <c r="Q668">
        <f t="shared" si="94"/>
        <v>2058812.7634000003</v>
      </c>
      <c r="T668">
        <f t="shared" si="95"/>
        <v>6557.4564173228364</v>
      </c>
      <c r="U668">
        <f t="shared" si="96"/>
        <v>451.2819999999997</v>
      </c>
      <c r="V668" s="4">
        <f t="shared" si="97"/>
        <v>2.215909342716971E-3</v>
      </c>
      <c r="W668">
        <f t="shared" si="98"/>
        <v>1</v>
      </c>
      <c r="X668">
        <f t="shared" si="99"/>
        <v>0</v>
      </c>
      <c r="Y668">
        <f t="shared" si="100"/>
        <v>0</v>
      </c>
    </row>
    <row r="669" spans="1:25" x14ac:dyDescent="0.25">
      <c r="A669" t="s">
        <v>730</v>
      </c>
      <c r="B669" s="1">
        <v>45665</v>
      </c>
      <c r="C669" t="s">
        <v>24</v>
      </c>
      <c r="D669" t="s">
        <v>39</v>
      </c>
      <c r="E669" t="s">
        <v>61</v>
      </c>
      <c r="F669" t="s">
        <v>75</v>
      </c>
      <c r="G669">
        <v>5</v>
      </c>
      <c r="H669">
        <v>4671.38</v>
      </c>
      <c r="I669">
        <v>0.13</v>
      </c>
      <c r="J669">
        <v>20320.5</v>
      </c>
      <c r="K669" t="s">
        <v>33</v>
      </c>
      <c r="L669" t="s">
        <v>29</v>
      </c>
      <c r="M669" t="s">
        <v>21</v>
      </c>
      <c r="N669" t="s">
        <v>22</v>
      </c>
      <c r="O669">
        <f t="shared" si="92"/>
        <v>23356.9</v>
      </c>
      <c r="P669">
        <f t="shared" si="93"/>
        <v>20320.503000000001</v>
      </c>
      <c r="Q669">
        <f t="shared" si="94"/>
        <v>1802015.0199999986</v>
      </c>
      <c r="T669">
        <f t="shared" si="95"/>
        <v>7014.593770491806</v>
      </c>
      <c r="U669">
        <f t="shared" si="96"/>
        <v>3036.3970000000008</v>
      </c>
      <c r="V669" s="4">
        <f t="shared" si="97"/>
        <v>2.7829035531256288E-3</v>
      </c>
      <c r="W669">
        <f t="shared" si="98"/>
        <v>1</v>
      </c>
      <c r="X669">
        <f t="shared" si="99"/>
        <v>0</v>
      </c>
      <c r="Y669">
        <f t="shared" si="100"/>
        <v>0</v>
      </c>
    </row>
    <row r="670" spans="1:25" x14ac:dyDescent="0.25">
      <c r="A670" t="s">
        <v>731</v>
      </c>
      <c r="B670" s="1">
        <v>45682</v>
      </c>
      <c r="C670" t="s">
        <v>36</v>
      </c>
      <c r="D670" t="s">
        <v>43</v>
      </c>
      <c r="E670" t="s">
        <v>17</v>
      </c>
      <c r="F670" t="s">
        <v>44</v>
      </c>
      <c r="G670">
        <v>3</v>
      </c>
      <c r="H670">
        <v>4178.4399999999996</v>
      </c>
      <c r="I670">
        <v>0.18</v>
      </c>
      <c r="J670">
        <v>10278.959999999999</v>
      </c>
      <c r="K670" t="s">
        <v>58</v>
      </c>
      <c r="L670" t="s">
        <v>34</v>
      </c>
      <c r="M670" t="s">
        <v>21</v>
      </c>
      <c r="N670" t="s">
        <v>37</v>
      </c>
      <c r="O670">
        <f t="shared" si="92"/>
        <v>12535.32</v>
      </c>
      <c r="P670">
        <f t="shared" si="93"/>
        <v>10278.9624</v>
      </c>
      <c r="Q670">
        <f t="shared" si="94"/>
        <v>2058812.7634000003</v>
      </c>
      <c r="T670">
        <f t="shared" si="95"/>
        <v>6557.4564173228364</v>
      </c>
      <c r="U670">
        <f t="shared" si="96"/>
        <v>2256.3575999999994</v>
      </c>
      <c r="V670" s="4">
        <f t="shared" si="97"/>
        <v>4.3078278017633382E-3</v>
      </c>
      <c r="W670">
        <f t="shared" si="98"/>
        <v>0</v>
      </c>
      <c r="X670">
        <f t="shared" si="99"/>
        <v>1</v>
      </c>
      <c r="Y670">
        <f t="shared" si="100"/>
        <v>0</v>
      </c>
    </row>
    <row r="671" spans="1:25" x14ac:dyDescent="0.25">
      <c r="A671" t="s">
        <v>732</v>
      </c>
      <c r="B671" s="1">
        <v>45830</v>
      </c>
      <c r="C671" t="s">
        <v>24</v>
      </c>
      <c r="D671" t="s">
        <v>16</v>
      </c>
      <c r="E671" t="s">
        <v>61</v>
      </c>
      <c r="F671" t="s">
        <v>75</v>
      </c>
      <c r="G671">
        <v>3</v>
      </c>
      <c r="H671">
        <v>2253.4299999999998</v>
      </c>
      <c r="I671">
        <v>0.06</v>
      </c>
      <c r="J671">
        <v>6354.67</v>
      </c>
      <c r="K671" t="s">
        <v>19</v>
      </c>
      <c r="L671" t="s">
        <v>20</v>
      </c>
      <c r="M671" t="s">
        <v>21</v>
      </c>
      <c r="N671" t="s">
        <v>22</v>
      </c>
      <c r="O671">
        <f t="shared" si="92"/>
        <v>6760.2899999999991</v>
      </c>
      <c r="P671">
        <f t="shared" si="93"/>
        <v>6354.672599999999</v>
      </c>
      <c r="Q671">
        <f t="shared" si="94"/>
        <v>1802015.0199999986</v>
      </c>
      <c r="T671">
        <f t="shared" si="95"/>
        <v>6400.6183730158691</v>
      </c>
      <c r="U671">
        <f t="shared" si="96"/>
        <v>405.61740000000009</v>
      </c>
      <c r="V671" s="4">
        <f t="shared" si="97"/>
        <v>2.6626076691976231E-3</v>
      </c>
      <c r="W671">
        <f t="shared" si="98"/>
        <v>1</v>
      </c>
      <c r="X671">
        <f t="shared" si="99"/>
        <v>0</v>
      </c>
      <c r="Y671">
        <f t="shared" si="100"/>
        <v>0</v>
      </c>
    </row>
    <row r="672" spans="1:25" x14ac:dyDescent="0.25">
      <c r="A672" t="s">
        <v>733</v>
      </c>
      <c r="B672" s="1">
        <v>45710</v>
      </c>
      <c r="C672" t="s">
        <v>15</v>
      </c>
      <c r="D672" t="s">
        <v>39</v>
      </c>
      <c r="E672" t="s">
        <v>99</v>
      </c>
      <c r="F672" t="s">
        <v>120</v>
      </c>
      <c r="G672">
        <v>4</v>
      </c>
      <c r="H672">
        <v>3445.42</v>
      </c>
      <c r="I672">
        <v>0.24</v>
      </c>
      <c r="J672">
        <v>10474.08</v>
      </c>
      <c r="K672" t="s">
        <v>33</v>
      </c>
      <c r="L672" t="s">
        <v>34</v>
      </c>
      <c r="M672" t="s">
        <v>54</v>
      </c>
      <c r="N672" t="s">
        <v>22</v>
      </c>
      <c r="O672">
        <f t="shared" si="92"/>
        <v>13781.68</v>
      </c>
      <c r="P672">
        <f t="shared" si="93"/>
        <v>10474.076800000001</v>
      </c>
      <c r="Q672">
        <f t="shared" si="94"/>
        <v>2189601.9989000014</v>
      </c>
      <c r="T672">
        <f t="shared" si="95"/>
        <v>6557.4564173228364</v>
      </c>
      <c r="U672">
        <f t="shared" si="96"/>
        <v>3307.6031999999996</v>
      </c>
      <c r="V672" s="4">
        <f t="shared" si="97"/>
        <v>6.9657690499271493E-3</v>
      </c>
      <c r="W672">
        <f t="shared" si="98"/>
        <v>1</v>
      </c>
      <c r="X672">
        <f t="shared" si="99"/>
        <v>0</v>
      </c>
      <c r="Y672">
        <f t="shared" si="100"/>
        <v>0</v>
      </c>
    </row>
    <row r="673" spans="1:25" x14ac:dyDescent="0.25">
      <c r="A673" t="s">
        <v>734</v>
      </c>
      <c r="B673" s="1">
        <v>45694</v>
      </c>
      <c r="C673" t="s">
        <v>24</v>
      </c>
      <c r="D673" t="s">
        <v>39</v>
      </c>
      <c r="E673" t="s">
        <v>99</v>
      </c>
      <c r="F673" t="s">
        <v>111</v>
      </c>
      <c r="G673">
        <v>1</v>
      </c>
      <c r="H673">
        <v>3484.34</v>
      </c>
      <c r="I673">
        <v>0.2</v>
      </c>
      <c r="J673">
        <v>2787.47</v>
      </c>
      <c r="K673" t="s">
        <v>33</v>
      </c>
      <c r="L673" t="s">
        <v>20</v>
      </c>
      <c r="M673" t="s">
        <v>54</v>
      </c>
      <c r="N673" t="s">
        <v>22</v>
      </c>
      <c r="O673">
        <f t="shared" si="92"/>
        <v>3484.34</v>
      </c>
      <c r="P673">
        <f t="shared" si="93"/>
        <v>2787.4720000000002</v>
      </c>
      <c r="Q673">
        <f t="shared" si="94"/>
        <v>2189601.9989000014</v>
      </c>
      <c r="T673">
        <f t="shared" si="95"/>
        <v>6400.6183730158691</v>
      </c>
      <c r="U673">
        <f t="shared" si="96"/>
        <v>696.86799999999994</v>
      </c>
      <c r="V673" s="4">
        <f t="shared" si="97"/>
        <v>5.7399679709787214E-3</v>
      </c>
      <c r="W673">
        <f t="shared" si="98"/>
        <v>1</v>
      </c>
      <c r="X673">
        <f t="shared" si="99"/>
        <v>0</v>
      </c>
      <c r="Y673">
        <f t="shared" si="100"/>
        <v>0</v>
      </c>
    </row>
    <row r="674" spans="1:25" x14ac:dyDescent="0.25">
      <c r="A674" t="s">
        <v>735</v>
      </c>
      <c r="B674" s="1">
        <v>45772</v>
      </c>
      <c r="C674" t="s">
        <v>24</v>
      </c>
      <c r="D674" t="s">
        <v>39</v>
      </c>
      <c r="E674" t="s">
        <v>99</v>
      </c>
      <c r="F674" t="s">
        <v>111</v>
      </c>
      <c r="G674">
        <v>4</v>
      </c>
      <c r="H674">
        <v>2003.51</v>
      </c>
      <c r="I674">
        <v>0.23</v>
      </c>
      <c r="J674">
        <v>6170.81</v>
      </c>
      <c r="K674" t="s">
        <v>33</v>
      </c>
      <c r="L674" t="s">
        <v>20</v>
      </c>
      <c r="M674" t="s">
        <v>30</v>
      </c>
      <c r="N674" t="s">
        <v>22</v>
      </c>
      <c r="O674">
        <f t="shared" si="92"/>
        <v>8014.04</v>
      </c>
      <c r="P674">
        <f t="shared" si="93"/>
        <v>6170.8108000000002</v>
      </c>
      <c r="Q674">
        <f t="shared" si="94"/>
        <v>2189601.9989000014</v>
      </c>
      <c r="T674">
        <f t="shared" si="95"/>
        <v>6400.6183730158691</v>
      </c>
      <c r="U674">
        <f t="shared" si="96"/>
        <v>1843.2291999999998</v>
      </c>
      <c r="V674" s="4">
        <f t="shared" si="97"/>
        <v>1.1479852858233799E-2</v>
      </c>
      <c r="W674">
        <f t="shared" si="98"/>
        <v>1</v>
      </c>
      <c r="X674">
        <f t="shared" si="99"/>
        <v>0</v>
      </c>
      <c r="Y674">
        <f t="shared" si="100"/>
        <v>0</v>
      </c>
    </row>
    <row r="675" spans="1:25" x14ac:dyDescent="0.25">
      <c r="A675" t="s">
        <v>736</v>
      </c>
      <c r="B675" s="1">
        <v>45711</v>
      </c>
      <c r="C675" t="s">
        <v>52</v>
      </c>
      <c r="D675" t="s">
        <v>16</v>
      </c>
      <c r="E675" t="s">
        <v>61</v>
      </c>
      <c r="F675" t="s">
        <v>66</v>
      </c>
      <c r="G675">
        <v>3</v>
      </c>
      <c r="H675">
        <v>4409.3900000000003</v>
      </c>
      <c r="I675">
        <v>0.19</v>
      </c>
      <c r="J675">
        <v>10714.82</v>
      </c>
      <c r="K675" t="s">
        <v>19</v>
      </c>
      <c r="L675" t="s">
        <v>34</v>
      </c>
      <c r="M675" t="s">
        <v>30</v>
      </c>
      <c r="N675" t="s">
        <v>22</v>
      </c>
      <c r="O675">
        <f t="shared" si="92"/>
        <v>13228.170000000002</v>
      </c>
      <c r="P675">
        <f t="shared" si="93"/>
        <v>10714.817700000001</v>
      </c>
      <c r="Q675">
        <f t="shared" si="94"/>
        <v>1802015.0199999986</v>
      </c>
      <c r="T675">
        <f t="shared" si="95"/>
        <v>6557.4564173228364</v>
      </c>
      <c r="U675">
        <f t="shared" si="96"/>
        <v>2513.3523000000005</v>
      </c>
      <c r="V675" s="4">
        <f t="shared" si="97"/>
        <v>4.3089860502246342E-3</v>
      </c>
      <c r="W675">
        <f t="shared" si="98"/>
        <v>1</v>
      </c>
      <c r="X675">
        <f t="shared" si="99"/>
        <v>0</v>
      </c>
      <c r="Y675">
        <f t="shared" si="100"/>
        <v>0</v>
      </c>
    </row>
    <row r="676" spans="1:25" x14ac:dyDescent="0.25">
      <c r="A676" t="s">
        <v>737</v>
      </c>
      <c r="B676" s="1">
        <v>45667</v>
      </c>
      <c r="C676" t="s">
        <v>48</v>
      </c>
      <c r="D676" t="s">
        <v>39</v>
      </c>
      <c r="E676" t="s">
        <v>17</v>
      </c>
      <c r="F676" t="s">
        <v>40</v>
      </c>
      <c r="G676">
        <v>4</v>
      </c>
      <c r="H676">
        <v>4396.13</v>
      </c>
      <c r="I676">
        <v>0.21</v>
      </c>
      <c r="J676">
        <v>13891.77</v>
      </c>
      <c r="K676" t="s">
        <v>41</v>
      </c>
      <c r="L676" t="s">
        <v>34</v>
      </c>
      <c r="M676" t="s">
        <v>54</v>
      </c>
      <c r="N676" t="s">
        <v>22</v>
      </c>
      <c r="O676">
        <f t="shared" si="92"/>
        <v>17584.52</v>
      </c>
      <c r="P676">
        <f t="shared" si="93"/>
        <v>13891.7708</v>
      </c>
      <c r="Q676">
        <f t="shared" si="94"/>
        <v>2058812.7634000003</v>
      </c>
      <c r="T676">
        <f t="shared" si="95"/>
        <v>6557.4564173228364</v>
      </c>
      <c r="U676">
        <f t="shared" si="96"/>
        <v>3692.7492000000002</v>
      </c>
      <c r="V676" s="4">
        <f t="shared" si="97"/>
        <v>4.7769287987388907E-3</v>
      </c>
      <c r="W676">
        <f t="shared" si="98"/>
        <v>1</v>
      </c>
      <c r="X676">
        <f t="shared" si="99"/>
        <v>0</v>
      </c>
      <c r="Y676">
        <f t="shared" si="100"/>
        <v>0</v>
      </c>
    </row>
    <row r="677" spans="1:25" x14ac:dyDescent="0.25">
      <c r="A677" t="s">
        <v>738</v>
      </c>
      <c r="B677" s="1">
        <v>45681</v>
      </c>
      <c r="C677" t="s">
        <v>36</v>
      </c>
      <c r="D677" t="s">
        <v>43</v>
      </c>
      <c r="E677" t="s">
        <v>99</v>
      </c>
      <c r="F677" t="s">
        <v>115</v>
      </c>
      <c r="G677">
        <v>3</v>
      </c>
      <c r="H677">
        <v>2320.98</v>
      </c>
      <c r="I677">
        <v>0.01</v>
      </c>
      <c r="J677">
        <v>6893.31</v>
      </c>
      <c r="K677" t="s">
        <v>33</v>
      </c>
      <c r="L677" t="s">
        <v>29</v>
      </c>
      <c r="M677" t="s">
        <v>54</v>
      </c>
      <c r="N677" t="s">
        <v>22</v>
      </c>
      <c r="O677">
        <f t="shared" si="92"/>
        <v>6962.9400000000005</v>
      </c>
      <c r="P677">
        <f t="shared" si="93"/>
        <v>6893.3106000000007</v>
      </c>
      <c r="Q677">
        <f t="shared" si="94"/>
        <v>2189601.9989000014</v>
      </c>
      <c r="T677">
        <f t="shared" si="95"/>
        <v>7014.593770491806</v>
      </c>
      <c r="U677">
        <f t="shared" si="96"/>
        <v>69.629399999999805</v>
      </c>
      <c r="V677" s="4">
        <f t="shared" si="97"/>
        <v>4.3085248472627942E-4</v>
      </c>
      <c r="W677">
        <f t="shared" si="98"/>
        <v>1</v>
      </c>
      <c r="X677">
        <f t="shared" si="99"/>
        <v>0</v>
      </c>
      <c r="Y677">
        <f t="shared" si="100"/>
        <v>0</v>
      </c>
    </row>
    <row r="678" spans="1:25" x14ac:dyDescent="0.25">
      <c r="A678" t="s">
        <v>739</v>
      </c>
      <c r="B678" s="1">
        <v>45775</v>
      </c>
      <c r="C678" t="s">
        <v>48</v>
      </c>
      <c r="D678" t="s">
        <v>43</v>
      </c>
      <c r="E678" t="s">
        <v>61</v>
      </c>
      <c r="F678" t="s">
        <v>62</v>
      </c>
      <c r="G678">
        <v>3</v>
      </c>
      <c r="H678">
        <v>1637.24</v>
      </c>
      <c r="I678">
        <v>0.02</v>
      </c>
      <c r="J678">
        <v>4813.49</v>
      </c>
      <c r="K678" t="s">
        <v>19</v>
      </c>
      <c r="L678" t="s">
        <v>29</v>
      </c>
      <c r="M678" t="s">
        <v>54</v>
      </c>
      <c r="N678" t="s">
        <v>22</v>
      </c>
      <c r="O678">
        <f t="shared" si="92"/>
        <v>4911.72</v>
      </c>
      <c r="P678">
        <f t="shared" si="93"/>
        <v>4813.4856</v>
      </c>
      <c r="Q678">
        <f t="shared" si="94"/>
        <v>1802015.0199999986</v>
      </c>
      <c r="T678">
        <f t="shared" si="95"/>
        <v>7014.593770491806</v>
      </c>
      <c r="U678">
        <f t="shared" si="96"/>
        <v>98.234400000000278</v>
      </c>
      <c r="V678" s="4">
        <f t="shared" si="97"/>
        <v>1.2215680046908212E-3</v>
      </c>
      <c r="W678">
        <f t="shared" si="98"/>
        <v>1</v>
      </c>
      <c r="X678">
        <f t="shared" si="99"/>
        <v>0</v>
      </c>
      <c r="Y678">
        <f t="shared" si="100"/>
        <v>0</v>
      </c>
    </row>
    <row r="679" spans="1:25" x14ac:dyDescent="0.25">
      <c r="A679" t="s">
        <v>740</v>
      </c>
      <c r="B679" s="1">
        <v>45744</v>
      </c>
      <c r="C679" t="s">
        <v>15</v>
      </c>
      <c r="D679" t="s">
        <v>39</v>
      </c>
      <c r="E679" t="s">
        <v>61</v>
      </c>
      <c r="F679" t="s">
        <v>92</v>
      </c>
      <c r="G679">
        <v>2</v>
      </c>
      <c r="H679">
        <v>1377.33</v>
      </c>
      <c r="I679">
        <v>0.17</v>
      </c>
      <c r="J679">
        <v>2286.37</v>
      </c>
      <c r="K679" t="s">
        <v>41</v>
      </c>
      <c r="L679" t="s">
        <v>34</v>
      </c>
      <c r="M679" t="s">
        <v>30</v>
      </c>
      <c r="N679" t="s">
        <v>22</v>
      </c>
      <c r="O679">
        <f t="shared" si="92"/>
        <v>2754.66</v>
      </c>
      <c r="P679">
        <f t="shared" si="93"/>
        <v>2286.3678</v>
      </c>
      <c r="Q679">
        <f t="shared" si="94"/>
        <v>1802015.0199999986</v>
      </c>
      <c r="T679">
        <f t="shared" si="95"/>
        <v>6557.4564173228364</v>
      </c>
      <c r="U679">
        <f t="shared" si="96"/>
        <v>468.29219999999987</v>
      </c>
      <c r="V679" s="4">
        <f t="shared" si="97"/>
        <v>1.234272106176443E-2</v>
      </c>
      <c r="W679">
        <f t="shared" si="98"/>
        <v>1</v>
      </c>
      <c r="X679">
        <f t="shared" si="99"/>
        <v>0</v>
      </c>
      <c r="Y679">
        <f t="shared" si="100"/>
        <v>0</v>
      </c>
    </row>
    <row r="680" spans="1:25" x14ac:dyDescent="0.25">
      <c r="A680" t="s">
        <v>741</v>
      </c>
      <c r="B680" s="1">
        <v>45727</v>
      </c>
      <c r="C680" t="s">
        <v>52</v>
      </c>
      <c r="D680" t="s">
        <v>43</v>
      </c>
      <c r="E680" t="s">
        <v>49</v>
      </c>
      <c r="F680" t="s">
        <v>53</v>
      </c>
      <c r="G680">
        <v>5</v>
      </c>
      <c r="H680">
        <v>1199.99</v>
      </c>
      <c r="I680">
        <v>0.24</v>
      </c>
      <c r="J680">
        <v>4559.96</v>
      </c>
      <c r="K680" t="s">
        <v>41</v>
      </c>
      <c r="L680" t="s">
        <v>34</v>
      </c>
      <c r="M680" t="s">
        <v>21</v>
      </c>
      <c r="N680" t="s">
        <v>37</v>
      </c>
      <c r="O680">
        <f t="shared" si="92"/>
        <v>5999.95</v>
      </c>
      <c r="P680">
        <f t="shared" si="93"/>
        <v>4559.9619999999995</v>
      </c>
      <c r="Q680">
        <f t="shared" si="94"/>
        <v>1954015.6870999979</v>
      </c>
      <c r="T680">
        <f t="shared" si="95"/>
        <v>6557.4564173228364</v>
      </c>
      <c r="U680">
        <f t="shared" si="96"/>
        <v>1439.9880000000003</v>
      </c>
      <c r="V680" s="4">
        <f t="shared" si="97"/>
        <v>2.0000166668055569E-2</v>
      </c>
      <c r="W680">
        <f t="shared" si="98"/>
        <v>0</v>
      </c>
      <c r="X680">
        <f t="shared" si="99"/>
        <v>1</v>
      </c>
      <c r="Y680">
        <f t="shared" si="100"/>
        <v>0</v>
      </c>
    </row>
    <row r="681" spans="1:25" x14ac:dyDescent="0.25">
      <c r="A681" t="s">
        <v>742</v>
      </c>
      <c r="B681" s="1">
        <v>45801</v>
      </c>
      <c r="C681" t="s">
        <v>15</v>
      </c>
      <c r="D681" t="s">
        <v>16</v>
      </c>
      <c r="E681" t="s">
        <v>49</v>
      </c>
      <c r="F681" t="s">
        <v>73</v>
      </c>
      <c r="G681">
        <v>4</v>
      </c>
      <c r="H681">
        <v>3128.22</v>
      </c>
      <c r="I681">
        <v>0.15</v>
      </c>
      <c r="J681">
        <v>10635.95</v>
      </c>
      <c r="K681" t="s">
        <v>19</v>
      </c>
      <c r="L681" t="s">
        <v>20</v>
      </c>
      <c r="M681" t="s">
        <v>54</v>
      </c>
      <c r="N681" t="s">
        <v>59</v>
      </c>
      <c r="O681">
        <f t="shared" si="92"/>
        <v>12512.88</v>
      </c>
      <c r="P681">
        <f t="shared" si="93"/>
        <v>10635.947999999999</v>
      </c>
      <c r="Q681">
        <f t="shared" si="94"/>
        <v>1954015.6870999979</v>
      </c>
      <c r="T681">
        <f t="shared" si="95"/>
        <v>6400.6183730158691</v>
      </c>
      <c r="U681">
        <f t="shared" si="96"/>
        <v>1876.9320000000007</v>
      </c>
      <c r="V681" s="4">
        <f t="shared" si="97"/>
        <v>4.7950591710301709E-3</v>
      </c>
      <c r="W681">
        <f t="shared" si="98"/>
        <v>0</v>
      </c>
      <c r="X681">
        <f t="shared" si="99"/>
        <v>0</v>
      </c>
      <c r="Y681">
        <f t="shared" si="100"/>
        <v>0</v>
      </c>
    </row>
    <row r="682" spans="1:25" x14ac:dyDescent="0.25">
      <c r="A682" t="s">
        <v>743</v>
      </c>
      <c r="B682" s="1">
        <v>45812</v>
      </c>
      <c r="C682" t="s">
        <v>24</v>
      </c>
      <c r="D682" t="s">
        <v>43</v>
      </c>
      <c r="E682" t="s">
        <v>61</v>
      </c>
      <c r="F682" t="s">
        <v>62</v>
      </c>
      <c r="G682">
        <v>4</v>
      </c>
      <c r="H682">
        <v>4153.5600000000004</v>
      </c>
      <c r="I682">
        <v>0.12</v>
      </c>
      <c r="J682">
        <v>14620.53</v>
      </c>
      <c r="K682" t="s">
        <v>33</v>
      </c>
      <c r="L682" t="s">
        <v>34</v>
      </c>
      <c r="M682" t="s">
        <v>54</v>
      </c>
      <c r="N682" t="s">
        <v>22</v>
      </c>
      <c r="O682">
        <f t="shared" si="92"/>
        <v>16614.240000000002</v>
      </c>
      <c r="P682">
        <f t="shared" si="93"/>
        <v>14620.531200000001</v>
      </c>
      <c r="Q682">
        <f t="shared" si="94"/>
        <v>1802015.0199999986</v>
      </c>
      <c r="T682">
        <f t="shared" si="95"/>
        <v>6557.4564173228364</v>
      </c>
      <c r="U682">
        <f t="shared" si="96"/>
        <v>1993.7088000000003</v>
      </c>
      <c r="V682" s="4">
        <f t="shared" si="97"/>
        <v>2.8890879149452513E-3</v>
      </c>
      <c r="W682">
        <f t="shared" si="98"/>
        <v>1</v>
      </c>
      <c r="X682">
        <f t="shared" si="99"/>
        <v>0</v>
      </c>
      <c r="Y682">
        <f t="shared" si="100"/>
        <v>0</v>
      </c>
    </row>
    <row r="683" spans="1:25" x14ac:dyDescent="0.25">
      <c r="A683" t="s">
        <v>744</v>
      </c>
      <c r="B683" s="1">
        <v>45720</v>
      </c>
      <c r="C683" t="s">
        <v>48</v>
      </c>
      <c r="D683" t="s">
        <v>43</v>
      </c>
      <c r="E683" t="s">
        <v>99</v>
      </c>
      <c r="F683" t="s">
        <v>111</v>
      </c>
      <c r="G683">
        <v>4</v>
      </c>
      <c r="H683">
        <v>4296.05</v>
      </c>
      <c r="I683">
        <v>0.15</v>
      </c>
      <c r="J683">
        <v>14606.57</v>
      </c>
      <c r="K683" t="s">
        <v>41</v>
      </c>
      <c r="L683" t="s">
        <v>20</v>
      </c>
      <c r="M683" t="s">
        <v>30</v>
      </c>
      <c r="N683" t="s">
        <v>22</v>
      </c>
      <c r="O683">
        <f t="shared" si="92"/>
        <v>17184.2</v>
      </c>
      <c r="P683">
        <f t="shared" si="93"/>
        <v>14606.57</v>
      </c>
      <c r="Q683">
        <f t="shared" si="94"/>
        <v>2189601.9989000014</v>
      </c>
      <c r="T683">
        <f t="shared" si="95"/>
        <v>6400.6183730158691</v>
      </c>
      <c r="U683">
        <f t="shared" si="96"/>
        <v>2577.630000000001</v>
      </c>
      <c r="V683" s="4">
        <f t="shared" si="97"/>
        <v>3.4915794741681313E-3</v>
      </c>
      <c r="W683">
        <f t="shared" si="98"/>
        <v>1</v>
      </c>
      <c r="X683">
        <f t="shared" si="99"/>
        <v>0</v>
      </c>
      <c r="Y683">
        <f t="shared" si="100"/>
        <v>0</v>
      </c>
    </row>
    <row r="684" spans="1:25" x14ac:dyDescent="0.25">
      <c r="A684" t="s">
        <v>745</v>
      </c>
      <c r="B684" s="1">
        <v>45744</v>
      </c>
      <c r="C684" t="s">
        <v>24</v>
      </c>
      <c r="D684" t="s">
        <v>25</v>
      </c>
      <c r="E684" t="s">
        <v>49</v>
      </c>
      <c r="F684" t="s">
        <v>73</v>
      </c>
      <c r="G684">
        <v>2</v>
      </c>
      <c r="H684">
        <v>3126.63</v>
      </c>
      <c r="I684">
        <v>0.23</v>
      </c>
      <c r="J684">
        <v>4815.01</v>
      </c>
      <c r="K684" t="s">
        <v>46</v>
      </c>
      <c r="L684" t="s">
        <v>34</v>
      </c>
      <c r="M684" t="s">
        <v>30</v>
      </c>
      <c r="N684" t="s">
        <v>22</v>
      </c>
      <c r="O684">
        <f t="shared" si="92"/>
        <v>6253.26</v>
      </c>
      <c r="P684">
        <f t="shared" si="93"/>
        <v>4815.0102000000006</v>
      </c>
      <c r="Q684">
        <f t="shared" si="94"/>
        <v>1954015.6870999979</v>
      </c>
      <c r="T684">
        <f t="shared" si="95"/>
        <v>6557.4564173228364</v>
      </c>
      <c r="U684">
        <f t="shared" si="96"/>
        <v>1438.2497999999996</v>
      </c>
      <c r="V684" s="4">
        <f t="shared" si="97"/>
        <v>7.3561630253659695E-3</v>
      </c>
      <c r="W684">
        <f t="shared" si="98"/>
        <v>1</v>
      </c>
      <c r="X684">
        <f t="shared" si="99"/>
        <v>0</v>
      </c>
      <c r="Y684">
        <f t="shared" si="100"/>
        <v>0</v>
      </c>
    </row>
    <row r="685" spans="1:25" x14ac:dyDescent="0.25">
      <c r="A685" t="s">
        <v>746</v>
      </c>
      <c r="B685" s="1">
        <v>45777</v>
      </c>
      <c r="C685" t="s">
        <v>15</v>
      </c>
      <c r="D685" t="s">
        <v>39</v>
      </c>
      <c r="E685" t="s">
        <v>49</v>
      </c>
      <c r="F685" t="s">
        <v>73</v>
      </c>
      <c r="G685">
        <v>2</v>
      </c>
      <c r="H685">
        <v>3595.35</v>
      </c>
      <c r="I685">
        <v>0.18</v>
      </c>
      <c r="J685">
        <v>5896.37</v>
      </c>
      <c r="K685" t="s">
        <v>41</v>
      </c>
      <c r="L685" t="s">
        <v>29</v>
      </c>
      <c r="M685" t="s">
        <v>21</v>
      </c>
      <c r="N685" t="s">
        <v>22</v>
      </c>
      <c r="O685">
        <f t="shared" si="92"/>
        <v>7190.7</v>
      </c>
      <c r="P685">
        <f t="shared" si="93"/>
        <v>5896.3740000000007</v>
      </c>
      <c r="Q685">
        <f t="shared" si="94"/>
        <v>1954015.6870999979</v>
      </c>
      <c r="T685">
        <f t="shared" si="95"/>
        <v>7014.593770491806</v>
      </c>
      <c r="U685">
        <f t="shared" si="96"/>
        <v>1294.3259999999991</v>
      </c>
      <c r="V685" s="4">
        <f t="shared" si="97"/>
        <v>5.0064666861362591E-3</v>
      </c>
      <c r="W685">
        <f t="shared" si="98"/>
        <v>1</v>
      </c>
      <c r="X685">
        <f t="shared" si="99"/>
        <v>0</v>
      </c>
      <c r="Y685">
        <f t="shared" si="100"/>
        <v>0</v>
      </c>
    </row>
    <row r="686" spans="1:25" x14ac:dyDescent="0.25">
      <c r="A686" t="s">
        <v>747</v>
      </c>
      <c r="B686" s="1">
        <v>45759</v>
      </c>
      <c r="C686" t="s">
        <v>24</v>
      </c>
      <c r="D686" t="s">
        <v>16</v>
      </c>
      <c r="E686" t="s">
        <v>27</v>
      </c>
      <c r="F686" t="s">
        <v>79</v>
      </c>
      <c r="G686">
        <v>4</v>
      </c>
      <c r="H686">
        <v>4550.3100000000004</v>
      </c>
      <c r="I686">
        <v>0.25</v>
      </c>
      <c r="J686">
        <v>13650.93</v>
      </c>
      <c r="K686" t="s">
        <v>46</v>
      </c>
      <c r="L686" t="s">
        <v>20</v>
      </c>
      <c r="M686" t="s">
        <v>21</v>
      </c>
      <c r="N686" t="s">
        <v>22</v>
      </c>
      <c r="O686">
        <f t="shared" si="92"/>
        <v>18201.240000000002</v>
      </c>
      <c r="P686">
        <f t="shared" si="93"/>
        <v>13650.93</v>
      </c>
      <c r="Q686">
        <f t="shared" si="94"/>
        <v>1975775.7839999988</v>
      </c>
      <c r="T686">
        <f t="shared" si="95"/>
        <v>6400.6183730158691</v>
      </c>
      <c r="U686">
        <f t="shared" si="96"/>
        <v>4550.3100000000013</v>
      </c>
      <c r="V686" s="4">
        <f t="shared" si="97"/>
        <v>5.4941311690851827E-3</v>
      </c>
      <c r="W686">
        <f t="shared" si="98"/>
        <v>1</v>
      </c>
      <c r="X686">
        <f t="shared" si="99"/>
        <v>0</v>
      </c>
      <c r="Y686">
        <f t="shared" si="100"/>
        <v>0</v>
      </c>
    </row>
    <row r="687" spans="1:25" x14ac:dyDescent="0.25">
      <c r="A687" t="s">
        <v>748</v>
      </c>
      <c r="B687" s="1">
        <v>45682</v>
      </c>
      <c r="C687" t="s">
        <v>15</v>
      </c>
      <c r="D687" t="s">
        <v>43</v>
      </c>
      <c r="E687" t="s">
        <v>27</v>
      </c>
      <c r="F687" t="s">
        <v>87</v>
      </c>
      <c r="G687">
        <v>3</v>
      </c>
      <c r="H687">
        <v>747.97</v>
      </c>
      <c r="I687">
        <v>0.22</v>
      </c>
      <c r="J687">
        <v>1750.25</v>
      </c>
      <c r="K687" t="s">
        <v>41</v>
      </c>
      <c r="L687" t="s">
        <v>29</v>
      </c>
      <c r="M687" t="s">
        <v>54</v>
      </c>
      <c r="N687" t="s">
        <v>22</v>
      </c>
      <c r="O687">
        <f t="shared" si="92"/>
        <v>2243.91</v>
      </c>
      <c r="P687">
        <f t="shared" si="93"/>
        <v>1750.2498000000001</v>
      </c>
      <c r="Q687">
        <f t="shared" si="94"/>
        <v>1975775.7839999988</v>
      </c>
      <c r="T687">
        <f t="shared" si="95"/>
        <v>7014.593770491806</v>
      </c>
      <c r="U687">
        <f t="shared" si="96"/>
        <v>493.6601999999998</v>
      </c>
      <c r="V687" s="4">
        <f t="shared" si="97"/>
        <v>2.9412944369426579E-2</v>
      </c>
      <c r="W687">
        <f t="shared" si="98"/>
        <v>1</v>
      </c>
      <c r="X687">
        <f t="shared" si="99"/>
        <v>0</v>
      </c>
      <c r="Y687">
        <f t="shared" si="100"/>
        <v>0</v>
      </c>
    </row>
    <row r="688" spans="1:25" x14ac:dyDescent="0.25">
      <c r="A688" t="s">
        <v>749</v>
      </c>
      <c r="B688" s="1">
        <v>45734</v>
      </c>
      <c r="C688" t="s">
        <v>15</v>
      </c>
      <c r="D688" t="s">
        <v>39</v>
      </c>
      <c r="E688" t="s">
        <v>27</v>
      </c>
      <c r="F688" t="s">
        <v>87</v>
      </c>
      <c r="G688">
        <v>1</v>
      </c>
      <c r="H688">
        <v>1654.86</v>
      </c>
      <c r="I688">
        <v>0.13</v>
      </c>
      <c r="J688">
        <v>1439.73</v>
      </c>
      <c r="K688" t="s">
        <v>41</v>
      </c>
      <c r="L688" t="s">
        <v>20</v>
      </c>
      <c r="M688" t="s">
        <v>54</v>
      </c>
      <c r="N688" t="s">
        <v>22</v>
      </c>
      <c r="O688">
        <f t="shared" si="92"/>
        <v>1654.86</v>
      </c>
      <c r="P688">
        <f t="shared" si="93"/>
        <v>1439.7282</v>
      </c>
      <c r="Q688">
        <f t="shared" si="94"/>
        <v>1975775.7839999988</v>
      </c>
      <c r="T688">
        <f t="shared" si="95"/>
        <v>6400.6183730158691</v>
      </c>
      <c r="U688">
        <f t="shared" si="96"/>
        <v>215.13179999999988</v>
      </c>
      <c r="V688" s="4">
        <f t="shared" si="97"/>
        <v>7.8556494204947858E-3</v>
      </c>
      <c r="W688">
        <f t="shared" si="98"/>
        <v>1</v>
      </c>
      <c r="X688">
        <f t="shared" si="99"/>
        <v>0</v>
      </c>
      <c r="Y688">
        <f t="shared" si="100"/>
        <v>0</v>
      </c>
    </row>
    <row r="689" spans="1:25" x14ac:dyDescent="0.25">
      <c r="A689" t="s">
        <v>750</v>
      </c>
      <c r="B689" s="1">
        <v>45834</v>
      </c>
      <c r="C689" t="s">
        <v>48</v>
      </c>
      <c r="D689" t="s">
        <v>39</v>
      </c>
      <c r="E689" t="s">
        <v>17</v>
      </c>
      <c r="F689" t="s">
        <v>44</v>
      </c>
      <c r="G689">
        <v>3</v>
      </c>
      <c r="H689">
        <v>4638.5600000000004</v>
      </c>
      <c r="I689">
        <v>7.0000000000000007E-2</v>
      </c>
      <c r="J689">
        <v>12941.58</v>
      </c>
      <c r="K689" t="s">
        <v>46</v>
      </c>
      <c r="L689" t="s">
        <v>29</v>
      </c>
      <c r="M689" t="s">
        <v>30</v>
      </c>
      <c r="N689" t="s">
        <v>22</v>
      </c>
      <c r="O689">
        <f t="shared" si="92"/>
        <v>13915.68</v>
      </c>
      <c r="P689">
        <f t="shared" si="93"/>
        <v>12941.582399999999</v>
      </c>
      <c r="Q689">
        <f t="shared" si="94"/>
        <v>2058812.7634000003</v>
      </c>
      <c r="T689">
        <f t="shared" si="95"/>
        <v>7014.593770491806</v>
      </c>
      <c r="U689">
        <f t="shared" si="96"/>
        <v>974.09760000000097</v>
      </c>
      <c r="V689" s="4">
        <f t="shared" si="97"/>
        <v>1.5090890276292642E-3</v>
      </c>
      <c r="W689">
        <f t="shared" si="98"/>
        <v>1</v>
      </c>
      <c r="X689">
        <f t="shared" si="99"/>
        <v>0</v>
      </c>
      <c r="Y689">
        <f t="shared" si="100"/>
        <v>0</v>
      </c>
    </row>
    <row r="690" spans="1:25" x14ac:dyDescent="0.25">
      <c r="A690" t="s">
        <v>751</v>
      </c>
      <c r="B690" s="1">
        <v>45771</v>
      </c>
      <c r="C690" t="s">
        <v>15</v>
      </c>
      <c r="D690" t="s">
        <v>16</v>
      </c>
      <c r="E690" t="s">
        <v>49</v>
      </c>
      <c r="F690" t="s">
        <v>73</v>
      </c>
      <c r="G690">
        <v>5</v>
      </c>
      <c r="H690">
        <v>4279.8599999999997</v>
      </c>
      <c r="I690">
        <v>0.16</v>
      </c>
      <c r="J690">
        <v>17975.41</v>
      </c>
      <c r="K690" t="s">
        <v>41</v>
      </c>
      <c r="L690" t="s">
        <v>20</v>
      </c>
      <c r="M690" t="s">
        <v>30</v>
      </c>
      <c r="N690" t="s">
        <v>22</v>
      </c>
      <c r="O690">
        <f t="shared" si="92"/>
        <v>21399.3</v>
      </c>
      <c r="P690">
        <f t="shared" si="93"/>
        <v>17975.412</v>
      </c>
      <c r="Q690">
        <f t="shared" si="94"/>
        <v>1954015.6870999979</v>
      </c>
      <c r="T690">
        <f t="shared" si="95"/>
        <v>6400.6183730158691</v>
      </c>
      <c r="U690">
        <f t="shared" si="96"/>
        <v>3423.887999999999</v>
      </c>
      <c r="V690" s="4">
        <f t="shared" si="97"/>
        <v>3.738440042431295E-3</v>
      </c>
      <c r="W690">
        <f t="shared" si="98"/>
        <v>1</v>
      </c>
      <c r="X690">
        <f t="shared" si="99"/>
        <v>0</v>
      </c>
      <c r="Y690">
        <f t="shared" si="100"/>
        <v>0</v>
      </c>
    </row>
    <row r="691" spans="1:25" x14ac:dyDescent="0.25">
      <c r="A691" t="s">
        <v>752</v>
      </c>
      <c r="B691" s="1">
        <v>45696</v>
      </c>
      <c r="C691" t="s">
        <v>52</v>
      </c>
      <c r="D691" t="s">
        <v>25</v>
      </c>
      <c r="E691" t="s">
        <v>17</v>
      </c>
      <c r="F691" t="s">
        <v>44</v>
      </c>
      <c r="G691">
        <v>3</v>
      </c>
      <c r="H691">
        <v>901.42</v>
      </c>
      <c r="I691">
        <v>0.12</v>
      </c>
      <c r="J691">
        <v>2379.75</v>
      </c>
      <c r="K691" t="s">
        <v>58</v>
      </c>
      <c r="L691" t="s">
        <v>34</v>
      </c>
      <c r="M691" t="s">
        <v>54</v>
      </c>
      <c r="N691" t="s">
        <v>22</v>
      </c>
      <c r="O691">
        <f t="shared" si="92"/>
        <v>2704.2599999999998</v>
      </c>
      <c r="P691">
        <f t="shared" si="93"/>
        <v>2379.7487999999998</v>
      </c>
      <c r="Q691">
        <f t="shared" si="94"/>
        <v>2058812.7634000003</v>
      </c>
      <c r="T691">
        <f t="shared" si="95"/>
        <v>6557.4564173228364</v>
      </c>
      <c r="U691">
        <f t="shared" si="96"/>
        <v>324.51119999999992</v>
      </c>
      <c r="V691" s="4">
        <f t="shared" si="97"/>
        <v>1.3312329435779103E-2</v>
      </c>
      <c r="W691">
        <f t="shared" si="98"/>
        <v>1</v>
      </c>
      <c r="X691">
        <f t="shared" si="99"/>
        <v>0</v>
      </c>
      <c r="Y691">
        <f t="shared" si="100"/>
        <v>0</v>
      </c>
    </row>
    <row r="692" spans="1:25" x14ac:dyDescent="0.25">
      <c r="A692" t="s">
        <v>753</v>
      </c>
      <c r="B692" s="1">
        <v>45709</v>
      </c>
      <c r="C692" t="s">
        <v>48</v>
      </c>
      <c r="D692" t="s">
        <v>43</v>
      </c>
      <c r="E692" t="s">
        <v>99</v>
      </c>
      <c r="F692" t="s">
        <v>115</v>
      </c>
      <c r="G692">
        <v>2</v>
      </c>
      <c r="H692">
        <v>705.91</v>
      </c>
      <c r="I692">
        <v>0.02</v>
      </c>
      <c r="J692">
        <v>1383.58</v>
      </c>
      <c r="K692" t="s">
        <v>41</v>
      </c>
      <c r="L692" t="s">
        <v>20</v>
      </c>
      <c r="M692" t="s">
        <v>30</v>
      </c>
      <c r="N692" t="s">
        <v>88</v>
      </c>
      <c r="O692">
        <f t="shared" si="92"/>
        <v>1411.82</v>
      </c>
      <c r="P692">
        <f t="shared" si="93"/>
        <v>1383.5835999999999</v>
      </c>
      <c r="Q692">
        <f t="shared" si="94"/>
        <v>2189601.9989000014</v>
      </c>
      <c r="T692">
        <f t="shared" si="95"/>
        <v>6400.6183730158691</v>
      </c>
      <c r="U692">
        <f t="shared" si="96"/>
        <v>28.236400000000003</v>
      </c>
      <c r="V692" s="4">
        <f t="shared" si="97"/>
        <v>2.833222365457353E-3</v>
      </c>
      <c r="W692">
        <f t="shared" si="98"/>
        <v>0</v>
      </c>
      <c r="X692">
        <f t="shared" si="99"/>
        <v>0</v>
      </c>
      <c r="Y692">
        <f t="shared" si="100"/>
        <v>1</v>
      </c>
    </row>
    <row r="693" spans="1:25" x14ac:dyDescent="0.25">
      <c r="A693" t="s">
        <v>754</v>
      </c>
      <c r="B693" s="1">
        <v>45668</v>
      </c>
      <c r="C693" t="s">
        <v>36</v>
      </c>
      <c r="D693" t="s">
        <v>43</v>
      </c>
      <c r="E693" t="s">
        <v>27</v>
      </c>
      <c r="F693" t="s">
        <v>28</v>
      </c>
      <c r="G693">
        <v>5</v>
      </c>
      <c r="H693">
        <v>4990.22</v>
      </c>
      <c r="I693">
        <v>0</v>
      </c>
      <c r="J693">
        <v>24951.1</v>
      </c>
      <c r="K693" t="s">
        <v>33</v>
      </c>
      <c r="L693" t="s">
        <v>20</v>
      </c>
      <c r="M693" t="s">
        <v>21</v>
      </c>
      <c r="N693" t="s">
        <v>22</v>
      </c>
      <c r="O693">
        <f t="shared" si="92"/>
        <v>24951.100000000002</v>
      </c>
      <c r="P693">
        <f t="shared" si="93"/>
        <v>24951.100000000002</v>
      </c>
      <c r="Q693">
        <f t="shared" si="94"/>
        <v>1975775.7839999988</v>
      </c>
      <c r="T693">
        <f t="shared" si="95"/>
        <v>6400.6183730158691</v>
      </c>
      <c r="U693">
        <f t="shared" si="96"/>
        <v>0</v>
      </c>
      <c r="V693" s="4">
        <f t="shared" si="97"/>
        <v>0</v>
      </c>
      <c r="W693">
        <f t="shared" si="98"/>
        <v>1</v>
      </c>
      <c r="X693">
        <f t="shared" si="99"/>
        <v>0</v>
      </c>
      <c r="Y693">
        <f t="shared" si="100"/>
        <v>0</v>
      </c>
    </row>
    <row r="694" spans="1:25" x14ac:dyDescent="0.25">
      <c r="A694" t="s">
        <v>755</v>
      </c>
      <c r="B694" s="1">
        <v>45797</v>
      </c>
      <c r="C694" t="s">
        <v>48</v>
      </c>
      <c r="D694" t="s">
        <v>25</v>
      </c>
      <c r="E694" t="s">
        <v>17</v>
      </c>
      <c r="F694" t="s">
        <v>44</v>
      </c>
      <c r="G694">
        <v>1</v>
      </c>
      <c r="H694">
        <v>1492.98</v>
      </c>
      <c r="I694">
        <v>0.25</v>
      </c>
      <c r="J694">
        <v>1119.74</v>
      </c>
      <c r="K694" t="s">
        <v>58</v>
      </c>
      <c r="L694" t="s">
        <v>34</v>
      </c>
      <c r="M694" t="s">
        <v>54</v>
      </c>
      <c r="N694" t="s">
        <v>22</v>
      </c>
      <c r="O694">
        <f t="shared" si="92"/>
        <v>1492.98</v>
      </c>
      <c r="P694">
        <f t="shared" si="93"/>
        <v>1119.7350000000001</v>
      </c>
      <c r="Q694">
        <f t="shared" si="94"/>
        <v>2058812.7634000003</v>
      </c>
      <c r="T694">
        <f t="shared" si="95"/>
        <v>6557.4564173228364</v>
      </c>
      <c r="U694">
        <f t="shared" si="96"/>
        <v>373.24499999999989</v>
      </c>
      <c r="V694" s="4">
        <f t="shared" si="97"/>
        <v>1.6745033423086714E-2</v>
      </c>
      <c r="W694">
        <f t="shared" si="98"/>
        <v>1</v>
      </c>
      <c r="X694">
        <f t="shared" si="99"/>
        <v>0</v>
      </c>
      <c r="Y694">
        <f t="shared" si="100"/>
        <v>0</v>
      </c>
    </row>
    <row r="695" spans="1:25" x14ac:dyDescent="0.25">
      <c r="A695" t="s">
        <v>756</v>
      </c>
      <c r="B695" s="1">
        <v>45744</v>
      </c>
      <c r="C695" t="s">
        <v>52</v>
      </c>
      <c r="D695" t="s">
        <v>39</v>
      </c>
      <c r="E695" t="s">
        <v>17</v>
      </c>
      <c r="F695" t="s">
        <v>32</v>
      </c>
      <c r="G695">
        <v>4</v>
      </c>
      <c r="H695">
        <v>4170.43</v>
      </c>
      <c r="I695">
        <v>0.16</v>
      </c>
      <c r="J695">
        <v>14012.64</v>
      </c>
      <c r="K695" t="s">
        <v>58</v>
      </c>
      <c r="L695" t="s">
        <v>20</v>
      </c>
      <c r="M695" t="s">
        <v>30</v>
      </c>
      <c r="N695" t="s">
        <v>22</v>
      </c>
      <c r="O695">
        <f t="shared" si="92"/>
        <v>16681.72</v>
      </c>
      <c r="P695">
        <f t="shared" si="93"/>
        <v>14012.6448</v>
      </c>
      <c r="Q695">
        <f t="shared" si="94"/>
        <v>2058812.7634000003</v>
      </c>
      <c r="T695">
        <f t="shared" si="95"/>
        <v>6400.6183730158691</v>
      </c>
      <c r="U695">
        <f t="shared" si="96"/>
        <v>2669.0752000000011</v>
      </c>
      <c r="V695" s="4">
        <f t="shared" si="97"/>
        <v>3.8365348417309483E-3</v>
      </c>
      <c r="W695">
        <f t="shared" si="98"/>
        <v>1</v>
      </c>
      <c r="X695">
        <f t="shared" si="99"/>
        <v>0</v>
      </c>
      <c r="Y695">
        <f t="shared" si="100"/>
        <v>0</v>
      </c>
    </row>
    <row r="696" spans="1:25" x14ac:dyDescent="0.25">
      <c r="A696" t="s">
        <v>757</v>
      </c>
      <c r="B696" s="1">
        <v>45660</v>
      </c>
      <c r="C696" t="s">
        <v>24</v>
      </c>
      <c r="D696" t="s">
        <v>43</v>
      </c>
      <c r="E696" t="s">
        <v>17</v>
      </c>
      <c r="F696" t="s">
        <v>32</v>
      </c>
      <c r="G696">
        <v>3</v>
      </c>
      <c r="H696">
        <v>4742.3500000000004</v>
      </c>
      <c r="I696">
        <v>0.25</v>
      </c>
      <c r="J696">
        <v>10670.29</v>
      </c>
      <c r="K696" t="s">
        <v>33</v>
      </c>
      <c r="L696" t="s">
        <v>34</v>
      </c>
      <c r="M696" t="s">
        <v>21</v>
      </c>
      <c r="N696" t="s">
        <v>22</v>
      </c>
      <c r="O696">
        <f t="shared" si="92"/>
        <v>14227.050000000001</v>
      </c>
      <c r="P696">
        <f t="shared" si="93"/>
        <v>10670.2875</v>
      </c>
      <c r="Q696">
        <f t="shared" si="94"/>
        <v>2058812.7634000003</v>
      </c>
      <c r="T696">
        <f t="shared" si="95"/>
        <v>6557.4564173228364</v>
      </c>
      <c r="U696">
        <f t="shared" si="96"/>
        <v>3556.7625000000007</v>
      </c>
      <c r="V696" s="4">
        <f t="shared" si="97"/>
        <v>5.2716480226048263E-3</v>
      </c>
      <c r="W696">
        <f t="shared" si="98"/>
        <v>1</v>
      </c>
      <c r="X696">
        <f t="shared" si="99"/>
        <v>0</v>
      </c>
      <c r="Y696">
        <f t="shared" si="100"/>
        <v>0</v>
      </c>
    </row>
    <row r="697" spans="1:25" x14ac:dyDescent="0.25">
      <c r="A697" t="s">
        <v>758</v>
      </c>
      <c r="B697" s="1">
        <v>45760</v>
      </c>
      <c r="C697" t="s">
        <v>15</v>
      </c>
      <c r="D697" t="s">
        <v>25</v>
      </c>
      <c r="E697" t="s">
        <v>17</v>
      </c>
      <c r="F697" t="s">
        <v>32</v>
      </c>
      <c r="G697">
        <v>1</v>
      </c>
      <c r="H697">
        <v>2781.07</v>
      </c>
      <c r="I697">
        <v>0.15</v>
      </c>
      <c r="J697">
        <v>2363.91</v>
      </c>
      <c r="K697" t="s">
        <v>58</v>
      </c>
      <c r="L697" t="s">
        <v>29</v>
      </c>
      <c r="M697" t="s">
        <v>54</v>
      </c>
      <c r="N697" t="s">
        <v>22</v>
      </c>
      <c r="O697">
        <f t="shared" si="92"/>
        <v>2781.07</v>
      </c>
      <c r="P697">
        <f t="shared" si="93"/>
        <v>2363.9095000000002</v>
      </c>
      <c r="Q697">
        <f t="shared" si="94"/>
        <v>2058812.7634000003</v>
      </c>
      <c r="T697">
        <f t="shared" si="95"/>
        <v>7014.593770491806</v>
      </c>
      <c r="U697">
        <f t="shared" si="96"/>
        <v>417.16049999999996</v>
      </c>
      <c r="V697" s="4">
        <f t="shared" si="97"/>
        <v>5.3936074963952712E-3</v>
      </c>
      <c r="W697">
        <f t="shared" si="98"/>
        <v>1</v>
      </c>
      <c r="X697">
        <f t="shared" si="99"/>
        <v>0</v>
      </c>
      <c r="Y697">
        <f t="shared" si="100"/>
        <v>0</v>
      </c>
    </row>
    <row r="698" spans="1:25" x14ac:dyDescent="0.25">
      <c r="A698" t="s">
        <v>759</v>
      </c>
      <c r="B698" s="1">
        <v>45839</v>
      </c>
      <c r="C698" t="s">
        <v>24</v>
      </c>
      <c r="D698" t="s">
        <v>43</v>
      </c>
      <c r="E698" t="s">
        <v>61</v>
      </c>
      <c r="F698" t="s">
        <v>92</v>
      </c>
      <c r="G698">
        <v>2</v>
      </c>
      <c r="H698">
        <v>2003.66</v>
      </c>
      <c r="I698">
        <v>0.1</v>
      </c>
      <c r="J698">
        <v>3606.59</v>
      </c>
      <c r="K698" t="s">
        <v>58</v>
      </c>
      <c r="L698" t="s">
        <v>20</v>
      </c>
      <c r="M698" t="s">
        <v>21</v>
      </c>
      <c r="N698" t="s">
        <v>22</v>
      </c>
      <c r="O698">
        <f t="shared" si="92"/>
        <v>4007.32</v>
      </c>
      <c r="P698">
        <f t="shared" si="93"/>
        <v>3606.5880000000002</v>
      </c>
      <c r="Q698">
        <f t="shared" si="94"/>
        <v>1802015.0199999986</v>
      </c>
      <c r="T698">
        <f t="shared" si="95"/>
        <v>6400.6183730158691</v>
      </c>
      <c r="U698">
        <f t="shared" si="96"/>
        <v>400.73199999999997</v>
      </c>
      <c r="V698" s="4">
        <f t="shared" si="97"/>
        <v>4.9908667139135386E-3</v>
      </c>
      <c r="W698">
        <f t="shared" si="98"/>
        <v>1</v>
      </c>
      <c r="X698">
        <f t="shared" si="99"/>
        <v>0</v>
      </c>
      <c r="Y698">
        <f t="shared" si="100"/>
        <v>0</v>
      </c>
    </row>
    <row r="699" spans="1:25" x14ac:dyDescent="0.25">
      <c r="A699" t="s">
        <v>760</v>
      </c>
      <c r="B699" s="1">
        <v>45816</v>
      </c>
      <c r="C699" t="s">
        <v>15</v>
      </c>
      <c r="D699" t="s">
        <v>43</v>
      </c>
      <c r="E699" t="s">
        <v>49</v>
      </c>
      <c r="F699" t="s">
        <v>50</v>
      </c>
      <c r="G699">
        <v>3</v>
      </c>
      <c r="H699">
        <v>3361.05</v>
      </c>
      <c r="I699">
        <v>0.21</v>
      </c>
      <c r="J699">
        <v>7965.69</v>
      </c>
      <c r="K699" t="s">
        <v>33</v>
      </c>
      <c r="L699" t="s">
        <v>20</v>
      </c>
      <c r="M699" t="s">
        <v>21</v>
      </c>
      <c r="N699" t="s">
        <v>22</v>
      </c>
      <c r="O699">
        <f t="shared" si="92"/>
        <v>10083.150000000001</v>
      </c>
      <c r="P699">
        <f t="shared" si="93"/>
        <v>7965.6885000000011</v>
      </c>
      <c r="Q699">
        <f t="shared" si="94"/>
        <v>1954015.6870999979</v>
      </c>
      <c r="T699">
        <f t="shared" si="95"/>
        <v>6400.6183730158691</v>
      </c>
      <c r="U699">
        <f t="shared" si="96"/>
        <v>2117.4615000000003</v>
      </c>
      <c r="V699" s="4">
        <f t="shared" si="97"/>
        <v>6.2480474851608868E-3</v>
      </c>
      <c r="W699">
        <f t="shared" si="98"/>
        <v>1</v>
      </c>
      <c r="X699">
        <f t="shared" si="99"/>
        <v>0</v>
      </c>
      <c r="Y699">
        <f t="shared" si="100"/>
        <v>0</v>
      </c>
    </row>
    <row r="700" spans="1:25" x14ac:dyDescent="0.25">
      <c r="A700" t="s">
        <v>761</v>
      </c>
      <c r="B700" s="1">
        <v>45764</v>
      </c>
      <c r="C700" t="s">
        <v>15</v>
      </c>
      <c r="D700" t="s">
        <v>43</v>
      </c>
      <c r="E700" t="s">
        <v>49</v>
      </c>
      <c r="F700" t="s">
        <v>50</v>
      </c>
      <c r="G700">
        <v>4</v>
      </c>
      <c r="H700">
        <v>542.09</v>
      </c>
      <c r="I700">
        <v>0.11</v>
      </c>
      <c r="J700">
        <v>1929.84</v>
      </c>
      <c r="K700" t="s">
        <v>33</v>
      </c>
      <c r="L700" t="s">
        <v>29</v>
      </c>
      <c r="M700" t="s">
        <v>30</v>
      </c>
      <c r="N700" t="s">
        <v>22</v>
      </c>
      <c r="O700">
        <f t="shared" si="92"/>
        <v>2168.36</v>
      </c>
      <c r="P700">
        <f t="shared" si="93"/>
        <v>1929.8404</v>
      </c>
      <c r="Q700">
        <f t="shared" si="94"/>
        <v>1954015.6870999979</v>
      </c>
      <c r="T700">
        <f t="shared" si="95"/>
        <v>7014.593770491806</v>
      </c>
      <c r="U700">
        <f t="shared" si="96"/>
        <v>238.51960000000008</v>
      </c>
      <c r="V700" s="4">
        <f t="shared" si="97"/>
        <v>2.0291833459388661E-2</v>
      </c>
      <c r="W700">
        <f t="shared" si="98"/>
        <v>1</v>
      </c>
      <c r="X700">
        <f t="shared" si="99"/>
        <v>0</v>
      </c>
      <c r="Y700">
        <f t="shared" si="100"/>
        <v>0</v>
      </c>
    </row>
    <row r="701" spans="1:25" x14ac:dyDescent="0.25">
      <c r="A701" t="s">
        <v>762</v>
      </c>
      <c r="B701" s="1">
        <v>45793</v>
      </c>
      <c r="C701" t="s">
        <v>24</v>
      </c>
      <c r="D701" t="s">
        <v>43</v>
      </c>
      <c r="E701" t="s">
        <v>49</v>
      </c>
      <c r="F701" t="s">
        <v>56</v>
      </c>
      <c r="G701">
        <v>4</v>
      </c>
      <c r="H701">
        <v>3414.56</v>
      </c>
      <c r="I701">
        <v>0.16</v>
      </c>
      <c r="J701">
        <v>11472.92</v>
      </c>
      <c r="K701" t="s">
        <v>33</v>
      </c>
      <c r="L701" t="s">
        <v>34</v>
      </c>
      <c r="M701" t="s">
        <v>21</v>
      </c>
      <c r="N701" t="s">
        <v>37</v>
      </c>
      <c r="O701">
        <f t="shared" si="92"/>
        <v>13658.24</v>
      </c>
      <c r="P701">
        <f t="shared" si="93"/>
        <v>11472.9216</v>
      </c>
      <c r="Q701">
        <f t="shared" si="94"/>
        <v>1954015.6870999979</v>
      </c>
      <c r="T701">
        <f t="shared" si="95"/>
        <v>6557.4564173228364</v>
      </c>
      <c r="U701">
        <f t="shared" si="96"/>
        <v>2185.3184000000001</v>
      </c>
      <c r="V701" s="4">
        <f t="shared" si="97"/>
        <v>4.6858160348624712E-3</v>
      </c>
      <c r="W701">
        <f t="shared" si="98"/>
        <v>0</v>
      </c>
      <c r="X701">
        <f t="shared" si="99"/>
        <v>1</v>
      </c>
      <c r="Y701">
        <f t="shared" si="100"/>
        <v>0</v>
      </c>
    </row>
    <row r="702" spans="1:25" x14ac:dyDescent="0.25">
      <c r="A702" t="s">
        <v>763</v>
      </c>
      <c r="B702" s="1">
        <v>45799</v>
      </c>
      <c r="C702" t="s">
        <v>15</v>
      </c>
      <c r="D702" t="s">
        <v>43</v>
      </c>
      <c r="E702" t="s">
        <v>27</v>
      </c>
      <c r="F702" t="s">
        <v>79</v>
      </c>
      <c r="G702">
        <v>1</v>
      </c>
      <c r="H702">
        <v>4545.32</v>
      </c>
      <c r="I702">
        <v>0.12</v>
      </c>
      <c r="J702">
        <v>3999.88</v>
      </c>
      <c r="K702" t="s">
        <v>41</v>
      </c>
      <c r="L702" t="s">
        <v>34</v>
      </c>
      <c r="M702" t="s">
        <v>54</v>
      </c>
      <c r="N702" t="s">
        <v>22</v>
      </c>
      <c r="O702">
        <f t="shared" si="92"/>
        <v>4545.32</v>
      </c>
      <c r="P702">
        <f t="shared" si="93"/>
        <v>3999.8815999999997</v>
      </c>
      <c r="Q702">
        <f t="shared" si="94"/>
        <v>1975775.7839999988</v>
      </c>
      <c r="T702">
        <f t="shared" si="95"/>
        <v>6557.4564173228364</v>
      </c>
      <c r="U702">
        <f t="shared" si="96"/>
        <v>545.4384</v>
      </c>
      <c r="V702" s="4">
        <f t="shared" si="97"/>
        <v>2.6400781463131306E-3</v>
      </c>
      <c r="W702">
        <f t="shared" si="98"/>
        <v>1</v>
      </c>
      <c r="X702">
        <f t="shared" si="99"/>
        <v>0</v>
      </c>
      <c r="Y702">
        <f t="shared" si="100"/>
        <v>0</v>
      </c>
    </row>
    <row r="703" spans="1:25" x14ac:dyDescent="0.25">
      <c r="A703" t="s">
        <v>764</v>
      </c>
      <c r="B703" s="1">
        <v>45842</v>
      </c>
      <c r="C703" t="s">
        <v>36</v>
      </c>
      <c r="D703" t="s">
        <v>16</v>
      </c>
      <c r="E703" t="s">
        <v>99</v>
      </c>
      <c r="F703" t="s">
        <v>100</v>
      </c>
      <c r="G703">
        <v>5</v>
      </c>
      <c r="H703">
        <v>333.87</v>
      </c>
      <c r="I703">
        <v>0.02</v>
      </c>
      <c r="J703">
        <v>1635.96</v>
      </c>
      <c r="K703" t="s">
        <v>41</v>
      </c>
      <c r="L703" t="s">
        <v>34</v>
      </c>
      <c r="M703" t="s">
        <v>54</v>
      </c>
      <c r="N703" t="s">
        <v>22</v>
      </c>
      <c r="O703">
        <f t="shared" si="92"/>
        <v>1669.35</v>
      </c>
      <c r="P703">
        <f t="shared" si="93"/>
        <v>1635.963</v>
      </c>
      <c r="Q703">
        <f t="shared" si="94"/>
        <v>2189601.9989000014</v>
      </c>
      <c r="T703">
        <f t="shared" si="95"/>
        <v>6557.4564173228364</v>
      </c>
      <c r="U703">
        <f t="shared" si="96"/>
        <v>33.386999999999944</v>
      </c>
      <c r="V703" s="4">
        <f t="shared" si="97"/>
        <v>5.9903555276005632E-3</v>
      </c>
      <c r="W703">
        <f t="shared" si="98"/>
        <v>1</v>
      </c>
      <c r="X703">
        <f t="shared" si="99"/>
        <v>0</v>
      </c>
      <c r="Y703">
        <f t="shared" si="100"/>
        <v>0</v>
      </c>
    </row>
    <row r="704" spans="1:25" x14ac:dyDescent="0.25">
      <c r="A704" t="s">
        <v>765</v>
      </c>
      <c r="B704" s="1">
        <v>45804</v>
      </c>
      <c r="C704" t="s">
        <v>48</v>
      </c>
      <c r="D704" t="s">
        <v>16</v>
      </c>
      <c r="E704" t="s">
        <v>49</v>
      </c>
      <c r="F704" t="s">
        <v>56</v>
      </c>
      <c r="G704">
        <v>3</v>
      </c>
      <c r="H704">
        <v>1348.82</v>
      </c>
      <c r="I704">
        <v>0.02</v>
      </c>
      <c r="J704">
        <v>3965.53</v>
      </c>
      <c r="K704" t="s">
        <v>33</v>
      </c>
      <c r="L704" t="s">
        <v>34</v>
      </c>
      <c r="M704" t="s">
        <v>21</v>
      </c>
      <c r="N704" t="s">
        <v>22</v>
      </c>
      <c r="O704">
        <f t="shared" si="92"/>
        <v>4046.46</v>
      </c>
      <c r="P704">
        <f t="shared" si="93"/>
        <v>3965.5308</v>
      </c>
      <c r="Q704">
        <f t="shared" si="94"/>
        <v>1954015.6870999979</v>
      </c>
      <c r="T704">
        <f t="shared" si="95"/>
        <v>6557.4564173228364</v>
      </c>
      <c r="U704">
        <f t="shared" si="96"/>
        <v>80.929200000000037</v>
      </c>
      <c r="V704" s="4">
        <f t="shared" si="97"/>
        <v>1.4827775388858409E-3</v>
      </c>
      <c r="W704">
        <f t="shared" si="98"/>
        <v>1</v>
      </c>
      <c r="X704">
        <f t="shared" si="99"/>
        <v>0</v>
      </c>
      <c r="Y704">
        <f t="shared" si="100"/>
        <v>0</v>
      </c>
    </row>
    <row r="705" spans="1:25" x14ac:dyDescent="0.25">
      <c r="A705" t="s">
        <v>766</v>
      </c>
      <c r="B705" s="1">
        <v>45803</v>
      </c>
      <c r="C705" t="s">
        <v>52</v>
      </c>
      <c r="D705" t="s">
        <v>25</v>
      </c>
      <c r="E705" t="s">
        <v>49</v>
      </c>
      <c r="F705" t="s">
        <v>73</v>
      </c>
      <c r="G705">
        <v>1</v>
      </c>
      <c r="H705">
        <v>2139.63</v>
      </c>
      <c r="I705">
        <v>0.18</v>
      </c>
      <c r="J705">
        <v>1754.5</v>
      </c>
      <c r="K705" t="s">
        <v>41</v>
      </c>
      <c r="L705" t="s">
        <v>20</v>
      </c>
      <c r="M705" t="s">
        <v>30</v>
      </c>
      <c r="N705" t="s">
        <v>88</v>
      </c>
      <c r="O705">
        <f t="shared" si="92"/>
        <v>2139.63</v>
      </c>
      <c r="P705">
        <f t="shared" si="93"/>
        <v>1754.4966000000002</v>
      </c>
      <c r="Q705">
        <f t="shared" si="94"/>
        <v>1954015.6870999979</v>
      </c>
      <c r="T705">
        <f t="shared" si="95"/>
        <v>6400.6183730158691</v>
      </c>
      <c r="U705">
        <f t="shared" si="96"/>
        <v>385.13339999999994</v>
      </c>
      <c r="V705" s="4">
        <f t="shared" si="97"/>
        <v>8.4126694802372365E-3</v>
      </c>
      <c r="W705">
        <f t="shared" si="98"/>
        <v>0</v>
      </c>
      <c r="X705">
        <f t="shared" si="99"/>
        <v>0</v>
      </c>
      <c r="Y705">
        <f t="shared" si="100"/>
        <v>1</v>
      </c>
    </row>
    <row r="706" spans="1:25" x14ac:dyDescent="0.25">
      <c r="A706" t="s">
        <v>767</v>
      </c>
      <c r="B706" s="1">
        <v>45790</v>
      </c>
      <c r="C706" t="s">
        <v>15</v>
      </c>
      <c r="D706" t="s">
        <v>16</v>
      </c>
      <c r="E706" t="s">
        <v>49</v>
      </c>
      <c r="F706" t="s">
        <v>53</v>
      </c>
      <c r="G706">
        <v>2</v>
      </c>
      <c r="H706">
        <v>483.28</v>
      </c>
      <c r="I706">
        <v>0.25</v>
      </c>
      <c r="J706">
        <v>724.92</v>
      </c>
      <c r="K706" t="s">
        <v>19</v>
      </c>
      <c r="L706" t="s">
        <v>20</v>
      </c>
      <c r="M706" t="s">
        <v>30</v>
      </c>
      <c r="N706" t="s">
        <v>22</v>
      </c>
      <c r="O706">
        <f t="shared" ref="O706:O769" si="101">G:G*H:H</f>
        <v>966.56</v>
      </c>
      <c r="P706">
        <f t="shared" ref="P706:P769" si="102">O:O*(1-I:I)</f>
        <v>724.92</v>
      </c>
      <c r="Q706">
        <f t="shared" ref="Q706:Q769" si="103">SUMIF(E:E,E706,P:P)</f>
        <v>1954015.6870999979</v>
      </c>
      <c r="T706">
        <f t="shared" ref="T706:T769" si="104">AVERAGEIF(L:L,L706,J:J)</f>
        <v>6400.6183730158691</v>
      </c>
      <c r="U706">
        <f t="shared" ref="U706:U769" si="105">O706-P706</f>
        <v>241.64</v>
      </c>
      <c r="V706" s="4">
        <f t="shared" si="97"/>
        <v>5.1729846051978154E-2</v>
      </c>
      <c r="W706">
        <f t="shared" si="98"/>
        <v>1</v>
      </c>
      <c r="X706">
        <f t="shared" si="99"/>
        <v>0</v>
      </c>
      <c r="Y706">
        <f t="shared" si="100"/>
        <v>0</v>
      </c>
    </row>
    <row r="707" spans="1:25" x14ac:dyDescent="0.25">
      <c r="A707" t="s">
        <v>768</v>
      </c>
      <c r="B707" s="1">
        <v>45698</v>
      </c>
      <c r="C707" t="s">
        <v>48</v>
      </c>
      <c r="D707" t="s">
        <v>25</v>
      </c>
      <c r="E707" t="s">
        <v>17</v>
      </c>
      <c r="F707" t="s">
        <v>18</v>
      </c>
      <c r="G707">
        <v>2</v>
      </c>
      <c r="H707">
        <v>3313.42</v>
      </c>
      <c r="I707">
        <v>0.12</v>
      </c>
      <c r="J707">
        <v>5831.62</v>
      </c>
      <c r="K707" t="s">
        <v>58</v>
      </c>
      <c r="L707" t="s">
        <v>20</v>
      </c>
      <c r="M707" t="s">
        <v>30</v>
      </c>
      <c r="N707" t="s">
        <v>22</v>
      </c>
      <c r="O707">
        <f t="shared" si="101"/>
        <v>6626.84</v>
      </c>
      <c r="P707">
        <f t="shared" si="102"/>
        <v>5831.6192000000001</v>
      </c>
      <c r="Q707">
        <f t="shared" si="103"/>
        <v>2058812.7634000003</v>
      </c>
      <c r="T707">
        <f t="shared" si="104"/>
        <v>6400.6183730158691</v>
      </c>
      <c r="U707">
        <f t="shared" si="105"/>
        <v>795.22080000000005</v>
      </c>
      <c r="V707" s="4">
        <f t="shared" ref="V707:V770" si="106">I707/H707*100</f>
        <v>3.6216356513813519E-3</v>
      </c>
      <c r="W707">
        <f t="shared" ref="W707:W770" si="107">IF(N707="Delivered",1,0)</f>
        <v>1</v>
      </c>
      <c r="X707">
        <f t="shared" ref="X707:X770" si="108">IF(N707="Returned",1,0)</f>
        <v>0</v>
      </c>
      <c r="Y707">
        <f t="shared" ref="Y707:Y770" si="109">IF(N707="Cancelled",1,0)</f>
        <v>0</v>
      </c>
    </row>
    <row r="708" spans="1:25" x14ac:dyDescent="0.25">
      <c r="A708" t="s">
        <v>769</v>
      </c>
      <c r="B708" s="1">
        <v>45730</v>
      </c>
      <c r="C708" t="s">
        <v>48</v>
      </c>
      <c r="D708" t="s">
        <v>43</v>
      </c>
      <c r="E708" t="s">
        <v>27</v>
      </c>
      <c r="F708" t="s">
        <v>28</v>
      </c>
      <c r="G708">
        <v>2</v>
      </c>
      <c r="H708">
        <v>762.06</v>
      </c>
      <c r="I708">
        <v>0.05</v>
      </c>
      <c r="J708">
        <v>1447.91</v>
      </c>
      <c r="K708" t="s">
        <v>46</v>
      </c>
      <c r="L708" t="s">
        <v>20</v>
      </c>
      <c r="M708" t="s">
        <v>54</v>
      </c>
      <c r="N708" t="s">
        <v>37</v>
      </c>
      <c r="O708">
        <f t="shared" si="101"/>
        <v>1524.12</v>
      </c>
      <c r="P708">
        <f t="shared" si="102"/>
        <v>1447.9139999999998</v>
      </c>
      <c r="Q708">
        <f t="shared" si="103"/>
        <v>1975775.7839999988</v>
      </c>
      <c r="T708">
        <f t="shared" si="104"/>
        <v>6400.6183730158691</v>
      </c>
      <c r="U708">
        <f t="shared" si="105"/>
        <v>76.206000000000131</v>
      </c>
      <c r="V708" s="4">
        <f t="shared" si="106"/>
        <v>6.561163163005538E-3</v>
      </c>
      <c r="W708">
        <f t="shared" si="107"/>
        <v>0</v>
      </c>
      <c r="X708">
        <f t="shared" si="108"/>
        <v>1</v>
      </c>
      <c r="Y708">
        <f t="shared" si="109"/>
        <v>0</v>
      </c>
    </row>
    <row r="709" spans="1:25" x14ac:dyDescent="0.25">
      <c r="A709" t="s">
        <v>770</v>
      </c>
      <c r="B709" s="1">
        <v>45743</v>
      </c>
      <c r="C709" t="s">
        <v>52</v>
      </c>
      <c r="D709" t="s">
        <v>43</v>
      </c>
      <c r="E709" t="s">
        <v>61</v>
      </c>
      <c r="F709" t="s">
        <v>92</v>
      </c>
      <c r="G709">
        <v>5</v>
      </c>
      <c r="H709">
        <v>1035.48</v>
      </c>
      <c r="I709">
        <v>0.08</v>
      </c>
      <c r="J709">
        <v>4763.21</v>
      </c>
      <c r="K709" t="s">
        <v>19</v>
      </c>
      <c r="L709" t="s">
        <v>34</v>
      </c>
      <c r="M709" t="s">
        <v>30</v>
      </c>
      <c r="N709" t="s">
        <v>22</v>
      </c>
      <c r="O709">
        <f t="shared" si="101"/>
        <v>5177.3999999999996</v>
      </c>
      <c r="P709">
        <f t="shared" si="102"/>
        <v>4763.2079999999996</v>
      </c>
      <c r="Q709">
        <f t="shared" si="103"/>
        <v>1802015.0199999986</v>
      </c>
      <c r="T709">
        <f t="shared" si="104"/>
        <v>6557.4564173228364</v>
      </c>
      <c r="U709">
        <f t="shared" si="105"/>
        <v>414.19200000000001</v>
      </c>
      <c r="V709" s="4">
        <f t="shared" si="106"/>
        <v>7.7258855796345652E-3</v>
      </c>
      <c r="W709">
        <f t="shared" si="107"/>
        <v>1</v>
      </c>
      <c r="X709">
        <f t="shared" si="108"/>
        <v>0</v>
      </c>
      <c r="Y709">
        <f t="shared" si="109"/>
        <v>0</v>
      </c>
    </row>
    <row r="710" spans="1:25" x14ac:dyDescent="0.25">
      <c r="A710" t="s">
        <v>771</v>
      </c>
      <c r="B710" s="1">
        <v>45673</v>
      </c>
      <c r="C710" t="s">
        <v>52</v>
      </c>
      <c r="D710" t="s">
        <v>43</v>
      </c>
      <c r="E710" t="s">
        <v>17</v>
      </c>
      <c r="F710" t="s">
        <v>18</v>
      </c>
      <c r="G710">
        <v>4</v>
      </c>
      <c r="H710">
        <v>4822.95</v>
      </c>
      <c r="I710">
        <v>0.12</v>
      </c>
      <c r="J710">
        <v>16976.78</v>
      </c>
      <c r="K710" t="s">
        <v>19</v>
      </c>
      <c r="L710" t="s">
        <v>29</v>
      </c>
      <c r="M710" t="s">
        <v>30</v>
      </c>
      <c r="N710" t="s">
        <v>22</v>
      </c>
      <c r="O710">
        <f t="shared" si="101"/>
        <v>19291.8</v>
      </c>
      <c r="P710">
        <f t="shared" si="102"/>
        <v>16976.784</v>
      </c>
      <c r="Q710">
        <f t="shared" si="103"/>
        <v>2058812.7634000003</v>
      </c>
      <c r="T710">
        <f t="shared" si="104"/>
        <v>7014.593770491806</v>
      </c>
      <c r="U710">
        <f t="shared" si="105"/>
        <v>2315.0159999999996</v>
      </c>
      <c r="V710" s="4">
        <f t="shared" si="106"/>
        <v>2.488103753926539E-3</v>
      </c>
      <c r="W710">
        <f t="shared" si="107"/>
        <v>1</v>
      </c>
      <c r="X710">
        <f t="shared" si="108"/>
        <v>0</v>
      </c>
      <c r="Y710">
        <f t="shared" si="109"/>
        <v>0</v>
      </c>
    </row>
    <row r="711" spans="1:25" x14ac:dyDescent="0.25">
      <c r="A711" t="s">
        <v>772</v>
      </c>
      <c r="B711" s="1">
        <v>45788</v>
      </c>
      <c r="C711" t="s">
        <v>24</v>
      </c>
      <c r="D711" t="s">
        <v>25</v>
      </c>
      <c r="E711" t="s">
        <v>27</v>
      </c>
      <c r="F711" t="s">
        <v>87</v>
      </c>
      <c r="G711">
        <v>1</v>
      </c>
      <c r="H711">
        <v>3189.01</v>
      </c>
      <c r="I711">
        <v>0.18</v>
      </c>
      <c r="J711">
        <v>2614.9899999999998</v>
      </c>
      <c r="K711" t="s">
        <v>46</v>
      </c>
      <c r="L711" t="s">
        <v>20</v>
      </c>
      <c r="M711" t="s">
        <v>30</v>
      </c>
      <c r="N711" t="s">
        <v>22</v>
      </c>
      <c r="O711">
        <f t="shared" si="101"/>
        <v>3189.01</v>
      </c>
      <c r="P711">
        <f t="shared" si="102"/>
        <v>2614.9882000000002</v>
      </c>
      <c r="Q711">
        <f t="shared" si="103"/>
        <v>1975775.7839999988</v>
      </c>
      <c r="T711">
        <f t="shared" si="104"/>
        <v>6400.6183730158691</v>
      </c>
      <c r="U711">
        <f t="shared" si="105"/>
        <v>574.02179999999998</v>
      </c>
      <c r="V711" s="4">
        <f t="shared" si="106"/>
        <v>5.6443849345094556E-3</v>
      </c>
      <c r="W711">
        <f t="shared" si="107"/>
        <v>1</v>
      </c>
      <c r="X711">
        <f t="shared" si="108"/>
        <v>0</v>
      </c>
      <c r="Y711">
        <f t="shared" si="109"/>
        <v>0</v>
      </c>
    </row>
    <row r="712" spans="1:25" x14ac:dyDescent="0.25">
      <c r="A712" t="s">
        <v>773</v>
      </c>
      <c r="B712" s="1">
        <v>45838</v>
      </c>
      <c r="C712" t="s">
        <v>24</v>
      </c>
      <c r="D712" t="s">
        <v>25</v>
      </c>
      <c r="E712" t="s">
        <v>27</v>
      </c>
      <c r="F712" t="s">
        <v>28</v>
      </c>
      <c r="G712">
        <v>4</v>
      </c>
      <c r="H712">
        <v>2615.44</v>
      </c>
      <c r="I712">
        <v>0.18</v>
      </c>
      <c r="J712">
        <v>8578.64</v>
      </c>
      <c r="K712" t="s">
        <v>41</v>
      </c>
      <c r="L712" t="s">
        <v>34</v>
      </c>
      <c r="M712" t="s">
        <v>21</v>
      </c>
      <c r="N712" t="s">
        <v>22</v>
      </c>
      <c r="O712">
        <f t="shared" si="101"/>
        <v>10461.76</v>
      </c>
      <c r="P712">
        <f t="shared" si="102"/>
        <v>8578.6432000000004</v>
      </c>
      <c r="Q712">
        <f t="shared" si="103"/>
        <v>1975775.7839999988</v>
      </c>
      <c r="T712">
        <f t="shared" si="104"/>
        <v>6557.4564173228364</v>
      </c>
      <c r="U712">
        <f t="shared" si="105"/>
        <v>1883.1167999999998</v>
      </c>
      <c r="V712" s="4">
        <f t="shared" si="106"/>
        <v>6.8822072003181098E-3</v>
      </c>
      <c r="W712">
        <f t="shared" si="107"/>
        <v>1</v>
      </c>
      <c r="X712">
        <f t="shared" si="108"/>
        <v>0</v>
      </c>
      <c r="Y712">
        <f t="shared" si="109"/>
        <v>0</v>
      </c>
    </row>
    <row r="713" spans="1:25" x14ac:dyDescent="0.25">
      <c r="A713" t="s">
        <v>774</v>
      </c>
      <c r="B713" s="1">
        <v>45724</v>
      </c>
      <c r="C713" t="s">
        <v>48</v>
      </c>
      <c r="D713" t="s">
        <v>25</v>
      </c>
      <c r="E713" t="s">
        <v>17</v>
      </c>
      <c r="F713" t="s">
        <v>18</v>
      </c>
      <c r="G713">
        <v>5</v>
      </c>
      <c r="H713">
        <v>411.2</v>
      </c>
      <c r="I713">
        <v>0.22</v>
      </c>
      <c r="J713">
        <v>1603.68</v>
      </c>
      <c r="K713" t="s">
        <v>33</v>
      </c>
      <c r="L713" t="s">
        <v>34</v>
      </c>
      <c r="M713" t="s">
        <v>30</v>
      </c>
      <c r="N713" t="s">
        <v>22</v>
      </c>
      <c r="O713">
        <f t="shared" si="101"/>
        <v>2056</v>
      </c>
      <c r="P713">
        <f t="shared" si="102"/>
        <v>1603.68</v>
      </c>
      <c r="Q713">
        <f t="shared" si="103"/>
        <v>2058812.7634000003</v>
      </c>
      <c r="T713">
        <f t="shared" si="104"/>
        <v>6557.4564173228364</v>
      </c>
      <c r="U713">
        <f t="shared" si="105"/>
        <v>452.31999999999994</v>
      </c>
      <c r="V713" s="4">
        <f t="shared" si="106"/>
        <v>5.3501945525291833E-2</v>
      </c>
      <c r="W713">
        <f t="shared" si="107"/>
        <v>1</v>
      </c>
      <c r="X713">
        <f t="shared" si="108"/>
        <v>0</v>
      </c>
      <c r="Y713">
        <f t="shared" si="109"/>
        <v>0</v>
      </c>
    </row>
    <row r="714" spans="1:25" x14ac:dyDescent="0.25">
      <c r="A714" t="s">
        <v>775</v>
      </c>
      <c r="B714" s="1">
        <v>45781</v>
      </c>
      <c r="C714" t="s">
        <v>48</v>
      </c>
      <c r="D714" t="s">
        <v>25</v>
      </c>
      <c r="E714" t="s">
        <v>27</v>
      </c>
      <c r="F714" t="s">
        <v>28</v>
      </c>
      <c r="G714">
        <v>2</v>
      </c>
      <c r="H714">
        <v>1511.25</v>
      </c>
      <c r="I714">
        <v>0.05</v>
      </c>
      <c r="J714">
        <v>2871.38</v>
      </c>
      <c r="K714" t="s">
        <v>41</v>
      </c>
      <c r="L714" t="s">
        <v>20</v>
      </c>
      <c r="M714" t="s">
        <v>30</v>
      </c>
      <c r="N714" t="s">
        <v>22</v>
      </c>
      <c r="O714">
        <f t="shared" si="101"/>
        <v>3022.5</v>
      </c>
      <c r="P714">
        <f t="shared" si="102"/>
        <v>2871.375</v>
      </c>
      <c r="Q714">
        <f t="shared" si="103"/>
        <v>1975775.7839999988</v>
      </c>
      <c r="T714">
        <f t="shared" si="104"/>
        <v>6400.6183730158691</v>
      </c>
      <c r="U714">
        <f t="shared" si="105"/>
        <v>151.125</v>
      </c>
      <c r="V714" s="4">
        <f t="shared" si="106"/>
        <v>3.3085194375516956E-3</v>
      </c>
      <c r="W714">
        <f t="shared" si="107"/>
        <v>1</v>
      </c>
      <c r="X714">
        <f t="shared" si="108"/>
        <v>0</v>
      </c>
      <c r="Y714">
        <f t="shared" si="109"/>
        <v>0</v>
      </c>
    </row>
    <row r="715" spans="1:25" x14ac:dyDescent="0.25">
      <c r="A715" t="s">
        <v>776</v>
      </c>
      <c r="B715" s="1">
        <v>45720</v>
      </c>
      <c r="C715" t="s">
        <v>36</v>
      </c>
      <c r="D715" t="s">
        <v>39</v>
      </c>
      <c r="E715" t="s">
        <v>61</v>
      </c>
      <c r="F715" t="s">
        <v>66</v>
      </c>
      <c r="G715">
        <v>3</v>
      </c>
      <c r="H715">
        <v>3642.68</v>
      </c>
      <c r="I715">
        <v>0.1</v>
      </c>
      <c r="J715">
        <v>9835.24</v>
      </c>
      <c r="K715" t="s">
        <v>41</v>
      </c>
      <c r="L715" t="s">
        <v>20</v>
      </c>
      <c r="M715" t="s">
        <v>30</v>
      </c>
      <c r="N715" t="s">
        <v>88</v>
      </c>
      <c r="O715">
        <f t="shared" si="101"/>
        <v>10928.039999999999</v>
      </c>
      <c r="P715">
        <f t="shared" si="102"/>
        <v>9835.235999999999</v>
      </c>
      <c r="Q715">
        <f t="shared" si="103"/>
        <v>1802015.0199999986</v>
      </c>
      <c r="T715">
        <f t="shared" si="104"/>
        <v>6400.6183730158691</v>
      </c>
      <c r="U715">
        <f t="shared" si="105"/>
        <v>1092.8040000000001</v>
      </c>
      <c r="V715" s="4">
        <f t="shared" si="106"/>
        <v>2.7452315328274791E-3</v>
      </c>
      <c r="W715">
        <f t="shared" si="107"/>
        <v>0</v>
      </c>
      <c r="X715">
        <f t="shared" si="108"/>
        <v>0</v>
      </c>
      <c r="Y715">
        <f t="shared" si="109"/>
        <v>1</v>
      </c>
    </row>
    <row r="716" spans="1:25" x14ac:dyDescent="0.25">
      <c r="A716" t="s">
        <v>777</v>
      </c>
      <c r="B716" s="1">
        <v>45788</v>
      </c>
      <c r="C716" t="s">
        <v>15</v>
      </c>
      <c r="D716" t="s">
        <v>25</v>
      </c>
      <c r="E716" t="s">
        <v>61</v>
      </c>
      <c r="F716" t="s">
        <v>75</v>
      </c>
      <c r="G716">
        <v>4</v>
      </c>
      <c r="H716">
        <v>732.57</v>
      </c>
      <c r="I716">
        <v>0.05</v>
      </c>
      <c r="J716">
        <v>2783.77</v>
      </c>
      <c r="K716" t="s">
        <v>58</v>
      </c>
      <c r="L716" t="s">
        <v>29</v>
      </c>
      <c r="M716" t="s">
        <v>21</v>
      </c>
      <c r="N716" t="s">
        <v>22</v>
      </c>
      <c r="O716">
        <f t="shared" si="101"/>
        <v>2930.28</v>
      </c>
      <c r="P716">
        <f t="shared" si="102"/>
        <v>2783.7660000000001</v>
      </c>
      <c r="Q716">
        <f t="shared" si="103"/>
        <v>1802015.0199999986</v>
      </c>
      <c r="T716">
        <f t="shared" si="104"/>
        <v>7014.593770491806</v>
      </c>
      <c r="U716">
        <f t="shared" si="105"/>
        <v>146.51400000000012</v>
      </c>
      <c r="V716" s="4">
        <f t="shared" si="106"/>
        <v>6.8252863207611562E-3</v>
      </c>
      <c r="W716">
        <f t="shared" si="107"/>
        <v>1</v>
      </c>
      <c r="X716">
        <f t="shared" si="108"/>
        <v>0</v>
      </c>
      <c r="Y716">
        <f t="shared" si="109"/>
        <v>0</v>
      </c>
    </row>
    <row r="717" spans="1:25" x14ac:dyDescent="0.25">
      <c r="A717" t="s">
        <v>778</v>
      </c>
      <c r="B717" s="1">
        <v>45824</v>
      </c>
      <c r="C717" t="s">
        <v>15</v>
      </c>
      <c r="D717" t="s">
        <v>39</v>
      </c>
      <c r="E717" t="s">
        <v>49</v>
      </c>
      <c r="F717" t="s">
        <v>50</v>
      </c>
      <c r="G717">
        <v>5</v>
      </c>
      <c r="H717">
        <v>330.54</v>
      </c>
      <c r="I717">
        <v>0</v>
      </c>
      <c r="J717">
        <v>1652.7</v>
      </c>
      <c r="K717" t="s">
        <v>19</v>
      </c>
      <c r="L717" t="s">
        <v>20</v>
      </c>
      <c r="M717" t="s">
        <v>30</v>
      </c>
      <c r="N717" t="s">
        <v>22</v>
      </c>
      <c r="O717">
        <f t="shared" si="101"/>
        <v>1652.7</v>
      </c>
      <c r="P717">
        <f t="shared" si="102"/>
        <v>1652.7</v>
      </c>
      <c r="Q717">
        <f t="shared" si="103"/>
        <v>1954015.6870999979</v>
      </c>
      <c r="T717">
        <f t="shared" si="104"/>
        <v>6400.6183730158691</v>
      </c>
      <c r="U717">
        <f t="shared" si="105"/>
        <v>0</v>
      </c>
      <c r="V717" s="4">
        <f t="shared" si="106"/>
        <v>0</v>
      </c>
      <c r="W717">
        <f t="shared" si="107"/>
        <v>1</v>
      </c>
      <c r="X717">
        <f t="shared" si="108"/>
        <v>0</v>
      </c>
      <c r="Y717">
        <f t="shared" si="109"/>
        <v>0</v>
      </c>
    </row>
    <row r="718" spans="1:25" x14ac:dyDescent="0.25">
      <c r="A718" t="s">
        <v>779</v>
      </c>
      <c r="B718" s="1">
        <v>45684</v>
      </c>
      <c r="C718" t="s">
        <v>24</v>
      </c>
      <c r="D718" t="s">
        <v>25</v>
      </c>
      <c r="E718" t="s">
        <v>61</v>
      </c>
      <c r="F718" t="s">
        <v>62</v>
      </c>
      <c r="G718">
        <v>1</v>
      </c>
      <c r="H718">
        <v>3126.06</v>
      </c>
      <c r="I718">
        <v>0.03</v>
      </c>
      <c r="J718">
        <v>3032.28</v>
      </c>
      <c r="K718" t="s">
        <v>46</v>
      </c>
      <c r="L718" t="s">
        <v>34</v>
      </c>
      <c r="M718" t="s">
        <v>54</v>
      </c>
      <c r="N718" t="s">
        <v>22</v>
      </c>
      <c r="O718">
        <f t="shared" si="101"/>
        <v>3126.06</v>
      </c>
      <c r="P718">
        <f t="shared" si="102"/>
        <v>3032.2781999999997</v>
      </c>
      <c r="Q718">
        <f t="shared" si="103"/>
        <v>1802015.0199999986</v>
      </c>
      <c r="T718">
        <f t="shared" si="104"/>
        <v>6557.4564173228364</v>
      </c>
      <c r="U718">
        <f t="shared" si="105"/>
        <v>93.781800000000203</v>
      </c>
      <c r="V718" s="4">
        <f t="shared" si="106"/>
        <v>9.5967447841692087E-4</v>
      </c>
      <c r="W718">
        <f t="shared" si="107"/>
        <v>1</v>
      </c>
      <c r="X718">
        <f t="shared" si="108"/>
        <v>0</v>
      </c>
      <c r="Y718">
        <f t="shared" si="109"/>
        <v>0</v>
      </c>
    </row>
    <row r="719" spans="1:25" x14ac:dyDescent="0.25">
      <c r="A719" t="s">
        <v>780</v>
      </c>
      <c r="B719" s="1">
        <v>45799</v>
      </c>
      <c r="C719" t="s">
        <v>24</v>
      </c>
      <c r="D719" t="s">
        <v>16</v>
      </c>
      <c r="E719" t="s">
        <v>99</v>
      </c>
      <c r="F719" t="s">
        <v>111</v>
      </c>
      <c r="G719">
        <v>2</v>
      </c>
      <c r="H719">
        <v>4281.7</v>
      </c>
      <c r="I719">
        <v>0.22</v>
      </c>
      <c r="J719">
        <v>6679.45</v>
      </c>
      <c r="K719" t="s">
        <v>33</v>
      </c>
      <c r="L719" t="s">
        <v>34</v>
      </c>
      <c r="M719" t="s">
        <v>21</v>
      </c>
      <c r="N719" t="s">
        <v>22</v>
      </c>
      <c r="O719">
        <f t="shared" si="101"/>
        <v>8563.4</v>
      </c>
      <c r="P719">
        <f t="shared" si="102"/>
        <v>6679.4520000000002</v>
      </c>
      <c r="Q719">
        <f t="shared" si="103"/>
        <v>2189601.9989000014</v>
      </c>
      <c r="T719">
        <f t="shared" si="104"/>
        <v>6557.4564173228364</v>
      </c>
      <c r="U719">
        <f t="shared" si="105"/>
        <v>1883.9479999999994</v>
      </c>
      <c r="V719" s="4">
        <f t="shared" si="106"/>
        <v>5.1381460634794592E-3</v>
      </c>
      <c r="W719">
        <f t="shared" si="107"/>
        <v>1</v>
      </c>
      <c r="X719">
        <f t="shared" si="108"/>
        <v>0</v>
      </c>
      <c r="Y719">
        <f t="shared" si="109"/>
        <v>0</v>
      </c>
    </row>
    <row r="720" spans="1:25" x14ac:dyDescent="0.25">
      <c r="A720" t="s">
        <v>781</v>
      </c>
      <c r="B720" s="1">
        <v>45834</v>
      </c>
      <c r="C720" t="s">
        <v>24</v>
      </c>
      <c r="D720" t="s">
        <v>16</v>
      </c>
      <c r="E720" t="s">
        <v>49</v>
      </c>
      <c r="F720" t="s">
        <v>50</v>
      </c>
      <c r="G720">
        <v>5</v>
      </c>
      <c r="H720">
        <v>3932.57</v>
      </c>
      <c r="I720">
        <v>0.24</v>
      </c>
      <c r="J720">
        <v>14943.77</v>
      </c>
      <c r="K720" t="s">
        <v>58</v>
      </c>
      <c r="L720" t="s">
        <v>29</v>
      </c>
      <c r="M720" t="s">
        <v>21</v>
      </c>
      <c r="N720" t="s">
        <v>22</v>
      </c>
      <c r="O720">
        <f t="shared" si="101"/>
        <v>19662.850000000002</v>
      </c>
      <c r="P720">
        <f t="shared" si="102"/>
        <v>14943.766000000001</v>
      </c>
      <c r="Q720">
        <f t="shared" si="103"/>
        <v>1954015.6870999979</v>
      </c>
      <c r="T720">
        <f t="shared" si="104"/>
        <v>7014.593770491806</v>
      </c>
      <c r="U720">
        <f t="shared" si="105"/>
        <v>4719.0840000000007</v>
      </c>
      <c r="V720" s="4">
        <f t="shared" si="106"/>
        <v>6.1028792875905576E-3</v>
      </c>
      <c r="W720">
        <f t="shared" si="107"/>
        <v>1</v>
      </c>
      <c r="X720">
        <f t="shared" si="108"/>
        <v>0</v>
      </c>
      <c r="Y720">
        <f t="shared" si="109"/>
        <v>0</v>
      </c>
    </row>
    <row r="721" spans="1:25" x14ac:dyDescent="0.25">
      <c r="A721" t="s">
        <v>782</v>
      </c>
      <c r="B721" s="1">
        <v>45718</v>
      </c>
      <c r="C721" t="s">
        <v>52</v>
      </c>
      <c r="D721" t="s">
        <v>16</v>
      </c>
      <c r="E721" t="s">
        <v>61</v>
      </c>
      <c r="F721" t="s">
        <v>62</v>
      </c>
      <c r="G721">
        <v>3</v>
      </c>
      <c r="H721">
        <v>3570</v>
      </c>
      <c r="I721">
        <v>0.19</v>
      </c>
      <c r="J721">
        <v>8675.1</v>
      </c>
      <c r="K721" t="s">
        <v>46</v>
      </c>
      <c r="L721" t="s">
        <v>20</v>
      </c>
      <c r="M721" t="s">
        <v>30</v>
      </c>
      <c r="N721" t="s">
        <v>22</v>
      </c>
      <c r="O721">
        <f t="shared" si="101"/>
        <v>10710</v>
      </c>
      <c r="P721">
        <f t="shared" si="102"/>
        <v>8675.1</v>
      </c>
      <c r="Q721">
        <f t="shared" si="103"/>
        <v>1802015.0199999986</v>
      </c>
      <c r="T721">
        <f t="shared" si="104"/>
        <v>6400.6183730158691</v>
      </c>
      <c r="U721">
        <f t="shared" si="105"/>
        <v>2034.8999999999996</v>
      </c>
      <c r="V721" s="4">
        <f t="shared" si="106"/>
        <v>5.3221288515406164E-3</v>
      </c>
      <c r="W721">
        <f t="shared" si="107"/>
        <v>1</v>
      </c>
      <c r="X721">
        <f t="shared" si="108"/>
        <v>0</v>
      </c>
      <c r="Y721">
        <f t="shared" si="109"/>
        <v>0</v>
      </c>
    </row>
    <row r="722" spans="1:25" x14ac:dyDescent="0.25">
      <c r="A722" t="s">
        <v>783</v>
      </c>
      <c r="B722" s="1">
        <v>45758</v>
      </c>
      <c r="C722" t="s">
        <v>52</v>
      </c>
      <c r="D722" t="s">
        <v>43</v>
      </c>
      <c r="E722" t="s">
        <v>99</v>
      </c>
      <c r="F722" t="s">
        <v>111</v>
      </c>
      <c r="G722">
        <v>4</v>
      </c>
      <c r="H722">
        <v>4851.22</v>
      </c>
      <c r="I722">
        <v>0.19</v>
      </c>
      <c r="J722">
        <v>15717.95</v>
      </c>
      <c r="K722" t="s">
        <v>58</v>
      </c>
      <c r="L722" t="s">
        <v>20</v>
      </c>
      <c r="M722" t="s">
        <v>54</v>
      </c>
      <c r="N722" t="s">
        <v>88</v>
      </c>
      <c r="O722">
        <f t="shared" si="101"/>
        <v>19404.88</v>
      </c>
      <c r="P722">
        <f t="shared" si="102"/>
        <v>15717.952800000003</v>
      </c>
      <c r="Q722">
        <f t="shared" si="103"/>
        <v>2189601.9989000014</v>
      </c>
      <c r="T722">
        <f t="shared" si="104"/>
        <v>6400.6183730158691</v>
      </c>
      <c r="U722">
        <f t="shared" si="105"/>
        <v>3686.9271999999983</v>
      </c>
      <c r="V722" s="4">
        <f t="shared" si="106"/>
        <v>3.9165405815444363E-3</v>
      </c>
      <c r="W722">
        <f t="shared" si="107"/>
        <v>0</v>
      </c>
      <c r="X722">
        <f t="shared" si="108"/>
        <v>0</v>
      </c>
      <c r="Y722">
        <f t="shared" si="109"/>
        <v>1</v>
      </c>
    </row>
    <row r="723" spans="1:25" x14ac:dyDescent="0.25">
      <c r="A723" t="s">
        <v>784</v>
      </c>
      <c r="B723" s="1">
        <v>45720</v>
      </c>
      <c r="C723" t="s">
        <v>15</v>
      </c>
      <c r="D723" t="s">
        <v>39</v>
      </c>
      <c r="E723" t="s">
        <v>49</v>
      </c>
      <c r="F723" t="s">
        <v>53</v>
      </c>
      <c r="G723">
        <v>1</v>
      </c>
      <c r="H723">
        <v>1403.48</v>
      </c>
      <c r="I723">
        <v>0.18</v>
      </c>
      <c r="J723">
        <v>1150.8499999999999</v>
      </c>
      <c r="K723" t="s">
        <v>33</v>
      </c>
      <c r="L723" t="s">
        <v>20</v>
      </c>
      <c r="M723" t="s">
        <v>30</v>
      </c>
      <c r="N723" t="s">
        <v>22</v>
      </c>
      <c r="O723">
        <f t="shared" si="101"/>
        <v>1403.48</v>
      </c>
      <c r="P723">
        <f t="shared" si="102"/>
        <v>1150.8536000000001</v>
      </c>
      <c r="Q723">
        <f t="shared" si="103"/>
        <v>1954015.6870999979</v>
      </c>
      <c r="T723">
        <f t="shared" si="104"/>
        <v>6400.6183730158691</v>
      </c>
      <c r="U723">
        <f t="shared" si="105"/>
        <v>252.62639999999988</v>
      </c>
      <c r="V723" s="4">
        <f t="shared" si="106"/>
        <v>1.2825262917889817E-2</v>
      </c>
      <c r="W723">
        <f t="shared" si="107"/>
        <v>1</v>
      </c>
      <c r="X723">
        <f t="shared" si="108"/>
        <v>0</v>
      </c>
      <c r="Y723">
        <f t="shared" si="109"/>
        <v>0</v>
      </c>
    </row>
    <row r="724" spans="1:25" x14ac:dyDescent="0.25">
      <c r="A724" t="s">
        <v>785</v>
      </c>
      <c r="B724" s="1">
        <v>45789</v>
      </c>
      <c r="C724" t="s">
        <v>36</v>
      </c>
      <c r="D724" t="s">
        <v>25</v>
      </c>
      <c r="E724" t="s">
        <v>61</v>
      </c>
      <c r="F724" t="s">
        <v>75</v>
      </c>
      <c r="G724">
        <v>2</v>
      </c>
      <c r="H724">
        <v>4028.67</v>
      </c>
      <c r="I724">
        <v>0.1</v>
      </c>
      <c r="J724">
        <v>7251.61</v>
      </c>
      <c r="K724" t="s">
        <v>41</v>
      </c>
      <c r="L724" t="s">
        <v>20</v>
      </c>
      <c r="M724" t="s">
        <v>30</v>
      </c>
      <c r="N724" t="s">
        <v>59</v>
      </c>
      <c r="O724">
        <f t="shared" si="101"/>
        <v>8057.34</v>
      </c>
      <c r="P724">
        <f t="shared" si="102"/>
        <v>7251.6060000000007</v>
      </c>
      <c r="Q724">
        <f t="shared" si="103"/>
        <v>1802015.0199999986</v>
      </c>
      <c r="T724">
        <f t="shared" si="104"/>
        <v>6400.6183730158691</v>
      </c>
      <c r="U724">
        <f t="shared" si="105"/>
        <v>805.73399999999947</v>
      </c>
      <c r="V724" s="4">
        <f t="shared" si="106"/>
        <v>2.4822087686506961E-3</v>
      </c>
      <c r="W724">
        <f t="shared" si="107"/>
        <v>0</v>
      </c>
      <c r="X724">
        <f t="shared" si="108"/>
        <v>0</v>
      </c>
      <c r="Y724">
        <f t="shared" si="109"/>
        <v>0</v>
      </c>
    </row>
    <row r="725" spans="1:25" x14ac:dyDescent="0.25">
      <c r="A725" t="s">
        <v>786</v>
      </c>
      <c r="B725" s="1">
        <v>45739</v>
      </c>
      <c r="C725" t="s">
        <v>24</v>
      </c>
      <c r="D725" t="s">
        <v>16</v>
      </c>
      <c r="E725" t="s">
        <v>27</v>
      </c>
      <c r="F725" t="s">
        <v>28</v>
      </c>
      <c r="G725">
        <v>1</v>
      </c>
      <c r="H725">
        <v>3616.37</v>
      </c>
      <c r="I725">
        <v>0.13</v>
      </c>
      <c r="J725">
        <v>3146.24</v>
      </c>
      <c r="K725" t="s">
        <v>41</v>
      </c>
      <c r="L725" t="s">
        <v>20</v>
      </c>
      <c r="M725" t="s">
        <v>54</v>
      </c>
      <c r="N725" t="s">
        <v>22</v>
      </c>
      <c r="O725">
        <f t="shared" si="101"/>
        <v>3616.37</v>
      </c>
      <c r="P725">
        <f t="shared" si="102"/>
        <v>3146.2419</v>
      </c>
      <c r="Q725">
        <f t="shared" si="103"/>
        <v>1975775.7839999988</v>
      </c>
      <c r="T725">
        <f t="shared" si="104"/>
        <v>6400.6183730158691</v>
      </c>
      <c r="U725">
        <f t="shared" si="105"/>
        <v>470.1280999999999</v>
      </c>
      <c r="V725" s="4">
        <f t="shared" si="106"/>
        <v>3.5947649162004994E-3</v>
      </c>
      <c r="W725">
        <f t="shared" si="107"/>
        <v>1</v>
      </c>
      <c r="X725">
        <f t="shared" si="108"/>
        <v>0</v>
      </c>
      <c r="Y725">
        <f t="shared" si="109"/>
        <v>0</v>
      </c>
    </row>
    <row r="726" spans="1:25" x14ac:dyDescent="0.25">
      <c r="A726" t="s">
        <v>787</v>
      </c>
      <c r="B726" s="1">
        <v>45723</v>
      </c>
      <c r="C726" t="s">
        <v>48</v>
      </c>
      <c r="D726" t="s">
        <v>16</v>
      </c>
      <c r="E726" t="s">
        <v>49</v>
      </c>
      <c r="F726" t="s">
        <v>73</v>
      </c>
      <c r="G726">
        <v>1</v>
      </c>
      <c r="H726">
        <v>3334.86</v>
      </c>
      <c r="I726">
        <v>0.16</v>
      </c>
      <c r="J726">
        <v>2801.28</v>
      </c>
      <c r="K726" t="s">
        <v>58</v>
      </c>
      <c r="L726" t="s">
        <v>34</v>
      </c>
      <c r="M726" t="s">
        <v>21</v>
      </c>
      <c r="N726" t="s">
        <v>59</v>
      </c>
      <c r="O726">
        <f t="shared" si="101"/>
        <v>3334.86</v>
      </c>
      <c r="P726">
        <f t="shared" si="102"/>
        <v>2801.2824000000001</v>
      </c>
      <c r="Q726">
        <f t="shared" si="103"/>
        <v>1954015.6870999979</v>
      </c>
      <c r="T726">
        <f t="shared" si="104"/>
        <v>6557.4564173228364</v>
      </c>
      <c r="U726">
        <f t="shared" si="105"/>
        <v>533.57760000000007</v>
      </c>
      <c r="V726" s="4">
        <f t="shared" si="106"/>
        <v>4.7978026064062658E-3</v>
      </c>
      <c r="W726">
        <f t="shared" si="107"/>
        <v>0</v>
      </c>
      <c r="X726">
        <f t="shared" si="108"/>
        <v>0</v>
      </c>
      <c r="Y726">
        <f t="shared" si="109"/>
        <v>0</v>
      </c>
    </row>
    <row r="727" spans="1:25" x14ac:dyDescent="0.25">
      <c r="A727" t="s">
        <v>788</v>
      </c>
      <c r="B727" s="1">
        <v>45738</v>
      </c>
      <c r="C727" t="s">
        <v>48</v>
      </c>
      <c r="D727" t="s">
        <v>39</v>
      </c>
      <c r="E727" t="s">
        <v>27</v>
      </c>
      <c r="F727" t="s">
        <v>28</v>
      </c>
      <c r="G727">
        <v>5</v>
      </c>
      <c r="H727">
        <v>4380.38</v>
      </c>
      <c r="I727">
        <v>0.18</v>
      </c>
      <c r="J727">
        <v>17959.560000000001</v>
      </c>
      <c r="K727" t="s">
        <v>41</v>
      </c>
      <c r="L727" t="s">
        <v>29</v>
      </c>
      <c r="M727" t="s">
        <v>30</v>
      </c>
      <c r="N727" t="s">
        <v>22</v>
      </c>
      <c r="O727">
        <f t="shared" si="101"/>
        <v>21901.9</v>
      </c>
      <c r="P727">
        <f t="shared" si="102"/>
        <v>17959.558000000001</v>
      </c>
      <c r="Q727">
        <f t="shared" si="103"/>
        <v>1975775.7839999988</v>
      </c>
      <c r="T727">
        <f t="shared" si="104"/>
        <v>7014.593770491806</v>
      </c>
      <c r="U727">
        <f t="shared" si="105"/>
        <v>3942.3420000000006</v>
      </c>
      <c r="V727" s="4">
        <f t="shared" si="106"/>
        <v>4.1092325323373764E-3</v>
      </c>
      <c r="W727">
        <f t="shared" si="107"/>
        <v>1</v>
      </c>
      <c r="X727">
        <f t="shared" si="108"/>
        <v>0</v>
      </c>
      <c r="Y727">
        <f t="shared" si="109"/>
        <v>0</v>
      </c>
    </row>
    <row r="728" spans="1:25" x14ac:dyDescent="0.25">
      <c r="A728" t="s">
        <v>789</v>
      </c>
      <c r="B728" s="1">
        <v>45795</v>
      </c>
      <c r="C728" t="s">
        <v>48</v>
      </c>
      <c r="D728" t="s">
        <v>25</v>
      </c>
      <c r="E728" t="s">
        <v>99</v>
      </c>
      <c r="F728" t="s">
        <v>100</v>
      </c>
      <c r="G728">
        <v>2</v>
      </c>
      <c r="H728">
        <v>4449.1400000000003</v>
      </c>
      <c r="I728">
        <v>0.16</v>
      </c>
      <c r="J728">
        <v>7474.56</v>
      </c>
      <c r="K728" t="s">
        <v>41</v>
      </c>
      <c r="L728" t="s">
        <v>29</v>
      </c>
      <c r="M728" t="s">
        <v>21</v>
      </c>
      <c r="N728" t="s">
        <v>22</v>
      </c>
      <c r="O728">
        <f t="shared" si="101"/>
        <v>8898.2800000000007</v>
      </c>
      <c r="P728">
        <f t="shared" si="102"/>
        <v>7474.5552000000007</v>
      </c>
      <c r="Q728">
        <f t="shared" si="103"/>
        <v>2189601.9989000014</v>
      </c>
      <c r="T728">
        <f t="shared" si="104"/>
        <v>7014.593770491806</v>
      </c>
      <c r="U728">
        <f t="shared" si="105"/>
        <v>1423.7248</v>
      </c>
      <c r="V728" s="4">
        <f t="shared" si="106"/>
        <v>3.5962006140512551E-3</v>
      </c>
      <c r="W728">
        <f t="shared" si="107"/>
        <v>1</v>
      </c>
      <c r="X728">
        <f t="shared" si="108"/>
        <v>0</v>
      </c>
      <c r="Y728">
        <f t="shared" si="109"/>
        <v>0</v>
      </c>
    </row>
    <row r="729" spans="1:25" x14ac:dyDescent="0.25">
      <c r="A729" t="s">
        <v>790</v>
      </c>
      <c r="B729" s="1">
        <v>45717</v>
      </c>
      <c r="C729" t="s">
        <v>15</v>
      </c>
      <c r="D729" t="s">
        <v>43</v>
      </c>
      <c r="E729" t="s">
        <v>49</v>
      </c>
      <c r="F729" t="s">
        <v>73</v>
      </c>
      <c r="G729">
        <v>5</v>
      </c>
      <c r="H729">
        <v>1739.02</v>
      </c>
      <c r="I729">
        <v>0.18</v>
      </c>
      <c r="J729">
        <v>7129.98</v>
      </c>
      <c r="K729" t="s">
        <v>58</v>
      </c>
      <c r="L729" t="s">
        <v>20</v>
      </c>
      <c r="M729" t="s">
        <v>21</v>
      </c>
      <c r="N729" t="s">
        <v>22</v>
      </c>
      <c r="O729">
        <f t="shared" si="101"/>
        <v>8695.1</v>
      </c>
      <c r="P729">
        <f t="shared" si="102"/>
        <v>7129.9820000000009</v>
      </c>
      <c r="Q729">
        <f t="shared" si="103"/>
        <v>1954015.6870999979</v>
      </c>
      <c r="T729">
        <f t="shared" si="104"/>
        <v>6400.6183730158691</v>
      </c>
      <c r="U729">
        <f t="shared" si="105"/>
        <v>1565.1179999999995</v>
      </c>
      <c r="V729" s="4">
        <f t="shared" si="106"/>
        <v>1.0350657266736438E-2</v>
      </c>
      <c r="W729">
        <f t="shared" si="107"/>
        <v>1</v>
      </c>
      <c r="X729">
        <f t="shared" si="108"/>
        <v>0</v>
      </c>
      <c r="Y729">
        <f t="shared" si="109"/>
        <v>0</v>
      </c>
    </row>
    <row r="730" spans="1:25" x14ac:dyDescent="0.25">
      <c r="A730" t="s">
        <v>791</v>
      </c>
      <c r="B730" s="1">
        <v>45767</v>
      </c>
      <c r="C730" t="s">
        <v>52</v>
      </c>
      <c r="D730" t="s">
        <v>43</v>
      </c>
      <c r="E730" t="s">
        <v>27</v>
      </c>
      <c r="F730" t="s">
        <v>28</v>
      </c>
      <c r="G730">
        <v>5</v>
      </c>
      <c r="H730">
        <v>1630.04</v>
      </c>
      <c r="I730">
        <v>0.09</v>
      </c>
      <c r="J730">
        <v>7416.68</v>
      </c>
      <c r="K730" t="s">
        <v>58</v>
      </c>
      <c r="L730" t="s">
        <v>29</v>
      </c>
      <c r="M730" t="s">
        <v>21</v>
      </c>
      <c r="N730" t="s">
        <v>22</v>
      </c>
      <c r="O730">
        <f t="shared" si="101"/>
        <v>8150.2</v>
      </c>
      <c r="P730">
        <f t="shared" si="102"/>
        <v>7416.6819999999998</v>
      </c>
      <c r="Q730">
        <f t="shared" si="103"/>
        <v>1975775.7839999988</v>
      </c>
      <c r="T730">
        <f t="shared" si="104"/>
        <v>7014.593770491806</v>
      </c>
      <c r="U730">
        <f t="shared" si="105"/>
        <v>733.51800000000003</v>
      </c>
      <c r="V730" s="4">
        <f t="shared" si="106"/>
        <v>5.5213368997079825E-3</v>
      </c>
      <c r="W730">
        <f t="shared" si="107"/>
        <v>1</v>
      </c>
      <c r="X730">
        <f t="shared" si="108"/>
        <v>0</v>
      </c>
      <c r="Y730">
        <f t="shared" si="109"/>
        <v>0</v>
      </c>
    </row>
    <row r="731" spans="1:25" x14ac:dyDescent="0.25">
      <c r="A731" t="s">
        <v>792</v>
      </c>
      <c r="B731" s="1">
        <v>45684</v>
      </c>
      <c r="C731" t="s">
        <v>52</v>
      </c>
      <c r="D731" t="s">
        <v>39</v>
      </c>
      <c r="E731" t="s">
        <v>27</v>
      </c>
      <c r="F731" t="s">
        <v>28</v>
      </c>
      <c r="G731">
        <v>4</v>
      </c>
      <c r="H731">
        <v>4936.08</v>
      </c>
      <c r="I731">
        <v>0.03</v>
      </c>
      <c r="J731">
        <v>19151.990000000002</v>
      </c>
      <c r="K731" t="s">
        <v>46</v>
      </c>
      <c r="L731" t="s">
        <v>29</v>
      </c>
      <c r="M731" t="s">
        <v>54</v>
      </c>
      <c r="N731" t="s">
        <v>22</v>
      </c>
      <c r="O731">
        <f t="shared" si="101"/>
        <v>19744.32</v>
      </c>
      <c r="P731">
        <f t="shared" si="102"/>
        <v>19151.990399999999</v>
      </c>
      <c r="Q731">
        <f t="shared" si="103"/>
        <v>1975775.7839999988</v>
      </c>
      <c r="T731">
        <f t="shared" si="104"/>
        <v>7014.593770491806</v>
      </c>
      <c r="U731">
        <f t="shared" si="105"/>
        <v>592.32960000000094</v>
      </c>
      <c r="V731" s="4">
        <f t="shared" si="106"/>
        <v>6.0776972820537748E-4</v>
      </c>
      <c r="W731">
        <f t="shared" si="107"/>
        <v>1</v>
      </c>
      <c r="X731">
        <f t="shared" si="108"/>
        <v>0</v>
      </c>
      <c r="Y731">
        <f t="shared" si="109"/>
        <v>0</v>
      </c>
    </row>
    <row r="732" spans="1:25" x14ac:dyDescent="0.25">
      <c r="A732" t="s">
        <v>793</v>
      </c>
      <c r="B732" s="1">
        <v>45697</v>
      </c>
      <c r="C732" t="s">
        <v>24</v>
      </c>
      <c r="D732" t="s">
        <v>25</v>
      </c>
      <c r="E732" t="s">
        <v>27</v>
      </c>
      <c r="F732" t="s">
        <v>28</v>
      </c>
      <c r="G732">
        <v>1</v>
      </c>
      <c r="H732">
        <v>2298.81</v>
      </c>
      <c r="I732">
        <v>0.14000000000000001</v>
      </c>
      <c r="J732">
        <v>1976.98</v>
      </c>
      <c r="K732" t="s">
        <v>58</v>
      </c>
      <c r="L732" t="s">
        <v>29</v>
      </c>
      <c r="M732" t="s">
        <v>54</v>
      </c>
      <c r="N732" t="s">
        <v>22</v>
      </c>
      <c r="O732">
        <f t="shared" si="101"/>
        <v>2298.81</v>
      </c>
      <c r="P732">
        <f t="shared" si="102"/>
        <v>1976.9766</v>
      </c>
      <c r="Q732">
        <f t="shared" si="103"/>
        <v>1975775.7839999988</v>
      </c>
      <c r="T732">
        <f t="shared" si="104"/>
        <v>7014.593770491806</v>
      </c>
      <c r="U732">
        <f t="shared" si="105"/>
        <v>321.83339999999998</v>
      </c>
      <c r="V732" s="4">
        <f t="shared" si="106"/>
        <v>6.0901074903972063E-3</v>
      </c>
      <c r="W732">
        <f t="shared" si="107"/>
        <v>1</v>
      </c>
      <c r="X732">
        <f t="shared" si="108"/>
        <v>0</v>
      </c>
      <c r="Y732">
        <f t="shared" si="109"/>
        <v>0</v>
      </c>
    </row>
    <row r="733" spans="1:25" x14ac:dyDescent="0.25">
      <c r="A733" t="s">
        <v>794</v>
      </c>
      <c r="B733" s="1">
        <v>45741</v>
      </c>
      <c r="C733" t="s">
        <v>15</v>
      </c>
      <c r="D733" t="s">
        <v>43</v>
      </c>
      <c r="E733" t="s">
        <v>61</v>
      </c>
      <c r="F733" t="s">
        <v>75</v>
      </c>
      <c r="G733">
        <v>5</v>
      </c>
      <c r="H733">
        <v>3394.93</v>
      </c>
      <c r="I733">
        <v>0.18</v>
      </c>
      <c r="J733">
        <v>13919.21</v>
      </c>
      <c r="K733" t="s">
        <v>46</v>
      </c>
      <c r="L733" t="s">
        <v>34</v>
      </c>
      <c r="M733" t="s">
        <v>21</v>
      </c>
      <c r="N733" t="s">
        <v>22</v>
      </c>
      <c r="O733">
        <f t="shared" si="101"/>
        <v>16974.649999999998</v>
      </c>
      <c r="P733">
        <f t="shared" si="102"/>
        <v>13919.213</v>
      </c>
      <c r="Q733">
        <f t="shared" si="103"/>
        <v>1802015.0199999986</v>
      </c>
      <c r="T733">
        <f t="shared" si="104"/>
        <v>6557.4564173228364</v>
      </c>
      <c r="U733">
        <f t="shared" si="105"/>
        <v>3055.4369999999981</v>
      </c>
      <c r="V733" s="4">
        <f t="shared" si="106"/>
        <v>5.3020239003455155E-3</v>
      </c>
      <c r="W733">
        <f t="shared" si="107"/>
        <v>1</v>
      </c>
      <c r="X733">
        <f t="shared" si="108"/>
        <v>0</v>
      </c>
      <c r="Y733">
        <f t="shared" si="109"/>
        <v>0</v>
      </c>
    </row>
    <row r="734" spans="1:25" x14ac:dyDescent="0.25">
      <c r="A734" t="s">
        <v>795</v>
      </c>
      <c r="B734" s="1">
        <v>45789</v>
      </c>
      <c r="C734" t="s">
        <v>15</v>
      </c>
      <c r="D734" t="s">
        <v>16</v>
      </c>
      <c r="E734" t="s">
        <v>27</v>
      </c>
      <c r="F734" t="s">
        <v>68</v>
      </c>
      <c r="G734">
        <v>2</v>
      </c>
      <c r="H734">
        <v>3587.04</v>
      </c>
      <c r="I734">
        <v>0.21</v>
      </c>
      <c r="J734">
        <v>5667.52</v>
      </c>
      <c r="K734" t="s">
        <v>41</v>
      </c>
      <c r="L734" t="s">
        <v>20</v>
      </c>
      <c r="M734" t="s">
        <v>54</v>
      </c>
      <c r="N734" t="s">
        <v>22</v>
      </c>
      <c r="O734">
        <f t="shared" si="101"/>
        <v>7174.08</v>
      </c>
      <c r="P734">
        <f t="shared" si="102"/>
        <v>5667.5232000000005</v>
      </c>
      <c r="Q734">
        <f t="shared" si="103"/>
        <v>1975775.7839999988</v>
      </c>
      <c r="T734">
        <f t="shared" si="104"/>
        <v>6400.6183730158691</v>
      </c>
      <c r="U734">
        <f t="shared" si="105"/>
        <v>1506.5567999999994</v>
      </c>
      <c r="V734" s="4">
        <f t="shared" si="106"/>
        <v>5.8544092064766488E-3</v>
      </c>
      <c r="W734">
        <f t="shared" si="107"/>
        <v>1</v>
      </c>
      <c r="X734">
        <f t="shared" si="108"/>
        <v>0</v>
      </c>
      <c r="Y734">
        <f t="shared" si="109"/>
        <v>0</v>
      </c>
    </row>
    <row r="735" spans="1:25" x14ac:dyDescent="0.25">
      <c r="A735" t="s">
        <v>796</v>
      </c>
      <c r="B735" s="1">
        <v>45842</v>
      </c>
      <c r="C735" t="s">
        <v>52</v>
      </c>
      <c r="D735" t="s">
        <v>25</v>
      </c>
      <c r="E735" t="s">
        <v>61</v>
      </c>
      <c r="F735" t="s">
        <v>92</v>
      </c>
      <c r="G735">
        <v>3</v>
      </c>
      <c r="H735">
        <v>3416.43</v>
      </c>
      <c r="I735">
        <v>0.1</v>
      </c>
      <c r="J735">
        <v>9224.36</v>
      </c>
      <c r="K735" t="s">
        <v>41</v>
      </c>
      <c r="L735" t="s">
        <v>20</v>
      </c>
      <c r="M735" t="s">
        <v>21</v>
      </c>
      <c r="N735" t="s">
        <v>37</v>
      </c>
      <c r="O735">
        <f t="shared" si="101"/>
        <v>10249.289999999999</v>
      </c>
      <c r="P735">
        <f t="shared" si="102"/>
        <v>9224.360999999999</v>
      </c>
      <c r="Q735">
        <f t="shared" si="103"/>
        <v>1802015.0199999986</v>
      </c>
      <c r="T735">
        <f t="shared" si="104"/>
        <v>6400.6183730158691</v>
      </c>
      <c r="U735">
        <f t="shared" si="105"/>
        <v>1024.9290000000001</v>
      </c>
      <c r="V735" s="4">
        <f t="shared" si="106"/>
        <v>2.9270320188032541E-3</v>
      </c>
      <c r="W735">
        <f t="shared" si="107"/>
        <v>0</v>
      </c>
      <c r="X735">
        <f t="shared" si="108"/>
        <v>1</v>
      </c>
      <c r="Y735">
        <f t="shared" si="109"/>
        <v>0</v>
      </c>
    </row>
    <row r="736" spans="1:25" x14ac:dyDescent="0.25">
      <c r="A736" t="s">
        <v>797</v>
      </c>
      <c r="B736" s="1">
        <v>45733</v>
      </c>
      <c r="C736" t="s">
        <v>48</v>
      </c>
      <c r="D736" t="s">
        <v>43</v>
      </c>
      <c r="E736" t="s">
        <v>27</v>
      </c>
      <c r="F736" t="s">
        <v>87</v>
      </c>
      <c r="G736">
        <v>4</v>
      </c>
      <c r="H736">
        <v>3685.41</v>
      </c>
      <c r="I736">
        <v>0.1</v>
      </c>
      <c r="J736">
        <v>13267.48</v>
      </c>
      <c r="K736" t="s">
        <v>41</v>
      </c>
      <c r="L736" t="s">
        <v>29</v>
      </c>
      <c r="M736" t="s">
        <v>54</v>
      </c>
      <c r="N736" t="s">
        <v>22</v>
      </c>
      <c r="O736">
        <f t="shared" si="101"/>
        <v>14741.64</v>
      </c>
      <c r="P736">
        <f t="shared" si="102"/>
        <v>13267.476000000001</v>
      </c>
      <c r="Q736">
        <f t="shared" si="103"/>
        <v>1975775.7839999988</v>
      </c>
      <c r="T736">
        <f t="shared" si="104"/>
        <v>7014.593770491806</v>
      </c>
      <c r="U736">
        <f t="shared" si="105"/>
        <v>1474.1639999999989</v>
      </c>
      <c r="V736" s="4">
        <f t="shared" si="106"/>
        <v>2.7134023080200033E-3</v>
      </c>
      <c r="W736">
        <f t="shared" si="107"/>
        <v>1</v>
      </c>
      <c r="X736">
        <f t="shared" si="108"/>
        <v>0</v>
      </c>
      <c r="Y736">
        <f t="shared" si="109"/>
        <v>0</v>
      </c>
    </row>
    <row r="737" spans="1:25" x14ac:dyDescent="0.25">
      <c r="A737" t="s">
        <v>798</v>
      </c>
      <c r="B737" s="1">
        <v>45791</v>
      </c>
      <c r="C737" t="s">
        <v>52</v>
      </c>
      <c r="D737" t="s">
        <v>43</v>
      </c>
      <c r="E737" t="s">
        <v>49</v>
      </c>
      <c r="F737" t="s">
        <v>50</v>
      </c>
      <c r="G737">
        <v>1</v>
      </c>
      <c r="H737">
        <v>3502.91</v>
      </c>
      <c r="I737">
        <v>0.11</v>
      </c>
      <c r="J737">
        <v>3117.59</v>
      </c>
      <c r="K737" t="s">
        <v>33</v>
      </c>
      <c r="L737" t="s">
        <v>29</v>
      </c>
      <c r="M737" t="s">
        <v>54</v>
      </c>
      <c r="N737" t="s">
        <v>37</v>
      </c>
      <c r="O737">
        <f t="shared" si="101"/>
        <v>3502.91</v>
      </c>
      <c r="P737">
        <f t="shared" si="102"/>
        <v>3117.5898999999999</v>
      </c>
      <c r="Q737">
        <f t="shared" si="103"/>
        <v>1954015.6870999979</v>
      </c>
      <c r="T737">
        <f t="shared" si="104"/>
        <v>7014.593770491806</v>
      </c>
      <c r="U737">
        <f t="shared" si="105"/>
        <v>385.32009999999991</v>
      </c>
      <c r="V737" s="4">
        <f t="shared" si="106"/>
        <v>3.1402462524015747E-3</v>
      </c>
      <c r="W737">
        <f t="shared" si="107"/>
        <v>0</v>
      </c>
      <c r="X737">
        <f t="shared" si="108"/>
        <v>1</v>
      </c>
      <c r="Y737">
        <f t="shared" si="109"/>
        <v>0</v>
      </c>
    </row>
    <row r="738" spans="1:25" x14ac:dyDescent="0.25">
      <c r="A738" t="s">
        <v>799</v>
      </c>
      <c r="B738" s="1">
        <v>45805</v>
      </c>
      <c r="C738" t="s">
        <v>36</v>
      </c>
      <c r="D738" t="s">
        <v>43</v>
      </c>
      <c r="E738" t="s">
        <v>99</v>
      </c>
      <c r="F738" t="s">
        <v>120</v>
      </c>
      <c r="G738">
        <v>1</v>
      </c>
      <c r="H738">
        <v>1910.97</v>
      </c>
      <c r="I738">
        <v>7.0000000000000007E-2</v>
      </c>
      <c r="J738">
        <v>1777.2</v>
      </c>
      <c r="K738" t="s">
        <v>41</v>
      </c>
      <c r="L738" t="s">
        <v>20</v>
      </c>
      <c r="M738" t="s">
        <v>21</v>
      </c>
      <c r="N738" t="s">
        <v>22</v>
      </c>
      <c r="O738">
        <f t="shared" si="101"/>
        <v>1910.97</v>
      </c>
      <c r="P738">
        <f t="shared" si="102"/>
        <v>1777.2021</v>
      </c>
      <c r="Q738">
        <f t="shared" si="103"/>
        <v>2189601.9989000014</v>
      </c>
      <c r="T738">
        <f t="shared" si="104"/>
        <v>6400.6183730158691</v>
      </c>
      <c r="U738">
        <f t="shared" si="105"/>
        <v>133.76790000000005</v>
      </c>
      <c r="V738" s="4">
        <f t="shared" si="106"/>
        <v>3.6630611678885594E-3</v>
      </c>
      <c r="W738">
        <f t="shared" si="107"/>
        <v>1</v>
      </c>
      <c r="X738">
        <f t="shared" si="108"/>
        <v>0</v>
      </c>
      <c r="Y738">
        <f t="shared" si="109"/>
        <v>0</v>
      </c>
    </row>
    <row r="739" spans="1:25" x14ac:dyDescent="0.25">
      <c r="A739" t="s">
        <v>800</v>
      </c>
      <c r="B739" s="1">
        <v>45835</v>
      </c>
      <c r="C739" t="s">
        <v>15</v>
      </c>
      <c r="D739" t="s">
        <v>25</v>
      </c>
      <c r="E739" t="s">
        <v>99</v>
      </c>
      <c r="F739" t="s">
        <v>111</v>
      </c>
      <c r="G739">
        <v>1</v>
      </c>
      <c r="H739">
        <v>3976.9</v>
      </c>
      <c r="I739">
        <v>0.04</v>
      </c>
      <c r="J739">
        <v>3817.82</v>
      </c>
      <c r="K739" t="s">
        <v>46</v>
      </c>
      <c r="L739" t="s">
        <v>34</v>
      </c>
      <c r="M739" t="s">
        <v>21</v>
      </c>
      <c r="N739" t="s">
        <v>22</v>
      </c>
      <c r="O739">
        <f t="shared" si="101"/>
        <v>3976.9</v>
      </c>
      <c r="P739">
        <f t="shared" si="102"/>
        <v>3817.8240000000001</v>
      </c>
      <c r="Q739">
        <f t="shared" si="103"/>
        <v>2189601.9989000014</v>
      </c>
      <c r="T739">
        <f t="shared" si="104"/>
        <v>6557.4564173228364</v>
      </c>
      <c r="U739">
        <f t="shared" si="105"/>
        <v>159.07600000000002</v>
      </c>
      <c r="V739" s="4">
        <f t="shared" si="106"/>
        <v>1.0058085443435843E-3</v>
      </c>
      <c r="W739">
        <f t="shared" si="107"/>
        <v>1</v>
      </c>
      <c r="X739">
        <f t="shared" si="108"/>
        <v>0</v>
      </c>
      <c r="Y739">
        <f t="shared" si="109"/>
        <v>0</v>
      </c>
    </row>
    <row r="740" spans="1:25" x14ac:dyDescent="0.25">
      <c r="A740" t="s">
        <v>801</v>
      </c>
      <c r="B740" s="1">
        <v>45693</v>
      </c>
      <c r="C740" t="s">
        <v>52</v>
      </c>
      <c r="D740" t="s">
        <v>16</v>
      </c>
      <c r="E740" t="s">
        <v>99</v>
      </c>
      <c r="F740" t="s">
        <v>111</v>
      </c>
      <c r="G740">
        <v>4</v>
      </c>
      <c r="H740">
        <v>110.22</v>
      </c>
      <c r="I740">
        <v>0.14000000000000001</v>
      </c>
      <c r="J740">
        <v>379.16</v>
      </c>
      <c r="K740" t="s">
        <v>19</v>
      </c>
      <c r="L740" t="s">
        <v>29</v>
      </c>
      <c r="M740" t="s">
        <v>54</v>
      </c>
      <c r="N740" t="s">
        <v>22</v>
      </c>
      <c r="O740">
        <f t="shared" si="101"/>
        <v>440.88</v>
      </c>
      <c r="P740">
        <f t="shared" si="102"/>
        <v>379.15679999999998</v>
      </c>
      <c r="Q740">
        <f t="shared" si="103"/>
        <v>2189601.9989000014</v>
      </c>
      <c r="T740">
        <f t="shared" si="104"/>
        <v>7014.593770491806</v>
      </c>
      <c r="U740">
        <f t="shared" si="105"/>
        <v>61.72320000000002</v>
      </c>
      <c r="V740" s="4">
        <f t="shared" si="106"/>
        <v>0.12701868989294141</v>
      </c>
      <c r="W740">
        <f t="shared" si="107"/>
        <v>1</v>
      </c>
      <c r="X740">
        <f t="shared" si="108"/>
        <v>0</v>
      </c>
      <c r="Y740">
        <f t="shared" si="109"/>
        <v>0</v>
      </c>
    </row>
    <row r="741" spans="1:25" x14ac:dyDescent="0.25">
      <c r="A741" t="s">
        <v>802</v>
      </c>
      <c r="B741" s="1">
        <v>45779</v>
      </c>
      <c r="C741" t="s">
        <v>36</v>
      </c>
      <c r="D741" t="s">
        <v>43</v>
      </c>
      <c r="E741" t="s">
        <v>27</v>
      </c>
      <c r="F741" t="s">
        <v>28</v>
      </c>
      <c r="G741">
        <v>4</v>
      </c>
      <c r="H741">
        <v>2428.61</v>
      </c>
      <c r="I741">
        <v>0.18</v>
      </c>
      <c r="J741">
        <v>7965.84</v>
      </c>
      <c r="K741" t="s">
        <v>41</v>
      </c>
      <c r="L741" t="s">
        <v>34</v>
      </c>
      <c r="M741" t="s">
        <v>21</v>
      </c>
      <c r="N741" t="s">
        <v>88</v>
      </c>
      <c r="O741">
        <f t="shared" si="101"/>
        <v>9714.44</v>
      </c>
      <c r="P741">
        <f t="shared" si="102"/>
        <v>7965.8408000000009</v>
      </c>
      <c r="Q741">
        <f t="shared" si="103"/>
        <v>1975775.7839999988</v>
      </c>
      <c r="T741">
        <f t="shared" si="104"/>
        <v>6557.4564173228364</v>
      </c>
      <c r="U741">
        <f t="shared" si="105"/>
        <v>1748.5991999999997</v>
      </c>
      <c r="V741" s="4">
        <f t="shared" si="106"/>
        <v>7.4116469914889587E-3</v>
      </c>
      <c r="W741">
        <f t="shared" si="107"/>
        <v>0</v>
      </c>
      <c r="X741">
        <f t="shared" si="108"/>
        <v>0</v>
      </c>
      <c r="Y741">
        <f t="shared" si="109"/>
        <v>1</v>
      </c>
    </row>
    <row r="742" spans="1:25" x14ac:dyDescent="0.25">
      <c r="A742" t="s">
        <v>803</v>
      </c>
      <c r="B742" s="1">
        <v>45770</v>
      </c>
      <c r="C742" t="s">
        <v>48</v>
      </c>
      <c r="D742" t="s">
        <v>25</v>
      </c>
      <c r="E742" t="s">
        <v>27</v>
      </c>
      <c r="F742" t="s">
        <v>87</v>
      </c>
      <c r="G742">
        <v>3</v>
      </c>
      <c r="H742">
        <v>537.64</v>
      </c>
      <c r="I742">
        <v>0.16</v>
      </c>
      <c r="J742">
        <v>1354.85</v>
      </c>
      <c r="K742" t="s">
        <v>41</v>
      </c>
      <c r="L742" t="s">
        <v>20</v>
      </c>
      <c r="M742" t="s">
        <v>21</v>
      </c>
      <c r="N742" t="s">
        <v>22</v>
      </c>
      <c r="O742">
        <f t="shared" si="101"/>
        <v>1612.92</v>
      </c>
      <c r="P742">
        <f t="shared" si="102"/>
        <v>1354.8528000000001</v>
      </c>
      <c r="Q742">
        <f t="shared" si="103"/>
        <v>1975775.7839999988</v>
      </c>
      <c r="T742">
        <f t="shared" si="104"/>
        <v>6400.6183730158691</v>
      </c>
      <c r="U742">
        <f t="shared" si="105"/>
        <v>258.06719999999996</v>
      </c>
      <c r="V742" s="4">
        <f t="shared" si="106"/>
        <v>2.9759690499218807E-2</v>
      </c>
      <c r="W742">
        <f t="shared" si="107"/>
        <v>1</v>
      </c>
      <c r="X742">
        <f t="shared" si="108"/>
        <v>0</v>
      </c>
      <c r="Y742">
        <f t="shared" si="109"/>
        <v>0</v>
      </c>
    </row>
    <row r="743" spans="1:25" x14ac:dyDescent="0.25">
      <c r="A743" t="s">
        <v>804</v>
      </c>
      <c r="B743" s="1">
        <v>45718</v>
      </c>
      <c r="C743" t="s">
        <v>36</v>
      </c>
      <c r="D743" t="s">
        <v>16</v>
      </c>
      <c r="E743" t="s">
        <v>49</v>
      </c>
      <c r="F743" t="s">
        <v>53</v>
      </c>
      <c r="G743">
        <v>4</v>
      </c>
      <c r="H743">
        <v>3705.97</v>
      </c>
      <c r="I743">
        <v>0.16</v>
      </c>
      <c r="J743">
        <v>12452.06</v>
      </c>
      <c r="K743" t="s">
        <v>58</v>
      </c>
      <c r="L743" t="s">
        <v>29</v>
      </c>
      <c r="M743" t="s">
        <v>54</v>
      </c>
      <c r="N743" t="s">
        <v>22</v>
      </c>
      <c r="O743">
        <f t="shared" si="101"/>
        <v>14823.88</v>
      </c>
      <c r="P743">
        <f t="shared" si="102"/>
        <v>12452.0592</v>
      </c>
      <c r="Q743">
        <f t="shared" si="103"/>
        <v>1954015.6870999979</v>
      </c>
      <c r="T743">
        <f t="shared" si="104"/>
        <v>7014.593770491806</v>
      </c>
      <c r="U743">
        <f t="shared" si="105"/>
        <v>2371.8207999999995</v>
      </c>
      <c r="V743" s="4">
        <f t="shared" si="106"/>
        <v>4.3173582085122113E-3</v>
      </c>
      <c r="W743">
        <f t="shared" si="107"/>
        <v>1</v>
      </c>
      <c r="X743">
        <f t="shared" si="108"/>
        <v>0</v>
      </c>
      <c r="Y743">
        <f t="shared" si="109"/>
        <v>0</v>
      </c>
    </row>
    <row r="744" spans="1:25" x14ac:dyDescent="0.25">
      <c r="A744" t="s">
        <v>805</v>
      </c>
      <c r="B744" s="1">
        <v>45738</v>
      </c>
      <c r="C744" t="s">
        <v>36</v>
      </c>
      <c r="D744" t="s">
        <v>43</v>
      </c>
      <c r="E744" t="s">
        <v>99</v>
      </c>
      <c r="F744" t="s">
        <v>120</v>
      </c>
      <c r="G744">
        <v>5</v>
      </c>
      <c r="H744">
        <v>2754.99</v>
      </c>
      <c r="I744">
        <v>0.19</v>
      </c>
      <c r="J744">
        <v>11157.71</v>
      </c>
      <c r="K744" t="s">
        <v>58</v>
      </c>
      <c r="L744" t="s">
        <v>20</v>
      </c>
      <c r="M744" t="s">
        <v>21</v>
      </c>
      <c r="N744" t="s">
        <v>88</v>
      </c>
      <c r="O744">
        <f t="shared" si="101"/>
        <v>13774.949999999999</v>
      </c>
      <c r="P744">
        <f t="shared" si="102"/>
        <v>11157.709499999999</v>
      </c>
      <c r="Q744">
        <f t="shared" si="103"/>
        <v>2189601.9989000014</v>
      </c>
      <c r="T744">
        <f t="shared" si="104"/>
        <v>6400.6183730158691</v>
      </c>
      <c r="U744">
        <f t="shared" si="105"/>
        <v>2617.2404999999999</v>
      </c>
      <c r="V744" s="4">
        <f t="shared" si="106"/>
        <v>6.8965767570844183E-3</v>
      </c>
      <c r="W744">
        <f t="shared" si="107"/>
        <v>0</v>
      </c>
      <c r="X744">
        <f t="shared" si="108"/>
        <v>0</v>
      </c>
      <c r="Y744">
        <f t="shared" si="109"/>
        <v>1</v>
      </c>
    </row>
    <row r="745" spans="1:25" x14ac:dyDescent="0.25">
      <c r="A745" t="s">
        <v>806</v>
      </c>
      <c r="B745" s="1">
        <v>45766</v>
      </c>
      <c r="C745" t="s">
        <v>24</v>
      </c>
      <c r="D745" t="s">
        <v>25</v>
      </c>
      <c r="E745" t="s">
        <v>27</v>
      </c>
      <c r="F745" t="s">
        <v>79</v>
      </c>
      <c r="G745">
        <v>1</v>
      </c>
      <c r="H745">
        <v>1447.32</v>
      </c>
      <c r="I745">
        <v>0.05</v>
      </c>
      <c r="J745">
        <v>1374.95</v>
      </c>
      <c r="K745" t="s">
        <v>33</v>
      </c>
      <c r="L745" t="s">
        <v>20</v>
      </c>
      <c r="M745" t="s">
        <v>21</v>
      </c>
      <c r="N745" t="s">
        <v>22</v>
      </c>
      <c r="O745">
        <f t="shared" si="101"/>
        <v>1447.32</v>
      </c>
      <c r="P745">
        <f t="shared" si="102"/>
        <v>1374.954</v>
      </c>
      <c r="Q745">
        <f t="shared" si="103"/>
        <v>1975775.7839999988</v>
      </c>
      <c r="T745">
        <f t="shared" si="104"/>
        <v>6400.6183730158691</v>
      </c>
      <c r="U745">
        <f t="shared" si="105"/>
        <v>72.365999999999985</v>
      </c>
      <c r="V745" s="4">
        <f t="shared" si="106"/>
        <v>3.4546610286598678E-3</v>
      </c>
      <c r="W745">
        <f t="shared" si="107"/>
        <v>1</v>
      </c>
      <c r="X745">
        <f t="shared" si="108"/>
        <v>0</v>
      </c>
      <c r="Y745">
        <f t="shared" si="109"/>
        <v>0</v>
      </c>
    </row>
    <row r="746" spans="1:25" x14ac:dyDescent="0.25">
      <c r="A746" t="s">
        <v>807</v>
      </c>
      <c r="B746" s="1">
        <v>45821</v>
      </c>
      <c r="C746" t="s">
        <v>48</v>
      </c>
      <c r="D746" t="s">
        <v>43</v>
      </c>
      <c r="E746" t="s">
        <v>27</v>
      </c>
      <c r="F746" t="s">
        <v>28</v>
      </c>
      <c r="G746">
        <v>4</v>
      </c>
      <c r="H746">
        <v>4323.67</v>
      </c>
      <c r="I746">
        <v>0.01</v>
      </c>
      <c r="J746">
        <v>17121.73</v>
      </c>
      <c r="K746" t="s">
        <v>33</v>
      </c>
      <c r="L746" t="s">
        <v>20</v>
      </c>
      <c r="M746" t="s">
        <v>30</v>
      </c>
      <c r="N746" t="s">
        <v>22</v>
      </c>
      <c r="O746">
        <f t="shared" si="101"/>
        <v>17294.68</v>
      </c>
      <c r="P746">
        <f t="shared" si="102"/>
        <v>17121.733199999999</v>
      </c>
      <c r="Q746">
        <f t="shared" si="103"/>
        <v>1975775.7839999988</v>
      </c>
      <c r="T746">
        <f t="shared" si="104"/>
        <v>6400.6183730158691</v>
      </c>
      <c r="U746">
        <f t="shared" si="105"/>
        <v>172.94680000000153</v>
      </c>
      <c r="V746" s="4">
        <f t="shared" si="106"/>
        <v>2.312849963110043E-4</v>
      </c>
      <c r="W746">
        <f t="shared" si="107"/>
        <v>1</v>
      </c>
      <c r="X746">
        <f t="shared" si="108"/>
        <v>0</v>
      </c>
      <c r="Y746">
        <f t="shared" si="109"/>
        <v>0</v>
      </c>
    </row>
    <row r="747" spans="1:25" x14ac:dyDescent="0.25">
      <c r="A747" t="s">
        <v>808</v>
      </c>
      <c r="B747" s="1">
        <v>45660</v>
      </c>
      <c r="C747" t="s">
        <v>48</v>
      </c>
      <c r="D747" t="s">
        <v>43</v>
      </c>
      <c r="E747" t="s">
        <v>27</v>
      </c>
      <c r="F747" t="s">
        <v>28</v>
      </c>
      <c r="G747">
        <v>1</v>
      </c>
      <c r="H747">
        <v>4900.95</v>
      </c>
      <c r="I747">
        <v>0.14000000000000001</v>
      </c>
      <c r="J747">
        <v>4214.82</v>
      </c>
      <c r="K747" t="s">
        <v>46</v>
      </c>
      <c r="L747" t="s">
        <v>20</v>
      </c>
      <c r="M747" t="s">
        <v>30</v>
      </c>
      <c r="N747" t="s">
        <v>22</v>
      </c>
      <c r="O747">
        <f t="shared" si="101"/>
        <v>4900.95</v>
      </c>
      <c r="P747">
        <f t="shared" si="102"/>
        <v>4214.817</v>
      </c>
      <c r="Q747">
        <f t="shared" si="103"/>
        <v>1975775.7839999988</v>
      </c>
      <c r="T747">
        <f t="shared" si="104"/>
        <v>6400.6183730158691</v>
      </c>
      <c r="U747">
        <f t="shared" si="105"/>
        <v>686.13299999999981</v>
      </c>
      <c r="V747" s="4">
        <f t="shared" si="106"/>
        <v>2.8565890286577095E-3</v>
      </c>
      <c r="W747">
        <f t="shared" si="107"/>
        <v>1</v>
      </c>
      <c r="X747">
        <f t="shared" si="108"/>
        <v>0</v>
      </c>
      <c r="Y747">
        <f t="shared" si="109"/>
        <v>0</v>
      </c>
    </row>
    <row r="748" spans="1:25" x14ac:dyDescent="0.25">
      <c r="A748" t="s">
        <v>809</v>
      </c>
      <c r="B748" s="1">
        <v>45719</v>
      </c>
      <c r="C748" t="s">
        <v>15</v>
      </c>
      <c r="D748" t="s">
        <v>16</v>
      </c>
      <c r="E748" t="s">
        <v>17</v>
      </c>
      <c r="F748" t="s">
        <v>44</v>
      </c>
      <c r="G748">
        <v>2</v>
      </c>
      <c r="H748">
        <v>388.68</v>
      </c>
      <c r="I748">
        <v>0.24</v>
      </c>
      <c r="J748">
        <v>590.79</v>
      </c>
      <c r="K748" t="s">
        <v>41</v>
      </c>
      <c r="L748" t="s">
        <v>29</v>
      </c>
      <c r="M748" t="s">
        <v>54</v>
      </c>
      <c r="N748" t="s">
        <v>22</v>
      </c>
      <c r="O748">
        <f t="shared" si="101"/>
        <v>777.36</v>
      </c>
      <c r="P748">
        <f t="shared" si="102"/>
        <v>590.79359999999997</v>
      </c>
      <c r="Q748">
        <f t="shared" si="103"/>
        <v>2058812.7634000003</v>
      </c>
      <c r="T748">
        <f t="shared" si="104"/>
        <v>7014.593770491806</v>
      </c>
      <c r="U748">
        <f t="shared" si="105"/>
        <v>186.56640000000004</v>
      </c>
      <c r="V748" s="4">
        <f t="shared" si="106"/>
        <v>6.1747452917567149E-2</v>
      </c>
      <c r="W748">
        <f t="shared" si="107"/>
        <v>1</v>
      </c>
      <c r="X748">
        <f t="shared" si="108"/>
        <v>0</v>
      </c>
      <c r="Y748">
        <f t="shared" si="109"/>
        <v>0</v>
      </c>
    </row>
    <row r="749" spans="1:25" x14ac:dyDescent="0.25">
      <c r="A749" t="s">
        <v>810</v>
      </c>
      <c r="B749" s="1">
        <v>45715</v>
      </c>
      <c r="C749" t="s">
        <v>24</v>
      </c>
      <c r="D749" t="s">
        <v>16</v>
      </c>
      <c r="E749" t="s">
        <v>99</v>
      </c>
      <c r="F749" t="s">
        <v>115</v>
      </c>
      <c r="G749">
        <v>4</v>
      </c>
      <c r="H749">
        <v>4475.75</v>
      </c>
      <c r="I749">
        <v>0.06</v>
      </c>
      <c r="J749">
        <v>16828.82</v>
      </c>
      <c r="K749" t="s">
        <v>46</v>
      </c>
      <c r="L749" t="s">
        <v>20</v>
      </c>
      <c r="M749" t="s">
        <v>54</v>
      </c>
      <c r="N749" t="s">
        <v>22</v>
      </c>
      <c r="O749">
        <f t="shared" si="101"/>
        <v>17903</v>
      </c>
      <c r="P749">
        <f t="shared" si="102"/>
        <v>16828.82</v>
      </c>
      <c r="Q749">
        <f t="shared" si="103"/>
        <v>2189601.9989000014</v>
      </c>
      <c r="T749">
        <f t="shared" si="104"/>
        <v>6400.6183730158691</v>
      </c>
      <c r="U749">
        <f t="shared" si="105"/>
        <v>1074.1800000000003</v>
      </c>
      <c r="V749" s="4">
        <f t="shared" si="106"/>
        <v>1.3405574484723229E-3</v>
      </c>
      <c r="W749">
        <f t="shared" si="107"/>
        <v>1</v>
      </c>
      <c r="X749">
        <f t="shared" si="108"/>
        <v>0</v>
      </c>
      <c r="Y749">
        <f t="shared" si="109"/>
        <v>0</v>
      </c>
    </row>
    <row r="750" spans="1:25" x14ac:dyDescent="0.25">
      <c r="A750" t="s">
        <v>811</v>
      </c>
      <c r="B750" s="1">
        <v>45700</v>
      </c>
      <c r="C750" t="s">
        <v>48</v>
      </c>
      <c r="D750" t="s">
        <v>25</v>
      </c>
      <c r="E750" t="s">
        <v>27</v>
      </c>
      <c r="F750" t="s">
        <v>68</v>
      </c>
      <c r="G750">
        <v>4</v>
      </c>
      <c r="H750">
        <v>4751.8500000000004</v>
      </c>
      <c r="I750">
        <v>7.0000000000000007E-2</v>
      </c>
      <c r="J750">
        <v>17676.88</v>
      </c>
      <c r="K750" t="s">
        <v>33</v>
      </c>
      <c r="L750" t="s">
        <v>29</v>
      </c>
      <c r="M750" t="s">
        <v>30</v>
      </c>
      <c r="N750" t="s">
        <v>22</v>
      </c>
      <c r="O750">
        <f t="shared" si="101"/>
        <v>19007.400000000001</v>
      </c>
      <c r="P750">
        <f t="shared" si="102"/>
        <v>17676.882000000001</v>
      </c>
      <c r="Q750">
        <f t="shared" si="103"/>
        <v>1975775.7839999988</v>
      </c>
      <c r="T750">
        <f t="shared" si="104"/>
        <v>7014.593770491806</v>
      </c>
      <c r="U750">
        <f t="shared" si="105"/>
        <v>1330.518</v>
      </c>
      <c r="V750" s="4">
        <f t="shared" si="106"/>
        <v>1.4731104727632395E-3</v>
      </c>
      <c r="W750">
        <f t="shared" si="107"/>
        <v>1</v>
      </c>
      <c r="X750">
        <f t="shared" si="108"/>
        <v>0</v>
      </c>
      <c r="Y750">
        <f t="shared" si="109"/>
        <v>0</v>
      </c>
    </row>
    <row r="751" spans="1:25" x14ac:dyDescent="0.25">
      <c r="A751" t="s">
        <v>812</v>
      </c>
      <c r="B751" s="1">
        <v>45743</v>
      </c>
      <c r="C751" t="s">
        <v>24</v>
      </c>
      <c r="D751" t="s">
        <v>16</v>
      </c>
      <c r="E751" t="s">
        <v>17</v>
      </c>
      <c r="F751" t="s">
        <v>40</v>
      </c>
      <c r="G751">
        <v>2</v>
      </c>
      <c r="H751">
        <v>4577.3</v>
      </c>
      <c r="I751">
        <v>0</v>
      </c>
      <c r="J751">
        <v>9154.6</v>
      </c>
      <c r="K751" t="s">
        <v>41</v>
      </c>
      <c r="L751" t="s">
        <v>29</v>
      </c>
      <c r="M751" t="s">
        <v>21</v>
      </c>
      <c r="N751" t="s">
        <v>22</v>
      </c>
      <c r="O751">
        <f t="shared" si="101"/>
        <v>9154.6</v>
      </c>
      <c r="P751">
        <f t="shared" si="102"/>
        <v>9154.6</v>
      </c>
      <c r="Q751">
        <f t="shared" si="103"/>
        <v>2058812.7634000003</v>
      </c>
      <c r="T751">
        <f t="shared" si="104"/>
        <v>7014.593770491806</v>
      </c>
      <c r="U751">
        <f t="shared" si="105"/>
        <v>0</v>
      </c>
      <c r="V751" s="4">
        <f t="shared" si="106"/>
        <v>0</v>
      </c>
      <c r="W751">
        <f t="shared" si="107"/>
        <v>1</v>
      </c>
      <c r="X751">
        <f t="shared" si="108"/>
        <v>0</v>
      </c>
      <c r="Y751">
        <f t="shared" si="109"/>
        <v>0</v>
      </c>
    </row>
    <row r="752" spans="1:25" x14ac:dyDescent="0.25">
      <c r="A752" t="s">
        <v>813</v>
      </c>
      <c r="B752" s="1">
        <v>45812</v>
      </c>
      <c r="C752" t="s">
        <v>15</v>
      </c>
      <c r="D752" t="s">
        <v>43</v>
      </c>
      <c r="E752" t="s">
        <v>27</v>
      </c>
      <c r="F752" t="s">
        <v>68</v>
      </c>
      <c r="G752">
        <v>4</v>
      </c>
      <c r="H752">
        <v>511.15</v>
      </c>
      <c r="I752">
        <v>0.16</v>
      </c>
      <c r="J752">
        <v>1717.46</v>
      </c>
      <c r="K752" t="s">
        <v>33</v>
      </c>
      <c r="L752" t="s">
        <v>34</v>
      </c>
      <c r="M752" t="s">
        <v>54</v>
      </c>
      <c r="N752" t="s">
        <v>22</v>
      </c>
      <c r="O752">
        <f t="shared" si="101"/>
        <v>2044.6</v>
      </c>
      <c r="P752">
        <f t="shared" si="102"/>
        <v>1717.4639999999999</v>
      </c>
      <c r="Q752">
        <f t="shared" si="103"/>
        <v>1975775.7839999988</v>
      </c>
      <c r="T752">
        <f t="shared" si="104"/>
        <v>6557.4564173228364</v>
      </c>
      <c r="U752">
        <f t="shared" si="105"/>
        <v>327.13599999999997</v>
      </c>
      <c r="V752" s="4">
        <f t="shared" si="106"/>
        <v>3.1301966154749096E-2</v>
      </c>
      <c r="W752">
        <f t="shared" si="107"/>
        <v>1</v>
      </c>
      <c r="X752">
        <f t="shared" si="108"/>
        <v>0</v>
      </c>
      <c r="Y752">
        <f t="shared" si="109"/>
        <v>0</v>
      </c>
    </row>
    <row r="753" spans="1:25" x14ac:dyDescent="0.25">
      <c r="A753" t="s">
        <v>814</v>
      </c>
      <c r="B753" s="1">
        <v>45772</v>
      </c>
      <c r="C753" t="s">
        <v>36</v>
      </c>
      <c r="D753" t="s">
        <v>39</v>
      </c>
      <c r="E753" t="s">
        <v>61</v>
      </c>
      <c r="F753" t="s">
        <v>75</v>
      </c>
      <c r="G753">
        <v>4</v>
      </c>
      <c r="H753">
        <v>304.77999999999997</v>
      </c>
      <c r="I753">
        <v>0.2</v>
      </c>
      <c r="J753">
        <v>975.3</v>
      </c>
      <c r="K753" t="s">
        <v>41</v>
      </c>
      <c r="L753" t="s">
        <v>29</v>
      </c>
      <c r="M753" t="s">
        <v>21</v>
      </c>
      <c r="N753" t="s">
        <v>22</v>
      </c>
      <c r="O753">
        <f t="shared" si="101"/>
        <v>1219.1199999999999</v>
      </c>
      <c r="P753">
        <f t="shared" si="102"/>
        <v>975.29599999999994</v>
      </c>
      <c r="Q753">
        <f t="shared" si="103"/>
        <v>1802015.0199999986</v>
      </c>
      <c r="T753">
        <f t="shared" si="104"/>
        <v>7014.593770491806</v>
      </c>
      <c r="U753">
        <f t="shared" si="105"/>
        <v>243.82399999999996</v>
      </c>
      <c r="V753" s="4">
        <f t="shared" si="106"/>
        <v>6.5621103746965032E-2</v>
      </c>
      <c r="W753">
        <f t="shared" si="107"/>
        <v>1</v>
      </c>
      <c r="X753">
        <f t="shared" si="108"/>
        <v>0</v>
      </c>
      <c r="Y753">
        <f t="shared" si="109"/>
        <v>0</v>
      </c>
    </row>
    <row r="754" spans="1:25" x14ac:dyDescent="0.25">
      <c r="A754" t="s">
        <v>815</v>
      </c>
      <c r="B754" s="1">
        <v>45777</v>
      </c>
      <c r="C754" t="s">
        <v>24</v>
      </c>
      <c r="D754" t="s">
        <v>43</v>
      </c>
      <c r="E754" t="s">
        <v>61</v>
      </c>
      <c r="F754" t="s">
        <v>62</v>
      </c>
      <c r="G754">
        <v>5</v>
      </c>
      <c r="H754">
        <v>1329.36</v>
      </c>
      <c r="I754">
        <v>0.17</v>
      </c>
      <c r="J754">
        <v>5516.84</v>
      </c>
      <c r="K754" t="s">
        <v>41</v>
      </c>
      <c r="L754" t="s">
        <v>34</v>
      </c>
      <c r="M754" t="s">
        <v>30</v>
      </c>
      <c r="N754" t="s">
        <v>22</v>
      </c>
      <c r="O754">
        <f t="shared" si="101"/>
        <v>6646.7999999999993</v>
      </c>
      <c r="P754">
        <f t="shared" si="102"/>
        <v>5516.8439999999991</v>
      </c>
      <c r="Q754">
        <f t="shared" si="103"/>
        <v>1802015.0199999986</v>
      </c>
      <c r="T754">
        <f t="shared" si="104"/>
        <v>6557.4564173228364</v>
      </c>
      <c r="U754">
        <f t="shared" si="105"/>
        <v>1129.9560000000001</v>
      </c>
      <c r="V754" s="4">
        <f t="shared" si="106"/>
        <v>1.2788108563519288E-2</v>
      </c>
      <c r="W754">
        <f t="shared" si="107"/>
        <v>1</v>
      </c>
      <c r="X754">
        <f t="shared" si="108"/>
        <v>0</v>
      </c>
      <c r="Y754">
        <f t="shared" si="109"/>
        <v>0</v>
      </c>
    </row>
    <row r="755" spans="1:25" x14ac:dyDescent="0.25">
      <c r="A755" t="s">
        <v>816</v>
      </c>
      <c r="B755" s="1">
        <v>45787</v>
      </c>
      <c r="C755" t="s">
        <v>24</v>
      </c>
      <c r="D755" t="s">
        <v>16</v>
      </c>
      <c r="E755" t="s">
        <v>27</v>
      </c>
      <c r="F755" t="s">
        <v>28</v>
      </c>
      <c r="G755">
        <v>5</v>
      </c>
      <c r="H755">
        <v>2859.1</v>
      </c>
      <c r="I755">
        <v>0.08</v>
      </c>
      <c r="J755">
        <v>13151.86</v>
      </c>
      <c r="K755" t="s">
        <v>19</v>
      </c>
      <c r="L755" t="s">
        <v>29</v>
      </c>
      <c r="M755" t="s">
        <v>30</v>
      </c>
      <c r="N755" t="s">
        <v>88</v>
      </c>
      <c r="O755">
        <f t="shared" si="101"/>
        <v>14295.5</v>
      </c>
      <c r="P755">
        <f t="shared" si="102"/>
        <v>13151.86</v>
      </c>
      <c r="Q755">
        <f t="shared" si="103"/>
        <v>1975775.7839999988</v>
      </c>
      <c r="T755">
        <f t="shared" si="104"/>
        <v>7014.593770491806</v>
      </c>
      <c r="U755">
        <f t="shared" si="105"/>
        <v>1143.6399999999994</v>
      </c>
      <c r="V755" s="4">
        <f t="shared" si="106"/>
        <v>2.7980833129306426E-3</v>
      </c>
      <c r="W755">
        <f t="shared" si="107"/>
        <v>0</v>
      </c>
      <c r="X755">
        <f t="shared" si="108"/>
        <v>0</v>
      </c>
      <c r="Y755">
        <f t="shared" si="109"/>
        <v>1</v>
      </c>
    </row>
    <row r="756" spans="1:25" x14ac:dyDescent="0.25">
      <c r="A756" t="s">
        <v>817</v>
      </c>
      <c r="B756" s="1">
        <v>45722</v>
      </c>
      <c r="C756" t="s">
        <v>48</v>
      </c>
      <c r="D756" t="s">
        <v>39</v>
      </c>
      <c r="E756" t="s">
        <v>27</v>
      </c>
      <c r="F756" t="s">
        <v>28</v>
      </c>
      <c r="G756">
        <v>5</v>
      </c>
      <c r="H756">
        <v>4791.34</v>
      </c>
      <c r="I756">
        <v>0.08</v>
      </c>
      <c r="J756">
        <v>22040.16</v>
      </c>
      <c r="K756" t="s">
        <v>19</v>
      </c>
      <c r="L756" t="s">
        <v>29</v>
      </c>
      <c r="M756" t="s">
        <v>21</v>
      </c>
      <c r="N756" t="s">
        <v>22</v>
      </c>
      <c r="O756">
        <f t="shared" si="101"/>
        <v>23956.7</v>
      </c>
      <c r="P756">
        <f t="shared" si="102"/>
        <v>22040.164000000001</v>
      </c>
      <c r="Q756">
        <f t="shared" si="103"/>
        <v>1975775.7839999988</v>
      </c>
      <c r="T756">
        <f t="shared" si="104"/>
        <v>7014.593770491806</v>
      </c>
      <c r="U756">
        <f t="shared" si="105"/>
        <v>1916.5360000000001</v>
      </c>
      <c r="V756" s="4">
        <f t="shared" si="106"/>
        <v>1.6696790459453932E-3</v>
      </c>
      <c r="W756">
        <f t="shared" si="107"/>
        <v>1</v>
      </c>
      <c r="X756">
        <f t="shared" si="108"/>
        <v>0</v>
      </c>
      <c r="Y756">
        <f t="shared" si="109"/>
        <v>0</v>
      </c>
    </row>
    <row r="757" spans="1:25" x14ac:dyDescent="0.25">
      <c r="A757" t="s">
        <v>818</v>
      </c>
      <c r="B757" s="1">
        <v>45750</v>
      </c>
      <c r="C757" t="s">
        <v>52</v>
      </c>
      <c r="D757" t="s">
        <v>43</v>
      </c>
      <c r="E757" t="s">
        <v>49</v>
      </c>
      <c r="F757" t="s">
        <v>53</v>
      </c>
      <c r="G757">
        <v>2</v>
      </c>
      <c r="H757">
        <v>2353.02</v>
      </c>
      <c r="I757">
        <v>0.15</v>
      </c>
      <c r="J757">
        <v>4000.13</v>
      </c>
      <c r="K757" t="s">
        <v>46</v>
      </c>
      <c r="L757" t="s">
        <v>34</v>
      </c>
      <c r="M757" t="s">
        <v>54</v>
      </c>
      <c r="N757" t="s">
        <v>22</v>
      </c>
      <c r="O757">
        <f t="shared" si="101"/>
        <v>4706.04</v>
      </c>
      <c r="P757">
        <f t="shared" si="102"/>
        <v>4000.134</v>
      </c>
      <c r="Q757">
        <f t="shared" si="103"/>
        <v>1954015.6870999979</v>
      </c>
      <c r="T757">
        <f t="shared" si="104"/>
        <v>6557.4564173228364</v>
      </c>
      <c r="U757">
        <f t="shared" si="105"/>
        <v>705.90599999999995</v>
      </c>
      <c r="V757" s="4">
        <f t="shared" si="106"/>
        <v>6.3747864446541038E-3</v>
      </c>
      <c r="W757">
        <f t="shared" si="107"/>
        <v>1</v>
      </c>
      <c r="X757">
        <f t="shared" si="108"/>
        <v>0</v>
      </c>
      <c r="Y757">
        <f t="shared" si="109"/>
        <v>0</v>
      </c>
    </row>
    <row r="758" spans="1:25" x14ac:dyDescent="0.25">
      <c r="A758" t="s">
        <v>819</v>
      </c>
      <c r="B758" s="1">
        <v>45745</v>
      </c>
      <c r="C758" t="s">
        <v>24</v>
      </c>
      <c r="D758" t="s">
        <v>25</v>
      </c>
      <c r="E758" t="s">
        <v>17</v>
      </c>
      <c r="F758" t="s">
        <v>40</v>
      </c>
      <c r="G758">
        <v>2</v>
      </c>
      <c r="H758">
        <v>2124.5</v>
      </c>
      <c r="I758">
        <v>0.22</v>
      </c>
      <c r="J758">
        <v>3314.22</v>
      </c>
      <c r="K758" t="s">
        <v>58</v>
      </c>
      <c r="L758" t="s">
        <v>29</v>
      </c>
      <c r="M758" t="s">
        <v>21</v>
      </c>
      <c r="N758" t="s">
        <v>88</v>
      </c>
      <c r="O758">
        <f t="shared" si="101"/>
        <v>4249</v>
      </c>
      <c r="P758">
        <f t="shared" si="102"/>
        <v>3314.2200000000003</v>
      </c>
      <c r="Q758">
        <f t="shared" si="103"/>
        <v>2058812.7634000003</v>
      </c>
      <c r="T758">
        <f t="shared" si="104"/>
        <v>7014.593770491806</v>
      </c>
      <c r="U758">
        <f t="shared" si="105"/>
        <v>934.77999999999975</v>
      </c>
      <c r="V758" s="4">
        <f t="shared" si="106"/>
        <v>1.0355377735937869E-2</v>
      </c>
      <c r="W758">
        <f t="shared" si="107"/>
        <v>0</v>
      </c>
      <c r="X758">
        <f t="shared" si="108"/>
        <v>0</v>
      </c>
      <c r="Y758">
        <f t="shared" si="109"/>
        <v>1</v>
      </c>
    </row>
    <row r="759" spans="1:25" x14ac:dyDescent="0.25">
      <c r="A759" t="s">
        <v>820</v>
      </c>
      <c r="B759" s="1">
        <v>45745</v>
      </c>
      <c r="C759" t="s">
        <v>24</v>
      </c>
      <c r="D759" t="s">
        <v>39</v>
      </c>
      <c r="E759" t="s">
        <v>27</v>
      </c>
      <c r="F759" t="s">
        <v>79</v>
      </c>
      <c r="G759">
        <v>4</v>
      </c>
      <c r="H759">
        <v>3394</v>
      </c>
      <c r="I759">
        <v>0.09</v>
      </c>
      <c r="J759">
        <v>12354.16</v>
      </c>
      <c r="K759" t="s">
        <v>33</v>
      </c>
      <c r="L759" t="s">
        <v>20</v>
      </c>
      <c r="M759" t="s">
        <v>30</v>
      </c>
      <c r="N759" t="s">
        <v>22</v>
      </c>
      <c r="O759">
        <f t="shared" si="101"/>
        <v>13576</v>
      </c>
      <c r="P759">
        <f t="shared" si="102"/>
        <v>12354.16</v>
      </c>
      <c r="Q759">
        <f t="shared" si="103"/>
        <v>1975775.7839999988</v>
      </c>
      <c r="T759">
        <f t="shared" si="104"/>
        <v>6400.6183730158691</v>
      </c>
      <c r="U759">
        <f t="shared" si="105"/>
        <v>1221.8400000000001</v>
      </c>
      <c r="V759" s="4">
        <f t="shared" si="106"/>
        <v>2.6517383618149676E-3</v>
      </c>
      <c r="W759">
        <f t="shared" si="107"/>
        <v>1</v>
      </c>
      <c r="X759">
        <f t="shared" si="108"/>
        <v>0</v>
      </c>
      <c r="Y759">
        <f t="shared" si="109"/>
        <v>0</v>
      </c>
    </row>
    <row r="760" spans="1:25" x14ac:dyDescent="0.25">
      <c r="A760" t="s">
        <v>821</v>
      </c>
      <c r="B760" s="1">
        <v>45791</v>
      </c>
      <c r="C760" t="s">
        <v>48</v>
      </c>
      <c r="D760" t="s">
        <v>39</v>
      </c>
      <c r="E760" t="s">
        <v>17</v>
      </c>
      <c r="F760" t="s">
        <v>18</v>
      </c>
      <c r="G760">
        <v>4</v>
      </c>
      <c r="H760">
        <v>145.88</v>
      </c>
      <c r="I760">
        <v>0.19</v>
      </c>
      <c r="J760">
        <v>472.65</v>
      </c>
      <c r="K760" t="s">
        <v>46</v>
      </c>
      <c r="L760" t="s">
        <v>20</v>
      </c>
      <c r="M760" t="s">
        <v>30</v>
      </c>
      <c r="N760" t="s">
        <v>22</v>
      </c>
      <c r="O760">
        <f t="shared" si="101"/>
        <v>583.52</v>
      </c>
      <c r="P760">
        <f t="shared" si="102"/>
        <v>472.65120000000002</v>
      </c>
      <c r="Q760">
        <f t="shared" si="103"/>
        <v>2058812.7634000003</v>
      </c>
      <c r="T760">
        <f t="shared" si="104"/>
        <v>6400.6183730158691</v>
      </c>
      <c r="U760">
        <f t="shared" si="105"/>
        <v>110.86879999999996</v>
      </c>
      <c r="V760" s="4">
        <f t="shared" si="106"/>
        <v>0.13024403619413216</v>
      </c>
      <c r="W760">
        <f t="shared" si="107"/>
        <v>1</v>
      </c>
      <c r="X760">
        <f t="shared" si="108"/>
        <v>0</v>
      </c>
      <c r="Y760">
        <f t="shared" si="109"/>
        <v>0</v>
      </c>
    </row>
    <row r="761" spans="1:25" x14ac:dyDescent="0.25">
      <c r="A761" t="s">
        <v>822</v>
      </c>
      <c r="B761" s="1">
        <v>45701</v>
      </c>
      <c r="C761" t="s">
        <v>52</v>
      </c>
      <c r="D761" t="s">
        <v>43</v>
      </c>
      <c r="E761" t="s">
        <v>27</v>
      </c>
      <c r="F761" t="s">
        <v>28</v>
      </c>
      <c r="G761">
        <v>3</v>
      </c>
      <c r="H761">
        <v>280.3</v>
      </c>
      <c r="I761">
        <v>0.12</v>
      </c>
      <c r="J761">
        <v>739.99</v>
      </c>
      <c r="K761" t="s">
        <v>19</v>
      </c>
      <c r="L761" t="s">
        <v>34</v>
      </c>
      <c r="M761" t="s">
        <v>21</v>
      </c>
      <c r="N761" t="s">
        <v>22</v>
      </c>
      <c r="O761">
        <f t="shared" si="101"/>
        <v>840.90000000000009</v>
      </c>
      <c r="P761">
        <f t="shared" si="102"/>
        <v>739.99200000000008</v>
      </c>
      <c r="Q761">
        <f t="shared" si="103"/>
        <v>1975775.7839999988</v>
      </c>
      <c r="T761">
        <f t="shared" si="104"/>
        <v>6557.4564173228364</v>
      </c>
      <c r="U761">
        <f t="shared" si="105"/>
        <v>100.90800000000002</v>
      </c>
      <c r="V761" s="4">
        <f t="shared" si="106"/>
        <v>4.2811273635390647E-2</v>
      </c>
      <c r="W761">
        <f t="shared" si="107"/>
        <v>1</v>
      </c>
      <c r="X761">
        <f t="shared" si="108"/>
        <v>0</v>
      </c>
      <c r="Y761">
        <f t="shared" si="109"/>
        <v>0</v>
      </c>
    </row>
    <row r="762" spans="1:25" x14ac:dyDescent="0.25">
      <c r="A762" t="s">
        <v>823</v>
      </c>
      <c r="B762" s="1">
        <v>45759</v>
      </c>
      <c r="C762" t="s">
        <v>15</v>
      </c>
      <c r="D762" t="s">
        <v>43</v>
      </c>
      <c r="E762" t="s">
        <v>49</v>
      </c>
      <c r="F762" t="s">
        <v>56</v>
      </c>
      <c r="G762">
        <v>4</v>
      </c>
      <c r="H762">
        <v>935.34</v>
      </c>
      <c r="I762">
        <v>0.05</v>
      </c>
      <c r="J762">
        <v>3554.29</v>
      </c>
      <c r="K762" t="s">
        <v>33</v>
      </c>
      <c r="L762" t="s">
        <v>29</v>
      </c>
      <c r="M762" t="s">
        <v>21</v>
      </c>
      <c r="N762" t="s">
        <v>22</v>
      </c>
      <c r="O762">
        <f t="shared" si="101"/>
        <v>3741.36</v>
      </c>
      <c r="P762">
        <f t="shared" si="102"/>
        <v>3554.2919999999999</v>
      </c>
      <c r="Q762">
        <f t="shared" si="103"/>
        <v>1954015.6870999979</v>
      </c>
      <c r="T762">
        <f t="shared" si="104"/>
        <v>7014.593770491806</v>
      </c>
      <c r="U762">
        <f t="shared" si="105"/>
        <v>187.06800000000021</v>
      </c>
      <c r="V762" s="4">
        <f t="shared" si="106"/>
        <v>5.3456497102657855E-3</v>
      </c>
      <c r="W762">
        <f t="shared" si="107"/>
        <v>1</v>
      </c>
      <c r="X762">
        <f t="shared" si="108"/>
        <v>0</v>
      </c>
      <c r="Y762">
        <f t="shared" si="109"/>
        <v>0</v>
      </c>
    </row>
    <row r="763" spans="1:25" x14ac:dyDescent="0.25">
      <c r="A763" t="s">
        <v>824</v>
      </c>
      <c r="B763" s="1">
        <v>45751</v>
      </c>
      <c r="C763" t="s">
        <v>52</v>
      </c>
      <c r="D763" t="s">
        <v>43</v>
      </c>
      <c r="E763" t="s">
        <v>61</v>
      </c>
      <c r="F763" t="s">
        <v>62</v>
      </c>
      <c r="G763">
        <v>2</v>
      </c>
      <c r="H763">
        <v>4416.92</v>
      </c>
      <c r="I763">
        <v>0.18</v>
      </c>
      <c r="J763">
        <v>7243.75</v>
      </c>
      <c r="K763" t="s">
        <v>46</v>
      </c>
      <c r="L763" t="s">
        <v>29</v>
      </c>
      <c r="M763" t="s">
        <v>30</v>
      </c>
      <c r="N763" t="s">
        <v>88</v>
      </c>
      <c r="O763">
        <f t="shared" si="101"/>
        <v>8833.84</v>
      </c>
      <c r="P763">
        <f t="shared" si="102"/>
        <v>7243.7488000000003</v>
      </c>
      <c r="Q763">
        <f t="shared" si="103"/>
        <v>1802015.0199999986</v>
      </c>
      <c r="T763">
        <f t="shared" si="104"/>
        <v>7014.593770491806</v>
      </c>
      <c r="U763">
        <f t="shared" si="105"/>
        <v>1590.0911999999998</v>
      </c>
      <c r="V763" s="4">
        <f t="shared" si="106"/>
        <v>4.0752379486157777E-3</v>
      </c>
      <c r="W763">
        <f t="shared" si="107"/>
        <v>0</v>
      </c>
      <c r="X763">
        <f t="shared" si="108"/>
        <v>0</v>
      </c>
      <c r="Y763">
        <f t="shared" si="109"/>
        <v>1</v>
      </c>
    </row>
    <row r="764" spans="1:25" x14ac:dyDescent="0.25">
      <c r="A764" t="s">
        <v>825</v>
      </c>
      <c r="B764" s="1">
        <v>45814</v>
      </c>
      <c r="C764" t="s">
        <v>36</v>
      </c>
      <c r="D764" t="s">
        <v>39</v>
      </c>
      <c r="E764" t="s">
        <v>17</v>
      </c>
      <c r="F764" t="s">
        <v>32</v>
      </c>
      <c r="G764">
        <v>4</v>
      </c>
      <c r="H764">
        <v>3240.73</v>
      </c>
      <c r="I764">
        <v>0.24</v>
      </c>
      <c r="J764">
        <v>9851.82</v>
      </c>
      <c r="K764" t="s">
        <v>41</v>
      </c>
      <c r="L764" t="s">
        <v>20</v>
      </c>
      <c r="M764" t="s">
        <v>54</v>
      </c>
      <c r="N764" t="s">
        <v>22</v>
      </c>
      <c r="O764">
        <f t="shared" si="101"/>
        <v>12962.92</v>
      </c>
      <c r="P764">
        <f t="shared" si="102"/>
        <v>9851.8191999999999</v>
      </c>
      <c r="Q764">
        <f t="shared" si="103"/>
        <v>2058812.7634000003</v>
      </c>
      <c r="T764">
        <f t="shared" si="104"/>
        <v>6400.6183730158691</v>
      </c>
      <c r="U764">
        <f t="shared" si="105"/>
        <v>3111.1008000000002</v>
      </c>
      <c r="V764" s="4">
        <f t="shared" si="106"/>
        <v>7.4057388304486953E-3</v>
      </c>
      <c r="W764">
        <f t="shared" si="107"/>
        <v>1</v>
      </c>
      <c r="X764">
        <f t="shared" si="108"/>
        <v>0</v>
      </c>
      <c r="Y764">
        <f t="shared" si="109"/>
        <v>0</v>
      </c>
    </row>
    <row r="765" spans="1:25" x14ac:dyDescent="0.25">
      <c r="A765" t="s">
        <v>826</v>
      </c>
      <c r="B765" s="1">
        <v>45834</v>
      </c>
      <c r="C765" t="s">
        <v>24</v>
      </c>
      <c r="D765" t="s">
        <v>43</v>
      </c>
      <c r="E765" t="s">
        <v>49</v>
      </c>
      <c r="F765" t="s">
        <v>53</v>
      </c>
      <c r="G765">
        <v>4</v>
      </c>
      <c r="H765">
        <v>1871.21</v>
      </c>
      <c r="I765">
        <v>0.19</v>
      </c>
      <c r="J765">
        <v>6062.72</v>
      </c>
      <c r="K765" t="s">
        <v>33</v>
      </c>
      <c r="L765" t="s">
        <v>34</v>
      </c>
      <c r="M765" t="s">
        <v>21</v>
      </c>
      <c r="N765" t="s">
        <v>22</v>
      </c>
      <c r="O765">
        <f t="shared" si="101"/>
        <v>7484.84</v>
      </c>
      <c r="P765">
        <f t="shared" si="102"/>
        <v>6062.7204000000002</v>
      </c>
      <c r="Q765">
        <f t="shared" si="103"/>
        <v>1954015.6870999979</v>
      </c>
      <c r="T765">
        <f t="shared" si="104"/>
        <v>6557.4564173228364</v>
      </c>
      <c r="U765">
        <f t="shared" si="105"/>
        <v>1422.1196</v>
      </c>
      <c r="V765" s="4">
        <f t="shared" si="106"/>
        <v>1.0153857664292089E-2</v>
      </c>
      <c r="W765">
        <f t="shared" si="107"/>
        <v>1</v>
      </c>
      <c r="X765">
        <f t="shared" si="108"/>
        <v>0</v>
      </c>
      <c r="Y765">
        <f t="shared" si="109"/>
        <v>0</v>
      </c>
    </row>
    <row r="766" spans="1:25" x14ac:dyDescent="0.25">
      <c r="A766" t="s">
        <v>827</v>
      </c>
      <c r="B766" s="1">
        <v>45814</v>
      </c>
      <c r="C766" t="s">
        <v>15</v>
      </c>
      <c r="D766" t="s">
        <v>43</v>
      </c>
      <c r="E766" t="s">
        <v>49</v>
      </c>
      <c r="F766" t="s">
        <v>50</v>
      </c>
      <c r="G766">
        <v>2</v>
      </c>
      <c r="H766">
        <v>1740.06</v>
      </c>
      <c r="I766">
        <v>0.22</v>
      </c>
      <c r="J766">
        <v>2714.49</v>
      </c>
      <c r="K766" t="s">
        <v>58</v>
      </c>
      <c r="L766" t="s">
        <v>34</v>
      </c>
      <c r="M766" t="s">
        <v>54</v>
      </c>
      <c r="N766" t="s">
        <v>59</v>
      </c>
      <c r="O766">
        <f t="shared" si="101"/>
        <v>3480.12</v>
      </c>
      <c r="P766">
        <f t="shared" si="102"/>
        <v>2714.4935999999998</v>
      </c>
      <c r="Q766">
        <f t="shared" si="103"/>
        <v>1954015.6870999979</v>
      </c>
      <c r="T766">
        <f t="shared" si="104"/>
        <v>6557.4564173228364</v>
      </c>
      <c r="U766">
        <f t="shared" si="105"/>
        <v>765.6264000000001</v>
      </c>
      <c r="V766" s="4">
        <f t="shared" si="106"/>
        <v>1.2643242187051019E-2</v>
      </c>
      <c r="W766">
        <f t="shared" si="107"/>
        <v>0</v>
      </c>
      <c r="X766">
        <f t="shared" si="108"/>
        <v>0</v>
      </c>
      <c r="Y766">
        <f t="shared" si="109"/>
        <v>0</v>
      </c>
    </row>
    <row r="767" spans="1:25" x14ac:dyDescent="0.25">
      <c r="A767" t="s">
        <v>828</v>
      </c>
      <c r="B767" s="1">
        <v>45802</v>
      </c>
      <c r="C767" t="s">
        <v>52</v>
      </c>
      <c r="D767" t="s">
        <v>16</v>
      </c>
      <c r="E767" t="s">
        <v>49</v>
      </c>
      <c r="F767" t="s">
        <v>56</v>
      </c>
      <c r="G767">
        <v>3</v>
      </c>
      <c r="H767">
        <v>1622.95</v>
      </c>
      <c r="I767">
        <v>0.16</v>
      </c>
      <c r="J767">
        <v>4089.83</v>
      </c>
      <c r="K767" t="s">
        <v>19</v>
      </c>
      <c r="L767" t="s">
        <v>20</v>
      </c>
      <c r="M767" t="s">
        <v>54</v>
      </c>
      <c r="N767" t="s">
        <v>22</v>
      </c>
      <c r="O767">
        <f t="shared" si="101"/>
        <v>4868.8500000000004</v>
      </c>
      <c r="P767">
        <f t="shared" si="102"/>
        <v>4089.8340000000003</v>
      </c>
      <c r="Q767">
        <f t="shared" si="103"/>
        <v>1954015.6870999979</v>
      </c>
      <c r="T767">
        <f t="shared" si="104"/>
        <v>6400.6183730158691</v>
      </c>
      <c r="U767">
        <f t="shared" si="105"/>
        <v>779.01600000000008</v>
      </c>
      <c r="V767" s="4">
        <f t="shared" si="106"/>
        <v>9.8585908376721404E-3</v>
      </c>
      <c r="W767">
        <f t="shared" si="107"/>
        <v>1</v>
      </c>
      <c r="X767">
        <f t="shared" si="108"/>
        <v>0</v>
      </c>
      <c r="Y767">
        <f t="shared" si="109"/>
        <v>0</v>
      </c>
    </row>
    <row r="768" spans="1:25" x14ac:dyDescent="0.25">
      <c r="A768" t="s">
        <v>829</v>
      </c>
      <c r="B768" s="1">
        <v>45692</v>
      </c>
      <c r="C768" t="s">
        <v>15</v>
      </c>
      <c r="D768" t="s">
        <v>39</v>
      </c>
      <c r="E768" t="s">
        <v>17</v>
      </c>
      <c r="F768" t="s">
        <v>32</v>
      </c>
      <c r="G768">
        <v>4</v>
      </c>
      <c r="H768">
        <v>1267.96</v>
      </c>
      <c r="I768">
        <v>0.09</v>
      </c>
      <c r="J768">
        <v>4615.37</v>
      </c>
      <c r="K768" t="s">
        <v>19</v>
      </c>
      <c r="L768" t="s">
        <v>20</v>
      </c>
      <c r="M768" t="s">
        <v>54</v>
      </c>
      <c r="N768" t="s">
        <v>22</v>
      </c>
      <c r="O768">
        <f t="shared" si="101"/>
        <v>5071.84</v>
      </c>
      <c r="P768">
        <f t="shared" si="102"/>
        <v>4615.3744000000006</v>
      </c>
      <c r="Q768">
        <f t="shared" si="103"/>
        <v>2058812.7634000003</v>
      </c>
      <c r="T768">
        <f t="shared" si="104"/>
        <v>6400.6183730158691</v>
      </c>
      <c r="U768">
        <f t="shared" si="105"/>
        <v>456.46559999999954</v>
      </c>
      <c r="V768" s="4">
        <f t="shared" si="106"/>
        <v>7.0980157102747713E-3</v>
      </c>
      <c r="W768">
        <f t="shared" si="107"/>
        <v>1</v>
      </c>
      <c r="X768">
        <f t="shared" si="108"/>
        <v>0</v>
      </c>
      <c r="Y768">
        <f t="shared" si="109"/>
        <v>0</v>
      </c>
    </row>
    <row r="769" spans="1:25" x14ac:dyDescent="0.25">
      <c r="A769" t="s">
        <v>830</v>
      </c>
      <c r="B769" s="1">
        <v>45787</v>
      </c>
      <c r="C769" t="s">
        <v>36</v>
      </c>
      <c r="D769" t="s">
        <v>16</v>
      </c>
      <c r="E769" t="s">
        <v>61</v>
      </c>
      <c r="F769" t="s">
        <v>62</v>
      </c>
      <c r="G769">
        <v>1</v>
      </c>
      <c r="H769">
        <v>3164.21</v>
      </c>
      <c r="I769">
        <v>0.14000000000000001</v>
      </c>
      <c r="J769">
        <v>2721.22</v>
      </c>
      <c r="K769" t="s">
        <v>33</v>
      </c>
      <c r="L769" t="s">
        <v>34</v>
      </c>
      <c r="M769" t="s">
        <v>54</v>
      </c>
      <c r="N769" t="s">
        <v>37</v>
      </c>
      <c r="O769">
        <f t="shared" si="101"/>
        <v>3164.21</v>
      </c>
      <c r="P769">
        <f t="shared" si="102"/>
        <v>2721.2206000000001</v>
      </c>
      <c r="Q769">
        <f t="shared" si="103"/>
        <v>1802015.0199999986</v>
      </c>
      <c r="T769">
        <f t="shared" si="104"/>
        <v>6557.4564173228364</v>
      </c>
      <c r="U769">
        <f t="shared" si="105"/>
        <v>442.98939999999993</v>
      </c>
      <c r="V769" s="4">
        <f t="shared" si="106"/>
        <v>4.4244851005464242E-3</v>
      </c>
      <c r="W769">
        <f t="shared" si="107"/>
        <v>0</v>
      </c>
      <c r="X769">
        <f t="shared" si="108"/>
        <v>1</v>
      </c>
      <c r="Y769">
        <f t="shared" si="109"/>
        <v>0</v>
      </c>
    </row>
    <row r="770" spans="1:25" x14ac:dyDescent="0.25">
      <c r="A770" t="s">
        <v>831</v>
      </c>
      <c r="B770" s="1">
        <v>45676</v>
      </c>
      <c r="C770" t="s">
        <v>24</v>
      </c>
      <c r="D770" t="s">
        <v>16</v>
      </c>
      <c r="E770" t="s">
        <v>49</v>
      </c>
      <c r="F770" t="s">
        <v>53</v>
      </c>
      <c r="G770">
        <v>4</v>
      </c>
      <c r="H770">
        <v>368.47</v>
      </c>
      <c r="I770">
        <v>0.15</v>
      </c>
      <c r="J770">
        <v>1252.8</v>
      </c>
      <c r="K770" t="s">
        <v>19</v>
      </c>
      <c r="L770" t="s">
        <v>20</v>
      </c>
      <c r="M770" t="s">
        <v>30</v>
      </c>
      <c r="N770" t="s">
        <v>22</v>
      </c>
      <c r="O770">
        <f t="shared" ref="O770:O833" si="110">G:G*H:H</f>
        <v>1473.88</v>
      </c>
      <c r="P770">
        <f t="shared" ref="P770:P833" si="111">O:O*(1-I:I)</f>
        <v>1252.798</v>
      </c>
      <c r="Q770">
        <f t="shared" ref="Q770:Q833" si="112">SUMIF(E:E,E770,P:P)</f>
        <v>1954015.6870999979</v>
      </c>
      <c r="T770">
        <f t="shared" ref="T770:T833" si="113">AVERAGEIF(L:L,L770,J:J)</f>
        <v>6400.6183730158691</v>
      </c>
      <c r="U770">
        <f t="shared" ref="U770:U833" si="114">O770-P770</f>
        <v>221.08200000000011</v>
      </c>
      <c r="V770" s="4">
        <f t="shared" si="106"/>
        <v>4.0708877249165464E-2</v>
      </c>
      <c r="W770">
        <f t="shared" si="107"/>
        <v>1</v>
      </c>
      <c r="X770">
        <f t="shared" si="108"/>
        <v>0</v>
      </c>
      <c r="Y770">
        <f t="shared" si="109"/>
        <v>0</v>
      </c>
    </row>
    <row r="771" spans="1:25" x14ac:dyDescent="0.25">
      <c r="A771" t="s">
        <v>832</v>
      </c>
      <c r="B771" s="1">
        <v>45715</v>
      </c>
      <c r="C771" t="s">
        <v>15</v>
      </c>
      <c r="D771" t="s">
        <v>16</v>
      </c>
      <c r="E771" t="s">
        <v>17</v>
      </c>
      <c r="F771" t="s">
        <v>18</v>
      </c>
      <c r="G771">
        <v>1</v>
      </c>
      <c r="H771">
        <v>3124.78</v>
      </c>
      <c r="I771">
        <v>0.1</v>
      </c>
      <c r="J771">
        <v>2812.3</v>
      </c>
      <c r="K771" t="s">
        <v>41</v>
      </c>
      <c r="L771" t="s">
        <v>34</v>
      </c>
      <c r="M771" t="s">
        <v>21</v>
      </c>
      <c r="N771" t="s">
        <v>22</v>
      </c>
      <c r="O771">
        <f t="shared" si="110"/>
        <v>3124.78</v>
      </c>
      <c r="P771">
        <f t="shared" si="111"/>
        <v>2812.3020000000001</v>
      </c>
      <c r="Q771">
        <f t="shared" si="112"/>
        <v>2058812.7634000003</v>
      </c>
      <c r="T771">
        <f t="shared" si="113"/>
        <v>6557.4564173228364</v>
      </c>
      <c r="U771">
        <f t="shared" si="114"/>
        <v>312.47800000000007</v>
      </c>
      <c r="V771" s="4">
        <f t="shared" ref="V771:V834" si="115">I771/H771*100</f>
        <v>3.2002252958608286E-3</v>
      </c>
      <c r="W771">
        <f t="shared" ref="W771:W834" si="116">IF(N771="Delivered",1,0)</f>
        <v>1</v>
      </c>
      <c r="X771">
        <f t="shared" ref="X771:X834" si="117">IF(N771="Returned",1,0)</f>
        <v>0</v>
      </c>
      <c r="Y771">
        <f t="shared" ref="Y771:Y834" si="118">IF(N771="Cancelled",1,0)</f>
        <v>0</v>
      </c>
    </row>
    <row r="772" spans="1:25" x14ac:dyDescent="0.25">
      <c r="A772" t="s">
        <v>833</v>
      </c>
      <c r="B772" s="1">
        <v>45760</v>
      </c>
      <c r="C772" t="s">
        <v>36</v>
      </c>
      <c r="D772" t="s">
        <v>25</v>
      </c>
      <c r="E772" t="s">
        <v>49</v>
      </c>
      <c r="F772" t="s">
        <v>50</v>
      </c>
      <c r="G772">
        <v>3</v>
      </c>
      <c r="H772">
        <v>3289.51</v>
      </c>
      <c r="I772">
        <v>0.17</v>
      </c>
      <c r="J772">
        <v>8190.88</v>
      </c>
      <c r="K772" t="s">
        <v>33</v>
      </c>
      <c r="L772" t="s">
        <v>20</v>
      </c>
      <c r="M772" t="s">
        <v>54</v>
      </c>
      <c r="N772" t="s">
        <v>22</v>
      </c>
      <c r="O772">
        <f t="shared" si="110"/>
        <v>9868.5300000000007</v>
      </c>
      <c r="P772">
        <f t="shared" si="111"/>
        <v>8190.8798999999999</v>
      </c>
      <c r="Q772">
        <f t="shared" si="112"/>
        <v>1954015.6870999979</v>
      </c>
      <c r="T772">
        <f t="shared" si="113"/>
        <v>6400.6183730158691</v>
      </c>
      <c r="U772">
        <f t="shared" si="114"/>
        <v>1677.6501000000007</v>
      </c>
      <c r="V772" s="4">
        <f t="shared" si="115"/>
        <v>5.1679429459098774E-3</v>
      </c>
      <c r="W772">
        <f t="shared" si="116"/>
        <v>1</v>
      </c>
      <c r="X772">
        <f t="shared" si="117"/>
        <v>0</v>
      </c>
      <c r="Y772">
        <f t="shared" si="118"/>
        <v>0</v>
      </c>
    </row>
    <row r="773" spans="1:25" x14ac:dyDescent="0.25">
      <c r="A773" t="s">
        <v>834</v>
      </c>
      <c r="B773" s="1">
        <v>45788</v>
      </c>
      <c r="C773" t="s">
        <v>24</v>
      </c>
      <c r="D773" t="s">
        <v>43</v>
      </c>
      <c r="E773" t="s">
        <v>27</v>
      </c>
      <c r="F773" t="s">
        <v>68</v>
      </c>
      <c r="G773">
        <v>5</v>
      </c>
      <c r="H773">
        <v>3595.17</v>
      </c>
      <c r="I773">
        <v>0.15</v>
      </c>
      <c r="J773">
        <v>15279.47</v>
      </c>
      <c r="K773" t="s">
        <v>58</v>
      </c>
      <c r="L773" t="s">
        <v>20</v>
      </c>
      <c r="M773" t="s">
        <v>54</v>
      </c>
      <c r="N773" t="s">
        <v>22</v>
      </c>
      <c r="O773">
        <f t="shared" si="110"/>
        <v>17975.849999999999</v>
      </c>
      <c r="P773">
        <f t="shared" si="111"/>
        <v>15279.472499999998</v>
      </c>
      <c r="Q773">
        <f t="shared" si="112"/>
        <v>1975775.7839999988</v>
      </c>
      <c r="T773">
        <f t="shared" si="113"/>
        <v>6400.6183730158691</v>
      </c>
      <c r="U773">
        <f t="shared" si="114"/>
        <v>2696.3775000000005</v>
      </c>
      <c r="V773" s="4">
        <f t="shared" si="115"/>
        <v>4.1722644548102036E-3</v>
      </c>
      <c r="W773">
        <f t="shared" si="116"/>
        <v>1</v>
      </c>
      <c r="X773">
        <f t="shared" si="117"/>
        <v>0</v>
      </c>
      <c r="Y773">
        <f t="shared" si="118"/>
        <v>0</v>
      </c>
    </row>
    <row r="774" spans="1:25" x14ac:dyDescent="0.25">
      <c r="A774" t="s">
        <v>835</v>
      </c>
      <c r="B774" s="1">
        <v>45782</v>
      </c>
      <c r="C774" t="s">
        <v>48</v>
      </c>
      <c r="D774" t="s">
        <v>16</v>
      </c>
      <c r="E774" t="s">
        <v>99</v>
      </c>
      <c r="F774" t="s">
        <v>111</v>
      </c>
      <c r="G774">
        <v>5</v>
      </c>
      <c r="H774">
        <v>2278.66</v>
      </c>
      <c r="I774">
        <v>0.06</v>
      </c>
      <c r="J774">
        <v>10709.7</v>
      </c>
      <c r="K774" t="s">
        <v>41</v>
      </c>
      <c r="L774" t="s">
        <v>29</v>
      </c>
      <c r="M774" t="s">
        <v>54</v>
      </c>
      <c r="N774" t="s">
        <v>22</v>
      </c>
      <c r="O774">
        <f t="shared" si="110"/>
        <v>11393.3</v>
      </c>
      <c r="P774">
        <f t="shared" si="111"/>
        <v>10709.701999999999</v>
      </c>
      <c r="Q774">
        <f t="shared" si="112"/>
        <v>2189601.9989000014</v>
      </c>
      <c r="T774">
        <f t="shared" si="113"/>
        <v>7014.593770491806</v>
      </c>
      <c r="U774">
        <f t="shared" si="114"/>
        <v>683.59799999999996</v>
      </c>
      <c r="V774" s="4">
        <f t="shared" si="115"/>
        <v>2.633126486619329E-3</v>
      </c>
      <c r="W774">
        <f t="shared" si="116"/>
        <v>1</v>
      </c>
      <c r="X774">
        <f t="shared" si="117"/>
        <v>0</v>
      </c>
      <c r="Y774">
        <f t="shared" si="118"/>
        <v>0</v>
      </c>
    </row>
    <row r="775" spans="1:25" x14ac:dyDescent="0.25">
      <c r="A775" t="s">
        <v>836</v>
      </c>
      <c r="B775" s="1">
        <v>45780</v>
      </c>
      <c r="C775" t="s">
        <v>36</v>
      </c>
      <c r="D775" t="s">
        <v>25</v>
      </c>
      <c r="E775" t="s">
        <v>27</v>
      </c>
      <c r="F775" t="s">
        <v>87</v>
      </c>
      <c r="G775">
        <v>5</v>
      </c>
      <c r="H775">
        <v>4437.59</v>
      </c>
      <c r="I775">
        <v>0.19</v>
      </c>
      <c r="J775">
        <v>17972.240000000002</v>
      </c>
      <c r="K775" t="s">
        <v>46</v>
      </c>
      <c r="L775" t="s">
        <v>34</v>
      </c>
      <c r="M775" t="s">
        <v>54</v>
      </c>
      <c r="N775" t="s">
        <v>22</v>
      </c>
      <c r="O775">
        <f t="shared" si="110"/>
        <v>22187.95</v>
      </c>
      <c r="P775">
        <f t="shared" si="111"/>
        <v>17972.239500000003</v>
      </c>
      <c r="Q775">
        <f t="shared" si="112"/>
        <v>1975775.7839999988</v>
      </c>
      <c r="T775">
        <f t="shared" si="113"/>
        <v>6557.4564173228364</v>
      </c>
      <c r="U775">
        <f t="shared" si="114"/>
        <v>4215.7104999999974</v>
      </c>
      <c r="V775" s="4">
        <f t="shared" si="115"/>
        <v>4.2816033026935795E-3</v>
      </c>
      <c r="W775">
        <f t="shared" si="116"/>
        <v>1</v>
      </c>
      <c r="X775">
        <f t="shared" si="117"/>
        <v>0</v>
      </c>
      <c r="Y775">
        <f t="shared" si="118"/>
        <v>0</v>
      </c>
    </row>
    <row r="776" spans="1:25" x14ac:dyDescent="0.25">
      <c r="A776" t="s">
        <v>837</v>
      </c>
      <c r="B776" s="1">
        <v>45725</v>
      </c>
      <c r="C776" t="s">
        <v>15</v>
      </c>
      <c r="D776" t="s">
        <v>16</v>
      </c>
      <c r="E776" t="s">
        <v>99</v>
      </c>
      <c r="F776" t="s">
        <v>111</v>
      </c>
      <c r="G776">
        <v>5</v>
      </c>
      <c r="H776">
        <v>3322.62</v>
      </c>
      <c r="I776">
        <v>0.04</v>
      </c>
      <c r="J776">
        <v>15948.58</v>
      </c>
      <c r="K776" t="s">
        <v>58</v>
      </c>
      <c r="L776" t="s">
        <v>29</v>
      </c>
      <c r="M776" t="s">
        <v>54</v>
      </c>
      <c r="N776" t="s">
        <v>22</v>
      </c>
      <c r="O776">
        <f t="shared" si="110"/>
        <v>16613.099999999999</v>
      </c>
      <c r="P776">
        <f t="shared" si="111"/>
        <v>15948.575999999997</v>
      </c>
      <c r="Q776">
        <f t="shared" si="112"/>
        <v>2189601.9989000014</v>
      </c>
      <c r="T776">
        <f t="shared" si="113"/>
        <v>7014.593770491806</v>
      </c>
      <c r="U776">
        <f t="shared" si="114"/>
        <v>664.52400000000125</v>
      </c>
      <c r="V776" s="4">
        <f t="shared" si="115"/>
        <v>1.2038692357236157E-3</v>
      </c>
      <c r="W776">
        <f t="shared" si="116"/>
        <v>1</v>
      </c>
      <c r="X776">
        <f t="shared" si="117"/>
        <v>0</v>
      </c>
      <c r="Y776">
        <f t="shared" si="118"/>
        <v>0</v>
      </c>
    </row>
    <row r="777" spans="1:25" x14ac:dyDescent="0.25">
      <c r="A777" t="s">
        <v>838</v>
      </c>
      <c r="B777" s="1">
        <v>45678</v>
      </c>
      <c r="C777" t="s">
        <v>52</v>
      </c>
      <c r="D777" t="s">
        <v>39</v>
      </c>
      <c r="E777" t="s">
        <v>61</v>
      </c>
      <c r="F777" t="s">
        <v>75</v>
      </c>
      <c r="G777">
        <v>2</v>
      </c>
      <c r="H777">
        <v>3372.51</v>
      </c>
      <c r="I777">
        <v>0.17</v>
      </c>
      <c r="J777">
        <v>5598.37</v>
      </c>
      <c r="K777" t="s">
        <v>58</v>
      </c>
      <c r="L777" t="s">
        <v>34</v>
      </c>
      <c r="M777" t="s">
        <v>30</v>
      </c>
      <c r="N777" t="s">
        <v>37</v>
      </c>
      <c r="O777">
        <f t="shared" si="110"/>
        <v>6745.02</v>
      </c>
      <c r="P777">
        <f t="shared" si="111"/>
        <v>5598.3666000000003</v>
      </c>
      <c r="Q777">
        <f t="shared" si="112"/>
        <v>1802015.0199999986</v>
      </c>
      <c r="T777">
        <f t="shared" si="113"/>
        <v>6557.4564173228364</v>
      </c>
      <c r="U777">
        <f t="shared" si="114"/>
        <v>1146.6534000000001</v>
      </c>
      <c r="V777" s="4">
        <f t="shared" si="115"/>
        <v>5.0407559947931958E-3</v>
      </c>
      <c r="W777">
        <f t="shared" si="116"/>
        <v>0</v>
      </c>
      <c r="X777">
        <f t="shared" si="117"/>
        <v>1</v>
      </c>
      <c r="Y777">
        <f t="shared" si="118"/>
        <v>0</v>
      </c>
    </row>
    <row r="778" spans="1:25" x14ac:dyDescent="0.25">
      <c r="A778" t="s">
        <v>839</v>
      </c>
      <c r="B778" s="1">
        <v>45818</v>
      </c>
      <c r="C778" t="s">
        <v>36</v>
      </c>
      <c r="D778" t="s">
        <v>25</v>
      </c>
      <c r="E778" t="s">
        <v>27</v>
      </c>
      <c r="F778" t="s">
        <v>28</v>
      </c>
      <c r="G778">
        <v>3</v>
      </c>
      <c r="H778">
        <v>895.17</v>
      </c>
      <c r="I778">
        <v>0.11</v>
      </c>
      <c r="J778">
        <v>2390.1</v>
      </c>
      <c r="K778" t="s">
        <v>46</v>
      </c>
      <c r="L778" t="s">
        <v>34</v>
      </c>
      <c r="M778" t="s">
        <v>54</v>
      </c>
      <c r="N778" t="s">
        <v>22</v>
      </c>
      <c r="O778">
        <f t="shared" si="110"/>
        <v>2685.5099999999998</v>
      </c>
      <c r="P778">
        <f t="shared" si="111"/>
        <v>2390.1038999999996</v>
      </c>
      <c r="Q778">
        <f t="shared" si="112"/>
        <v>1975775.7839999988</v>
      </c>
      <c r="T778">
        <f t="shared" si="113"/>
        <v>6557.4564173228364</v>
      </c>
      <c r="U778">
        <f t="shared" si="114"/>
        <v>295.40610000000015</v>
      </c>
      <c r="V778" s="4">
        <f t="shared" si="115"/>
        <v>1.2288168727727694E-2</v>
      </c>
      <c r="W778">
        <f t="shared" si="116"/>
        <v>1</v>
      </c>
      <c r="X778">
        <f t="shared" si="117"/>
        <v>0</v>
      </c>
      <c r="Y778">
        <f t="shared" si="118"/>
        <v>0</v>
      </c>
    </row>
    <row r="779" spans="1:25" x14ac:dyDescent="0.25">
      <c r="A779" t="s">
        <v>840</v>
      </c>
      <c r="B779" s="1">
        <v>45805</v>
      </c>
      <c r="C779" t="s">
        <v>52</v>
      </c>
      <c r="D779" t="s">
        <v>25</v>
      </c>
      <c r="E779" t="s">
        <v>17</v>
      </c>
      <c r="F779" t="s">
        <v>44</v>
      </c>
      <c r="G779">
        <v>2</v>
      </c>
      <c r="H779">
        <v>1271.19</v>
      </c>
      <c r="I779">
        <v>0.18</v>
      </c>
      <c r="J779">
        <v>2084.75</v>
      </c>
      <c r="K779" t="s">
        <v>41</v>
      </c>
      <c r="L779" t="s">
        <v>29</v>
      </c>
      <c r="M779" t="s">
        <v>30</v>
      </c>
      <c r="N779" t="s">
        <v>22</v>
      </c>
      <c r="O779">
        <f t="shared" si="110"/>
        <v>2542.38</v>
      </c>
      <c r="P779">
        <f t="shared" si="111"/>
        <v>2084.7516000000001</v>
      </c>
      <c r="Q779">
        <f t="shared" si="112"/>
        <v>2058812.7634000003</v>
      </c>
      <c r="T779">
        <f t="shared" si="113"/>
        <v>7014.593770491806</v>
      </c>
      <c r="U779">
        <f t="shared" si="114"/>
        <v>457.62840000000006</v>
      </c>
      <c r="V779" s="4">
        <f t="shared" si="115"/>
        <v>1.4159960352111013E-2</v>
      </c>
      <c r="W779">
        <f t="shared" si="116"/>
        <v>1</v>
      </c>
      <c r="X779">
        <f t="shared" si="117"/>
        <v>0</v>
      </c>
      <c r="Y779">
        <f t="shared" si="118"/>
        <v>0</v>
      </c>
    </row>
    <row r="780" spans="1:25" x14ac:dyDescent="0.25">
      <c r="A780" t="s">
        <v>841</v>
      </c>
      <c r="B780" s="1">
        <v>45705</v>
      </c>
      <c r="C780" t="s">
        <v>15</v>
      </c>
      <c r="D780" t="s">
        <v>25</v>
      </c>
      <c r="E780" t="s">
        <v>61</v>
      </c>
      <c r="F780" t="s">
        <v>62</v>
      </c>
      <c r="G780">
        <v>3</v>
      </c>
      <c r="H780">
        <v>247.09</v>
      </c>
      <c r="I780">
        <v>0.03</v>
      </c>
      <c r="J780">
        <v>719.03</v>
      </c>
      <c r="K780" t="s">
        <v>58</v>
      </c>
      <c r="L780" t="s">
        <v>20</v>
      </c>
      <c r="M780" t="s">
        <v>30</v>
      </c>
      <c r="N780" t="s">
        <v>22</v>
      </c>
      <c r="O780">
        <f t="shared" si="110"/>
        <v>741.27</v>
      </c>
      <c r="P780">
        <f t="shared" si="111"/>
        <v>719.03189999999995</v>
      </c>
      <c r="Q780">
        <f t="shared" si="112"/>
        <v>1802015.0199999986</v>
      </c>
      <c r="T780">
        <f t="shared" si="113"/>
        <v>6400.6183730158691</v>
      </c>
      <c r="U780">
        <f t="shared" si="114"/>
        <v>22.238100000000031</v>
      </c>
      <c r="V780" s="4">
        <f t="shared" si="115"/>
        <v>1.2141325023270873E-2</v>
      </c>
      <c r="W780">
        <f t="shared" si="116"/>
        <v>1</v>
      </c>
      <c r="X780">
        <f t="shared" si="117"/>
        <v>0</v>
      </c>
      <c r="Y780">
        <f t="shared" si="118"/>
        <v>0</v>
      </c>
    </row>
    <row r="781" spans="1:25" x14ac:dyDescent="0.25">
      <c r="A781" t="s">
        <v>842</v>
      </c>
      <c r="B781" s="1">
        <v>45790</v>
      </c>
      <c r="C781" t="s">
        <v>24</v>
      </c>
      <c r="D781" t="s">
        <v>43</v>
      </c>
      <c r="E781" t="s">
        <v>27</v>
      </c>
      <c r="F781" t="s">
        <v>28</v>
      </c>
      <c r="G781">
        <v>2</v>
      </c>
      <c r="H781">
        <v>1492.09</v>
      </c>
      <c r="I781">
        <v>0.05</v>
      </c>
      <c r="J781">
        <v>2834.97</v>
      </c>
      <c r="K781" t="s">
        <v>58</v>
      </c>
      <c r="L781" t="s">
        <v>20</v>
      </c>
      <c r="M781" t="s">
        <v>30</v>
      </c>
      <c r="N781" t="s">
        <v>22</v>
      </c>
      <c r="O781">
        <f t="shared" si="110"/>
        <v>2984.18</v>
      </c>
      <c r="P781">
        <f t="shared" si="111"/>
        <v>2834.9709999999995</v>
      </c>
      <c r="Q781">
        <f t="shared" si="112"/>
        <v>1975775.7839999988</v>
      </c>
      <c r="T781">
        <f t="shared" si="113"/>
        <v>6400.6183730158691</v>
      </c>
      <c r="U781">
        <f t="shared" si="114"/>
        <v>149.20900000000029</v>
      </c>
      <c r="V781" s="4">
        <f t="shared" si="115"/>
        <v>3.3510042959875082E-3</v>
      </c>
      <c r="W781">
        <f t="shared" si="116"/>
        <v>1</v>
      </c>
      <c r="X781">
        <f t="shared" si="117"/>
        <v>0</v>
      </c>
      <c r="Y781">
        <f t="shared" si="118"/>
        <v>0</v>
      </c>
    </row>
    <row r="782" spans="1:25" x14ac:dyDescent="0.25">
      <c r="A782" t="s">
        <v>843</v>
      </c>
      <c r="B782" s="1">
        <v>45720</v>
      </c>
      <c r="C782" t="s">
        <v>52</v>
      </c>
      <c r="D782" t="s">
        <v>43</v>
      </c>
      <c r="E782" t="s">
        <v>27</v>
      </c>
      <c r="F782" t="s">
        <v>68</v>
      </c>
      <c r="G782">
        <v>2</v>
      </c>
      <c r="H782">
        <v>4230.12</v>
      </c>
      <c r="I782">
        <v>0.23</v>
      </c>
      <c r="J782">
        <v>6514.38</v>
      </c>
      <c r="K782" t="s">
        <v>19</v>
      </c>
      <c r="L782" t="s">
        <v>20</v>
      </c>
      <c r="M782" t="s">
        <v>54</v>
      </c>
      <c r="N782" t="s">
        <v>22</v>
      </c>
      <c r="O782">
        <f t="shared" si="110"/>
        <v>8460.24</v>
      </c>
      <c r="P782">
        <f t="shared" si="111"/>
        <v>6514.3847999999998</v>
      </c>
      <c r="Q782">
        <f t="shared" si="112"/>
        <v>1975775.7839999988</v>
      </c>
      <c r="T782">
        <f t="shared" si="113"/>
        <v>6400.6183730158691</v>
      </c>
      <c r="U782">
        <f t="shared" si="114"/>
        <v>1945.8552</v>
      </c>
      <c r="V782" s="4">
        <f t="shared" si="115"/>
        <v>5.4371979991111362E-3</v>
      </c>
      <c r="W782">
        <f t="shared" si="116"/>
        <v>1</v>
      </c>
      <c r="X782">
        <f t="shared" si="117"/>
        <v>0</v>
      </c>
      <c r="Y782">
        <f t="shared" si="118"/>
        <v>0</v>
      </c>
    </row>
    <row r="783" spans="1:25" x14ac:dyDescent="0.25">
      <c r="A783" t="s">
        <v>844</v>
      </c>
      <c r="B783" s="1">
        <v>45703</v>
      </c>
      <c r="C783" t="s">
        <v>52</v>
      </c>
      <c r="D783" t="s">
        <v>25</v>
      </c>
      <c r="E783" t="s">
        <v>17</v>
      </c>
      <c r="F783" t="s">
        <v>32</v>
      </c>
      <c r="G783">
        <v>2</v>
      </c>
      <c r="H783">
        <v>1911.24</v>
      </c>
      <c r="I783">
        <v>0.09</v>
      </c>
      <c r="J783">
        <v>3478.46</v>
      </c>
      <c r="K783" t="s">
        <v>46</v>
      </c>
      <c r="L783" t="s">
        <v>34</v>
      </c>
      <c r="M783" t="s">
        <v>54</v>
      </c>
      <c r="N783" t="s">
        <v>37</v>
      </c>
      <c r="O783">
        <f t="shared" si="110"/>
        <v>3822.48</v>
      </c>
      <c r="P783">
        <f t="shared" si="111"/>
        <v>3478.4567999999999</v>
      </c>
      <c r="Q783">
        <f t="shared" si="112"/>
        <v>2058812.7634000003</v>
      </c>
      <c r="T783">
        <f t="shared" si="113"/>
        <v>6557.4564173228364</v>
      </c>
      <c r="U783">
        <f t="shared" si="114"/>
        <v>344.02320000000009</v>
      </c>
      <c r="V783" s="4">
        <f t="shared" si="115"/>
        <v>4.7089847428894325E-3</v>
      </c>
      <c r="W783">
        <f t="shared" si="116"/>
        <v>0</v>
      </c>
      <c r="X783">
        <f t="shared" si="117"/>
        <v>1</v>
      </c>
      <c r="Y783">
        <f t="shared" si="118"/>
        <v>0</v>
      </c>
    </row>
    <row r="784" spans="1:25" x14ac:dyDescent="0.25">
      <c r="A784" t="s">
        <v>845</v>
      </c>
      <c r="B784" s="1">
        <v>45816</v>
      </c>
      <c r="C784" t="s">
        <v>52</v>
      </c>
      <c r="D784" t="s">
        <v>25</v>
      </c>
      <c r="E784" t="s">
        <v>17</v>
      </c>
      <c r="F784" t="s">
        <v>18</v>
      </c>
      <c r="G784">
        <v>2</v>
      </c>
      <c r="H784">
        <v>2709.52</v>
      </c>
      <c r="I784">
        <v>0.17</v>
      </c>
      <c r="J784">
        <v>4497.8</v>
      </c>
      <c r="K784" t="s">
        <v>19</v>
      </c>
      <c r="L784" t="s">
        <v>20</v>
      </c>
      <c r="M784" t="s">
        <v>30</v>
      </c>
      <c r="N784" t="s">
        <v>59</v>
      </c>
      <c r="O784">
        <f t="shared" si="110"/>
        <v>5419.04</v>
      </c>
      <c r="P784">
        <f t="shared" si="111"/>
        <v>4497.8031999999994</v>
      </c>
      <c r="Q784">
        <f t="shared" si="112"/>
        <v>2058812.7634000003</v>
      </c>
      <c r="T784">
        <f t="shared" si="113"/>
        <v>6400.6183730158691</v>
      </c>
      <c r="U784">
        <f t="shared" si="114"/>
        <v>921.23680000000058</v>
      </c>
      <c r="V784" s="4">
        <f t="shared" si="115"/>
        <v>6.2741740234432668E-3</v>
      </c>
      <c r="W784">
        <f t="shared" si="116"/>
        <v>0</v>
      </c>
      <c r="X784">
        <f t="shared" si="117"/>
        <v>0</v>
      </c>
      <c r="Y784">
        <f t="shared" si="118"/>
        <v>0</v>
      </c>
    </row>
    <row r="785" spans="1:25" x14ac:dyDescent="0.25">
      <c r="A785" t="s">
        <v>846</v>
      </c>
      <c r="B785" s="1">
        <v>45698</v>
      </c>
      <c r="C785" t="s">
        <v>36</v>
      </c>
      <c r="D785" t="s">
        <v>16</v>
      </c>
      <c r="E785" t="s">
        <v>61</v>
      </c>
      <c r="F785" t="s">
        <v>62</v>
      </c>
      <c r="G785">
        <v>5</v>
      </c>
      <c r="H785">
        <v>1541.5</v>
      </c>
      <c r="I785">
        <v>0.04</v>
      </c>
      <c r="J785">
        <v>7399.2</v>
      </c>
      <c r="K785" t="s">
        <v>33</v>
      </c>
      <c r="L785" t="s">
        <v>20</v>
      </c>
      <c r="M785" t="s">
        <v>54</v>
      </c>
      <c r="N785" t="s">
        <v>22</v>
      </c>
      <c r="O785">
        <f t="shared" si="110"/>
        <v>7707.5</v>
      </c>
      <c r="P785">
        <f t="shared" si="111"/>
        <v>7399.2</v>
      </c>
      <c r="Q785">
        <f t="shared" si="112"/>
        <v>1802015.0199999986</v>
      </c>
      <c r="T785">
        <f t="shared" si="113"/>
        <v>6400.6183730158691</v>
      </c>
      <c r="U785">
        <f t="shared" si="114"/>
        <v>308.30000000000018</v>
      </c>
      <c r="V785" s="4">
        <f t="shared" si="115"/>
        <v>2.5948751216347712E-3</v>
      </c>
      <c r="W785">
        <f t="shared" si="116"/>
        <v>1</v>
      </c>
      <c r="X785">
        <f t="shared" si="117"/>
        <v>0</v>
      </c>
      <c r="Y785">
        <f t="shared" si="118"/>
        <v>0</v>
      </c>
    </row>
    <row r="786" spans="1:25" x14ac:dyDescent="0.25">
      <c r="A786" t="s">
        <v>847</v>
      </c>
      <c r="B786" s="1">
        <v>45688</v>
      </c>
      <c r="C786" t="s">
        <v>36</v>
      </c>
      <c r="D786" t="s">
        <v>16</v>
      </c>
      <c r="E786" t="s">
        <v>99</v>
      </c>
      <c r="F786" t="s">
        <v>100</v>
      </c>
      <c r="G786">
        <v>2</v>
      </c>
      <c r="H786">
        <v>3663.76</v>
      </c>
      <c r="I786">
        <v>0.2</v>
      </c>
      <c r="J786">
        <v>5862.02</v>
      </c>
      <c r="K786" t="s">
        <v>33</v>
      </c>
      <c r="L786" t="s">
        <v>34</v>
      </c>
      <c r="M786" t="s">
        <v>21</v>
      </c>
      <c r="N786" t="s">
        <v>22</v>
      </c>
      <c r="O786">
        <f t="shared" si="110"/>
        <v>7327.52</v>
      </c>
      <c r="P786">
        <f t="shared" si="111"/>
        <v>5862.0160000000005</v>
      </c>
      <c r="Q786">
        <f t="shared" si="112"/>
        <v>2189601.9989000014</v>
      </c>
      <c r="T786">
        <f t="shared" si="113"/>
        <v>6557.4564173228364</v>
      </c>
      <c r="U786">
        <f t="shared" si="114"/>
        <v>1465.5039999999999</v>
      </c>
      <c r="V786" s="4">
        <f t="shared" si="115"/>
        <v>5.4588728519335324E-3</v>
      </c>
      <c r="W786">
        <f t="shared" si="116"/>
        <v>1</v>
      </c>
      <c r="X786">
        <f t="shared" si="117"/>
        <v>0</v>
      </c>
      <c r="Y786">
        <f t="shared" si="118"/>
        <v>0</v>
      </c>
    </row>
    <row r="787" spans="1:25" x14ac:dyDescent="0.25">
      <c r="A787" t="s">
        <v>848</v>
      </c>
      <c r="B787" s="1">
        <v>45664</v>
      </c>
      <c r="C787" t="s">
        <v>48</v>
      </c>
      <c r="D787" t="s">
        <v>25</v>
      </c>
      <c r="E787" t="s">
        <v>49</v>
      </c>
      <c r="F787" t="s">
        <v>53</v>
      </c>
      <c r="G787">
        <v>2</v>
      </c>
      <c r="H787">
        <v>1676.93</v>
      </c>
      <c r="I787">
        <v>0.09</v>
      </c>
      <c r="J787">
        <v>3052.01</v>
      </c>
      <c r="K787" t="s">
        <v>33</v>
      </c>
      <c r="L787" t="s">
        <v>34</v>
      </c>
      <c r="M787" t="s">
        <v>21</v>
      </c>
      <c r="N787" t="s">
        <v>22</v>
      </c>
      <c r="O787">
        <f t="shared" si="110"/>
        <v>3353.86</v>
      </c>
      <c r="P787">
        <f t="shared" si="111"/>
        <v>3052.0126</v>
      </c>
      <c r="Q787">
        <f t="shared" si="112"/>
        <v>1954015.6870999979</v>
      </c>
      <c r="T787">
        <f t="shared" si="113"/>
        <v>6557.4564173228364</v>
      </c>
      <c r="U787">
        <f t="shared" si="114"/>
        <v>301.84740000000011</v>
      </c>
      <c r="V787" s="4">
        <f t="shared" si="115"/>
        <v>5.3669503199298713E-3</v>
      </c>
      <c r="W787">
        <f t="shared" si="116"/>
        <v>1</v>
      </c>
      <c r="X787">
        <f t="shared" si="117"/>
        <v>0</v>
      </c>
      <c r="Y787">
        <f t="shared" si="118"/>
        <v>0</v>
      </c>
    </row>
    <row r="788" spans="1:25" x14ac:dyDescent="0.25">
      <c r="A788" t="s">
        <v>849</v>
      </c>
      <c r="B788" s="1">
        <v>45668</v>
      </c>
      <c r="C788" t="s">
        <v>15</v>
      </c>
      <c r="D788" t="s">
        <v>25</v>
      </c>
      <c r="E788" t="s">
        <v>49</v>
      </c>
      <c r="F788" t="s">
        <v>50</v>
      </c>
      <c r="G788">
        <v>5</v>
      </c>
      <c r="H788">
        <v>3283.71</v>
      </c>
      <c r="I788">
        <v>0.05</v>
      </c>
      <c r="J788">
        <v>15597.62</v>
      </c>
      <c r="K788" t="s">
        <v>33</v>
      </c>
      <c r="L788" t="s">
        <v>34</v>
      </c>
      <c r="M788" t="s">
        <v>54</v>
      </c>
      <c r="N788" t="s">
        <v>37</v>
      </c>
      <c r="O788">
        <f t="shared" si="110"/>
        <v>16418.55</v>
      </c>
      <c r="P788">
        <f t="shared" si="111"/>
        <v>15597.622499999998</v>
      </c>
      <c r="Q788">
        <f t="shared" si="112"/>
        <v>1954015.6870999979</v>
      </c>
      <c r="T788">
        <f t="shared" si="113"/>
        <v>6557.4564173228364</v>
      </c>
      <c r="U788">
        <f t="shared" si="114"/>
        <v>820.9275000000016</v>
      </c>
      <c r="V788" s="4">
        <f t="shared" si="115"/>
        <v>1.522667957889095E-3</v>
      </c>
      <c r="W788">
        <f t="shared" si="116"/>
        <v>0</v>
      </c>
      <c r="X788">
        <f t="shared" si="117"/>
        <v>1</v>
      </c>
      <c r="Y788">
        <f t="shared" si="118"/>
        <v>0</v>
      </c>
    </row>
    <row r="789" spans="1:25" x14ac:dyDescent="0.25">
      <c r="A789" t="s">
        <v>850</v>
      </c>
      <c r="B789" s="1">
        <v>45707</v>
      </c>
      <c r="C789" t="s">
        <v>15</v>
      </c>
      <c r="D789" t="s">
        <v>16</v>
      </c>
      <c r="E789" t="s">
        <v>49</v>
      </c>
      <c r="F789" t="s">
        <v>73</v>
      </c>
      <c r="G789">
        <v>5</v>
      </c>
      <c r="H789">
        <v>870.33</v>
      </c>
      <c r="I789">
        <v>0.21</v>
      </c>
      <c r="J789">
        <v>3437.8</v>
      </c>
      <c r="K789" t="s">
        <v>41</v>
      </c>
      <c r="L789" t="s">
        <v>34</v>
      </c>
      <c r="M789" t="s">
        <v>30</v>
      </c>
      <c r="N789" t="s">
        <v>22</v>
      </c>
      <c r="O789">
        <f t="shared" si="110"/>
        <v>4351.6500000000005</v>
      </c>
      <c r="P789">
        <f t="shared" si="111"/>
        <v>3437.8035000000004</v>
      </c>
      <c r="Q789">
        <f t="shared" si="112"/>
        <v>1954015.6870999979</v>
      </c>
      <c r="T789">
        <f t="shared" si="113"/>
        <v>6557.4564173228364</v>
      </c>
      <c r="U789">
        <f t="shared" si="114"/>
        <v>913.84650000000011</v>
      </c>
      <c r="V789" s="4">
        <f t="shared" si="115"/>
        <v>2.4128778739098963E-2</v>
      </c>
      <c r="W789">
        <f t="shared" si="116"/>
        <v>1</v>
      </c>
      <c r="X789">
        <f t="shared" si="117"/>
        <v>0</v>
      </c>
      <c r="Y789">
        <f t="shared" si="118"/>
        <v>0</v>
      </c>
    </row>
    <row r="790" spans="1:25" x14ac:dyDescent="0.25">
      <c r="A790" t="s">
        <v>851</v>
      </c>
      <c r="B790" s="1">
        <v>45752</v>
      </c>
      <c r="C790" t="s">
        <v>48</v>
      </c>
      <c r="D790" t="s">
        <v>39</v>
      </c>
      <c r="E790" t="s">
        <v>17</v>
      </c>
      <c r="F790" t="s">
        <v>32</v>
      </c>
      <c r="G790">
        <v>2</v>
      </c>
      <c r="H790">
        <v>2961.41</v>
      </c>
      <c r="I790">
        <v>0.12</v>
      </c>
      <c r="J790">
        <v>5212.08</v>
      </c>
      <c r="K790" t="s">
        <v>33</v>
      </c>
      <c r="L790" t="s">
        <v>34</v>
      </c>
      <c r="M790" t="s">
        <v>21</v>
      </c>
      <c r="N790" t="s">
        <v>22</v>
      </c>
      <c r="O790">
        <f t="shared" si="110"/>
        <v>5922.82</v>
      </c>
      <c r="P790">
        <f t="shared" si="111"/>
        <v>5212.0815999999995</v>
      </c>
      <c r="Q790">
        <f t="shared" si="112"/>
        <v>2058812.7634000003</v>
      </c>
      <c r="T790">
        <f t="shared" si="113"/>
        <v>6557.4564173228364</v>
      </c>
      <c r="U790">
        <f t="shared" si="114"/>
        <v>710.73840000000018</v>
      </c>
      <c r="V790" s="4">
        <f t="shared" si="115"/>
        <v>4.0521238193968415E-3</v>
      </c>
      <c r="W790">
        <f t="shared" si="116"/>
        <v>1</v>
      </c>
      <c r="X790">
        <f t="shared" si="117"/>
        <v>0</v>
      </c>
      <c r="Y790">
        <f t="shared" si="118"/>
        <v>0</v>
      </c>
    </row>
    <row r="791" spans="1:25" x14ac:dyDescent="0.25">
      <c r="A791" t="s">
        <v>852</v>
      </c>
      <c r="B791" s="1">
        <v>45778</v>
      </c>
      <c r="C791" t="s">
        <v>48</v>
      </c>
      <c r="D791" t="s">
        <v>43</v>
      </c>
      <c r="E791" t="s">
        <v>49</v>
      </c>
      <c r="F791" t="s">
        <v>50</v>
      </c>
      <c r="G791">
        <v>3</v>
      </c>
      <c r="H791">
        <v>1437.8</v>
      </c>
      <c r="I791">
        <v>0.01</v>
      </c>
      <c r="J791">
        <v>4270.2700000000004</v>
      </c>
      <c r="K791" t="s">
        <v>46</v>
      </c>
      <c r="L791" t="s">
        <v>34</v>
      </c>
      <c r="M791" t="s">
        <v>30</v>
      </c>
      <c r="N791" t="s">
        <v>22</v>
      </c>
      <c r="O791">
        <f t="shared" si="110"/>
        <v>4313.3999999999996</v>
      </c>
      <c r="P791">
        <f t="shared" si="111"/>
        <v>4270.2659999999996</v>
      </c>
      <c r="Q791">
        <f t="shared" si="112"/>
        <v>1954015.6870999979</v>
      </c>
      <c r="T791">
        <f t="shared" si="113"/>
        <v>6557.4564173228364</v>
      </c>
      <c r="U791">
        <f t="shared" si="114"/>
        <v>43.134000000000015</v>
      </c>
      <c r="V791" s="4">
        <f t="shared" si="115"/>
        <v>6.9550702462094867E-4</v>
      </c>
      <c r="W791">
        <f t="shared" si="116"/>
        <v>1</v>
      </c>
      <c r="X791">
        <f t="shared" si="117"/>
        <v>0</v>
      </c>
      <c r="Y791">
        <f t="shared" si="118"/>
        <v>0</v>
      </c>
    </row>
    <row r="792" spans="1:25" x14ac:dyDescent="0.25">
      <c r="A792" t="s">
        <v>853</v>
      </c>
      <c r="B792" s="1">
        <v>45825</v>
      </c>
      <c r="C792" t="s">
        <v>24</v>
      </c>
      <c r="D792" t="s">
        <v>43</v>
      </c>
      <c r="E792" t="s">
        <v>17</v>
      </c>
      <c r="F792" t="s">
        <v>32</v>
      </c>
      <c r="G792">
        <v>5</v>
      </c>
      <c r="H792">
        <v>2778.59</v>
      </c>
      <c r="I792">
        <v>0.02</v>
      </c>
      <c r="J792">
        <v>13615.09</v>
      </c>
      <c r="K792" t="s">
        <v>46</v>
      </c>
      <c r="L792" t="s">
        <v>29</v>
      </c>
      <c r="M792" t="s">
        <v>30</v>
      </c>
      <c r="N792" t="s">
        <v>22</v>
      </c>
      <c r="O792">
        <f t="shared" si="110"/>
        <v>13892.95</v>
      </c>
      <c r="P792">
        <f t="shared" si="111"/>
        <v>13615.091</v>
      </c>
      <c r="Q792">
        <f t="shared" si="112"/>
        <v>2058812.7634000003</v>
      </c>
      <c r="T792">
        <f t="shared" si="113"/>
        <v>7014.593770491806</v>
      </c>
      <c r="U792">
        <f t="shared" si="114"/>
        <v>277.85900000000038</v>
      </c>
      <c r="V792" s="4">
        <f t="shared" si="115"/>
        <v>7.1978953354039283E-4</v>
      </c>
      <c r="W792">
        <f t="shared" si="116"/>
        <v>1</v>
      </c>
      <c r="X792">
        <f t="shared" si="117"/>
        <v>0</v>
      </c>
      <c r="Y792">
        <f t="shared" si="118"/>
        <v>0</v>
      </c>
    </row>
    <row r="793" spans="1:25" x14ac:dyDescent="0.25">
      <c r="A793" t="s">
        <v>854</v>
      </c>
      <c r="B793" s="1">
        <v>45809</v>
      </c>
      <c r="C793" t="s">
        <v>24</v>
      </c>
      <c r="D793" t="s">
        <v>39</v>
      </c>
      <c r="E793" t="s">
        <v>17</v>
      </c>
      <c r="F793" t="s">
        <v>32</v>
      </c>
      <c r="G793">
        <v>3</v>
      </c>
      <c r="H793">
        <v>1063.57</v>
      </c>
      <c r="I793">
        <v>0.08</v>
      </c>
      <c r="J793">
        <v>2935.45</v>
      </c>
      <c r="K793" t="s">
        <v>33</v>
      </c>
      <c r="L793" t="s">
        <v>20</v>
      </c>
      <c r="M793" t="s">
        <v>30</v>
      </c>
      <c r="N793" t="s">
        <v>22</v>
      </c>
      <c r="O793">
        <f t="shared" si="110"/>
        <v>3190.71</v>
      </c>
      <c r="P793">
        <f t="shared" si="111"/>
        <v>2935.4532000000004</v>
      </c>
      <c r="Q793">
        <f t="shared" si="112"/>
        <v>2058812.7634000003</v>
      </c>
      <c r="T793">
        <f t="shared" si="113"/>
        <v>6400.6183730158691</v>
      </c>
      <c r="U793">
        <f t="shared" si="114"/>
        <v>255.25679999999966</v>
      </c>
      <c r="V793" s="4">
        <f t="shared" si="115"/>
        <v>7.5218368325545111E-3</v>
      </c>
      <c r="W793">
        <f t="shared" si="116"/>
        <v>1</v>
      </c>
      <c r="X793">
        <f t="shared" si="117"/>
        <v>0</v>
      </c>
      <c r="Y793">
        <f t="shared" si="118"/>
        <v>0</v>
      </c>
    </row>
    <row r="794" spans="1:25" x14ac:dyDescent="0.25">
      <c r="A794" t="s">
        <v>855</v>
      </c>
      <c r="B794" s="1">
        <v>45674</v>
      </c>
      <c r="C794" t="s">
        <v>36</v>
      </c>
      <c r="D794" t="s">
        <v>25</v>
      </c>
      <c r="E794" t="s">
        <v>27</v>
      </c>
      <c r="F794" t="s">
        <v>68</v>
      </c>
      <c r="G794">
        <v>3</v>
      </c>
      <c r="H794">
        <v>1481.04</v>
      </c>
      <c r="I794">
        <v>0.09</v>
      </c>
      <c r="J794">
        <v>4043.24</v>
      </c>
      <c r="K794" t="s">
        <v>46</v>
      </c>
      <c r="L794" t="s">
        <v>20</v>
      </c>
      <c r="M794" t="s">
        <v>30</v>
      </c>
      <c r="N794" t="s">
        <v>88</v>
      </c>
      <c r="O794">
        <f t="shared" si="110"/>
        <v>4443.12</v>
      </c>
      <c r="P794">
        <f t="shared" si="111"/>
        <v>4043.2392</v>
      </c>
      <c r="Q794">
        <f t="shared" si="112"/>
        <v>1975775.7839999988</v>
      </c>
      <c r="T794">
        <f t="shared" si="113"/>
        <v>6400.6183730158691</v>
      </c>
      <c r="U794">
        <f t="shared" si="114"/>
        <v>399.88079999999991</v>
      </c>
      <c r="V794" s="4">
        <f t="shared" si="115"/>
        <v>6.0768108896451139E-3</v>
      </c>
      <c r="W794">
        <f t="shared" si="116"/>
        <v>0</v>
      </c>
      <c r="X794">
        <f t="shared" si="117"/>
        <v>0</v>
      </c>
      <c r="Y794">
        <f t="shared" si="118"/>
        <v>1</v>
      </c>
    </row>
    <row r="795" spans="1:25" x14ac:dyDescent="0.25">
      <c r="A795" t="s">
        <v>856</v>
      </c>
      <c r="B795" s="1">
        <v>45748</v>
      </c>
      <c r="C795" t="s">
        <v>36</v>
      </c>
      <c r="D795" t="s">
        <v>43</v>
      </c>
      <c r="E795" t="s">
        <v>17</v>
      </c>
      <c r="F795" t="s">
        <v>40</v>
      </c>
      <c r="G795">
        <v>2</v>
      </c>
      <c r="H795">
        <v>1211.94</v>
      </c>
      <c r="I795">
        <v>0.19</v>
      </c>
      <c r="J795">
        <v>1963.34</v>
      </c>
      <c r="K795" t="s">
        <v>19</v>
      </c>
      <c r="L795" t="s">
        <v>34</v>
      </c>
      <c r="M795" t="s">
        <v>30</v>
      </c>
      <c r="N795" t="s">
        <v>22</v>
      </c>
      <c r="O795">
        <f t="shared" si="110"/>
        <v>2423.88</v>
      </c>
      <c r="P795">
        <f t="shared" si="111"/>
        <v>1963.3428000000001</v>
      </c>
      <c r="Q795">
        <f t="shared" si="112"/>
        <v>2058812.7634000003</v>
      </c>
      <c r="T795">
        <f t="shared" si="113"/>
        <v>6557.4564173228364</v>
      </c>
      <c r="U795">
        <f t="shared" si="114"/>
        <v>460.53719999999998</v>
      </c>
      <c r="V795" s="4">
        <f t="shared" si="115"/>
        <v>1.5677343762892551E-2</v>
      </c>
      <c r="W795">
        <f t="shared" si="116"/>
        <v>1</v>
      </c>
      <c r="X795">
        <f t="shared" si="117"/>
        <v>0</v>
      </c>
      <c r="Y795">
        <f t="shared" si="118"/>
        <v>0</v>
      </c>
    </row>
    <row r="796" spans="1:25" x14ac:dyDescent="0.25">
      <c r="A796" t="s">
        <v>857</v>
      </c>
      <c r="B796" s="1">
        <v>45740</v>
      </c>
      <c r="C796" t="s">
        <v>48</v>
      </c>
      <c r="D796" t="s">
        <v>25</v>
      </c>
      <c r="E796" t="s">
        <v>27</v>
      </c>
      <c r="F796" t="s">
        <v>87</v>
      </c>
      <c r="G796">
        <v>3</v>
      </c>
      <c r="H796">
        <v>4244.43</v>
      </c>
      <c r="I796">
        <v>0.11</v>
      </c>
      <c r="J796">
        <v>11332.63</v>
      </c>
      <c r="K796" t="s">
        <v>46</v>
      </c>
      <c r="L796" t="s">
        <v>20</v>
      </c>
      <c r="M796" t="s">
        <v>21</v>
      </c>
      <c r="N796" t="s">
        <v>22</v>
      </c>
      <c r="O796">
        <f t="shared" si="110"/>
        <v>12733.29</v>
      </c>
      <c r="P796">
        <f t="shared" si="111"/>
        <v>11332.628100000002</v>
      </c>
      <c r="Q796">
        <f t="shared" si="112"/>
        <v>1975775.7839999988</v>
      </c>
      <c r="T796">
        <f t="shared" si="113"/>
        <v>6400.6183730158691</v>
      </c>
      <c r="U796">
        <f t="shared" si="114"/>
        <v>1400.6618999999992</v>
      </c>
      <c r="V796" s="4">
        <f t="shared" si="115"/>
        <v>2.5916318563387782E-3</v>
      </c>
      <c r="W796">
        <f t="shared" si="116"/>
        <v>1</v>
      </c>
      <c r="X796">
        <f t="shared" si="117"/>
        <v>0</v>
      </c>
      <c r="Y796">
        <f t="shared" si="118"/>
        <v>0</v>
      </c>
    </row>
    <row r="797" spans="1:25" x14ac:dyDescent="0.25">
      <c r="A797" t="s">
        <v>858</v>
      </c>
      <c r="B797" s="1">
        <v>45832</v>
      </c>
      <c r="C797" t="s">
        <v>15</v>
      </c>
      <c r="D797" t="s">
        <v>39</v>
      </c>
      <c r="E797" t="s">
        <v>49</v>
      </c>
      <c r="F797" t="s">
        <v>56</v>
      </c>
      <c r="G797">
        <v>2</v>
      </c>
      <c r="H797">
        <v>1597.3</v>
      </c>
      <c r="I797">
        <v>0.18</v>
      </c>
      <c r="J797">
        <v>2619.5700000000002</v>
      </c>
      <c r="K797" t="s">
        <v>19</v>
      </c>
      <c r="L797" t="s">
        <v>29</v>
      </c>
      <c r="M797" t="s">
        <v>30</v>
      </c>
      <c r="N797" t="s">
        <v>22</v>
      </c>
      <c r="O797">
        <f t="shared" si="110"/>
        <v>3194.6</v>
      </c>
      <c r="P797">
        <f t="shared" si="111"/>
        <v>2619.5720000000001</v>
      </c>
      <c r="Q797">
        <f t="shared" si="112"/>
        <v>1954015.6870999979</v>
      </c>
      <c r="T797">
        <f t="shared" si="113"/>
        <v>7014.593770491806</v>
      </c>
      <c r="U797">
        <f t="shared" si="114"/>
        <v>575.02799999999979</v>
      </c>
      <c r="V797" s="4">
        <f t="shared" si="115"/>
        <v>1.126901646528517E-2</v>
      </c>
      <c r="W797">
        <f t="shared" si="116"/>
        <v>1</v>
      </c>
      <c r="X797">
        <f t="shared" si="117"/>
        <v>0</v>
      </c>
      <c r="Y797">
        <f t="shared" si="118"/>
        <v>0</v>
      </c>
    </row>
    <row r="798" spans="1:25" x14ac:dyDescent="0.25">
      <c r="A798" t="s">
        <v>859</v>
      </c>
      <c r="B798" s="1">
        <v>45782</v>
      </c>
      <c r="C798" t="s">
        <v>48</v>
      </c>
      <c r="D798" t="s">
        <v>43</v>
      </c>
      <c r="E798" t="s">
        <v>49</v>
      </c>
      <c r="F798" t="s">
        <v>50</v>
      </c>
      <c r="G798">
        <v>3</v>
      </c>
      <c r="H798">
        <v>2976.08</v>
      </c>
      <c r="I798">
        <v>0.14000000000000001</v>
      </c>
      <c r="J798">
        <v>7678.29</v>
      </c>
      <c r="K798" t="s">
        <v>33</v>
      </c>
      <c r="L798" t="s">
        <v>34</v>
      </c>
      <c r="M798" t="s">
        <v>54</v>
      </c>
      <c r="N798" t="s">
        <v>22</v>
      </c>
      <c r="O798">
        <f t="shared" si="110"/>
        <v>8928.24</v>
      </c>
      <c r="P798">
        <f t="shared" si="111"/>
        <v>7678.2864</v>
      </c>
      <c r="Q798">
        <f t="shared" si="112"/>
        <v>1954015.6870999979</v>
      </c>
      <c r="T798">
        <f t="shared" si="113"/>
        <v>6557.4564173228364</v>
      </c>
      <c r="U798">
        <f t="shared" si="114"/>
        <v>1249.9535999999998</v>
      </c>
      <c r="V798" s="4">
        <f t="shared" si="115"/>
        <v>4.7041746189618568E-3</v>
      </c>
      <c r="W798">
        <f t="shared" si="116"/>
        <v>1</v>
      </c>
      <c r="X798">
        <f t="shared" si="117"/>
        <v>0</v>
      </c>
      <c r="Y798">
        <f t="shared" si="118"/>
        <v>0</v>
      </c>
    </row>
    <row r="799" spans="1:25" x14ac:dyDescent="0.25">
      <c r="A799" t="s">
        <v>860</v>
      </c>
      <c r="B799" s="1">
        <v>45771</v>
      </c>
      <c r="C799" t="s">
        <v>48</v>
      </c>
      <c r="D799" t="s">
        <v>39</v>
      </c>
      <c r="E799" t="s">
        <v>99</v>
      </c>
      <c r="F799" t="s">
        <v>115</v>
      </c>
      <c r="G799">
        <v>1</v>
      </c>
      <c r="H799">
        <v>2719</v>
      </c>
      <c r="I799">
        <v>0.05</v>
      </c>
      <c r="J799">
        <v>2583.0500000000002</v>
      </c>
      <c r="K799" t="s">
        <v>19</v>
      </c>
      <c r="L799" t="s">
        <v>34</v>
      </c>
      <c r="M799" t="s">
        <v>54</v>
      </c>
      <c r="N799" t="s">
        <v>22</v>
      </c>
      <c r="O799">
        <f t="shared" si="110"/>
        <v>2719</v>
      </c>
      <c r="P799">
        <f t="shared" si="111"/>
        <v>2583.0499999999997</v>
      </c>
      <c r="Q799">
        <f t="shared" si="112"/>
        <v>2189601.9989000014</v>
      </c>
      <c r="T799">
        <f t="shared" si="113"/>
        <v>6557.4564173228364</v>
      </c>
      <c r="U799">
        <f t="shared" si="114"/>
        <v>135.95000000000027</v>
      </c>
      <c r="V799" s="4">
        <f t="shared" si="115"/>
        <v>1.8389113644722325E-3</v>
      </c>
      <c r="W799">
        <f t="shared" si="116"/>
        <v>1</v>
      </c>
      <c r="X799">
        <f t="shared" si="117"/>
        <v>0</v>
      </c>
      <c r="Y799">
        <f t="shared" si="118"/>
        <v>0</v>
      </c>
    </row>
    <row r="800" spans="1:25" x14ac:dyDescent="0.25">
      <c r="A800" t="s">
        <v>861</v>
      </c>
      <c r="B800" s="1">
        <v>45697</v>
      </c>
      <c r="C800" t="s">
        <v>24</v>
      </c>
      <c r="D800" t="s">
        <v>25</v>
      </c>
      <c r="E800" t="s">
        <v>49</v>
      </c>
      <c r="F800" t="s">
        <v>53</v>
      </c>
      <c r="G800">
        <v>5</v>
      </c>
      <c r="H800">
        <v>970.42</v>
      </c>
      <c r="I800">
        <v>0.21</v>
      </c>
      <c r="J800">
        <v>3833.16</v>
      </c>
      <c r="K800" t="s">
        <v>19</v>
      </c>
      <c r="L800" t="s">
        <v>20</v>
      </c>
      <c r="M800" t="s">
        <v>21</v>
      </c>
      <c r="N800" t="s">
        <v>22</v>
      </c>
      <c r="O800">
        <f t="shared" si="110"/>
        <v>4852.0999999999995</v>
      </c>
      <c r="P800">
        <f t="shared" si="111"/>
        <v>3833.1589999999997</v>
      </c>
      <c r="Q800">
        <f t="shared" si="112"/>
        <v>1954015.6870999979</v>
      </c>
      <c r="T800">
        <f t="shared" si="113"/>
        <v>6400.6183730158691</v>
      </c>
      <c r="U800">
        <f t="shared" si="114"/>
        <v>1018.9409999999998</v>
      </c>
      <c r="V800" s="4">
        <f t="shared" si="115"/>
        <v>2.164011458955916E-2</v>
      </c>
      <c r="W800">
        <f t="shared" si="116"/>
        <v>1</v>
      </c>
      <c r="X800">
        <f t="shared" si="117"/>
        <v>0</v>
      </c>
      <c r="Y800">
        <f t="shared" si="118"/>
        <v>0</v>
      </c>
    </row>
    <row r="801" spans="1:25" x14ac:dyDescent="0.25">
      <c r="A801" t="s">
        <v>862</v>
      </c>
      <c r="B801" s="1">
        <v>45799</v>
      </c>
      <c r="C801" t="s">
        <v>48</v>
      </c>
      <c r="D801" t="s">
        <v>16</v>
      </c>
      <c r="E801" t="s">
        <v>61</v>
      </c>
      <c r="F801" t="s">
        <v>62</v>
      </c>
      <c r="G801">
        <v>2</v>
      </c>
      <c r="H801">
        <v>1526.42</v>
      </c>
      <c r="I801">
        <v>0.13</v>
      </c>
      <c r="J801">
        <v>2655.97</v>
      </c>
      <c r="K801" t="s">
        <v>46</v>
      </c>
      <c r="L801" t="s">
        <v>20</v>
      </c>
      <c r="M801" t="s">
        <v>30</v>
      </c>
      <c r="N801" t="s">
        <v>22</v>
      </c>
      <c r="O801">
        <f t="shared" si="110"/>
        <v>3052.84</v>
      </c>
      <c r="P801">
        <f t="shared" si="111"/>
        <v>2655.9708000000001</v>
      </c>
      <c r="Q801">
        <f t="shared" si="112"/>
        <v>1802015.0199999986</v>
      </c>
      <c r="T801">
        <f t="shared" si="113"/>
        <v>6400.6183730158691</v>
      </c>
      <c r="U801">
        <f t="shared" si="114"/>
        <v>396.86920000000009</v>
      </c>
      <c r="V801" s="4">
        <f t="shared" si="115"/>
        <v>8.5166598970139278E-3</v>
      </c>
      <c r="W801">
        <f t="shared" si="116"/>
        <v>1</v>
      </c>
      <c r="X801">
        <f t="shared" si="117"/>
        <v>0</v>
      </c>
      <c r="Y801">
        <f t="shared" si="118"/>
        <v>0</v>
      </c>
    </row>
    <row r="802" spans="1:25" x14ac:dyDescent="0.25">
      <c r="A802" t="s">
        <v>863</v>
      </c>
      <c r="B802" s="1">
        <v>45795</v>
      </c>
      <c r="C802" t="s">
        <v>15</v>
      </c>
      <c r="D802" t="s">
        <v>25</v>
      </c>
      <c r="E802" t="s">
        <v>17</v>
      </c>
      <c r="F802" t="s">
        <v>44</v>
      </c>
      <c r="G802">
        <v>2</v>
      </c>
      <c r="H802">
        <v>4949.0200000000004</v>
      </c>
      <c r="I802">
        <v>0.03</v>
      </c>
      <c r="J802">
        <v>9601.1</v>
      </c>
      <c r="K802" t="s">
        <v>41</v>
      </c>
      <c r="L802" t="s">
        <v>34</v>
      </c>
      <c r="M802" t="s">
        <v>30</v>
      </c>
      <c r="N802" t="s">
        <v>22</v>
      </c>
      <c r="O802">
        <f t="shared" si="110"/>
        <v>9898.0400000000009</v>
      </c>
      <c r="P802">
        <f t="shared" si="111"/>
        <v>9601.0987999999998</v>
      </c>
      <c r="Q802">
        <f t="shared" si="112"/>
        <v>2058812.7634000003</v>
      </c>
      <c r="T802">
        <f t="shared" si="113"/>
        <v>6557.4564173228364</v>
      </c>
      <c r="U802">
        <f t="shared" si="114"/>
        <v>296.94120000000112</v>
      </c>
      <c r="V802" s="4">
        <f t="shared" si="115"/>
        <v>6.0618061757681315E-4</v>
      </c>
      <c r="W802">
        <f t="shared" si="116"/>
        <v>1</v>
      </c>
      <c r="X802">
        <f t="shared" si="117"/>
        <v>0</v>
      </c>
      <c r="Y802">
        <f t="shared" si="118"/>
        <v>0</v>
      </c>
    </row>
    <row r="803" spans="1:25" x14ac:dyDescent="0.25">
      <c r="A803" t="s">
        <v>864</v>
      </c>
      <c r="B803" s="1">
        <v>45734</v>
      </c>
      <c r="C803" t="s">
        <v>52</v>
      </c>
      <c r="D803" t="s">
        <v>39</v>
      </c>
      <c r="E803" t="s">
        <v>49</v>
      </c>
      <c r="F803" t="s">
        <v>73</v>
      </c>
      <c r="G803">
        <v>4</v>
      </c>
      <c r="H803">
        <v>4107.6899999999996</v>
      </c>
      <c r="I803">
        <v>0.17</v>
      </c>
      <c r="J803">
        <v>13637.53</v>
      </c>
      <c r="K803" t="s">
        <v>19</v>
      </c>
      <c r="L803" t="s">
        <v>34</v>
      </c>
      <c r="M803" t="s">
        <v>54</v>
      </c>
      <c r="N803" t="s">
        <v>22</v>
      </c>
      <c r="O803">
        <f t="shared" si="110"/>
        <v>16430.759999999998</v>
      </c>
      <c r="P803">
        <f t="shared" si="111"/>
        <v>13637.530799999999</v>
      </c>
      <c r="Q803">
        <f t="shared" si="112"/>
        <v>1954015.6870999979</v>
      </c>
      <c r="T803">
        <f t="shared" si="113"/>
        <v>6557.4564173228364</v>
      </c>
      <c r="U803">
        <f t="shared" si="114"/>
        <v>2793.2291999999998</v>
      </c>
      <c r="V803" s="4">
        <f t="shared" si="115"/>
        <v>4.1385791040706582E-3</v>
      </c>
      <c r="W803">
        <f t="shared" si="116"/>
        <v>1</v>
      </c>
      <c r="X803">
        <f t="shared" si="117"/>
        <v>0</v>
      </c>
      <c r="Y803">
        <f t="shared" si="118"/>
        <v>0</v>
      </c>
    </row>
    <row r="804" spans="1:25" x14ac:dyDescent="0.25">
      <c r="A804" t="s">
        <v>865</v>
      </c>
      <c r="B804" s="1">
        <v>45755</v>
      </c>
      <c r="C804" t="s">
        <v>15</v>
      </c>
      <c r="D804" t="s">
        <v>43</v>
      </c>
      <c r="E804" t="s">
        <v>27</v>
      </c>
      <c r="F804" t="s">
        <v>87</v>
      </c>
      <c r="G804">
        <v>2</v>
      </c>
      <c r="H804">
        <v>2284.08</v>
      </c>
      <c r="I804">
        <v>0.21</v>
      </c>
      <c r="J804">
        <v>3608.85</v>
      </c>
      <c r="K804" t="s">
        <v>19</v>
      </c>
      <c r="L804" t="s">
        <v>20</v>
      </c>
      <c r="M804" t="s">
        <v>21</v>
      </c>
      <c r="N804" t="s">
        <v>22</v>
      </c>
      <c r="O804">
        <f t="shared" si="110"/>
        <v>4568.16</v>
      </c>
      <c r="P804">
        <f t="shared" si="111"/>
        <v>3608.8463999999999</v>
      </c>
      <c r="Q804">
        <f t="shared" si="112"/>
        <v>1975775.7839999988</v>
      </c>
      <c r="T804">
        <f t="shared" si="113"/>
        <v>6400.6183730158691</v>
      </c>
      <c r="U804">
        <f t="shared" si="114"/>
        <v>959.31359999999995</v>
      </c>
      <c r="V804" s="4">
        <f t="shared" si="115"/>
        <v>9.1940737627403592E-3</v>
      </c>
      <c r="W804">
        <f t="shared" si="116"/>
        <v>1</v>
      </c>
      <c r="X804">
        <f t="shared" si="117"/>
        <v>0</v>
      </c>
      <c r="Y804">
        <f t="shared" si="118"/>
        <v>0</v>
      </c>
    </row>
    <row r="805" spans="1:25" x14ac:dyDescent="0.25">
      <c r="A805" t="s">
        <v>866</v>
      </c>
      <c r="B805" s="1">
        <v>45737</v>
      </c>
      <c r="C805" t="s">
        <v>48</v>
      </c>
      <c r="D805" t="s">
        <v>39</v>
      </c>
      <c r="E805" t="s">
        <v>27</v>
      </c>
      <c r="F805" t="s">
        <v>87</v>
      </c>
      <c r="G805">
        <v>1</v>
      </c>
      <c r="H805">
        <v>3712.72</v>
      </c>
      <c r="I805">
        <v>7.0000000000000007E-2</v>
      </c>
      <c r="J805">
        <v>3452.83</v>
      </c>
      <c r="K805" t="s">
        <v>41</v>
      </c>
      <c r="L805" t="s">
        <v>29</v>
      </c>
      <c r="M805" t="s">
        <v>30</v>
      </c>
      <c r="N805" t="s">
        <v>22</v>
      </c>
      <c r="O805">
        <f t="shared" si="110"/>
        <v>3712.72</v>
      </c>
      <c r="P805">
        <f t="shared" si="111"/>
        <v>3452.8295999999996</v>
      </c>
      <c r="Q805">
        <f t="shared" si="112"/>
        <v>1975775.7839999988</v>
      </c>
      <c r="T805">
        <f t="shared" si="113"/>
        <v>7014.593770491806</v>
      </c>
      <c r="U805">
        <f t="shared" si="114"/>
        <v>259.89040000000023</v>
      </c>
      <c r="V805" s="4">
        <f t="shared" si="115"/>
        <v>1.8854101575125517E-3</v>
      </c>
      <c r="W805">
        <f t="shared" si="116"/>
        <v>1</v>
      </c>
      <c r="X805">
        <f t="shared" si="117"/>
        <v>0</v>
      </c>
      <c r="Y805">
        <f t="shared" si="118"/>
        <v>0</v>
      </c>
    </row>
    <row r="806" spans="1:25" x14ac:dyDescent="0.25">
      <c r="A806" t="s">
        <v>867</v>
      </c>
      <c r="B806" s="1">
        <v>45707</v>
      </c>
      <c r="C806" t="s">
        <v>36</v>
      </c>
      <c r="D806" t="s">
        <v>25</v>
      </c>
      <c r="E806" t="s">
        <v>99</v>
      </c>
      <c r="F806" t="s">
        <v>115</v>
      </c>
      <c r="G806">
        <v>2</v>
      </c>
      <c r="H806">
        <v>979.93</v>
      </c>
      <c r="I806">
        <v>0.15</v>
      </c>
      <c r="J806">
        <v>1665.88</v>
      </c>
      <c r="K806" t="s">
        <v>19</v>
      </c>
      <c r="L806" t="s">
        <v>34</v>
      </c>
      <c r="M806" t="s">
        <v>30</v>
      </c>
      <c r="N806" t="s">
        <v>22</v>
      </c>
      <c r="O806">
        <f t="shared" si="110"/>
        <v>1959.86</v>
      </c>
      <c r="P806">
        <f t="shared" si="111"/>
        <v>1665.8809999999999</v>
      </c>
      <c r="Q806">
        <f t="shared" si="112"/>
        <v>2189601.9989000014</v>
      </c>
      <c r="T806">
        <f t="shared" si="113"/>
        <v>6557.4564173228364</v>
      </c>
      <c r="U806">
        <f t="shared" si="114"/>
        <v>293.97900000000004</v>
      </c>
      <c r="V806" s="4">
        <f t="shared" si="115"/>
        <v>1.5307215821538274E-2</v>
      </c>
      <c r="W806">
        <f t="shared" si="116"/>
        <v>1</v>
      </c>
      <c r="X806">
        <f t="shared" si="117"/>
        <v>0</v>
      </c>
      <c r="Y806">
        <f t="shared" si="118"/>
        <v>0</v>
      </c>
    </row>
    <row r="807" spans="1:25" x14ac:dyDescent="0.25">
      <c r="A807" t="s">
        <v>868</v>
      </c>
      <c r="B807" s="1">
        <v>45688</v>
      </c>
      <c r="C807" t="s">
        <v>48</v>
      </c>
      <c r="D807" t="s">
        <v>16</v>
      </c>
      <c r="E807" t="s">
        <v>61</v>
      </c>
      <c r="F807" t="s">
        <v>62</v>
      </c>
      <c r="G807">
        <v>2</v>
      </c>
      <c r="H807">
        <v>1441.5</v>
      </c>
      <c r="I807">
        <v>0.16</v>
      </c>
      <c r="J807">
        <v>2421.7199999999998</v>
      </c>
      <c r="K807" t="s">
        <v>58</v>
      </c>
      <c r="L807" t="s">
        <v>20</v>
      </c>
      <c r="M807" t="s">
        <v>30</v>
      </c>
      <c r="N807" t="s">
        <v>22</v>
      </c>
      <c r="O807">
        <f t="shared" si="110"/>
        <v>2883</v>
      </c>
      <c r="P807">
        <f t="shared" si="111"/>
        <v>2421.7199999999998</v>
      </c>
      <c r="Q807">
        <f t="shared" si="112"/>
        <v>1802015.0199999986</v>
      </c>
      <c r="T807">
        <f t="shared" si="113"/>
        <v>6400.6183730158691</v>
      </c>
      <c r="U807">
        <f t="shared" si="114"/>
        <v>461.2800000000002</v>
      </c>
      <c r="V807" s="4">
        <f t="shared" si="115"/>
        <v>1.1099549080818593E-2</v>
      </c>
      <c r="W807">
        <f t="shared" si="116"/>
        <v>1</v>
      </c>
      <c r="X807">
        <f t="shared" si="117"/>
        <v>0</v>
      </c>
      <c r="Y807">
        <f t="shared" si="118"/>
        <v>0</v>
      </c>
    </row>
    <row r="808" spans="1:25" x14ac:dyDescent="0.25">
      <c r="A808" t="s">
        <v>869</v>
      </c>
      <c r="B808" s="1">
        <v>45787</v>
      </c>
      <c r="C808" t="s">
        <v>48</v>
      </c>
      <c r="D808" t="s">
        <v>25</v>
      </c>
      <c r="E808" t="s">
        <v>61</v>
      </c>
      <c r="F808" t="s">
        <v>92</v>
      </c>
      <c r="G808">
        <v>3</v>
      </c>
      <c r="H808">
        <v>475.01</v>
      </c>
      <c r="I808">
        <v>0.03</v>
      </c>
      <c r="J808">
        <v>1382.28</v>
      </c>
      <c r="K808" t="s">
        <v>33</v>
      </c>
      <c r="L808" t="s">
        <v>20</v>
      </c>
      <c r="M808" t="s">
        <v>30</v>
      </c>
      <c r="N808" t="s">
        <v>22</v>
      </c>
      <c r="O808">
        <f t="shared" si="110"/>
        <v>1425.03</v>
      </c>
      <c r="P808">
        <f t="shared" si="111"/>
        <v>1382.2791</v>
      </c>
      <c r="Q808">
        <f t="shared" si="112"/>
        <v>1802015.0199999986</v>
      </c>
      <c r="T808">
        <f t="shared" si="113"/>
        <v>6400.6183730158691</v>
      </c>
      <c r="U808">
        <f t="shared" si="114"/>
        <v>42.750900000000001</v>
      </c>
      <c r="V808" s="4">
        <f t="shared" si="115"/>
        <v>6.3156565124944742E-3</v>
      </c>
      <c r="W808">
        <f t="shared" si="116"/>
        <v>1</v>
      </c>
      <c r="X808">
        <f t="shared" si="117"/>
        <v>0</v>
      </c>
      <c r="Y808">
        <f t="shared" si="118"/>
        <v>0</v>
      </c>
    </row>
    <row r="809" spans="1:25" x14ac:dyDescent="0.25">
      <c r="A809" t="s">
        <v>870</v>
      </c>
      <c r="B809" s="1">
        <v>45793</v>
      </c>
      <c r="C809" t="s">
        <v>36</v>
      </c>
      <c r="D809" t="s">
        <v>25</v>
      </c>
      <c r="E809" t="s">
        <v>99</v>
      </c>
      <c r="F809" t="s">
        <v>100</v>
      </c>
      <c r="G809">
        <v>1</v>
      </c>
      <c r="H809">
        <v>458.66</v>
      </c>
      <c r="I809">
        <v>0.17</v>
      </c>
      <c r="J809">
        <v>380.69</v>
      </c>
      <c r="K809" t="s">
        <v>58</v>
      </c>
      <c r="L809" t="s">
        <v>34</v>
      </c>
      <c r="M809" t="s">
        <v>21</v>
      </c>
      <c r="N809" t="s">
        <v>22</v>
      </c>
      <c r="O809">
        <f t="shared" si="110"/>
        <v>458.66</v>
      </c>
      <c r="P809">
        <f t="shared" si="111"/>
        <v>380.68779999999998</v>
      </c>
      <c r="Q809">
        <f t="shared" si="112"/>
        <v>2189601.9989000014</v>
      </c>
      <c r="T809">
        <f t="shared" si="113"/>
        <v>6557.4564173228364</v>
      </c>
      <c r="U809">
        <f t="shared" si="114"/>
        <v>77.972200000000043</v>
      </c>
      <c r="V809" s="4">
        <f t="shared" si="115"/>
        <v>3.7064492216456635E-2</v>
      </c>
      <c r="W809">
        <f t="shared" si="116"/>
        <v>1</v>
      </c>
      <c r="X809">
        <f t="shared" si="117"/>
        <v>0</v>
      </c>
      <c r="Y809">
        <f t="shared" si="118"/>
        <v>0</v>
      </c>
    </row>
    <row r="810" spans="1:25" x14ac:dyDescent="0.25">
      <c r="A810" t="s">
        <v>871</v>
      </c>
      <c r="B810" s="1">
        <v>45661</v>
      </c>
      <c r="C810" t="s">
        <v>48</v>
      </c>
      <c r="D810" t="s">
        <v>25</v>
      </c>
      <c r="E810" t="s">
        <v>49</v>
      </c>
      <c r="F810" t="s">
        <v>73</v>
      </c>
      <c r="G810">
        <v>3</v>
      </c>
      <c r="H810">
        <v>661.95</v>
      </c>
      <c r="I810">
        <v>0.23</v>
      </c>
      <c r="J810">
        <v>1529.1</v>
      </c>
      <c r="K810" t="s">
        <v>58</v>
      </c>
      <c r="L810" t="s">
        <v>20</v>
      </c>
      <c r="M810" t="s">
        <v>30</v>
      </c>
      <c r="N810" t="s">
        <v>22</v>
      </c>
      <c r="O810">
        <f t="shared" si="110"/>
        <v>1985.8500000000001</v>
      </c>
      <c r="P810">
        <f t="shared" si="111"/>
        <v>1529.1045000000001</v>
      </c>
      <c r="Q810">
        <f t="shared" si="112"/>
        <v>1954015.6870999979</v>
      </c>
      <c r="T810">
        <f t="shared" si="113"/>
        <v>6400.6183730158691</v>
      </c>
      <c r="U810">
        <f t="shared" si="114"/>
        <v>456.74549999999999</v>
      </c>
      <c r="V810" s="4">
        <f t="shared" si="115"/>
        <v>3.4745826724072816E-2</v>
      </c>
      <c r="W810">
        <f t="shared" si="116"/>
        <v>1</v>
      </c>
      <c r="X810">
        <f t="shared" si="117"/>
        <v>0</v>
      </c>
      <c r="Y810">
        <f t="shared" si="118"/>
        <v>0</v>
      </c>
    </row>
    <row r="811" spans="1:25" x14ac:dyDescent="0.25">
      <c r="A811" t="s">
        <v>872</v>
      </c>
      <c r="B811" s="1">
        <v>45833</v>
      </c>
      <c r="C811" t="s">
        <v>36</v>
      </c>
      <c r="D811" t="s">
        <v>43</v>
      </c>
      <c r="E811" t="s">
        <v>17</v>
      </c>
      <c r="F811" t="s">
        <v>18</v>
      </c>
      <c r="G811">
        <v>4</v>
      </c>
      <c r="H811">
        <v>787.25</v>
      </c>
      <c r="I811">
        <v>0.21</v>
      </c>
      <c r="J811">
        <v>2487.71</v>
      </c>
      <c r="K811" t="s">
        <v>19</v>
      </c>
      <c r="L811" t="s">
        <v>29</v>
      </c>
      <c r="M811" t="s">
        <v>54</v>
      </c>
      <c r="N811" t="s">
        <v>88</v>
      </c>
      <c r="O811">
        <f t="shared" si="110"/>
        <v>3149</v>
      </c>
      <c r="P811">
        <f t="shared" si="111"/>
        <v>2487.71</v>
      </c>
      <c r="Q811">
        <f t="shared" si="112"/>
        <v>2058812.7634000003</v>
      </c>
      <c r="T811">
        <f t="shared" si="113"/>
        <v>7014.593770491806</v>
      </c>
      <c r="U811">
        <f t="shared" si="114"/>
        <v>661.29</v>
      </c>
      <c r="V811" s="4">
        <f t="shared" si="115"/>
        <v>2.6675134963480469E-2</v>
      </c>
      <c r="W811">
        <f t="shared" si="116"/>
        <v>0</v>
      </c>
      <c r="X811">
        <f t="shared" si="117"/>
        <v>0</v>
      </c>
      <c r="Y811">
        <f t="shared" si="118"/>
        <v>1</v>
      </c>
    </row>
    <row r="812" spans="1:25" x14ac:dyDescent="0.25">
      <c r="A812" t="s">
        <v>873</v>
      </c>
      <c r="B812" s="1">
        <v>45805</v>
      </c>
      <c r="C812" t="s">
        <v>52</v>
      </c>
      <c r="D812" t="s">
        <v>16</v>
      </c>
      <c r="E812" t="s">
        <v>27</v>
      </c>
      <c r="F812" t="s">
        <v>79</v>
      </c>
      <c r="G812">
        <v>5</v>
      </c>
      <c r="H812">
        <v>3733.09</v>
      </c>
      <c r="I812">
        <v>0.04</v>
      </c>
      <c r="J812">
        <v>17918.830000000002</v>
      </c>
      <c r="K812" t="s">
        <v>46</v>
      </c>
      <c r="L812" t="s">
        <v>20</v>
      </c>
      <c r="M812" t="s">
        <v>21</v>
      </c>
      <c r="N812" t="s">
        <v>22</v>
      </c>
      <c r="O812">
        <f t="shared" si="110"/>
        <v>18665.45</v>
      </c>
      <c r="P812">
        <f t="shared" si="111"/>
        <v>17918.831999999999</v>
      </c>
      <c r="Q812">
        <f t="shared" si="112"/>
        <v>1975775.7839999988</v>
      </c>
      <c r="T812">
        <f t="shared" si="113"/>
        <v>6400.6183730158691</v>
      </c>
      <c r="U812">
        <f t="shared" si="114"/>
        <v>746.61800000000221</v>
      </c>
      <c r="V812" s="4">
        <f t="shared" si="115"/>
        <v>1.0714984101642339E-3</v>
      </c>
      <c r="W812">
        <f t="shared" si="116"/>
        <v>1</v>
      </c>
      <c r="X812">
        <f t="shared" si="117"/>
        <v>0</v>
      </c>
      <c r="Y812">
        <f t="shared" si="118"/>
        <v>0</v>
      </c>
    </row>
    <row r="813" spans="1:25" x14ac:dyDescent="0.25">
      <c r="A813" t="s">
        <v>874</v>
      </c>
      <c r="B813" s="1">
        <v>45827</v>
      </c>
      <c r="C813" t="s">
        <v>15</v>
      </c>
      <c r="D813" t="s">
        <v>16</v>
      </c>
      <c r="E813" t="s">
        <v>61</v>
      </c>
      <c r="F813" t="s">
        <v>92</v>
      </c>
      <c r="G813">
        <v>1</v>
      </c>
      <c r="H813">
        <v>4474.17</v>
      </c>
      <c r="I813">
        <v>0.13</v>
      </c>
      <c r="J813">
        <v>3892.53</v>
      </c>
      <c r="K813" t="s">
        <v>19</v>
      </c>
      <c r="L813" t="s">
        <v>20</v>
      </c>
      <c r="M813" t="s">
        <v>30</v>
      </c>
      <c r="N813" t="s">
        <v>88</v>
      </c>
      <c r="O813">
        <f t="shared" si="110"/>
        <v>4474.17</v>
      </c>
      <c r="P813">
        <f t="shared" si="111"/>
        <v>3892.5279</v>
      </c>
      <c r="Q813">
        <f t="shared" si="112"/>
        <v>1802015.0199999986</v>
      </c>
      <c r="T813">
        <f t="shared" si="113"/>
        <v>6400.6183730158691</v>
      </c>
      <c r="U813">
        <f t="shared" si="114"/>
        <v>581.64210000000003</v>
      </c>
      <c r="V813" s="4">
        <f t="shared" si="115"/>
        <v>2.905566842565213E-3</v>
      </c>
      <c r="W813">
        <f t="shared" si="116"/>
        <v>0</v>
      </c>
      <c r="X813">
        <f t="shared" si="117"/>
        <v>0</v>
      </c>
      <c r="Y813">
        <f t="shared" si="118"/>
        <v>1</v>
      </c>
    </row>
    <row r="814" spans="1:25" x14ac:dyDescent="0.25">
      <c r="A814" t="s">
        <v>875</v>
      </c>
      <c r="B814" s="1">
        <v>45809</v>
      </c>
      <c r="C814" t="s">
        <v>48</v>
      </c>
      <c r="D814" t="s">
        <v>43</v>
      </c>
      <c r="E814" t="s">
        <v>27</v>
      </c>
      <c r="F814" t="s">
        <v>79</v>
      </c>
      <c r="G814">
        <v>1</v>
      </c>
      <c r="H814">
        <v>3031.21</v>
      </c>
      <c r="I814">
        <v>0.01</v>
      </c>
      <c r="J814">
        <v>3000.9</v>
      </c>
      <c r="K814" t="s">
        <v>46</v>
      </c>
      <c r="L814" t="s">
        <v>34</v>
      </c>
      <c r="M814" t="s">
        <v>30</v>
      </c>
      <c r="N814" t="s">
        <v>37</v>
      </c>
      <c r="O814">
        <f t="shared" si="110"/>
        <v>3031.21</v>
      </c>
      <c r="P814">
        <f t="shared" si="111"/>
        <v>3000.8978999999999</v>
      </c>
      <c r="Q814">
        <f t="shared" si="112"/>
        <v>1975775.7839999988</v>
      </c>
      <c r="T814">
        <f t="shared" si="113"/>
        <v>6557.4564173228364</v>
      </c>
      <c r="U814">
        <f t="shared" si="114"/>
        <v>30.3121000000001</v>
      </c>
      <c r="V814" s="4">
        <f t="shared" si="115"/>
        <v>3.2990126055271657E-4</v>
      </c>
      <c r="W814">
        <f t="shared" si="116"/>
        <v>0</v>
      </c>
      <c r="X814">
        <f t="shared" si="117"/>
        <v>1</v>
      </c>
      <c r="Y814">
        <f t="shared" si="118"/>
        <v>0</v>
      </c>
    </row>
    <row r="815" spans="1:25" x14ac:dyDescent="0.25">
      <c r="A815" t="s">
        <v>876</v>
      </c>
      <c r="B815" s="1">
        <v>45831</v>
      </c>
      <c r="C815" t="s">
        <v>52</v>
      </c>
      <c r="D815" t="s">
        <v>16</v>
      </c>
      <c r="E815" t="s">
        <v>99</v>
      </c>
      <c r="F815" t="s">
        <v>100</v>
      </c>
      <c r="G815">
        <v>4</v>
      </c>
      <c r="H815">
        <v>236.93</v>
      </c>
      <c r="I815">
        <v>0</v>
      </c>
      <c r="J815">
        <v>947.72</v>
      </c>
      <c r="K815" t="s">
        <v>58</v>
      </c>
      <c r="L815" t="s">
        <v>20</v>
      </c>
      <c r="M815" t="s">
        <v>54</v>
      </c>
      <c r="N815" t="s">
        <v>22</v>
      </c>
      <c r="O815">
        <f t="shared" si="110"/>
        <v>947.72</v>
      </c>
      <c r="P815">
        <f t="shared" si="111"/>
        <v>947.72</v>
      </c>
      <c r="Q815">
        <f t="shared" si="112"/>
        <v>2189601.9989000014</v>
      </c>
      <c r="T815">
        <f t="shared" si="113"/>
        <v>6400.6183730158691</v>
      </c>
      <c r="U815">
        <f t="shared" si="114"/>
        <v>0</v>
      </c>
      <c r="V815" s="4">
        <f t="shared" si="115"/>
        <v>0</v>
      </c>
      <c r="W815">
        <f t="shared" si="116"/>
        <v>1</v>
      </c>
      <c r="X815">
        <f t="shared" si="117"/>
        <v>0</v>
      </c>
      <c r="Y815">
        <f t="shared" si="118"/>
        <v>0</v>
      </c>
    </row>
    <row r="816" spans="1:25" x14ac:dyDescent="0.25">
      <c r="A816" t="s">
        <v>877</v>
      </c>
      <c r="B816" s="1">
        <v>45680</v>
      </c>
      <c r="C816" t="s">
        <v>52</v>
      </c>
      <c r="D816" t="s">
        <v>43</v>
      </c>
      <c r="E816" t="s">
        <v>17</v>
      </c>
      <c r="F816" t="s">
        <v>44</v>
      </c>
      <c r="G816">
        <v>5</v>
      </c>
      <c r="H816">
        <v>627.65</v>
      </c>
      <c r="I816">
        <v>0.08</v>
      </c>
      <c r="J816">
        <v>2887.19</v>
      </c>
      <c r="K816" t="s">
        <v>58</v>
      </c>
      <c r="L816" t="s">
        <v>34</v>
      </c>
      <c r="M816" t="s">
        <v>21</v>
      </c>
      <c r="N816" t="s">
        <v>22</v>
      </c>
      <c r="O816">
        <f t="shared" si="110"/>
        <v>3138.25</v>
      </c>
      <c r="P816">
        <f t="shared" si="111"/>
        <v>2887.19</v>
      </c>
      <c r="Q816">
        <f t="shared" si="112"/>
        <v>2058812.7634000003</v>
      </c>
      <c r="T816">
        <f t="shared" si="113"/>
        <v>6557.4564173228364</v>
      </c>
      <c r="U816">
        <f t="shared" si="114"/>
        <v>251.05999999999995</v>
      </c>
      <c r="V816" s="4">
        <f t="shared" si="115"/>
        <v>1.2745957141719111E-2</v>
      </c>
      <c r="W816">
        <f t="shared" si="116"/>
        <v>1</v>
      </c>
      <c r="X816">
        <f t="shared" si="117"/>
        <v>0</v>
      </c>
      <c r="Y816">
        <f t="shared" si="118"/>
        <v>0</v>
      </c>
    </row>
    <row r="817" spans="1:25" x14ac:dyDescent="0.25">
      <c r="A817" t="s">
        <v>878</v>
      </c>
      <c r="B817" s="1">
        <v>45811</v>
      </c>
      <c r="C817" t="s">
        <v>48</v>
      </c>
      <c r="D817" t="s">
        <v>25</v>
      </c>
      <c r="E817" t="s">
        <v>27</v>
      </c>
      <c r="F817" t="s">
        <v>87</v>
      </c>
      <c r="G817">
        <v>2</v>
      </c>
      <c r="H817">
        <v>618.84</v>
      </c>
      <c r="I817">
        <v>0.08</v>
      </c>
      <c r="J817">
        <v>1138.67</v>
      </c>
      <c r="K817" t="s">
        <v>58</v>
      </c>
      <c r="L817" t="s">
        <v>20</v>
      </c>
      <c r="M817" t="s">
        <v>54</v>
      </c>
      <c r="N817" t="s">
        <v>22</v>
      </c>
      <c r="O817">
        <f t="shared" si="110"/>
        <v>1237.68</v>
      </c>
      <c r="P817">
        <f t="shared" si="111"/>
        <v>1138.6656</v>
      </c>
      <c r="Q817">
        <f t="shared" si="112"/>
        <v>1975775.7839999988</v>
      </c>
      <c r="T817">
        <f t="shared" si="113"/>
        <v>6400.6183730158691</v>
      </c>
      <c r="U817">
        <f t="shared" si="114"/>
        <v>99.014400000000023</v>
      </c>
      <c r="V817" s="4">
        <f t="shared" si="115"/>
        <v>1.2927412578372439E-2</v>
      </c>
      <c r="W817">
        <f t="shared" si="116"/>
        <v>1</v>
      </c>
      <c r="X817">
        <f t="shared" si="117"/>
        <v>0</v>
      </c>
      <c r="Y817">
        <f t="shared" si="118"/>
        <v>0</v>
      </c>
    </row>
    <row r="818" spans="1:25" x14ac:dyDescent="0.25">
      <c r="A818" t="s">
        <v>879</v>
      </c>
      <c r="B818" s="1">
        <v>45742</v>
      </c>
      <c r="C818" t="s">
        <v>52</v>
      </c>
      <c r="D818" t="s">
        <v>39</v>
      </c>
      <c r="E818" t="s">
        <v>17</v>
      </c>
      <c r="F818" t="s">
        <v>40</v>
      </c>
      <c r="G818">
        <v>1</v>
      </c>
      <c r="H818">
        <v>3324.01</v>
      </c>
      <c r="I818">
        <v>7.0000000000000007E-2</v>
      </c>
      <c r="J818">
        <v>3091.33</v>
      </c>
      <c r="K818" t="s">
        <v>41</v>
      </c>
      <c r="L818" t="s">
        <v>20</v>
      </c>
      <c r="M818" t="s">
        <v>21</v>
      </c>
      <c r="N818" t="s">
        <v>22</v>
      </c>
      <c r="O818">
        <f t="shared" si="110"/>
        <v>3324.01</v>
      </c>
      <c r="P818">
        <f t="shared" si="111"/>
        <v>3091.3292999999999</v>
      </c>
      <c r="Q818">
        <f t="shared" si="112"/>
        <v>2058812.7634000003</v>
      </c>
      <c r="T818">
        <f t="shared" si="113"/>
        <v>6400.6183730158691</v>
      </c>
      <c r="U818">
        <f t="shared" si="114"/>
        <v>232.68070000000034</v>
      </c>
      <c r="V818" s="4">
        <f t="shared" si="115"/>
        <v>2.1058901748189688E-3</v>
      </c>
      <c r="W818">
        <f t="shared" si="116"/>
        <v>1</v>
      </c>
      <c r="X818">
        <f t="shared" si="117"/>
        <v>0</v>
      </c>
      <c r="Y818">
        <f t="shared" si="118"/>
        <v>0</v>
      </c>
    </row>
    <row r="819" spans="1:25" x14ac:dyDescent="0.25">
      <c r="A819" t="s">
        <v>880</v>
      </c>
      <c r="B819" s="1">
        <v>45702</v>
      </c>
      <c r="C819" t="s">
        <v>15</v>
      </c>
      <c r="D819" t="s">
        <v>43</v>
      </c>
      <c r="E819" t="s">
        <v>61</v>
      </c>
      <c r="F819" t="s">
        <v>92</v>
      </c>
      <c r="G819">
        <v>1</v>
      </c>
      <c r="H819">
        <v>3591.4</v>
      </c>
      <c r="I819">
        <v>0.2</v>
      </c>
      <c r="J819">
        <v>2873.12</v>
      </c>
      <c r="K819" t="s">
        <v>33</v>
      </c>
      <c r="L819" t="s">
        <v>34</v>
      </c>
      <c r="M819" t="s">
        <v>21</v>
      </c>
      <c r="N819" t="s">
        <v>22</v>
      </c>
      <c r="O819">
        <f t="shared" si="110"/>
        <v>3591.4</v>
      </c>
      <c r="P819">
        <f t="shared" si="111"/>
        <v>2873.1200000000003</v>
      </c>
      <c r="Q819">
        <f t="shared" si="112"/>
        <v>1802015.0199999986</v>
      </c>
      <c r="T819">
        <f t="shared" si="113"/>
        <v>6557.4564173228364</v>
      </c>
      <c r="U819">
        <f t="shared" si="114"/>
        <v>718.27999999999975</v>
      </c>
      <c r="V819" s="4">
        <f t="shared" si="115"/>
        <v>5.5688589408030295E-3</v>
      </c>
      <c r="W819">
        <f t="shared" si="116"/>
        <v>1</v>
      </c>
      <c r="X819">
        <f t="shared" si="117"/>
        <v>0</v>
      </c>
      <c r="Y819">
        <f t="shared" si="118"/>
        <v>0</v>
      </c>
    </row>
    <row r="820" spans="1:25" x14ac:dyDescent="0.25">
      <c r="A820" t="s">
        <v>881</v>
      </c>
      <c r="B820" s="1">
        <v>45694</v>
      </c>
      <c r="C820" t="s">
        <v>48</v>
      </c>
      <c r="D820" t="s">
        <v>25</v>
      </c>
      <c r="E820" t="s">
        <v>17</v>
      </c>
      <c r="F820" t="s">
        <v>32</v>
      </c>
      <c r="G820">
        <v>2</v>
      </c>
      <c r="H820">
        <v>3213.23</v>
      </c>
      <c r="I820">
        <v>0.22</v>
      </c>
      <c r="J820">
        <v>5012.6400000000003</v>
      </c>
      <c r="K820" t="s">
        <v>19</v>
      </c>
      <c r="L820" t="s">
        <v>34</v>
      </c>
      <c r="M820" t="s">
        <v>30</v>
      </c>
      <c r="N820" t="s">
        <v>22</v>
      </c>
      <c r="O820">
        <f t="shared" si="110"/>
        <v>6426.46</v>
      </c>
      <c r="P820">
        <f t="shared" si="111"/>
        <v>5012.6388000000006</v>
      </c>
      <c r="Q820">
        <f t="shared" si="112"/>
        <v>2058812.7634000003</v>
      </c>
      <c r="T820">
        <f t="shared" si="113"/>
        <v>6557.4564173228364</v>
      </c>
      <c r="U820">
        <f t="shared" si="114"/>
        <v>1413.8211999999994</v>
      </c>
      <c r="V820" s="4">
        <f t="shared" si="115"/>
        <v>6.8466932027897165E-3</v>
      </c>
      <c r="W820">
        <f t="shared" si="116"/>
        <v>1</v>
      </c>
      <c r="X820">
        <f t="shared" si="117"/>
        <v>0</v>
      </c>
      <c r="Y820">
        <f t="shared" si="118"/>
        <v>0</v>
      </c>
    </row>
    <row r="821" spans="1:25" x14ac:dyDescent="0.25">
      <c r="A821" t="s">
        <v>882</v>
      </c>
      <c r="B821" s="1">
        <v>45816</v>
      </c>
      <c r="C821" t="s">
        <v>48</v>
      </c>
      <c r="D821" t="s">
        <v>43</v>
      </c>
      <c r="E821" t="s">
        <v>17</v>
      </c>
      <c r="F821" t="s">
        <v>40</v>
      </c>
      <c r="G821">
        <v>2</v>
      </c>
      <c r="H821">
        <v>2566.7600000000002</v>
      </c>
      <c r="I821">
        <v>0.18</v>
      </c>
      <c r="J821">
        <v>4209.49</v>
      </c>
      <c r="K821" t="s">
        <v>33</v>
      </c>
      <c r="L821" t="s">
        <v>29</v>
      </c>
      <c r="M821" t="s">
        <v>54</v>
      </c>
      <c r="N821" t="s">
        <v>22</v>
      </c>
      <c r="O821">
        <f t="shared" si="110"/>
        <v>5133.5200000000004</v>
      </c>
      <c r="P821">
        <f t="shared" si="111"/>
        <v>4209.4864000000007</v>
      </c>
      <c r="Q821">
        <f t="shared" si="112"/>
        <v>2058812.7634000003</v>
      </c>
      <c r="T821">
        <f t="shared" si="113"/>
        <v>7014.593770491806</v>
      </c>
      <c r="U821">
        <f t="shared" si="114"/>
        <v>924.03359999999975</v>
      </c>
      <c r="V821" s="4">
        <f t="shared" si="115"/>
        <v>7.0127320045504831E-3</v>
      </c>
      <c r="W821">
        <f t="shared" si="116"/>
        <v>1</v>
      </c>
      <c r="X821">
        <f t="shared" si="117"/>
        <v>0</v>
      </c>
      <c r="Y821">
        <f t="shared" si="118"/>
        <v>0</v>
      </c>
    </row>
    <row r="822" spans="1:25" x14ac:dyDescent="0.25">
      <c r="A822" t="s">
        <v>883</v>
      </c>
      <c r="B822" s="1">
        <v>45795</v>
      </c>
      <c r="C822" t="s">
        <v>52</v>
      </c>
      <c r="D822" t="s">
        <v>39</v>
      </c>
      <c r="E822" t="s">
        <v>17</v>
      </c>
      <c r="F822" t="s">
        <v>32</v>
      </c>
      <c r="G822">
        <v>5</v>
      </c>
      <c r="H822">
        <v>489.01</v>
      </c>
      <c r="I822">
        <v>0.03</v>
      </c>
      <c r="J822">
        <v>2371.6999999999998</v>
      </c>
      <c r="K822" t="s">
        <v>41</v>
      </c>
      <c r="L822" t="s">
        <v>20</v>
      </c>
      <c r="M822" t="s">
        <v>30</v>
      </c>
      <c r="N822" t="s">
        <v>22</v>
      </c>
      <c r="O822">
        <f t="shared" si="110"/>
        <v>2445.0500000000002</v>
      </c>
      <c r="P822">
        <f t="shared" si="111"/>
        <v>2371.6985</v>
      </c>
      <c r="Q822">
        <f t="shared" si="112"/>
        <v>2058812.7634000003</v>
      </c>
      <c r="T822">
        <f t="shared" si="113"/>
        <v>6400.6183730158691</v>
      </c>
      <c r="U822">
        <f t="shared" si="114"/>
        <v>73.351500000000215</v>
      </c>
      <c r="V822" s="4">
        <f t="shared" si="115"/>
        <v>6.1348438682235539E-3</v>
      </c>
      <c r="W822">
        <f t="shared" si="116"/>
        <v>1</v>
      </c>
      <c r="X822">
        <f t="shared" si="117"/>
        <v>0</v>
      </c>
      <c r="Y822">
        <f t="shared" si="118"/>
        <v>0</v>
      </c>
    </row>
    <row r="823" spans="1:25" x14ac:dyDescent="0.25">
      <c r="A823" t="s">
        <v>884</v>
      </c>
      <c r="B823" s="1">
        <v>45760</v>
      </c>
      <c r="C823" t="s">
        <v>24</v>
      </c>
      <c r="D823" t="s">
        <v>43</v>
      </c>
      <c r="E823" t="s">
        <v>49</v>
      </c>
      <c r="F823" t="s">
        <v>73</v>
      </c>
      <c r="G823">
        <v>5</v>
      </c>
      <c r="H823">
        <v>4943.8999999999996</v>
      </c>
      <c r="I823">
        <v>0.11</v>
      </c>
      <c r="J823">
        <v>22000.35</v>
      </c>
      <c r="K823" t="s">
        <v>19</v>
      </c>
      <c r="L823" t="s">
        <v>29</v>
      </c>
      <c r="M823" t="s">
        <v>30</v>
      </c>
      <c r="N823" t="s">
        <v>22</v>
      </c>
      <c r="O823">
        <f t="shared" si="110"/>
        <v>24719.5</v>
      </c>
      <c r="P823">
        <f t="shared" si="111"/>
        <v>22000.355</v>
      </c>
      <c r="Q823">
        <f t="shared" si="112"/>
        <v>1954015.6870999979</v>
      </c>
      <c r="T823">
        <f t="shared" si="113"/>
        <v>7014.593770491806</v>
      </c>
      <c r="U823">
        <f t="shared" si="114"/>
        <v>2719.1450000000004</v>
      </c>
      <c r="V823" s="4">
        <f t="shared" si="115"/>
        <v>2.2249640971702504E-3</v>
      </c>
      <c r="W823">
        <f t="shared" si="116"/>
        <v>1</v>
      </c>
      <c r="X823">
        <f t="shared" si="117"/>
        <v>0</v>
      </c>
      <c r="Y823">
        <f t="shared" si="118"/>
        <v>0</v>
      </c>
    </row>
    <row r="824" spans="1:25" x14ac:dyDescent="0.25">
      <c r="A824" t="s">
        <v>885</v>
      </c>
      <c r="B824" s="1">
        <v>45750</v>
      </c>
      <c r="C824" t="s">
        <v>15</v>
      </c>
      <c r="D824" t="s">
        <v>43</v>
      </c>
      <c r="E824" t="s">
        <v>17</v>
      </c>
      <c r="F824" t="s">
        <v>40</v>
      </c>
      <c r="G824">
        <v>3</v>
      </c>
      <c r="H824">
        <v>1779.37</v>
      </c>
      <c r="I824">
        <v>0.05</v>
      </c>
      <c r="J824">
        <v>5071.2</v>
      </c>
      <c r="K824" t="s">
        <v>58</v>
      </c>
      <c r="L824" t="s">
        <v>20</v>
      </c>
      <c r="M824" t="s">
        <v>54</v>
      </c>
      <c r="N824" t="s">
        <v>88</v>
      </c>
      <c r="O824">
        <f t="shared" si="110"/>
        <v>5338.11</v>
      </c>
      <c r="P824">
        <f t="shared" si="111"/>
        <v>5071.2044999999998</v>
      </c>
      <c r="Q824">
        <f t="shared" si="112"/>
        <v>2058812.7634000003</v>
      </c>
      <c r="T824">
        <f t="shared" si="113"/>
        <v>6400.6183730158691</v>
      </c>
      <c r="U824">
        <f t="shared" si="114"/>
        <v>266.90549999999985</v>
      </c>
      <c r="V824" s="4">
        <f t="shared" si="115"/>
        <v>2.8099833086991468E-3</v>
      </c>
      <c r="W824">
        <f t="shared" si="116"/>
        <v>0</v>
      </c>
      <c r="X824">
        <f t="shared" si="117"/>
        <v>0</v>
      </c>
      <c r="Y824">
        <f t="shared" si="118"/>
        <v>1</v>
      </c>
    </row>
    <row r="825" spans="1:25" x14ac:dyDescent="0.25">
      <c r="A825" t="s">
        <v>886</v>
      </c>
      <c r="B825" s="1">
        <v>45669</v>
      </c>
      <c r="C825" t="s">
        <v>36</v>
      </c>
      <c r="D825" t="s">
        <v>16</v>
      </c>
      <c r="E825" t="s">
        <v>61</v>
      </c>
      <c r="F825" t="s">
        <v>92</v>
      </c>
      <c r="G825">
        <v>4</v>
      </c>
      <c r="H825">
        <v>3185.93</v>
      </c>
      <c r="I825">
        <v>0.02</v>
      </c>
      <c r="J825">
        <v>12488.85</v>
      </c>
      <c r="K825" t="s">
        <v>46</v>
      </c>
      <c r="L825" t="s">
        <v>20</v>
      </c>
      <c r="M825" t="s">
        <v>30</v>
      </c>
      <c r="N825" t="s">
        <v>59</v>
      </c>
      <c r="O825">
        <f t="shared" si="110"/>
        <v>12743.72</v>
      </c>
      <c r="P825">
        <f t="shared" si="111"/>
        <v>12488.845599999999</v>
      </c>
      <c r="Q825">
        <f t="shared" si="112"/>
        <v>1802015.0199999986</v>
      </c>
      <c r="T825">
        <f t="shared" si="113"/>
        <v>6400.6183730158691</v>
      </c>
      <c r="U825">
        <f t="shared" si="114"/>
        <v>254.87440000000061</v>
      </c>
      <c r="V825" s="4">
        <f t="shared" si="115"/>
        <v>6.2776018305486943E-4</v>
      </c>
      <c r="W825">
        <f t="shared" si="116"/>
        <v>0</v>
      </c>
      <c r="X825">
        <f t="shared" si="117"/>
        <v>0</v>
      </c>
      <c r="Y825">
        <f t="shared" si="118"/>
        <v>0</v>
      </c>
    </row>
    <row r="826" spans="1:25" x14ac:dyDescent="0.25">
      <c r="A826" t="s">
        <v>887</v>
      </c>
      <c r="B826" s="1">
        <v>45768</v>
      </c>
      <c r="C826" t="s">
        <v>52</v>
      </c>
      <c r="D826" t="s">
        <v>43</v>
      </c>
      <c r="E826" t="s">
        <v>17</v>
      </c>
      <c r="F826" t="s">
        <v>44</v>
      </c>
      <c r="G826">
        <v>2</v>
      </c>
      <c r="H826">
        <v>3003.89</v>
      </c>
      <c r="I826">
        <v>0.21</v>
      </c>
      <c r="J826">
        <v>4746.1499999999996</v>
      </c>
      <c r="K826" t="s">
        <v>19</v>
      </c>
      <c r="L826" t="s">
        <v>20</v>
      </c>
      <c r="M826" t="s">
        <v>54</v>
      </c>
      <c r="N826" t="s">
        <v>22</v>
      </c>
      <c r="O826">
        <f t="shared" si="110"/>
        <v>6007.78</v>
      </c>
      <c r="P826">
        <f t="shared" si="111"/>
        <v>4746.1462000000001</v>
      </c>
      <c r="Q826">
        <f t="shared" si="112"/>
        <v>2058812.7634000003</v>
      </c>
      <c r="T826">
        <f t="shared" si="113"/>
        <v>6400.6183730158691</v>
      </c>
      <c r="U826">
        <f t="shared" si="114"/>
        <v>1261.6337999999996</v>
      </c>
      <c r="V826" s="4">
        <f t="shared" si="115"/>
        <v>6.9909350875032045E-3</v>
      </c>
      <c r="W826">
        <f t="shared" si="116"/>
        <v>1</v>
      </c>
      <c r="X826">
        <f t="shared" si="117"/>
        <v>0</v>
      </c>
      <c r="Y826">
        <f t="shared" si="118"/>
        <v>0</v>
      </c>
    </row>
    <row r="827" spans="1:25" x14ac:dyDescent="0.25">
      <c r="A827" t="s">
        <v>888</v>
      </c>
      <c r="B827" s="1">
        <v>45708</v>
      </c>
      <c r="C827" t="s">
        <v>15</v>
      </c>
      <c r="D827" t="s">
        <v>39</v>
      </c>
      <c r="E827" t="s">
        <v>49</v>
      </c>
      <c r="F827" t="s">
        <v>50</v>
      </c>
      <c r="G827">
        <v>2</v>
      </c>
      <c r="H827">
        <v>1300.1300000000001</v>
      </c>
      <c r="I827">
        <v>0.04</v>
      </c>
      <c r="J827">
        <v>2496.25</v>
      </c>
      <c r="K827" t="s">
        <v>19</v>
      </c>
      <c r="L827" t="s">
        <v>29</v>
      </c>
      <c r="M827" t="s">
        <v>54</v>
      </c>
      <c r="N827" t="s">
        <v>22</v>
      </c>
      <c r="O827">
        <f t="shared" si="110"/>
        <v>2600.2600000000002</v>
      </c>
      <c r="P827">
        <f t="shared" si="111"/>
        <v>2496.2496000000001</v>
      </c>
      <c r="Q827">
        <f t="shared" si="112"/>
        <v>1954015.6870999979</v>
      </c>
      <c r="T827">
        <f t="shared" si="113"/>
        <v>7014.593770491806</v>
      </c>
      <c r="U827">
        <f t="shared" si="114"/>
        <v>104.01040000000012</v>
      </c>
      <c r="V827" s="4">
        <f t="shared" si="115"/>
        <v>3.0766154153815386E-3</v>
      </c>
      <c r="W827">
        <f t="shared" si="116"/>
        <v>1</v>
      </c>
      <c r="X827">
        <f t="shared" si="117"/>
        <v>0</v>
      </c>
      <c r="Y827">
        <f t="shared" si="118"/>
        <v>0</v>
      </c>
    </row>
    <row r="828" spans="1:25" x14ac:dyDescent="0.25">
      <c r="A828" t="s">
        <v>889</v>
      </c>
      <c r="B828" s="1">
        <v>45838</v>
      </c>
      <c r="C828" t="s">
        <v>15</v>
      </c>
      <c r="D828" t="s">
        <v>25</v>
      </c>
      <c r="E828" t="s">
        <v>49</v>
      </c>
      <c r="F828" t="s">
        <v>73</v>
      </c>
      <c r="G828">
        <v>3</v>
      </c>
      <c r="H828">
        <v>2051.4</v>
      </c>
      <c r="I828">
        <v>0.04</v>
      </c>
      <c r="J828">
        <v>5908.03</v>
      </c>
      <c r="K828" t="s">
        <v>41</v>
      </c>
      <c r="L828" t="s">
        <v>20</v>
      </c>
      <c r="M828" t="s">
        <v>30</v>
      </c>
      <c r="N828" t="s">
        <v>22</v>
      </c>
      <c r="O828">
        <f t="shared" si="110"/>
        <v>6154.2000000000007</v>
      </c>
      <c r="P828">
        <f t="shared" si="111"/>
        <v>5908.0320000000002</v>
      </c>
      <c r="Q828">
        <f t="shared" si="112"/>
        <v>1954015.6870999979</v>
      </c>
      <c r="T828">
        <f t="shared" si="113"/>
        <v>6400.6183730158691</v>
      </c>
      <c r="U828">
        <f t="shared" si="114"/>
        <v>246.16800000000057</v>
      </c>
      <c r="V828" s="4">
        <f t="shared" si="115"/>
        <v>1.9498878814468166E-3</v>
      </c>
      <c r="W828">
        <f t="shared" si="116"/>
        <v>1</v>
      </c>
      <c r="X828">
        <f t="shared" si="117"/>
        <v>0</v>
      </c>
      <c r="Y828">
        <f t="shared" si="118"/>
        <v>0</v>
      </c>
    </row>
    <row r="829" spans="1:25" x14ac:dyDescent="0.25">
      <c r="A829" t="s">
        <v>890</v>
      </c>
      <c r="B829" s="1">
        <v>45824</v>
      </c>
      <c r="C829" t="s">
        <v>48</v>
      </c>
      <c r="D829" t="s">
        <v>43</v>
      </c>
      <c r="E829" t="s">
        <v>49</v>
      </c>
      <c r="F829" t="s">
        <v>73</v>
      </c>
      <c r="G829">
        <v>4</v>
      </c>
      <c r="H829">
        <v>4284.8100000000004</v>
      </c>
      <c r="I829">
        <v>0.19</v>
      </c>
      <c r="J829">
        <v>13882.78</v>
      </c>
      <c r="K829" t="s">
        <v>58</v>
      </c>
      <c r="L829" t="s">
        <v>34</v>
      </c>
      <c r="M829" t="s">
        <v>30</v>
      </c>
      <c r="N829" t="s">
        <v>22</v>
      </c>
      <c r="O829">
        <f t="shared" si="110"/>
        <v>17139.240000000002</v>
      </c>
      <c r="P829">
        <f t="shared" si="111"/>
        <v>13882.784400000002</v>
      </c>
      <c r="Q829">
        <f t="shared" si="112"/>
        <v>1954015.6870999979</v>
      </c>
      <c r="T829">
        <f t="shared" si="113"/>
        <v>6557.4564173228364</v>
      </c>
      <c r="U829">
        <f t="shared" si="114"/>
        <v>3256.4555999999993</v>
      </c>
      <c r="V829" s="4">
        <f t="shared" si="115"/>
        <v>4.4342689640847555E-3</v>
      </c>
      <c r="W829">
        <f t="shared" si="116"/>
        <v>1</v>
      </c>
      <c r="X829">
        <f t="shared" si="117"/>
        <v>0</v>
      </c>
      <c r="Y829">
        <f t="shared" si="118"/>
        <v>0</v>
      </c>
    </row>
    <row r="830" spans="1:25" x14ac:dyDescent="0.25">
      <c r="A830" t="s">
        <v>891</v>
      </c>
      <c r="B830" s="1">
        <v>45683</v>
      </c>
      <c r="C830" t="s">
        <v>48</v>
      </c>
      <c r="D830" t="s">
        <v>16</v>
      </c>
      <c r="E830" t="s">
        <v>61</v>
      </c>
      <c r="F830" t="s">
        <v>66</v>
      </c>
      <c r="G830">
        <v>4</v>
      </c>
      <c r="H830">
        <v>1487.81</v>
      </c>
      <c r="I830">
        <v>0.14000000000000001</v>
      </c>
      <c r="J830">
        <v>5118.07</v>
      </c>
      <c r="K830" t="s">
        <v>41</v>
      </c>
      <c r="L830" t="s">
        <v>34</v>
      </c>
      <c r="M830" t="s">
        <v>30</v>
      </c>
      <c r="N830" t="s">
        <v>22</v>
      </c>
      <c r="O830">
        <f t="shared" si="110"/>
        <v>5951.24</v>
      </c>
      <c r="P830">
        <f t="shared" si="111"/>
        <v>5118.0663999999997</v>
      </c>
      <c r="Q830">
        <f t="shared" si="112"/>
        <v>1802015.0199999986</v>
      </c>
      <c r="T830">
        <f t="shared" si="113"/>
        <v>6557.4564173228364</v>
      </c>
      <c r="U830">
        <f t="shared" si="114"/>
        <v>833.17360000000008</v>
      </c>
      <c r="V830" s="4">
        <f t="shared" si="115"/>
        <v>9.4098036711676904E-3</v>
      </c>
      <c r="W830">
        <f t="shared" si="116"/>
        <v>1</v>
      </c>
      <c r="X830">
        <f t="shared" si="117"/>
        <v>0</v>
      </c>
      <c r="Y830">
        <f t="shared" si="118"/>
        <v>0</v>
      </c>
    </row>
    <row r="831" spans="1:25" x14ac:dyDescent="0.25">
      <c r="A831" t="s">
        <v>892</v>
      </c>
      <c r="B831" s="1">
        <v>45748</v>
      </c>
      <c r="C831" t="s">
        <v>52</v>
      </c>
      <c r="D831" t="s">
        <v>25</v>
      </c>
      <c r="E831" t="s">
        <v>49</v>
      </c>
      <c r="F831" t="s">
        <v>73</v>
      </c>
      <c r="G831">
        <v>1</v>
      </c>
      <c r="H831">
        <v>4322.1099999999997</v>
      </c>
      <c r="I831">
        <v>0.18</v>
      </c>
      <c r="J831">
        <v>3544.13</v>
      </c>
      <c r="K831" t="s">
        <v>19</v>
      </c>
      <c r="L831" t="s">
        <v>20</v>
      </c>
      <c r="M831" t="s">
        <v>30</v>
      </c>
      <c r="N831" t="s">
        <v>22</v>
      </c>
      <c r="O831">
        <f t="shared" si="110"/>
        <v>4322.1099999999997</v>
      </c>
      <c r="P831">
        <f t="shared" si="111"/>
        <v>3544.1302000000001</v>
      </c>
      <c r="Q831">
        <f t="shared" si="112"/>
        <v>1954015.6870999979</v>
      </c>
      <c r="T831">
        <f t="shared" si="113"/>
        <v>6400.6183730158691</v>
      </c>
      <c r="U831">
        <f t="shared" si="114"/>
        <v>777.97979999999961</v>
      </c>
      <c r="V831" s="4">
        <f t="shared" si="115"/>
        <v>4.164632552156238E-3</v>
      </c>
      <c r="W831">
        <f t="shared" si="116"/>
        <v>1</v>
      </c>
      <c r="X831">
        <f t="shared" si="117"/>
        <v>0</v>
      </c>
      <c r="Y831">
        <f t="shared" si="118"/>
        <v>0</v>
      </c>
    </row>
    <row r="832" spans="1:25" x14ac:dyDescent="0.25">
      <c r="A832" t="s">
        <v>893</v>
      </c>
      <c r="B832" s="1">
        <v>45685</v>
      </c>
      <c r="C832" t="s">
        <v>15</v>
      </c>
      <c r="D832" t="s">
        <v>16</v>
      </c>
      <c r="E832" t="s">
        <v>49</v>
      </c>
      <c r="F832" t="s">
        <v>50</v>
      </c>
      <c r="G832">
        <v>3</v>
      </c>
      <c r="H832">
        <v>3241.14</v>
      </c>
      <c r="I832">
        <v>0.15</v>
      </c>
      <c r="J832">
        <v>8264.91</v>
      </c>
      <c r="K832" t="s">
        <v>41</v>
      </c>
      <c r="L832" t="s">
        <v>34</v>
      </c>
      <c r="M832" t="s">
        <v>30</v>
      </c>
      <c r="N832" t="s">
        <v>59</v>
      </c>
      <c r="O832">
        <f t="shared" si="110"/>
        <v>9723.42</v>
      </c>
      <c r="P832">
        <f t="shared" si="111"/>
        <v>8264.9069999999992</v>
      </c>
      <c r="Q832">
        <f t="shared" si="112"/>
        <v>1954015.6870999979</v>
      </c>
      <c r="T832">
        <f t="shared" si="113"/>
        <v>6557.4564173228364</v>
      </c>
      <c r="U832">
        <f t="shared" si="114"/>
        <v>1458.5130000000008</v>
      </c>
      <c r="V832" s="4">
        <f t="shared" si="115"/>
        <v>4.628001258816343E-3</v>
      </c>
      <c r="W832">
        <f t="shared" si="116"/>
        <v>0</v>
      </c>
      <c r="X832">
        <f t="shared" si="117"/>
        <v>0</v>
      </c>
      <c r="Y832">
        <f t="shared" si="118"/>
        <v>0</v>
      </c>
    </row>
    <row r="833" spans="1:25" x14ac:dyDescent="0.25">
      <c r="A833" t="s">
        <v>894</v>
      </c>
      <c r="B833" s="1">
        <v>45815</v>
      </c>
      <c r="C833" t="s">
        <v>36</v>
      </c>
      <c r="D833" t="s">
        <v>39</v>
      </c>
      <c r="E833" t="s">
        <v>17</v>
      </c>
      <c r="F833" t="s">
        <v>40</v>
      </c>
      <c r="G833">
        <v>4</v>
      </c>
      <c r="H833">
        <v>4789.7700000000004</v>
      </c>
      <c r="I833">
        <v>0.19</v>
      </c>
      <c r="J833">
        <v>15518.85</v>
      </c>
      <c r="K833" t="s">
        <v>19</v>
      </c>
      <c r="L833" t="s">
        <v>20</v>
      </c>
      <c r="M833" t="s">
        <v>21</v>
      </c>
      <c r="N833" t="s">
        <v>22</v>
      </c>
      <c r="O833">
        <f t="shared" si="110"/>
        <v>19159.080000000002</v>
      </c>
      <c r="P833">
        <f t="shared" si="111"/>
        <v>15518.854800000003</v>
      </c>
      <c r="Q833">
        <f t="shared" si="112"/>
        <v>2058812.7634000003</v>
      </c>
      <c r="T833">
        <f t="shared" si="113"/>
        <v>6400.6183730158691</v>
      </c>
      <c r="U833">
        <f t="shared" si="114"/>
        <v>3640.2251999999989</v>
      </c>
      <c r="V833" s="4">
        <f t="shared" si="115"/>
        <v>3.9667875492977742E-3</v>
      </c>
      <c r="W833">
        <f t="shared" si="116"/>
        <v>1</v>
      </c>
      <c r="X833">
        <f t="shared" si="117"/>
        <v>0</v>
      </c>
      <c r="Y833">
        <f t="shared" si="118"/>
        <v>0</v>
      </c>
    </row>
    <row r="834" spans="1:25" x14ac:dyDescent="0.25">
      <c r="A834" t="s">
        <v>895</v>
      </c>
      <c r="B834" s="1">
        <v>45750</v>
      </c>
      <c r="C834" t="s">
        <v>24</v>
      </c>
      <c r="D834" t="s">
        <v>16</v>
      </c>
      <c r="E834" t="s">
        <v>49</v>
      </c>
      <c r="F834" t="s">
        <v>53</v>
      </c>
      <c r="G834">
        <v>2</v>
      </c>
      <c r="H834">
        <v>1287.53</v>
      </c>
      <c r="I834">
        <v>0.01</v>
      </c>
      <c r="J834">
        <v>2549.31</v>
      </c>
      <c r="K834" t="s">
        <v>41</v>
      </c>
      <c r="L834" t="s">
        <v>34</v>
      </c>
      <c r="M834" t="s">
        <v>30</v>
      </c>
      <c r="N834" t="s">
        <v>22</v>
      </c>
      <c r="O834">
        <f t="shared" ref="O834:O897" si="119">G:G*H:H</f>
        <v>2575.06</v>
      </c>
      <c r="P834">
        <f t="shared" ref="P834:P897" si="120">O:O*(1-I:I)</f>
        <v>2549.3094000000001</v>
      </c>
      <c r="Q834">
        <f t="shared" ref="Q834:Q897" si="121">SUMIF(E:E,E834,P:P)</f>
        <v>1954015.6870999979</v>
      </c>
      <c r="T834">
        <f t="shared" ref="T834:T897" si="122">AVERAGEIF(L:L,L834,J:J)</f>
        <v>6557.4564173228364</v>
      </c>
      <c r="U834">
        <f t="shared" ref="U834:U897" si="123">O834-P834</f>
        <v>25.750599999999849</v>
      </c>
      <c r="V834" s="4">
        <f t="shared" si="115"/>
        <v>7.7668093170644569E-4</v>
      </c>
      <c r="W834">
        <f t="shared" si="116"/>
        <v>1</v>
      </c>
      <c r="X834">
        <f t="shared" si="117"/>
        <v>0</v>
      </c>
      <c r="Y834">
        <f t="shared" si="118"/>
        <v>0</v>
      </c>
    </row>
    <row r="835" spans="1:25" x14ac:dyDescent="0.25">
      <c r="A835" t="s">
        <v>896</v>
      </c>
      <c r="B835" s="1">
        <v>45789</v>
      </c>
      <c r="C835" t="s">
        <v>36</v>
      </c>
      <c r="D835" t="s">
        <v>43</v>
      </c>
      <c r="E835" t="s">
        <v>61</v>
      </c>
      <c r="F835" t="s">
        <v>66</v>
      </c>
      <c r="G835">
        <v>2</v>
      </c>
      <c r="H835">
        <v>1346.01</v>
      </c>
      <c r="I835">
        <v>0.15</v>
      </c>
      <c r="J835">
        <v>2288.2199999999998</v>
      </c>
      <c r="K835" t="s">
        <v>41</v>
      </c>
      <c r="L835" t="s">
        <v>29</v>
      </c>
      <c r="M835" t="s">
        <v>21</v>
      </c>
      <c r="N835" t="s">
        <v>22</v>
      </c>
      <c r="O835">
        <f t="shared" si="119"/>
        <v>2692.02</v>
      </c>
      <c r="P835">
        <f t="shared" si="120"/>
        <v>2288.2170000000001</v>
      </c>
      <c r="Q835">
        <f t="shared" si="121"/>
        <v>1802015.0199999986</v>
      </c>
      <c r="T835">
        <f t="shared" si="122"/>
        <v>7014.593770491806</v>
      </c>
      <c r="U835">
        <f t="shared" si="123"/>
        <v>403.80299999999988</v>
      </c>
      <c r="V835" s="4">
        <f t="shared" ref="V835:V898" si="124">I835/H835*100</f>
        <v>1.1144047963982436E-2</v>
      </c>
      <c r="W835">
        <f t="shared" ref="W835:W898" si="125">IF(N835="Delivered",1,0)</f>
        <v>1</v>
      </c>
      <c r="X835">
        <f t="shared" ref="X835:X898" si="126">IF(N835="Returned",1,0)</f>
        <v>0</v>
      </c>
      <c r="Y835">
        <f t="shared" ref="Y835:Y898" si="127">IF(N835="Cancelled",1,0)</f>
        <v>0</v>
      </c>
    </row>
    <row r="836" spans="1:25" x14ac:dyDescent="0.25">
      <c r="A836" t="s">
        <v>897</v>
      </c>
      <c r="B836" s="1">
        <v>45763</v>
      </c>
      <c r="C836" t="s">
        <v>48</v>
      </c>
      <c r="D836" t="s">
        <v>25</v>
      </c>
      <c r="E836" t="s">
        <v>17</v>
      </c>
      <c r="F836" t="s">
        <v>40</v>
      </c>
      <c r="G836">
        <v>5</v>
      </c>
      <c r="H836">
        <v>4558.75</v>
      </c>
      <c r="I836">
        <v>0.22</v>
      </c>
      <c r="J836">
        <v>17779.12</v>
      </c>
      <c r="K836" t="s">
        <v>33</v>
      </c>
      <c r="L836" t="s">
        <v>20</v>
      </c>
      <c r="M836" t="s">
        <v>54</v>
      </c>
      <c r="N836" t="s">
        <v>22</v>
      </c>
      <c r="O836">
        <f t="shared" si="119"/>
        <v>22793.75</v>
      </c>
      <c r="P836">
        <f t="shared" si="120"/>
        <v>17779.125</v>
      </c>
      <c r="Q836">
        <f t="shared" si="121"/>
        <v>2058812.7634000003</v>
      </c>
      <c r="T836">
        <f t="shared" si="122"/>
        <v>6400.6183730158691</v>
      </c>
      <c r="U836">
        <f t="shared" si="123"/>
        <v>5014.625</v>
      </c>
      <c r="V836" s="4">
        <f t="shared" si="124"/>
        <v>4.8258842884562657E-3</v>
      </c>
      <c r="W836">
        <f t="shared" si="125"/>
        <v>1</v>
      </c>
      <c r="X836">
        <f t="shared" si="126"/>
        <v>0</v>
      </c>
      <c r="Y836">
        <f t="shared" si="127"/>
        <v>0</v>
      </c>
    </row>
    <row r="837" spans="1:25" x14ac:dyDescent="0.25">
      <c r="A837" t="s">
        <v>898</v>
      </c>
      <c r="B837" s="1">
        <v>45768</v>
      </c>
      <c r="C837" t="s">
        <v>36</v>
      </c>
      <c r="D837" t="s">
        <v>16</v>
      </c>
      <c r="E837" t="s">
        <v>99</v>
      </c>
      <c r="F837" t="s">
        <v>115</v>
      </c>
      <c r="G837">
        <v>4</v>
      </c>
      <c r="H837">
        <v>3787.07</v>
      </c>
      <c r="I837">
        <v>0.23</v>
      </c>
      <c r="J837">
        <v>11664.18</v>
      </c>
      <c r="K837" t="s">
        <v>46</v>
      </c>
      <c r="L837" t="s">
        <v>29</v>
      </c>
      <c r="M837" t="s">
        <v>54</v>
      </c>
      <c r="N837" t="s">
        <v>22</v>
      </c>
      <c r="O837">
        <f t="shared" si="119"/>
        <v>15148.28</v>
      </c>
      <c r="P837">
        <f t="shared" si="120"/>
        <v>11664.1756</v>
      </c>
      <c r="Q837">
        <f t="shared" si="121"/>
        <v>2189601.9989000014</v>
      </c>
      <c r="T837">
        <f t="shared" si="122"/>
        <v>7014.593770491806</v>
      </c>
      <c r="U837">
        <f t="shared" si="123"/>
        <v>3484.1044000000002</v>
      </c>
      <c r="V837" s="4">
        <f t="shared" si="124"/>
        <v>6.0732967703263996E-3</v>
      </c>
      <c r="W837">
        <f t="shared" si="125"/>
        <v>1</v>
      </c>
      <c r="X837">
        <f t="shared" si="126"/>
        <v>0</v>
      </c>
      <c r="Y837">
        <f t="shared" si="127"/>
        <v>0</v>
      </c>
    </row>
    <row r="838" spans="1:25" x14ac:dyDescent="0.25">
      <c r="A838" t="s">
        <v>899</v>
      </c>
      <c r="B838" s="1">
        <v>45775</v>
      </c>
      <c r="C838" t="s">
        <v>15</v>
      </c>
      <c r="D838" t="s">
        <v>25</v>
      </c>
      <c r="E838" t="s">
        <v>99</v>
      </c>
      <c r="F838" t="s">
        <v>100</v>
      </c>
      <c r="G838">
        <v>4</v>
      </c>
      <c r="H838">
        <v>3525.14</v>
      </c>
      <c r="I838">
        <v>0</v>
      </c>
      <c r="J838">
        <v>14100.56</v>
      </c>
      <c r="K838" t="s">
        <v>19</v>
      </c>
      <c r="L838" t="s">
        <v>29</v>
      </c>
      <c r="M838" t="s">
        <v>54</v>
      </c>
      <c r="N838" t="s">
        <v>22</v>
      </c>
      <c r="O838">
        <f t="shared" si="119"/>
        <v>14100.56</v>
      </c>
      <c r="P838">
        <f t="shared" si="120"/>
        <v>14100.56</v>
      </c>
      <c r="Q838">
        <f t="shared" si="121"/>
        <v>2189601.9989000014</v>
      </c>
      <c r="T838">
        <f t="shared" si="122"/>
        <v>7014.593770491806</v>
      </c>
      <c r="U838">
        <f t="shared" si="123"/>
        <v>0</v>
      </c>
      <c r="V838" s="4">
        <f t="shared" si="124"/>
        <v>0</v>
      </c>
      <c r="W838">
        <f t="shared" si="125"/>
        <v>1</v>
      </c>
      <c r="X838">
        <f t="shared" si="126"/>
        <v>0</v>
      </c>
      <c r="Y838">
        <f t="shared" si="127"/>
        <v>0</v>
      </c>
    </row>
    <row r="839" spans="1:25" x14ac:dyDescent="0.25">
      <c r="A839" t="s">
        <v>900</v>
      </c>
      <c r="B839" s="1">
        <v>45721</v>
      </c>
      <c r="C839" t="s">
        <v>36</v>
      </c>
      <c r="D839" t="s">
        <v>43</v>
      </c>
      <c r="E839" t="s">
        <v>17</v>
      </c>
      <c r="F839" t="s">
        <v>40</v>
      </c>
      <c r="G839">
        <v>3</v>
      </c>
      <c r="H839">
        <v>3691.91</v>
      </c>
      <c r="I839">
        <v>0.04</v>
      </c>
      <c r="J839">
        <v>10632.7</v>
      </c>
      <c r="K839" t="s">
        <v>41</v>
      </c>
      <c r="L839" t="s">
        <v>29</v>
      </c>
      <c r="M839" t="s">
        <v>30</v>
      </c>
      <c r="N839" t="s">
        <v>22</v>
      </c>
      <c r="O839">
        <f t="shared" si="119"/>
        <v>11075.73</v>
      </c>
      <c r="P839">
        <f t="shared" si="120"/>
        <v>10632.700799999999</v>
      </c>
      <c r="Q839">
        <f t="shared" si="121"/>
        <v>2058812.7634000003</v>
      </c>
      <c r="T839">
        <f t="shared" si="122"/>
        <v>7014.593770491806</v>
      </c>
      <c r="U839">
        <f t="shared" si="123"/>
        <v>443.02920000000086</v>
      </c>
      <c r="V839" s="4">
        <f t="shared" si="124"/>
        <v>1.0834500299303071E-3</v>
      </c>
      <c r="W839">
        <f t="shared" si="125"/>
        <v>1</v>
      </c>
      <c r="X839">
        <f t="shared" si="126"/>
        <v>0</v>
      </c>
      <c r="Y839">
        <f t="shared" si="127"/>
        <v>0</v>
      </c>
    </row>
    <row r="840" spans="1:25" x14ac:dyDescent="0.25">
      <c r="A840" t="s">
        <v>901</v>
      </c>
      <c r="B840" s="1">
        <v>45806</v>
      </c>
      <c r="C840" t="s">
        <v>52</v>
      </c>
      <c r="D840" t="s">
        <v>16</v>
      </c>
      <c r="E840" t="s">
        <v>61</v>
      </c>
      <c r="F840" t="s">
        <v>92</v>
      </c>
      <c r="G840">
        <v>4</v>
      </c>
      <c r="H840">
        <v>2878.75</v>
      </c>
      <c r="I840">
        <v>0.05</v>
      </c>
      <c r="J840">
        <v>10939.25</v>
      </c>
      <c r="K840" t="s">
        <v>33</v>
      </c>
      <c r="L840" t="s">
        <v>20</v>
      </c>
      <c r="M840" t="s">
        <v>54</v>
      </c>
      <c r="N840" t="s">
        <v>22</v>
      </c>
      <c r="O840">
        <f t="shared" si="119"/>
        <v>11515</v>
      </c>
      <c r="P840">
        <f t="shared" si="120"/>
        <v>10939.25</v>
      </c>
      <c r="Q840">
        <f t="shared" si="121"/>
        <v>1802015.0199999986</v>
      </c>
      <c r="T840">
        <f t="shared" si="122"/>
        <v>6400.6183730158691</v>
      </c>
      <c r="U840">
        <f t="shared" si="123"/>
        <v>575.75</v>
      </c>
      <c r="V840" s="4">
        <f t="shared" si="124"/>
        <v>1.7368649587494573E-3</v>
      </c>
      <c r="W840">
        <f t="shared" si="125"/>
        <v>1</v>
      </c>
      <c r="X840">
        <f t="shared" si="126"/>
        <v>0</v>
      </c>
      <c r="Y840">
        <f t="shared" si="127"/>
        <v>0</v>
      </c>
    </row>
    <row r="841" spans="1:25" x14ac:dyDescent="0.25">
      <c r="A841" t="s">
        <v>902</v>
      </c>
      <c r="B841" s="1">
        <v>45833</v>
      </c>
      <c r="C841" t="s">
        <v>48</v>
      </c>
      <c r="D841" t="s">
        <v>39</v>
      </c>
      <c r="E841" t="s">
        <v>61</v>
      </c>
      <c r="F841" t="s">
        <v>66</v>
      </c>
      <c r="G841">
        <v>5</v>
      </c>
      <c r="H841">
        <v>635.05999999999995</v>
      </c>
      <c r="I841">
        <v>0.16</v>
      </c>
      <c r="J841">
        <v>2667.25</v>
      </c>
      <c r="K841" t="s">
        <v>41</v>
      </c>
      <c r="L841" t="s">
        <v>29</v>
      </c>
      <c r="M841" t="s">
        <v>54</v>
      </c>
      <c r="N841" t="s">
        <v>22</v>
      </c>
      <c r="O841">
        <f t="shared" si="119"/>
        <v>3175.2999999999997</v>
      </c>
      <c r="P841">
        <f t="shared" si="120"/>
        <v>2667.2519999999995</v>
      </c>
      <c r="Q841">
        <f t="shared" si="121"/>
        <v>1802015.0199999986</v>
      </c>
      <c r="T841">
        <f t="shared" si="122"/>
        <v>7014.593770491806</v>
      </c>
      <c r="U841">
        <f t="shared" si="123"/>
        <v>508.04800000000023</v>
      </c>
      <c r="V841" s="4">
        <f t="shared" si="124"/>
        <v>2.519446981387586E-2</v>
      </c>
      <c r="W841">
        <f t="shared" si="125"/>
        <v>1</v>
      </c>
      <c r="X841">
        <f t="shared" si="126"/>
        <v>0</v>
      </c>
      <c r="Y841">
        <f t="shared" si="127"/>
        <v>0</v>
      </c>
    </row>
    <row r="842" spans="1:25" x14ac:dyDescent="0.25">
      <c r="A842" t="s">
        <v>903</v>
      </c>
      <c r="B842" s="1">
        <v>45745</v>
      </c>
      <c r="C842" t="s">
        <v>24</v>
      </c>
      <c r="D842" t="s">
        <v>16</v>
      </c>
      <c r="E842" t="s">
        <v>17</v>
      </c>
      <c r="F842" t="s">
        <v>32</v>
      </c>
      <c r="G842">
        <v>5</v>
      </c>
      <c r="H842">
        <v>1250.42</v>
      </c>
      <c r="I842">
        <v>0.12</v>
      </c>
      <c r="J842">
        <v>5501.85</v>
      </c>
      <c r="K842" t="s">
        <v>46</v>
      </c>
      <c r="L842" t="s">
        <v>20</v>
      </c>
      <c r="M842" t="s">
        <v>54</v>
      </c>
      <c r="N842" t="s">
        <v>22</v>
      </c>
      <c r="O842">
        <f t="shared" si="119"/>
        <v>6252.1</v>
      </c>
      <c r="P842">
        <f t="shared" si="120"/>
        <v>5501.848</v>
      </c>
      <c r="Q842">
        <f t="shared" si="121"/>
        <v>2058812.7634000003</v>
      </c>
      <c r="T842">
        <f t="shared" si="122"/>
        <v>6400.6183730158691</v>
      </c>
      <c r="U842">
        <f t="shared" si="123"/>
        <v>750.25200000000041</v>
      </c>
      <c r="V842" s="4">
        <f t="shared" si="124"/>
        <v>9.5967754834375644E-3</v>
      </c>
      <c r="W842">
        <f t="shared" si="125"/>
        <v>1</v>
      </c>
      <c r="X842">
        <f t="shared" si="126"/>
        <v>0</v>
      </c>
      <c r="Y842">
        <f t="shared" si="127"/>
        <v>0</v>
      </c>
    </row>
    <row r="843" spans="1:25" x14ac:dyDescent="0.25">
      <c r="A843" t="s">
        <v>904</v>
      </c>
      <c r="B843" s="1">
        <v>45778</v>
      </c>
      <c r="C843" t="s">
        <v>24</v>
      </c>
      <c r="D843" t="s">
        <v>25</v>
      </c>
      <c r="E843" t="s">
        <v>17</v>
      </c>
      <c r="F843" t="s">
        <v>18</v>
      </c>
      <c r="G843">
        <v>1</v>
      </c>
      <c r="H843">
        <v>1940.76</v>
      </c>
      <c r="I843">
        <v>0.13</v>
      </c>
      <c r="J843">
        <v>1688.46</v>
      </c>
      <c r="K843" t="s">
        <v>19</v>
      </c>
      <c r="L843" t="s">
        <v>29</v>
      </c>
      <c r="M843" t="s">
        <v>30</v>
      </c>
      <c r="N843" t="s">
        <v>22</v>
      </c>
      <c r="O843">
        <f t="shared" si="119"/>
        <v>1940.76</v>
      </c>
      <c r="P843">
        <f t="shared" si="120"/>
        <v>1688.4612</v>
      </c>
      <c r="Q843">
        <f t="shared" si="121"/>
        <v>2058812.7634000003</v>
      </c>
      <c r="T843">
        <f t="shared" si="122"/>
        <v>7014.593770491806</v>
      </c>
      <c r="U843">
        <f t="shared" si="123"/>
        <v>252.29880000000003</v>
      </c>
      <c r="V843" s="4">
        <f t="shared" si="124"/>
        <v>6.6984068097034151E-3</v>
      </c>
      <c r="W843">
        <f t="shared" si="125"/>
        <v>1</v>
      </c>
      <c r="X843">
        <f t="shared" si="126"/>
        <v>0</v>
      </c>
      <c r="Y843">
        <f t="shared" si="127"/>
        <v>0</v>
      </c>
    </row>
    <row r="844" spans="1:25" x14ac:dyDescent="0.25">
      <c r="A844" t="s">
        <v>905</v>
      </c>
      <c r="B844" s="1">
        <v>45818</v>
      </c>
      <c r="C844" t="s">
        <v>15</v>
      </c>
      <c r="D844" t="s">
        <v>25</v>
      </c>
      <c r="E844" t="s">
        <v>99</v>
      </c>
      <c r="F844" t="s">
        <v>115</v>
      </c>
      <c r="G844">
        <v>3</v>
      </c>
      <c r="H844">
        <v>4997.28</v>
      </c>
      <c r="I844">
        <v>0.2</v>
      </c>
      <c r="J844">
        <v>11993.47</v>
      </c>
      <c r="K844" t="s">
        <v>46</v>
      </c>
      <c r="L844" t="s">
        <v>29</v>
      </c>
      <c r="M844" t="s">
        <v>30</v>
      </c>
      <c r="N844" t="s">
        <v>22</v>
      </c>
      <c r="O844">
        <f t="shared" si="119"/>
        <v>14991.84</v>
      </c>
      <c r="P844">
        <f t="shared" si="120"/>
        <v>11993.472000000002</v>
      </c>
      <c r="Q844">
        <f t="shared" si="121"/>
        <v>2189601.9989000014</v>
      </c>
      <c r="T844">
        <f t="shared" si="122"/>
        <v>7014.593770491806</v>
      </c>
      <c r="U844">
        <f t="shared" si="123"/>
        <v>2998.3679999999986</v>
      </c>
      <c r="V844" s="4">
        <f t="shared" si="124"/>
        <v>4.0021771843883076E-3</v>
      </c>
      <c r="W844">
        <f t="shared" si="125"/>
        <v>1</v>
      </c>
      <c r="X844">
        <f t="shared" si="126"/>
        <v>0</v>
      </c>
      <c r="Y844">
        <f t="shared" si="127"/>
        <v>0</v>
      </c>
    </row>
    <row r="845" spans="1:25" x14ac:dyDescent="0.25">
      <c r="A845" t="s">
        <v>906</v>
      </c>
      <c r="B845" s="1">
        <v>45799</v>
      </c>
      <c r="C845" t="s">
        <v>15</v>
      </c>
      <c r="D845" t="s">
        <v>16</v>
      </c>
      <c r="E845" t="s">
        <v>17</v>
      </c>
      <c r="F845" t="s">
        <v>32</v>
      </c>
      <c r="G845">
        <v>4</v>
      </c>
      <c r="H845">
        <v>4365.6499999999996</v>
      </c>
      <c r="I845">
        <v>0.1</v>
      </c>
      <c r="J845">
        <v>15716.34</v>
      </c>
      <c r="K845" t="s">
        <v>58</v>
      </c>
      <c r="L845" t="s">
        <v>20</v>
      </c>
      <c r="M845" t="s">
        <v>54</v>
      </c>
      <c r="N845" t="s">
        <v>22</v>
      </c>
      <c r="O845">
        <f t="shared" si="119"/>
        <v>17462.599999999999</v>
      </c>
      <c r="P845">
        <f t="shared" si="120"/>
        <v>15716.339999999998</v>
      </c>
      <c r="Q845">
        <f t="shared" si="121"/>
        <v>2058812.7634000003</v>
      </c>
      <c r="T845">
        <f t="shared" si="122"/>
        <v>6400.6183730158691</v>
      </c>
      <c r="U845">
        <f t="shared" si="123"/>
        <v>1746.2600000000002</v>
      </c>
      <c r="V845" s="4">
        <f t="shared" si="124"/>
        <v>2.2906096457572184E-3</v>
      </c>
      <c r="W845">
        <f t="shared" si="125"/>
        <v>1</v>
      </c>
      <c r="X845">
        <f t="shared" si="126"/>
        <v>0</v>
      </c>
      <c r="Y845">
        <f t="shared" si="127"/>
        <v>0</v>
      </c>
    </row>
    <row r="846" spans="1:25" x14ac:dyDescent="0.25">
      <c r="A846" t="s">
        <v>907</v>
      </c>
      <c r="B846" s="1">
        <v>45833</v>
      </c>
      <c r="C846" t="s">
        <v>52</v>
      </c>
      <c r="D846" t="s">
        <v>25</v>
      </c>
      <c r="E846" t="s">
        <v>27</v>
      </c>
      <c r="F846" t="s">
        <v>28</v>
      </c>
      <c r="G846">
        <v>5</v>
      </c>
      <c r="H846">
        <v>3462.31</v>
      </c>
      <c r="I846">
        <v>0.22</v>
      </c>
      <c r="J846">
        <v>13503.01</v>
      </c>
      <c r="K846" t="s">
        <v>46</v>
      </c>
      <c r="L846" t="s">
        <v>34</v>
      </c>
      <c r="M846" t="s">
        <v>21</v>
      </c>
      <c r="N846" t="s">
        <v>22</v>
      </c>
      <c r="O846">
        <f t="shared" si="119"/>
        <v>17311.55</v>
      </c>
      <c r="P846">
        <f t="shared" si="120"/>
        <v>13503.009</v>
      </c>
      <c r="Q846">
        <f t="shared" si="121"/>
        <v>1975775.7839999988</v>
      </c>
      <c r="T846">
        <f t="shared" si="122"/>
        <v>6557.4564173228364</v>
      </c>
      <c r="U846">
        <f t="shared" si="123"/>
        <v>3808.5409999999993</v>
      </c>
      <c r="V846" s="4">
        <f t="shared" si="124"/>
        <v>6.3541392885096944E-3</v>
      </c>
      <c r="W846">
        <f t="shared" si="125"/>
        <v>1</v>
      </c>
      <c r="X846">
        <f t="shared" si="126"/>
        <v>0</v>
      </c>
      <c r="Y846">
        <f t="shared" si="127"/>
        <v>0</v>
      </c>
    </row>
    <row r="847" spans="1:25" x14ac:dyDescent="0.25">
      <c r="A847" t="s">
        <v>908</v>
      </c>
      <c r="B847" s="1">
        <v>45758</v>
      </c>
      <c r="C847" t="s">
        <v>24</v>
      </c>
      <c r="D847" t="s">
        <v>25</v>
      </c>
      <c r="E847" t="s">
        <v>17</v>
      </c>
      <c r="F847" t="s">
        <v>32</v>
      </c>
      <c r="G847">
        <v>3</v>
      </c>
      <c r="H847">
        <v>3421.85</v>
      </c>
      <c r="I847">
        <v>0.06</v>
      </c>
      <c r="J847">
        <v>9649.6200000000008</v>
      </c>
      <c r="K847" t="s">
        <v>46</v>
      </c>
      <c r="L847" t="s">
        <v>20</v>
      </c>
      <c r="M847" t="s">
        <v>30</v>
      </c>
      <c r="N847" t="s">
        <v>22</v>
      </c>
      <c r="O847">
        <f t="shared" si="119"/>
        <v>10265.549999999999</v>
      </c>
      <c r="P847">
        <f t="shared" si="120"/>
        <v>9649.6169999999984</v>
      </c>
      <c r="Q847">
        <f t="shared" si="121"/>
        <v>2058812.7634000003</v>
      </c>
      <c r="T847">
        <f t="shared" si="122"/>
        <v>6400.6183730158691</v>
      </c>
      <c r="U847">
        <f t="shared" si="123"/>
        <v>615.9330000000009</v>
      </c>
      <c r="V847" s="4">
        <f t="shared" si="124"/>
        <v>1.753437468036296E-3</v>
      </c>
      <c r="W847">
        <f t="shared" si="125"/>
        <v>1</v>
      </c>
      <c r="X847">
        <f t="shared" si="126"/>
        <v>0</v>
      </c>
      <c r="Y847">
        <f t="shared" si="127"/>
        <v>0</v>
      </c>
    </row>
    <row r="848" spans="1:25" x14ac:dyDescent="0.25">
      <c r="A848" t="s">
        <v>909</v>
      </c>
      <c r="B848" s="1">
        <v>45742</v>
      </c>
      <c r="C848" t="s">
        <v>48</v>
      </c>
      <c r="D848" t="s">
        <v>43</v>
      </c>
      <c r="E848" t="s">
        <v>17</v>
      </c>
      <c r="F848" t="s">
        <v>32</v>
      </c>
      <c r="G848">
        <v>1</v>
      </c>
      <c r="H848">
        <v>3697.96</v>
      </c>
      <c r="I848">
        <v>7.0000000000000007E-2</v>
      </c>
      <c r="J848">
        <v>3439.1</v>
      </c>
      <c r="K848" t="s">
        <v>41</v>
      </c>
      <c r="L848" t="s">
        <v>29</v>
      </c>
      <c r="M848" t="s">
        <v>54</v>
      </c>
      <c r="N848" t="s">
        <v>37</v>
      </c>
      <c r="O848">
        <f t="shared" si="119"/>
        <v>3697.96</v>
      </c>
      <c r="P848">
        <f t="shared" si="120"/>
        <v>3439.1027999999997</v>
      </c>
      <c r="Q848">
        <f t="shared" si="121"/>
        <v>2058812.7634000003</v>
      </c>
      <c r="T848">
        <f t="shared" si="122"/>
        <v>7014.593770491806</v>
      </c>
      <c r="U848">
        <f t="shared" si="123"/>
        <v>258.85720000000038</v>
      </c>
      <c r="V848" s="4">
        <f t="shared" si="124"/>
        <v>1.8929355644733855E-3</v>
      </c>
      <c r="W848">
        <f t="shared" si="125"/>
        <v>0</v>
      </c>
      <c r="X848">
        <f t="shared" si="126"/>
        <v>1</v>
      </c>
      <c r="Y848">
        <f t="shared" si="127"/>
        <v>0</v>
      </c>
    </row>
    <row r="849" spans="1:25" x14ac:dyDescent="0.25">
      <c r="A849" t="s">
        <v>910</v>
      </c>
      <c r="B849" s="1">
        <v>45821</v>
      </c>
      <c r="C849" t="s">
        <v>52</v>
      </c>
      <c r="D849" t="s">
        <v>43</v>
      </c>
      <c r="E849" t="s">
        <v>27</v>
      </c>
      <c r="F849" t="s">
        <v>79</v>
      </c>
      <c r="G849">
        <v>3</v>
      </c>
      <c r="H849">
        <v>4178.54</v>
      </c>
      <c r="I849">
        <v>0.25</v>
      </c>
      <c r="J849">
        <v>9401.7199999999993</v>
      </c>
      <c r="K849" t="s">
        <v>41</v>
      </c>
      <c r="L849" t="s">
        <v>20</v>
      </c>
      <c r="M849" t="s">
        <v>30</v>
      </c>
      <c r="N849" t="s">
        <v>37</v>
      </c>
      <c r="O849">
        <f t="shared" si="119"/>
        <v>12535.619999999999</v>
      </c>
      <c r="P849">
        <f t="shared" si="120"/>
        <v>9401.7150000000001</v>
      </c>
      <c r="Q849">
        <f t="shared" si="121"/>
        <v>1975775.7839999988</v>
      </c>
      <c r="T849">
        <f t="shared" si="122"/>
        <v>6400.6183730158691</v>
      </c>
      <c r="U849">
        <f t="shared" si="123"/>
        <v>3133.9049999999988</v>
      </c>
      <c r="V849" s="4">
        <f t="shared" si="124"/>
        <v>5.9829509828791877E-3</v>
      </c>
      <c r="W849">
        <f t="shared" si="125"/>
        <v>0</v>
      </c>
      <c r="X849">
        <f t="shared" si="126"/>
        <v>1</v>
      </c>
      <c r="Y849">
        <f t="shared" si="127"/>
        <v>0</v>
      </c>
    </row>
    <row r="850" spans="1:25" x14ac:dyDescent="0.25">
      <c r="A850" t="s">
        <v>911</v>
      </c>
      <c r="B850" s="1">
        <v>45836</v>
      </c>
      <c r="C850" t="s">
        <v>36</v>
      </c>
      <c r="D850" t="s">
        <v>16</v>
      </c>
      <c r="E850" t="s">
        <v>17</v>
      </c>
      <c r="F850" t="s">
        <v>40</v>
      </c>
      <c r="G850">
        <v>2</v>
      </c>
      <c r="H850">
        <v>935.12</v>
      </c>
      <c r="I850">
        <v>0.24</v>
      </c>
      <c r="J850">
        <v>1421.38</v>
      </c>
      <c r="K850" t="s">
        <v>19</v>
      </c>
      <c r="L850" t="s">
        <v>20</v>
      </c>
      <c r="M850" t="s">
        <v>21</v>
      </c>
      <c r="N850" t="s">
        <v>22</v>
      </c>
      <c r="O850">
        <f t="shared" si="119"/>
        <v>1870.24</v>
      </c>
      <c r="P850">
        <f t="shared" si="120"/>
        <v>1421.3824</v>
      </c>
      <c r="Q850">
        <f t="shared" si="121"/>
        <v>2058812.7634000003</v>
      </c>
      <c r="T850">
        <f t="shared" si="122"/>
        <v>6400.6183730158691</v>
      </c>
      <c r="U850">
        <f t="shared" si="123"/>
        <v>448.85760000000005</v>
      </c>
      <c r="V850" s="4">
        <f t="shared" si="124"/>
        <v>2.5665155274189409E-2</v>
      </c>
      <c r="W850">
        <f t="shared" si="125"/>
        <v>1</v>
      </c>
      <c r="X850">
        <f t="shared" si="126"/>
        <v>0</v>
      </c>
      <c r="Y850">
        <f t="shared" si="127"/>
        <v>0</v>
      </c>
    </row>
    <row r="851" spans="1:25" x14ac:dyDescent="0.25">
      <c r="A851" t="s">
        <v>912</v>
      </c>
      <c r="B851" s="1">
        <v>45766</v>
      </c>
      <c r="C851" t="s">
        <v>15</v>
      </c>
      <c r="D851" t="s">
        <v>16</v>
      </c>
      <c r="E851" t="s">
        <v>17</v>
      </c>
      <c r="F851" t="s">
        <v>44</v>
      </c>
      <c r="G851">
        <v>2</v>
      </c>
      <c r="H851">
        <v>3623.96</v>
      </c>
      <c r="I851">
        <v>0.17</v>
      </c>
      <c r="J851">
        <v>6015.77</v>
      </c>
      <c r="K851" t="s">
        <v>41</v>
      </c>
      <c r="L851" t="s">
        <v>34</v>
      </c>
      <c r="M851" t="s">
        <v>21</v>
      </c>
      <c r="N851" t="s">
        <v>22</v>
      </c>
      <c r="O851">
        <f t="shared" si="119"/>
        <v>7247.92</v>
      </c>
      <c r="P851">
        <f t="shared" si="120"/>
        <v>6015.7735999999995</v>
      </c>
      <c r="Q851">
        <f t="shared" si="121"/>
        <v>2058812.7634000003</v>
      </c>
      <c r="T851">
        <f t="shared" si="122"/>
        <v>6557.4564173228364</v>
      </c>
      <c r="U851">
        <f t="shared" si="123"/>
        <v>1232.1464000000005</v>
      </c>
      <c r="V851" s="4">
        <f t="shared" si="124"/>
        <v>4.6910010044260977E-3</v>
      </c>
      <c r="W851">
        <f t="shared" si="125"/>
        <v>1</v>
      </c>
      <c r="X851">
        <f t="shared" si="126"/>
        <v>0</v>
      </c>
      <c r="Y851">
        <f t="shared" si="127"/>
        <v>0</v>
      </c>
    </row>
    <row r="852" spans="1:25" x14ac:dyDescent="0.25">
      <c r="A852" t="s">
        <v>913</v>
      </c>
      <c r="B852" s="1">
        <v>45746</v>
      </c>
      <c r="C852" t="s">
        <v>24</v>
      </c>
      <c r="D852" t="s">
        <v>39</v>
      </c>
      <c r="E852" t="s">
        <v>27</v>
      </c>
      <c r="F852" t="s">
        <v>87</v>
      </c>
      <c r="G852">
        <v>5</v>
      </c>
      <c r="H852">
        <v>3855.05</v>
      </c>
      <c r="I852">
        <v>0.15</v>
      </c>
      <c r="J852">
        <v>16383.96</v>
      </c>
      <c r="K852" t="s">
        <v>46</v>
      </c>
      <c r="L852" t="s">
        <v>20</v>
      </c>
      <c r="M852" t="s">
        <v>21</v>
      </c>
      <c r="N852" t="s">
        <v>22</v>
      </c>
      <c r="O852">
        <f t="shared" si="119"/>
        <v>19275.25</v>
      </c>
      <c r="P852">
        <f t="shared" si="120"/>
        <v>16383.9625</v>
      </c>
      <c r="Q852">
        <f t="shared" si="121"/>
        <v>1975775.7839999988</v>
      </c>
      <c r="T852">
        <f t="shared" si="122"/>
        <v>6400.6183730158691</v>
      </c>
      <c r="U852">
        <f t="shared" si="123"/>
        <v>2891.2875000000004</v>
      </c>
      <c r="V852" s="4">
        <f t="shared" si="124"/>
        <v>3.8910001167300032E-3</v>
      </c>
      <c r="W852">
        <f t="shared" si="125"/>
        <v>1</v>
      </c>
      <c r="X852">
        <f t="shared" si="126"/>
        <v>0</v>
      </c>
      <c r="Y852">
        <f t="shared" si="127"/>
        <v>0</v>
      </c>
    </row>
    <row r="853" spans="1:25" x14ac:dyDescent="0.25">
      <c r="A853" t="s">
        <v>914</v>
      </c>
      <c r="B853" s="1">
        <v>45834</v>
      </c>
      <c r="C853" t="s">
        <v>52</v>
      </c>
      <c r="D853" t="s">
        <v>43</v>
      </c>
      <c r="E853" t="s">
        <v>49</v>
      </c>
      <c r="F853" t="s">
        <v>50</v>
      </c>
      <c r="G853">
        <v>1</v>
      </c>
      <c r="H853">
        <v>1525.78</v>
      </c>
      <c r="I853">
        <v>0.03</v>
      </c>
      <c r="J853">
        <v>1480.01</v>
      </c>
      <c r="K853" t="s">
        <v>19</v>
      </c>
      <c r="L853" t="s">
        <v>34</v>
      </c>
      <c r="M853" t="s">
        <v>30</v>
      </c>
      <c r="N853" t="s">
        <v>22</v>
      </c>
      <c r="O853">
        <f t="shared" si="119"/>
        <v>1525.78</v>
      </c>
      <c r="P853">
        <f t="shared" si="120"/>
        <v>1480.0065999999999</v>
      </c>
      <c r="Q853">
        <f t="shared" si="121"/>
        <v>1954015.6870999979</v>
      </c>
      <c r="T853">
        <f t="shared" si="122"/>
        <v>6557.4564173228364</v>
      </c>
      <c r="U853">
        <f t="shared" si="123"/>
        <v>45.773400000000038</v>
      </c>
      <c r="V853" s="4">
        <f t="shared" si="124"/>
        <v>1.9662074479938128E-3</v>
      </c>
      <c r="W853">
        <f t="shared" si="125"/>
        <v>1</v>
      </c>
      <c r="X853">
        <f t="shared" si="126"/>
        <v>0</v>
      </c>
      <c r="Y853">
        <f t="shared" si="127"/>
        <v>0</v>
      </c>
    </row>
    <row r="854" spans="1:25" x14ac:dyDescent="0.25">
      <c r="A854" t="s">
        <v>915</v>
      </c>
      <c r="B854" s="1">
        <v>45690</v>
      </c>
      <c r="C854" t="s">
        <v>52</v>
      </c>
      <c r="D854" t="s">
        <v>43</v>
      </c>
      <c r="E854" t="s">
        <v>17</v>
      </c>
      <c r="F854" t="s">
        <v>32</v>
      </c>
      <c r="G854">
        <v>5</v>
      </c>
      <c r="H854">
        <v>3710.9</v>
      </c>
      <c r="I854">
        <v>0.08</v>
      </c>
      <c r="J854">
        <v>17070.14</v>
      </c>
      <c r="K854" t="s">
        <v>46</v>
      </c>
      <c r="L854" t="s">
        <v>34</v>
      </c>
      <c r="M854" t="s">
        <v>21</v>
      </c>
      <c r="N854" t="s">
        <v>88</v>
      </c>
      <c r="O854">
        <f t="shared" si="119"/>
        <v>18554.5</v>
      </c>
      <c r="P854">
        <f t="shared" si="120"/>
        <v>17070.14</v>
      </c>
      <c r="Q854">
        <f t="shared" si="121"/>
        <v>2058812.7634000003</v>
      </c>
      <c r="T854">
        <f t="shared" si="122"/>
        <v>6557.4564173228364</v>
      </c>
      <c r="U854">
        <f t="shared" si="123"/>
        <v>1484.3600000000006</v>
      </c>
      <c r="V854" s="4">
        <f t="shared" si="124"/>
        <v>2.1558112587242986E-3</v>
      </c>
      <c r="W854">
        <f t="shared" si="125"/>
        <v>0</v>
      </c>
      <c r="X854">
        <f t="shared" si="126"/>
        <v>0</v>
      </c>
      <c r="Y854">
        <f t="shared" si="127"/>
        <v>1</v>
      </c>
    </row>
    <row r="855" spans="1:25" x14ac:dyDescent="0.25">
      <c r="A855" t="s">
        <v>916</v>
      </c>
      <c r="B855" s="1">
        <v>45804</v>
      </c>
      <c r="C855" t="s">
        <v>15</v>
      </c>
      <c r="D855" t="s">
        <v>25</v>
      </c>
      <c r="E855" t="s">
        <v>49</v>
      </c>
      <c r="F855" t="s">
        <v>53</v>
      </c>
      <c r="G855">
        <v>5</v>
      </c>
      <c r="H855">
        <v>2994.8</v>
      </c>
      <c r="I855">
        <v>0.03</v>
      </c>
      <c r="J855">
        <v>14524.78</v>
      </c>
      <c r="K855" t="s">
        <v>19</v>
      </c>
      <c r="L855" t="s">
        <v>29</v>
      </c>
      <c r="M855" t="s">
        <v>54</v>
      </c>
      <c r="N855" t="s">
        <v>22</v>
      </c>
      <c r="O855">
        <f t="shared" si="119"/>
        <v>14974</v>
      </c>
      <c r="P855">
        <f t="shared" si="120"/>
        <v>14524.779999999999</v>
      </c>
      <c r="Q855">
        <f t="shared" si="121"/>
        <v>1954015.6870999979</v>
      </c>
      <c r="T855">
        <f t="shared" si="122"/>
        <v>7014.593770491806</v>
      </c>
      <c r="U855">
        <f t="shared" si="123"/>
        <v>449.22000000000116</v>
      </c>
      <c r="V855" s="4">
        <f t="shared" si="124"/>
        <v>1.0017363429945237E-3</v>
      </c>
      <c r="W855">
        <f t="shared" si="125"/>
        <v>1</v>
      </c>
      <c r="X855">
        <f t="shared" si="126"/>
        <v>0</v>
      </c>
      <c r="Y855">
        <f t="shared" si="127"/>
        <v>0</v>
      </c>
    </row>
    <row r="856" spans="1:25" x14ac:dyDescent="0.25">
      <c r="A856" t="s">
        <v>917</v>
      </c>
      <c r="B856" s="1">
        <v>45827</v>
      </c>
      <c r="C856" t="s">
        <v>48</v>
      </c>
      <c r="D856" t="s">
        <v>16</v>
      </c>
      <c r="E856" t="s">
        <v>99</v>
      </c>
      <c r="F856" t="s">
        <v>100</v>
      </c>
      <c r="G856">
        <v>5</v>
      </c>
      <c r="H856">
        <v>1488.62</v>
      </c>
      <c r="I856">
        <v>0.19</v>
      </c>
      <c r="J856">
        <v>6028.91</v>
      </c>
      <c r="K856" t="s">
        <v>41</v>
      </c>
      <c r="L856" t="s">
        <v>20</v>
      </c>
      <c r="M856" t="s">
        <v>21</v>
      </c>
      <c r="N856" t="s">
        <v>22</v>
      </c>
      <c r="O856">
        <f t="shared" si="119"/>
        <v>7443.0999999999995</v>
      </c>
      <c r="P856">
        <f t="shared" si="120"/>
        <v>6028.9110000000001</v>
      </c>
      <c r="Q856">
        <f t="shared" si="121"/>
        <v>2189601.9989000014</v>
      </c>
      <c r="T856">
        <f t="shared" si="122"/>
        <v>6400.6183730158691</v>
      </c>
      <c r="U856">
        <f t="shared" si="123"/>
        <v>1414.1889999999994</v>
      </c>
      <c r="V856" s="4">
        <f t="shared" si="124"/>
        <v>1.2763499079684543E-2</v>
      </c>
      <c r="W856">
        <f t="shared" si="125"/>
        <v>1</v>
      </c>
      <c r="X856">
        <f t="shared" si="126"/>
        <v>0</v>
      </c>
      <c r="Y856">
        <f t="shared" si="127"/>
        <v>0</v>
      </c>
    </row>
    <row r="857" spans="1:25" x14ac:dyDescent="0.25">
      <c r="A857" t="s">
        <v>918</v>
      </c>
      <c r="B857" s="1">
        <v>45752</v>
      </c>
      <c r="C857" t="s">
        <v>15</v>
      </c>
      <c r="D857" t="s">
        <v>16</v>
      </c>
      <c r="E857" t="s">
        <v>99</v>
      </c>
      <c r="F857" t="s">
        <v>120</v>
      </c>
      <c r="G857">
        <v>2</v>
      </c>
      <c r="H857">
        <v>2525.63</v>
      </c>
      <c r="I857">
        <v>0.18</v>
      </c>
      <c r="J857">
        <v>4142.03</v>
      </c>
      <c r="K857" t="s">
        <v>33</v>
      </c>
      <c r="L857" t="s">
        <v>34</v>
      </c>
      <c r="M857" t="s">
        <v>30</v>
      </c>
      <c r="N857" t="s">
        <v>59</v>
      </c>
      <c r="O857">
        <f t="shared" si="119"/>
        <v>5051.26</v>
      </c>
      <c r="P857">
        <f t="shared" si="120"/>
        <v>4142.0332000000008</v>
      </c>
      <c r="Q857">
        <f t="shared" si="121"/>
        <v>2189601.9989000014</v>
      </c>
      <c r="T857">
        <f t="shared" si="122"/>
        <v>6557.4564173228364</v>
      </c>
      <c r="U857">
        <f t="shared" si="123"/>
        <v>909.22679999999946</v>
      </c>
      <c r="V857" s="4">
        <f t="shared" si="124"/>
        <v>7.1269346658061547E-3</v>
      </c>
      <c r="W857">
        <f t="shared" si="125"/>
        <v>0</v>
      </c>
      <c r="X857">
        <f t="shared" si="126"/>
        <v>0</v>
      </c>
      <c r="Y857">
        <f t="shared" si="127"/>
        <v>0</v>
      </c>
    </row>
    <row r="858" spans="1:25" x14ac:dyDescent="0.25">
      <c r="A858" t="s">
        <v>919</v>
      </c>
      <c r="B858" s="1">
        <v>45747</v>
      </c>
      <c r="C858" t="s">
        <v>52</v>
      </c>
      <c r="D858" t="s">
        <v>25</v>
      </c>
      <c r="E858" t="s">
        <v>99</v>
      </c>
      <c r="F858" t="s">
        <v>100</v>
      </c>
      <c r="G858">
        <v>1</v>
      </c>
      <c r="H858">
        <v>4623.47</v>
      </c>
      <c r="I858">
        <v>0.19</v>
      </c>
      <c r="J858">
        <v>3745.01</v>
      </c>
      <c r="K858" t="s">
        <v>19</v>
      </c>
      <c r="L858" t="s">
        <v>29</v>
      </c>
      <c r="M858" t="s">
        <v>30</v>
      </c>
      <c r="N858" t="s">
        <v>22</v>
      </c>
      <c r="O858">
        <f t="shared" si="119"/>
        <v>4623.47</v>
      </c>
      <c r="P858">
        <f t="shared" si="120"/>
        <v>3745.0107000000003</v>
      </c>
      <c r="Q858">
        <f t="shared" si="121"/>
        <v>2189601.9989000014</v>
      </c>
      <c r="T858">
        <f t="shared" si="122"/>
        <v>7014.593770491806</v>
      </c>
      <c r="U858">
        <f t="shared" si="123"/>
        <v>878.45929999999998</v>
      </c>
      <c r="V858" s="4">
        <f t="shared" si="124"/>
        <v>4.1094675644050898E-3</v>
      </c>
      <c r="W858">
        <f t="shared" si="125"/>
        <v>1</v>
      </c>
      <c r="X858">
        <f t="shared" si="126"/>
        <v>0</v>
      </c>
      <c r="Y858">
        <f t="shared" si="127"/>
        <v>0</v>
      </c>
    </row>
    <row r="859" spans="1:25" x14ac:dyDescent="0.25">
      <c r="A859" t="s">
        <v>920</v>
      </c>
      <c r="B859" s="1">
        <v>45710</v>
      </c>
      <c r="C859" t="s">
        <v>36</v>
      </c>
      <c r="D859" t="s">
        <v>25</v>
      </c>
      <c r="E859" t="s">
        <v>61</v>
      </c>
      <c r="F859" t="s">
        <v>62</v>
      </c>
      <c r="G859">
        <v>4</v>
      </c>
      <c r="H859">
        <v>3421.7</v>
      </c>
      <c r="I859">
        <v>0.25</v>
      </c>
      <c r="J859">
        <v>10265.1</v>
      </c>
      <c r="K859" t="s">
        <v>41</v>
      </c>
      <c r="L859" t="s">
        <v>34</v>
      </c>
      <c r="M859" t="s">
        <v>30</v>
      </c>
      <c r="N859" t="s">
        <v>22</v>
      </c>
      <c r="O859">
        <f t="shared" si="119"/>
        <v>13686.8</v>
      </c>
      <c r="P859">
        <f t="shared" si="120"/>
        <v>10265.099999999999</v>
      </c>
      <c r="Q859">
        <f t="shared" si="121"/>
        <v>1802015.0199999986</v>
      </c>
      <c r="T859">
        <f t="shared" si="122"/>
        <v>6557.4564173228364</v>
      </c>
      <c r="U859">
        <f t="shared" si="123"/>
        <v>3421.7000000000007</v>
      </c>
      <c r="V859" s="4">
        <f t="shared" si="124"/>
        <v>7.3063097290820356E-3</v>
      </c>
      <c r="W859">
        <f t="shared" si="125"/>
        <v>1</v>
      </c>
      <c r="X859">
        <f t="shared" si="126"/>
        <v>0</v>
      </c>
      <c r="Y859">
        <f t="shared" si="127"/>
        <v>0</v>
      </c>
    </row>
    <row r="860" spans="1:25" x14ac:dyDescent="0.25">
      <c r="A860" t="s">
        <v>921</v>
      </c>
      <c r="B860" s="1">
        <v>45805</v>
      </c>
      <c r="C860" t="s">
        <v>52</v>
      </c>
      <c r="D860" t="s">
        <v>16</v>
      </c>
      <c r="E860" t="s">
        <v>99</v>
      </c>
      <c r="F860" t="s">
        <v>111</v>
      </c>
      <c r="G860">
        <v>1</v>
      </c>
      <c r="H860">
        <v>741.41</v>
      </c>
      <c r="I860">
        <v>0.19</v>
      </c>
      <c r="J860">
        <v>600.54</v>
      </c>
      <c r="K860" t="s">
        <v>33</v>
      </c>
      <c r="L860" t="s">
        <v>34</v>
      </c>
      <c r="M860" t="s">
        <v>21</v>
      </c>
      <c r="N860" t="s">
        <v>88</v>
      </c>
      <c r="O860">
        <f t="shared" si="119"/>
        <v>741.41</v>
      </c>
      <c r="P860">
        <f t="shared" si="120"/>
        <v>600.5421</v>
      </c>
      <c r="Q860">
        <f t="shared" si="121"/>
        <v>2189601.9989000014</v>
      </c>
      <c r="T860">
        <f t="shared" si="122"/>
        <v>6557.4564173228364</v>
      </c>
      <c r="U860">
        <f t="shared" si="123"/>
        <v>140.86789999999996</v>
      </c>
      <c r="V860" s="4">
        <f t="shared" si="124"/>
        <v>2.5626846144508438E-2</v>
      </c>
      <c r="W860">
        <f t="shared" si="125"/>
        <v>0</v>
      </c>
      <c r="X860">
        <f t="shared" si="126"/>
        <v>0</v>
      </c>
      <c r="Y860">
        <f t="shared" si="127"/>
        <v>1</v>
      </c>
    </row>
    <row r="861" spans="1:25" x14ac:dyDescent="0.25">
      <c r="A861" t="s">
        <v>922</v>
      </c>
      <c r="B861" s="1">
        <v>45708</v>
      </c>
      <c r="C861" t="s">
        <v>52</v>
      </c>
      <c r="D861" t="s">
        <v>43</v>
      </c>
      <c r="E861" t="s">
        <v>99</v>
      </c>
      <c r="F861" t="s">
        <v>115</v>
      </c>
      <c r="G861">
        <v>4</v>
      </c>
      <c r="H861">
        <v>3510.18</v>
      </c>
      <c r="I861">
        <v>7.0000000000000007E-2</v>
      </c>
      <c r="J861">
        <v>13057.87</v>
      </c>
      <c r="K861" t="s">
        <v>33</v>
      </c>
      <c r="L861" t="s">
        <v>20</v>
      </c>
      <c r="M861" t="s">
        <v>54</v>
      </c>
      <c r="N861" t="s">
        <v>22</v>
      </c>
      <c r="O861">
        <f t="shared" si="119"/>
        <v>14040.72</v>
      </c>
      <c r="P861">
        <f t="shared" si="120"/>
        <v>13057.869599999998</v>
      </c>
      <c r="Q861">
        <f t="shared" si="121"/>
        <v>2189601.9989000014</v>
      </c>
      <c r="T861">
        <f t="shared" si="122"/>
        <v>6400.6183730158691</v>
      </c>
      <c r="U861">
        <f t="shared" si="123"/>
        <v>982.85040000000117</v>
      </c>
      <c r="V861" s="4">
        <f t="shared" si="124"/>
        <v>1.9941997276492944E-3</v>
      </c>
      <c r="W861">
        <f t="shared" si="125"/>
        <v>1</v>
      </c>
      <c r="X861">
        <f t="shared" si="126"/>
        <v>0</v>
      </c>
      <c r="Y861">
        <f t="shared" si="127"/>
        <v>0</v>
      </c>
    </row>
    <row r="862" spans="1:25" x14ac:dyDescent="0.25">
      <c r="A862" t="s">
        <v>923</v>
      </c>
      <c r="B862" s="1">
        <v>45823</v>
      </c>
      <c r="C862" t="s">
        <v>15</v>
      </c>
      <c r="D862" t="s">
        <v>43</v>
      </c>
      <c r="E862" t="s">
        <v>61</v>
      </c>
      <c r="F862" t="s">
        <v>62</v>
      </c>
      <c r="G862">
        <v>2</v>
      </c>
      <c r="H862">
        <v>1945.12</v>
      </c>
      <c r="I862">
        <v>0.25</v>
      </c>
      <c r="J862">
        <v>2917.68</v>
      </c>
      <c r="K862" t="s">
        <v>33</v>
      </c>
      <c r="L862" t="s">
        <v>20</v>
      </c>
      <c r="M862" t="s">
        <v>21</v>
      </c>
      <c r="N862" t="s">
        <v>37</v>
      </c>
      <c r="O862">
        <f t="shared" si="119"/>
        <v>3890.24</v>
      </c>
      <c r="P862">
        <f t="shared" si="120"/>
        <v>2917.68</v>
      </c>
      <c r="Q862">
        <f t="shared" si="121"/>
        <v>1802015.0199999986</v>
      </c>
      <c r="T862">
        <f t="shared" si="122"/>
        <v>6400.6183730158691</v>
      </c>
      <c r="U862">
        <f t="shared" si="123"/>
        <v>972.56</v>
      </c>
      <c r="V862" s="4">
        <f t="shared" si="124"/>
        <v>1.2852677469770504E-2</v>
      </c>
      <c r="W862">
        <f t="shared" si="125"/>
        <v>0</v>
      </c>
      <c r="X862">
        <f t="shared" si="126"/>
        <v>1</v>
      </c>
      <c r="Y862">
        <f t="shared" si="127"/>
        <v>0</v>
      </c>
    </row>
    <row r="863" spans="1:25" x14ac:dyDescent="0.25">
      <c r="A863" t="s">
        <v>924</v>
      </c>
      <c r="B863" s="1">
        <v>45783</v>
      </c>
      <c r="C863" t="s">
        <v>48</v>
      </c>
      <c r="D863" t="s">
        <v>25</v>
      </c>
      <c r="E863" t="s">
        <v>17</v>
      </c>
      <c r="F863" t="s">
        <v>32</v>
      </c>
      <c r="G863">
        <v>1</v>
      </c>
      <c r="H863">
        <v>4903.3599999999997</v>
      </c>
      <c r="I863">
        <v>0.16</v>
      </c>
      <c r="J863">
        <v>4118.82</v>
      </c>
      <c r="K863" t="s">
        <v>19</v>
      </c>
      <c r="L863" t="s">
        <v>20</v>
      </c>
      <c r="M863" t="s">
        <v>21</v>
      </c>
      <c r="N863" t="s">
        <v>59</v>
      </c>
      <c r="O863">
        <f t="shared" si="119"/>
        <v>4903.3599999999997</v>
      </c>
      <c r="P863">
        <f t="shared" si="120"/>
        <v>4118.8224</v>
      </c>
      <c r="Q863">
        <f t="shared" si="121"/>
        <v>2058812.7634000003</v>
      </c>
      <c r="T863">
        <f t="shared" si="122"/>
        <v>6400.6183730158691</v>
      </c>
      <c r="U863">
        <f t="shared" si="123"/>
        <v>784.53759999999966</v>
      </c>
      <c r="V863" s="4">
        <f t="shared" si="124"/>
        <v>3.2630685897017558E-3</v>
      </c>
      <c r="W863">
        <f t="shared" si="125"/>
        <v>0</v>
      </c>
      <c r="X863">
        <f t="shared" si="126"/>
        <v>0</v>
      </c>
      <c r="Y863">
        <f t="shared" si="127"/>
        <v>0</v>
      </c>
    </row>
    <row r="864" spans="1:25" x14ac:dyDescent="0.25">
      <c r="A864" t="s">
        <v>925</v>
      </c>
      <c r="B864" s="1">
        <v>45713</v>
      </c>
      <c r="C864" t="s">
        <v>24</v>
      </c>
      <c r="D864" t="s">
        <v>25</v>
      </c>
      <c r="E864" t="s">
        <v>49</v>
      </c>
      <c r="F864" t="s">
        <v>73</v>
      </c>
      <c r="G864">
        <v>4</v>
      </c>
      <c r="H864">
        <v>2494.27</v>
      </c>
      <c r="I864">
        <v>0.17</v>
      </c>
      <c r="J864">
        <v>8280.98</v>
      </c>
      <c r="K864" t="s">
        <v>58</v>
      </c>
      <c r="L864" t="s">
        <v>20</v>
      </c>
      <c r="M864" t="s">
        <v>54</v>
      </c>
      <c r="N864" t="s">
        <v>88</v>
      </c>
      <c r="O864">
        <f t="shared" si="119"/>
        <v>9977.08</v>
      </c>
      <c r="P864">
        <f t="shared" si="120"/>
        <v>8280.9763999999996</v>
      </c>
      <c r="Q864">
        <f t="shared" si="121"/>
        <v>1954015.6870999979</v>
      </c>
      <c r="T864">
        <f t="shared" si="122"/>
        <v>6400.6183730158691</v>
      </c>
      <c r="U864">
        <f t="shared" si="123"/>
        <v>1696.1036000000004</v>
      </c>
      <c r="V864" s="4">
        <f t="shared" si="124"/>
        <v>6.8156214042585607E-3</v>
      </c>
      <c r="W864">
        <f t="shared" si="125"/>
        <v>0</v>
      </c>
      <c r="X864">
        <f t="shared" si="126"/>
        <v>0</v>
      </c>
      <c r="Y864">
        <f t="shared" si="127"/>
        <v>1</v>
      </c>
    </row>
    <row r="865" spans="1:25" x14ac:dyDescent="0.25">
      <c r="A865" t="s">
        <v>926</v>
      </c>
      <c r="B865" s="1">
        <v>45808</v>
      </c>
      <c r="C865" t="s">
        <v>48</v>
      </c>
      <c r="D865" t="s">
        <v>16</v>
      </c>
      <c r="E865" t="s">
        <v>17</v>
      </c>
      <c r="F865" t="s">
        <v>40</v>
      </c>
      <c r="G865">
        <v>4</v>
      </c>
      <c r="H865">
        <v>1899.88</v>
      </c>
      <c r="I865">
        <v>0.03</v>
      </c>
      <c r="J865">
        <v>7371.53</v>
      </c>
      <c r="K865" t="s">
        <v>46</v>
      </c>
      <c r="L865" t="s">
        <v>29</v>
      </c>
      <c r="M865" t="s">
        <v>54</v>
      </c>
      <c r="N865" t="s">
        <v>22</v>
      </c>
      <c r="O865">
        <f t="shared" si="119"/>
        <v>7599.52</v>
      </c>
      <c r="P865">
        <f t="shared" si="120"/>
        <v>7371.5344000000005</v>
      </c>
      <c r="Q865">
        <f t="shared" si="121"/>
        <v>2058812.7634000003</v>
      </c>
      <c r="T865">
        <f t="shared" si="122"/>
        <v>7014.593770491806</v>
      </c>
      <c r="U865">
        <f t="shared" si="123"/>
        <v>227.98559999999998</v>
      </c>
      <c r="V865" s="4">
        <f t="shared" si="124"/>
        <v>1.5790470977114343E-3</v>
      </c>
      <c r="W865">
        <f t="shared" si="125"/>
        <v>1</v>
      </c>
      <c r="X865">
        <f t="shared" si="126"/>
        <v>0</v>
      </c>
      <c r="Y865">
        <f t="shared" si="127"/>
        <v>0</v>
      </c>
    </row>
    <row r="866" spans="1:25" x14ac:dyDescent="0.25">
      <c r="A866" t="s">
        <v>927</v>
      </c>
      <c r="B866" s="1">
        <v>45811</v>
      </c>
      <c r="C866" t="s">
        <v>24</v>
      </c>
      <c r="D866" t="s">
        <v>43</v>
      </c>
      <c r="E866" t="s">
        <v>27</v>
      </c>
      <c r="F866" t="s">
        <v>68</v>
      </c>
      <c r="G866">
        <v>5</v>
      </c>
      <c r="H866">
        <v>2449.54</v>
      </c>
      <c r="I866">
        <v>0.17</v>
      </c>
      <c r="J866">
        <v>10165.59</v>
      </c>
      <c r="K866" t="s">
        <v>33</v>
      </c>
      <c r="L866" t="s">
        <v>29</v>
      </c>
      <c r="M866" t="s">
        <v>54</v>
      </c>
      <c r="N866" t="s">
        <v>22</v>
      </c>
      <c r="O866">
        <f t="shared" si="119"/>
        <v>12247.7</v>
      </c>
      <c r="P866">
        <f t="shared" si="120"/>
        <v>10165.591</v>
      </c>
      <c r="Q866">
        <f t="shared" si="121"/>
        <v>1975775.7839999988</v>
      </c>
      <c r="T866">
        <f t="shared" si="122"/>
        <v>7014.593770491806</v>
      </c>
      <c r="U866">
        <f t="shared" si="123"/>
        <v>2082.1090000000004</v>
      </c>
      <c r="V866" s="4">
        <f t="shared" si="124"/>
        <v>6.9400785453595376E-3</v>
      </c>
      <c r="W866">
        <f t="shared" si="125"/>
        <v>1</v>
      </c>
      <c r="X866">
        <f t="shared" si="126"/>
        <v>0</v>
      </c>
      <c r="Y866">
        <f t="shared" si="127"/>
        <v>0</v>
      </c>
    </row>
    <row r="867" spans="1:25" x14ac:dyDescent="0.25">
      <c r="A867" t="s">
        <v>928</v>
      </c>
      <c r="B867" s="1">
        <v>45761</v>
      </c>
      <c r="C867" t="s">
        <v>36</v>
      </c>
      <c r="D867" t="s">
        <v>43</v>
      </c>
      <c r="E867" t="s">
        <v>49</v>
      </c>
      <c r="F867" t="s">
        <v>53</v>
      </c>
      <c r="G867">
        <v>3</v>
      </c>
      <c r="H867">
        <v>411.14</v>
      </c>
      <c r="I867">
        <v>0.23</v>
      </c>
      <c r="J867">
        <v>949.73</v>
      </c>
      <c r="K867" t="s">
        <v>19</v>
      </c>
      <c r="L867" t="s">
        <v>20</v>
      </c>
      <c r="M867" t="s">
        <v>21</v>
      </c>
      <c r="N867" t="s">
        <v>22</v>
      </c>
      <c r="O867">
        <f t="shared" si="119"/>
        <v>1233.42</v>
      </c>
      <c r="P867">
        <f t="shared" si="120"/>
        <v>949.73340000000007</v>
      </c>
      <c r="Q867">
        <f t="shared" si="121"/>
        <v>1954015.6870999979</v>
      </c>
      <c r="T867">
        <f t="shared" si="122"/>
        <v>6400.6183730158691</v>
      </c>
      <c r="U867">
        <f t="shared" si="123"/>
        <v>283.6866</v>
      </c>
      <c r="V867" s="4">
        <f t="shared" si="124"/>
        <v>5.5942014885440483E-2</v>
      </c>
      <c r="W867">
        <f t="shared" si="125"/>
        <v>1</v>
      </c>
      <c r="X867">
        <f t="shared" si="126"/>
        <v>0</v>
      </c>
      <c r="Y867">
        <f t="shared" si="127"/>
        <v>0</v>
      </c>
    </row>
    <row r="868" spans="1:25" x14ac:dyDescent="0.25">
      <c r="A868" t="s">
        <v>929</v>
      </c>
      <c r="B868" s="1">
        <v>45754</v>
      </c>
      <c r="C868" t="s">
        <v>36</v>
      </c>
      <c r="D868" t="s">
        <v>16</v>
      </c>
      <c r="E868" t="s">
        <v>17</v>
      </c>
      <c r="F868" t="s">
        <v>40</v>
      </c>
      <c r="G868">
        <v>4</v>
      </c>
      <c r="H868">
        <v>413.27</v>
      </c>
      <c r="I868">
        <v>0.21</v>
      </c>
      <c r="J868">
        <v>1305.93</v>
      </c>
      <c r="K868" t="s">
        <v>33</v>
      </c>
      <c r="L868" t="s">
        <v>29</v>
      </c>
      <c r="M868" t="s">
        <v>21</v>
      </c>
      <c r="N868" t="s">
        <v>88</v>
      </c>
      <c r="O868">
        <f t="shared" si="119"/>
        <v>1653.08</v>
      </c>
      <c r="P868">
        <f t="shared" si="120"/>
        <v>1305.9331999999999</v>
      </c>
      <c r="Q868">
        <f t="shared" si="121"/>
        <v>2058812.7634000003</v>
      </c>
      <c r="T868">
        <f t="shared" si="122"/>
        <v>7014.593770491806</v>
      </c>
      <c r="U868">
        <f t="shared" si="123"/>
        <v>347.14679999999998</v>
      </c>
      <c r="V868" s="4">
        <f t="shared" si="124"/>
        <v>5.0814237665448736E-2</v>
      </c>
      <c r="W868">
        <f t="shared" si="125"/>
        <v>0</v>
      </c>
      <c r="X868">
        <f t="shared" si="126"/>
        <v>0</v>
      </c>
      <c r="Y868">
        <f t="shared" si="127"/>
        <v>1</v>
      </c>
    </row>
    <row r="869" spans="1:25" x14ac:dyDescent="0.25">
      <c r="A869" t="s">
        <v>930</v>
      </c>
      <c r="B869" s="1">
        <v>45781</v>
      </c>
      <c r="C869" t="s">
        <v>52</v>
      </c>
      <c r="D869" t="s">
        <v>16</v>
      </c>
      <c r="E869" t="s">
        <v>61</v>
      </c>
      <c r="F869" t="s">
        <v>62</v>
      </c>
      <c r="G869">
        <v>2</v>
      </c>
      <c r="H869">
        <v>126.09</v>
      </c>
      <c r="I869">
        <v>0.11</v>
      </c>
      <c r="J869">
        <v>224.44</v>
      </c>
      <c r="K869" t="s">
        <v>33</v>
      </c>
      <c r="L869" t="s">
        <v>29</v>
      </c>
      <c r="M869" t="s">
        <v>30</v>
      </c>
      <c r="N869" t="s">
        <v>22</v>
      </c>
      <c r="O869">
        <f t="shared" si="119"/>
        <v>252.18</v>
      </c>
      <c r="P869">
        <f t="shared" si="120"/>
        <v>224.4402</v>
      </c>
      <c r="Q869">
        <f t="shared" si="121"/>
        <v>1802015.0199999986</v>
      </c>
      <c r="T869">
        <f t="shared" si="122"/>
        <v>7014.593770491806</v>
      </c>
      <c r="U869">
        <f t="shared" si="123"/>
        <v>27.739800000000002</v>
      </c>
      <c r="V869" s="4">
        <f t="shared" si="124"/>
        <v>8.7239273534776743E-2</v>
      </c>
      <c r="W869">
        <f t="shared" si="125"/>
        <v>1</v>
      </c>
      <c r="X869">
        <f t="shared" si="126"/>
        <v>0</v>
      </c>
      <c r="Y869">
        <f t="shared" si="127"/>
        <v>0</v>
      </c>
    </row>
    <row r="870" spans="1:25" x14ac:dyDescent="0.25">
      <c r="A870" t="s">
        <v>931</v>
      </c>
      <c r="B870" s="1">
        <v>45706</v>
      </c>
      <c r="C870" t="s">
        <v>52</v>
      </c>
      <c r="D870" t="s">
        <v>39</v>
      </c>
      <c r="E870" t="s">
        <v>27</v>
      </c>
      <c r="F870" t="s">
        <v>68</v>
      </c>
      <c r="G870">
        <v>3</v>
      </c>
      <c r="H870">
        <v>4272.1099999999997</v>
      </c>
      <c r="I870">
        <v>0.01</v>
      </c>
      <c r="J870">
        <v>12688.17</v>
      </c>
      <c r="K870" t="s">
        <v>58</v>
      </c>
      <c r="L870" t="s">
        <v>29</v>
      </c>
      <c r="M870" t="s">
        <v>54</v>
      </c>
      <c r="N870" t="s">
        <v>22</v>
      </c>
      <c r="O870">
        <f t="shared" si="119"/>
        <v>12816.329999999998</v>
      </c>
      <c r="P870">
        <f t="shared" si="120"/>
        <v>12688.166699999998</v>
      </c>
      <c r="Q870">
        <f t="shared" si="121"/>
        <v>1975775.7839999988</v>
      </c>
      <c r="T870">
        <f t="shared" si="122"/>
        <v>7014.593770491806</v>
      </c>
      <c r="U870">
        <f t="shared" si="123"/>
        <v>128.16330000000016</v>
      </c>
      <c r="V870" s="4">
        <f t="shared" si="124"/>
        <v>2.3407636975639672E-4</v>
      </c>
      <c r="W870">
        <f t="shared" si="125"/>
        <v>1</v>
      </c>
      <c r="X870">
        <f t="shared" si="126"/>
        <v>0</v>
      </c>
      <c r="Y870">
        <f t="shared" si="127"/>
        <v>0</v>
      </c>
    </row>
    <row r="871" spans="1:25" x14ac:dyDescent="0.25">
      <c r="A871" t="s">
        <v>932</v>
      </c>
      <c r="B871" s="1">
        <v>45713</v>
      </c>
      <c r="C871" t="s">
        <v>48</v>
      </c>
      <c r="D871" t="s">
        <v>25</v>
      </c>
      <c r="E871" t="s">
        <v>27</v>
      </c>
      <c r="F871" t="s">
        <v>68</v>
      </c>
      <c r="G871">
        <v>3</v>
      </c>
      <c r="H871">
        <v>326.20999999999998</v>
      </c>
      <c r="I871">
        <v>0.24</v>
      </c>
      <c r="J871">
        <v>743.76</v>
      </c>
      <c r="K871" t="s">
        <v>58</v>
      </c>
      <c r="L871" t="s">
        <v>20</v>
      </c>
      <c r="M871" t="s">
        <v>30</v>
      </c>
      <c r="N871" t="s">
        <v>22</v>
      </c>
      <c r="O871">
        <f t="shared" si="119"/>
        <v>978.62999999999988</v>
      </c>
      <c r="P871">
        <f t="shared" si="120"/>
        <v>743.75879999999995</v>
      </c>
      <c r="Q871">
        <f t="shared" si="121"/>
        <v>1975775.7839999988</v>
      </c>
      <c r="T871">
        <f t="shared" si="122"/>
        <v>6400.6183730158691</v>
      </c>
      <c r="U871">
        <f t="shared" si="123"/>
        <v>234.87119999999993</v>
      </c>
      <c r="V871" s="4">
        <f t="shared" si="124"/>
        <v>7.3572238741914722E-2</v>
      </c>
      <c r="W871">
        <f t="shared" si="125"/>
        <v>1</v>
      </c>
      <c r="X871">
        <f t="shared" si="126"/>
        <v>0</v>
      </c>
      <c r="Y871">
        <f t="shared" si="127"/>
        <v>0</v>
      </c>
    </row>
    <row r="872" spans="1:25" x14ac:dyDescent="0.25">
      <c r="A872" t="s">
        <v>933</v>
      </c>
      <c r="B872" s="1">
        <v>45745</v>
      </c>
      <c r="C872" t="s">
        <v>36</v>
      </c>
      <c r="D872" t="s">
        <v>16</v>
      </c>
      <c r="E872" t="s">
        <v>49</v>
      </c>
      <c r="F872" t="s">
        <v>53</v>
      </c>
      <c r="G872">
        <v>5</v>
      </c>
      <c r="H872">
        <v>2601.89</v>
      </c>
      <c r="I872">
        <v>0.17</v>
      </c>
      <c r="J872">
        <v>10797.84</v>
      </c>
      <c r="K872" t="s">
        <v>46</v>
      </c>
      <c r="L872" t="s">
        <v>29</v>
      </c>
      <c r="M872" t="s">
        <v>21</v>
      </c>
      <c r="N872" t="s">
        <v>22</v>
      </c>
      <c r="O872">
        <f t="shared" si="119"/>
        <v>13009.449999999999</v>
      </c>
      <c r="P872">
        <f t="shared" si="120"/>
        <v>10797.843499999999</v>
      </c>
      <c r="Q872">
        <f t="shared" si="121"/>
        <v>1954015.6870999979</v>
      </c>
      <c r="T872">
        <f t="shared" si="122"/>
        <v>7014.593770491806</v>
      </c>
      <c r="U872">
        <f t="shared" si="123"/>
        <v>2211.6064999999999</v>
      </c>
      <c r="V872" s="4">
        <f t="shared" si="124"/>
        <v>6.533712032407212E-3</v>
      </c>
      <c r="W872">
        <f t="shared" si="125"/>
        <v>1</v>
      </c>
      <c r="X872">
        <f t="shared" si="126"/>
        <v>0</v>
      </c>
      <c r="Y872">
        <f t="shared" si="127"/>
        <v>0</v>
      </c>
    </row>
    <row r="873" spans="1:25" x14ac:dyDescent="0.25">
      <c r="A873" t="s">
        <v>934</v>
      </c>
      <c r="B873" s="1">
        <v>45675</v>
      </c>
      <c r="C873" t="s">
        <v>15</v>
      </c>
      <c r="D873" t="s">
        <v>43</v>
      </c>
      <c r="E873" t="s">
        <v>61</v>
      </c>
      <c r="F873" t="s">
        <v>75</v>
      </c>
      <c r="G873">
        <v>5</v>
      </c>
      <c r="H873">
        <v>2805.15</v>
      </c>
      <c r="I873">
        <v>0.15</v>
      </c>
      <c r="J873">
        <v>11921.89</v>
      </c>
      <c r="K873" t="s">
        <v>19</v>
      </c>
      <c r="L873" t="s">
        <v>20</v>
      </c>
      <c r="M873" t="s">
        <v>30</v>
      </c>
      <c r="N873" t="s">
        <v>22</v>
      </c>
      <c r="O873">
        <f t="shared" si="119"/>
        <v>14025.75</v>
      </c>
      <c r="P873">
        <f t="shared" si="120"/>
        <v>11921.887499999999</v>
      </c>
      <c r="Q873">
        <f t="shared" si="121"/>
        <v>1802015.0199999986</v>
      </c>
      <c r="T873">
        <f t="shared" si="122"/>
        <v>6400.6183730158691</v>
      </c>
      <c r="U873">
        <f t="shared" si="123"/>
        <v>2103.8625000000011</v>
      </c>
      <c r="V873" s="4">
        <f t="shared" si="124"/>
        <v>5.3473076306079885E-3</v>
      </c>
      <c r="W873">
        <f t="shared" si="125"/>
        <v>1</v>
      </c>
      <c r="X873">
        <f t="shared" si="126"/>
        <v>0</v>
      </c>
      <c r="Y873">
        <f t="shared" si="127"/>
        <v>0</v>
      </c>
    </row>
    <row r="874" spans="1:25" x14ac:dyDescent="0.25">
      <c r="A874" t="s">
        <v>935</v>
      </c>
      <c r="B874" s="1">
        <v>45798</v>
      </c>
      <c r="C874" t="s">
        <v>36</v>
      </c>
      <c r="D874" t="s">
        <v>16</v>
      </c>
      <c r="E874" t="s">
        <v>49</v>
      </c>
      <c r="F874" t="s">
        <v>56</v>
      </c>
      <c r="G874">
        <v>4</v>
      </c>
      <c r="H874">
        <v>3283.87</v>
      </c>
      <c r="I874">
        <v>0.04</v>
      </c>
      <c r="J874">
        <v>12610.06</v>
      </c>
      <c r="K874" t="s">
        <v>46</v>
      </c>
      <c r="L874" t="s">
        <v>34</v>
      </c>
      <c r="M874" t="s">
        <v>30</v>
      </c>
      <c r="N874" t="s">
        <v>37</v>
      </c>
      <c r="O874">
        <f t="shared" si="119"/>
        <v>13135.48</v>
      </c>
      <c r="P874">
        <f t="shared" si="120"/>
        <v>12610.060799999999</v>
      </c>
      <c r="Q874">
        <f t="shared" si="121"/>
        <v>1954015.6870999979</v>
      </c>
      <c r="T874">
        <f t="shared" si="122"/>
        <v>6557.4564173228364</v>
      </c>
      <c r="U874">
        <f t="shared" si="123"/>
        <v>525.41920000000027</v>
      </c>
      <c r="V874" s="4">
        <f t="shared" si="124"/>
        <v>1.2180750151498079E-3</v>
      </c>
      <c r="W874">
        <f t="shared" si="125"/>
        <v>0</v>
      </c>
      <c r="X874">
        <f t="shared" si="126"/>
        <v>1</v>
      </c>
      <c r="Y874">
        <f t="shared" si="127"/>
        <v>0</v>
      </c>
    </row>
    <row r="875" spans="1:25" x14ac:dyDescent="0.25">
      <c r="A875" t="s">
        <v>936</v>
      </c>
      <c r="B875" s="1">
        <v>45715</v>
      </c>
      <c r="C875" t="s">
        <v>36</v>
      </c>
      <c r="D875" t="s">
        <v>39</v>
      </c>
      <c r="E875" t="s">
        <v>49</v>
      </c>
      <c r="F875" t="s">
        <v>73</v>
      </c>
      <c r="G875">
        <v>3</v>
      </c>
      <c r="H875">
        <v>4977.26</v>
      </c>
      <c r="I875">
        <v>0.17</v>
      </c>
      <c r="J875">
        <v>12393.38</v>
      </c>
      <c r="K875" t="s">
        <v>19</v>
      </c>
      <c r="L875" t="s">
        <v>20</v>
      </c>
      <c r="M875" t="s">
        <v>54</v>
      </c>
      <c r="N875" t="s">
        <v>22</v>
      </c>
      <c r="O875">
        <f t="shared" si="119"/>
        <v>14931.78</v>
      </c>
      <c r="P875">
        <f t="shared" si="120"/>
        <v>12393.377399999999</v>
      </c>
      <c r="Q875">
        <f t="shared" si="121"/>
        <v>1954015.6870999979</v>
      </c>
      <c r="T875">
        <f t="shared" si="122"/>
        <v>6400.6183730158691</v>
      </c>
      <c r="U875">
        <f t="shared" si="123"/>
        <v>2538.4026000000013</v>
      </c>
      <c r="V875" s="4">
        <f t="shared" si="124"/>
        <v>3.4155338479404328E-3</v>
      </c>
      <c r="W875">
        <f t="shared" si="125"/>
        <v>1</v>
      </c>
      <c r="X875">
        <f t="shared" si="126"/>
        <v>0</v>
      </c>
      <c r="Y875">
        <f t="shared" si="127"/>
        <v>0</v>
      </c>
    </row>
    <row r="876" spans="1:25" x14ac:dyDescent="0.25">
      <c r="A876" t="s">
        <v>937</v>
      </c>
      <c r="B876" s="1">
        <v>45705</v>
      </c>
      <c r="C876" t="s">
        <v>48</v>
      </c>
      <c r="D876" t="s">
        <v>16</v>
      </c>
      <c r="E876" t="s">
        <v>27</v>
      </c>
      <c r="F876" t="s">
        <v>68</v>
      </c>
      <c r="G876">
        <v>4</v>
      </c>
      <c r="H876">
        <v>1956.82</v>
      </c>
      <c r="I876">
        <v>0.24</v>
      </c>
      <c r="J876">
        <v>5948.73</v>
      </c>
      <c r="K876" t="s">
        <v>19</v>
      </c>
      <c r="L876" t="s">
        <v>34</v>
      </c>
      <c r="M876" t="s">
        <v>54</v>
      </c>
      <c r="N876" t="s">
        <v>22</v>
      </c>
      <c r="O876">
        <f t="shared" si="119"/>
        <v>7827.28</v>
      </c>
      <c r="P876">
        <f t="shared" si="120"/>
        <v>5948.7327999999998</v>
      </c>
      <c r="Q876">
        <f t="shared" si="121"/>
        <v>1975775.7839999988</v>
      </c>
      <c r="T876">
        <f t="shared" si="122"/>
        <v>6557.4564173228364</v>
      </c>
      <c r="U876">
        <f t="shared" si="123"/>
        <v>1878.5472</v>
      </c>
      <c r="V876" s="4">
        <f t="shared" si="124"/>
        <v>1.2264796966506885E-2</v>
      </c>
      <c r="W876">
        <f t="shared" si="125"/>
        <v>1</v>
      </c>
      <c r="X876">
        <f t="shared" si="126"/>
        <v>0</v>
      </c>
      <c r="Y876">
        <f t="shared" si="127"/>
        <v>0</v>
      </c>
    </row>
    <row r="877" spans="1:25" x14ac:dyDescent="0.25">
      <c r="A877" t="s">
        <v>938</v>
      </c>
      <c r="B877" s="1">
        <v>45712</v>
      </c>
      <c r="C877" t="s">
        <v>36</v>
      </c>
      <c r="D877" t="s">
        <v>39</v>
      </c>
      <c r="E877" t="s">
        <v>27</v>
      </c>
      <c r="F877" t="s">
        <v>79</v>
      </c>
      <c r="G877">
        <v>3</v>
      </c>
      <c r="H877">
        <v>3236.87</v>
      </c>
      <c r="I877">
        <v>0.09</v>
      </c>
      <c r="J877">
        <v>8836.66</v>
      </c>
      <c r="K877" t="s">
        <v>41</v>
      </c>
      <c r="L877" t="s">
        <v>20</v>
      </c>
      <c r="M877" t="s">
        <v>30</v>
      </c>
      <c r="N877" t="s">
        <v>22</v>
      </c>
      <c r="O877">
        <f t="shared" si="119"/>
        <v>9710.61</v>
      </c>
      <c r="P877">
        <f t="shared" si="120"/>
        <v>8836.6550999999999</v>
      </c>
      <c r="Q877">
        <f t="shared" si="121"/>
        <v>1975775.7839999988</v>
      </c>
      <c r="T877">
        <f t="shared" si="122"/>
        <v>6400.6183730158691</v>
      </c>
      <c r="U877">
        <f t="shared" si="123"/>
        <v>873.95490000000063</v>
      </c>
      <c r="V877" s="4">
        <f t="shared" si="124"/>
        <v>2.7804638431571239E-3</v>
      </c>
      <c r="W877">
        <f t="shared" si="125"/>
        <v>1</v>
      </c>
      <c r="X877">
        <f t="shared" si="126"/>
        <v>0</v>
      </c>
      <c r="Y877">
        <f t="shared" si="127"/>
        <v>0</v>
      </c>
    </row>
    <row r="878" spans="1:25" x14ac:dyDescent="0.25">
      <c r="A878" t="s">
        <v>939</v>
      </c>
      <c r="B878" s="1">
        <v>45725</v>
      </c>
      <c r="C878" t="s">
        <v>24</v>
      </c>
      <c r="D878" t="s">
        <v>43</v>
      </c>
      <c r="E878" t="s">
        <v>61</v>
      </c>
      <c r="F878" t="s">
        <v>66</v>
      </c>
      <c r="G878">
        <v>2</v>
      </c>
      <c r="H878">
        <v>1955.3</v>
      </c>
      <c r="I878">
        <v>0.03</v>
      </c>
      <c r="J878">
        <v>3793.28</v>
      </c>
      <c r="K878" t="s">
        <v>58</v>
      </c>
      <c r="L878" t="s">
        <v>34</v>
      </c>
      <c r="M878" t="s">
        <v>54</v>
      </c>
      <c r="N878" t="s">
        <v>22</v>
      </c>
      <c r="O878">
        <f t="shared" si="119"/>
        <v>3910.6</v>
      </c>
      <c r="P878">
        <f t="shared" si="120"/>
        <v>3793.2819999999997</v>
      </c>
      <c r="Q878">
        <f t="shared" si="121"/>
        <v>1802015.0199999986</v>
      </c>
      <c r="T878">
        <f t="shared" si="122"/>
        <v>6557.4564173228364</v>
      </c>
      <c r="U878">
        <f t="shared" si="123"/>
        <v>117.31800000000021</v>
      </c>
      <c r="V878" s="4">
        <f t="shared" si="124"/>
        <v>1.5342914130823913E-3</v>
      </c>
      <c r="W878">
        <f t="shared" si="125"/>
        <v>1</v>
      </c>
      <c r="X878">
        <f t="shared" si="126"/>
        <v>0</v>
      </c>
      <c r="Y878">
        <f t="shared" si="127"/>
        <v>0</v>
      </c>
    </row>
    <row r="879" spans="1:25" x14ac:dyDescent="0.25">
      <c r="A879" t="s">
        <v>940</v>
      </c>
      <c r="B879" s="1">
        <v>45722</v>
      </c>
      <c r="C879" t="s">
        <v>24</v>
      </c>
      <c r="D879" t="s">
        <v>16</v>
      </c>
      <c r="E879" t="s">
        <v>99</v>
      </c>
      <c r="F879" t="s">
        <v>115</v>
      </c>
      <c r="G879">
        <v>5</v>
      </c>
      <c r="H879">
        <v>4340.45</v>
      </c>
      <c r="I879">
        <v>0.14000000000000001</v>
      </c>
      <c r="J879">
        <v>18663.939999999999</v>
      </c>
      <c r="K879" t="s">
        <v>33</v>
      </c>
      <c r="L879" t="s">
        <v>34</v>
      </c>
      <c r="M879" t="s">
        <v>21</v>
      </c>
      <c r="N879" t="s">
        <v>37</v>
      </c>
      <c r="O879">
        <f t="shared" si="119"/>
        <v>21702.25</v>
      </c>
      <c r="P879">
        <f t="shared" si="120"/>
        <v>18663.935000000001</v>
      </c>
      <c r="Q879">
        <f t="shared" si="121"/>
        <v>2189601.9989000014</v>
      </c>
      <c r="T879">
        <f t="shared" si="122"/>
        <v>6557.4564173228364</v>
      </c>
      <c r="U879">
        <f t="shared" si="123"/>
        <v>3038.3149999999987</v>
      </c>
      <c r="V879" s="4">
        <f t="shared" si="124"/>
        <v>3.2254720132705137E-3</v>
      </c>
      <c r="W879">
        <f t="shared" si="125"/>
        <v>0</v>
      </c>
      <c r="X879">
        <f t="shared" si="126"/>
        <v>1</v>
      </c>
      <c r="Y879">
        <f t="shared" si="127"/>
        <v>0</v>
      </c>
    </row>
    <row r="880" spans="1:25" x14ac:dyDescent="0.25">
      <c r="A880" t="s">
        <v>941</v>
      </c>
      <c r="B880" s="1">
        <v>45833</v>
      </c>
      <c r="C880" t="s">
        <v>48</v>
      </c>
      <c r="D880" t="s">
        <v>25</v>
      </c>
      <c r="E880" t="s">
        <v>61</v>
      </c>
      <c r="F880" t="s">
        <v>66</v>
      </c>
      <c r="G880">
        <v>5</v>
      </c>
      <c r="H880">
        <v>2803.19</v>
      </c>
      <c r="I880">
        <v>0.22</v>
      </c>
      <c r="J880">
        <v>10932.44</v>
      </c>
      <c r="K880" t="s">
        <v>19</v>
      </c>
      <c r="L880" t="s">
        <v>34</v>
      </c>
      <c r="M880" t="s">
        <v>30</v>
      </c>
      <c r="N880" t="s">
        <v>22</v>
      </c>
      <c r="O880">
        <f t="shared" si="119"/>
        <v>14015.95</v>
      </c>
      <c r="P880">
        <f t="shared" si="120"/>
        <v>10932.441000000001</v>
      </c>
      <c r="Q880">
        <f t="shared" si="121"/>
        <v>1802015.0199999986</v>
      </c>
      <c r="T880">
        <f t="shared" si="122"/>
        <v>6557.4564173228364</v>
      </c>
      <c r="U880">
        <f t="shared" si="123"/>
        <v>3083.509</v>
      </c>
      <c r="V880" s="4">
        <f t="shared" si="124"/>
        <v>7.8482015132759469E-3</v>
      </c>
      <c r="W880">
        <f t="shared" si="125"/>
        <v>1</v>
      </c>
      <c r="X880">
        <f t="shared" si="126"/>
        <v>0</v>
      </c>
      <c r="Y880">
        <f t="shared" si="127"/>
        <v>0</v>
      </c>
    </row>
    <row r="881" spans="1:25" x14ac:dyDescent="0.25">
      <c r="A881" t="s">
        <v>942</v>
      </c>
      <c r="B881" s="1">
        <v>45764</v>
      </c>
      <c r="C881" t="s">
        <v>36</v>
      </c>
      <c r="D881" t="s">
        <v>16</v>
      </c>
      <c r="E881" t="s">
        <v>99</v>
      </c>
      <c r="F881" t="s">
        <v>120</v>
      </c>
      <c r="G881">
        <v>2</v>
      </c>
      <c r="H881">
        <v>799.08</v>
      </c>
      <c r="I881">
        <v>0.14000000000000001</v>
      </c>
      <c r="J881">
        <v>1374.42</v>
      </c>
      <c r="K881" t="s">
        <v>19</v>
      </c>
      <c r="L881" t="s">
        <v>29</v>
      </c>
      <c r="M881" t="s">
        <v>30</v>
      </c>
      <c r="N881" t="s">
        <v>37</v>
      </c>
      <c r="O881">
        <f t="shared" si="119"/>
        <v>1598.16</v>
      </c>
      <c r="P881">
        <f t="shared" si="120"/>
        <v>1374.4176</v>
      </c>
      <c r="Q881">
        <f t="shared" si="121"/>
        <v>2189601.9989000014</v>
      </c>
      <c r="T881">
        <f t="shared" si="122"/>
        <v>7014.593770491806</v>
      </c>
      <c r="U881">
        <f t="shared" si="123"/>
        <v>223.74240000000009</v>
      </c>
      <c r="V881" s="4">
        <f t="shared" si="124"/>
        <v>1.7520148170395957E-2</v>
      </c>
      <c r="W881">
        <f t="shared" si="125"/>
        <v>0</v>
      </c>
      <c r="X881">
        <f t="shared" si="126"/>
        <v>1</v>
      </c>
      <c r="Y881">
        <f t="shared" si="127"/>
        <v>0</v>
      </c>
    </row>
    <row r="882" spans="1:25" x14ac:dyDescent="0.25">
      <c r="A882" t="s">
        <v>943</v>
      </c>
      <c r="B882" s="1">
        <v>45675</v>
      </c>
      <c r="C882" t="s">
        <v>36</v>
      </c>
      <c r="D882" t="s">
        <v>39</v>
      </c>
      <c r="E882" t="s">
        <v>99</v>
      </c>
      <c r="F882" t="s">
        <v>100</v>
      </c>
      <c r="G882">
        <v>4</v>
      </c>
      <c r="H882">
        <v>997.21</v>
      </c>
      <c r="I882">
        <v>0.25</v>
      </c>
      <c r="J882">
        <v>2991.63</v>
      </c>
      <c r="K882" t="s">
        <v>41</v>
      </c>
      <c r="L882" t="s">
        <v>29</v>
      </c>
      <c r="M882" t="s">
        <v>30</v>
      </c>
      <c r="N882" t="s">
        <v>22</v>
      </c>
      <c r="O882">
        <f t="shared" si="119"/>
        <v>3988.84</v>
      </c>
      <c r="P882">
        <f t="shared" si="120"/>
        <v>2991.63</v>
      </c>
      <c r="Q882">
        <f t="shared" si="121"/>
        <v>2189601.9989000014</v>
      </c>
      <c r="T882">
        <f t="shared" si="122"/>
        <v>7014.593770491806</v>
      </c>
      <c r="U882">
        <f t="shared" si="123"/>
        <v>997.21</v>
      </c>
      <c r="V882" s="4">
        <f t="shared" si="124"/>
        <v>2.5069945146960017E-2</v>
      </c>
      <c r="W882">
        <f t="shared" si="125"/>
        <v>1</v>
      </c>
      <c r="X882">
        <f t="shared" si="126"/>
        <v>0</v>
      </c>
      <c r="Y882">
        <f t="shared" si="127"/>
        <v>0</v>
      </c>
    </row>
    <row r="883" spans="1:25" x14ac:dyDescent="0.25">
      <c r="A883" t="s">
        <v>944</v>
      </c>
      <c r="B883" s="1">
        <v>45686</v>
      </c>
      <c r="C883" t="s">
        <v>15</v>
      </c>
      <c r="D883" t="s">
        <v>16</v>
      </c>
      <c r="E883" t="s">
        <v>49</v>
      </c>
      <c r="F883" t="s">
        <v>73</v>
      </c>
      <c r="G883">
        <v>4</v>
      </c>
      <c r="H883">
        <v>3875.83</v>
      </c>
      <c r="I883">
        <v>0.21</v>
      </c>
      <c r="J883">
        <v>12247.62</v>
      </c>
      <c r="K883" t="s">
        <v>58</v>
      </c>
      <c r="L883" t="s">
        <v>34</v>
      </c>
      <c r="M883" t="s">
        <v>21</v>
      </c>
      <c r="N883" t="s">
        <v>22</v>
      </c>
      <c r="O883">
        <f t="shared" si="119"/>
        <v>15503.32</v>
      </c>
      <c r="P883">
        <f t="shared" si="120"/>
        <v>12247.622800000001</v>
      </c>
      <c r="Q883">
        <f t="shared" si="121"/>
        <v>1954015.6870999979</v>
      </c>
      <c r="T883">
        <f t="shared" si="122"/>
        <v>6557.4564173228364</v>
      </c>
      <c r="U883">
        <f t="shared" si="123"/>
        <v>3255.6971999999987</v>
      </c>
      <c r="V883" s="4">
        <f t="shared" si="124"/>
        <v>5.418194296447471E-3</v>
      </c>
      <c r="W883">
        <f t="shared" si="125"/>
        <v>1</v>
      </c>
      <c r="X883">
        <f t="shared" si="126"/>
        <v>0</v>
      </c>
      <c r="Y883">
        <f t="shared" si="127"/>
        <v>0</v>
      </c>
    </row>
    <row r="884" spans="1:25" x14ac:dyDescent="0.25">
      <c r="A884" t="s">
        <v>945</v>
      </c>
      <c r="B884" s="1">
        <v>45689</v>
      </c>
      <c r="C884" t="s">
        <v>52</v>
      </c>
      <c r="D884" t="s">
        <v>16</v>
      </c>
      <c r="E884" t="s">
        <v>61</v>
      </c>
      <c r="F884" t="s">
        <v>62</v>
      </c>
      <c r="G884">
        <v>1</v>
      </c>
      <c r="H884">
        <v>3742.71</v>
      </c>
      <c r="I884">
        <v>0.14000000000000001</v>
      </c>
      <c r="J884">
        <v>3218.73</v>
      </c>
      <c r="K884" t="s">
        <v>33</v>
      </c>
      <c r="L884" t="s">
        <v>20</v>
      </c>
      <c r="M884" t="s">
        <v>30</v>
      </c>
      <c r="N884" t="s">
        <v>59</v>
      </c>
      <c r="O884">
        <f t="shared" si="119"/>
        <v>3742.71</v>
      </c>
      <c r="P884">
        <f t="shared" si="120"/>
        <v>3218.7305999999999</v>
      </c>
      <c r="Q884">
        <f t="shared" si="121"/>
        <v>1802015.0199999986</v>
      </c>
      <c r="T884">
        <f t="shared" si="122"/>
        <v>6400.6183730158691</v>
      </c>
      <c r="U884">
        <f t="shared" si="123"/>
        <v>523.97940000000017</v>
      </c>
      <c r="V884" s="4">
        <f t="shared" si="124"/>
        <v>3.7406050695886137E-3</v>
      </c>
      <c r="W884">
        <f t="shared" si="125"/>
        <v>0</v>
      </c>
      <c r="X884">
        <f t="shared" si="126"/>
        <v>0</v>
      </c>
      <c r="Y884">
        <f t="shared" si="127"/>
        <v>0</v>
      </c>
    </row>
    <row r="885" spans="1:25" x14ac:dyDescent="0.25">
      <c r="A885" t="s">
        <v>946</v>
      </c>
      <c r="B885" s="1">
        <v>45704</v>
      </c>
      <c r="C885" t="s">
        <v>48</v>
      </c>
      <c r="D885" t="s">
        <v>43</v>
      </c>
      <c r="E885" t="s">
        <v>49</v>
      </c>
      <c r="F885" t="s">
        <v>73</v>
      </c>
      <c r="G885">
        <v>5</v>
      </c>
      <c r="H885">
        <v>3519.62</v>
      </c>
      <c r="I885">
        <v>0.1</v>
      </c>
      <c r="J885">
        <v>15838.29</v>
      </c>
      <c r="K885" t="s">
        <v>41</v>
      </c>
      <c r="L885" t="s">
        <v>29</v>
      </c>
      <c r="M885" t="s">
        <v>21</v>
      </c>
      <c r="N885" t="s">
        <v>37</v>
      </c>
      <c r="O885">
        <f t="shared" si="119"/>
        <v>17598.099999999999</v>
      </c>
      <c r="P885">
        <f t="shared" si="120"/>
        <v>15838.289999999999</v>
      </c>
      <c r="Q885">
        <f t="shared" si="121"/>
        <v>1954015.6870999979</v>
      </c>
      <c r="T885">
        <f t="shared" si="122"/>
        <v>7014.593770491806</v>
      </c>
      <c r="U885">
        <f t="shared" si="123"/>
        <v>1759.8099999999995</v>
      </c>
      <c r="V885" s="4">
        <f t="shared" si="124"/>
        <v>2.8412158130707295E-3</v>
      </c>
      <c r="W885">
        <f t="shared" si="125"/>
        <v>0</v>
      </c>
      <c r="X885">
        <f t="shared" si="126"/>
        <v>1</v>
      </c>
      <c r="Y885">
        <f t="shared" si="127"/>
        <v>0</v>
      </c>
    </row>
    <row r="886" spans="1:25" x14ac:dyDescent="0.25">
      <c r="A886" t="s">
        <v>947</v>
      </c>
      <c r="B886" s="1">
        <v>45734</v>
      </c>
      <c r="C886" t="s">
        <v>36</v>
      </c>
      <c r="D886" t="s">
        <v>43</v>
      </c>
      <c r="E886" t="s">
        <v>17</v>
      </c>
      <c r="F886" t="s">
        <v>40</v>
      </c>
      <c r="G886">
        <v>5</v>
      </c>
      <c r="H886">
        <v>3451.98</v>
      </c>
      <c r="I886">
        <v>0.01</v>
      </c>
      <c r="J886">
        <v>17087.3</v>
      </c>
      <c r="K886" t="s">
        <v>46</v>
      </c>
      <c r="L886" t="s">
        <v>20</v>
      </c>
      <c r="M886" t="s">
        <v>30</v>
      </c>
      <c r="N886" t="s">
        <v>22</v>
      </c>
      <c r="O886">
        <f t="shared" si="119"/>
        <v>17259.900000000001</v>
      </c>
      <c r="P886">
        <f t="shared" si="120"/>
        <v>17087.300999999999</v>
      </c>
      <c r="Q886">
        <f t="shared" si="121"/>
        <v>2058812.7634000003</v>
      </c>
      <c r="T886">
        <f t="shared" si="122"/>
        <v>6400.6183730158691</v>
      </c>
      <c r="U886">
        <f t="shared" si="123"/>
        <v>172.59900000000198</v>
      </c>
      <c r="V886" s="4">
        <f t="shared" si="124"/>
        <v>2.8968881627355897E-4</v>
      </c>
      <c r="W886">
        <f t="shared" si="125"/>
        <v>1</v>
      </c>
      <c r="X886">
        <f t="shared" si="126"/>
        <v>0</v>
      </c>
      <c r="Y886">
        <f t="shared" si="127"/>
        <v>0</v>
      </c>
    </row>
    <row r="887" spans="1:25" x14ac:dyDescent="0.25">
      <c r="A887" t="s">
        <v>948</v>
      </c>
      <c r="B887" s="1">
        <v>45794</v>
      </c>
      <c r="C887" t="s">
        <v>52</v>
      </c>
      <c r="D887" t="s">
        <v>25</v>
      </c>
      <c r="E887" t="s">
        <v>27</v>
      </c>
      <c r="F887" t="s">
        <v>68</v>
      </c>
      <c r="G887">
        <v>2</v>
      </c>
      <c r="H887">
        <v>2617.0500000000002</v>
      </c>
      <c r="I887">
        <v>0.24</v>
      </c>
      <c r="J887">
        <v>3977.92</v>
      </c>
      <c r="K887" t="s">
        <v>58</v>
      </c>
      <c r="L887" t="s">
        <v>34</v>
      </c>
      <c r="M887" t="s">
        <v>30</v>
      </c>
      <c r="N887" t="s">
        <v>22</v>
      </c>
      <c r="O887">
        <f t="shared" si="119"/>
        <v>5234.1000000000004</v>
      </c>
      <c r="P887">
        <f t="shared" si="120"/>
        <v>3977.9160000000002</v>
      </c>
      <c r="Q887">
        <f t="shared" si="121"/>
        <v>1975775.7839999988</v>
      </c>
      <c r="T887">
        <f t="shared" si="122"/>
        <v>6557.4564173228364</v>
      </c>
      <c r="U887">
        <f t="shared" si="123"/>
        <v>1256.1840000000002</v>
      </c>
      <c r="V887" s="4">
        <f t="shared" si="124"/>
        <v>9.1706310540494058E-3</v>
      </c>
      <c r="W887">
        <f t="shared" si="125"/>
        <v>1</v>
      </c>
      <c r="X887">
        <f t="shared" si="126"/>
        <v>0</v>
      </c>
      <c r="Y887">
        <f t="shared" si="127"/>
        <v>0</v>
      </c>
    </row>
    <row r="888" spans="1:25" x14ac:dyDescent="0.25">
      <c r="A888" t="s">
        <v>949</v>
      </c>
      <c r="B888" s="1">
        <v>45689</v>
      </c>
      <c r="C888" t="s">
        <v>15</v>
      </c>
      <c r="D888" t="s">
        <v>43</v>
      </c>
      <c r="E888" t="s">
        <v>99</v>
      </c>
      <c r="F888" t="s">
        <v>120</v>
      </c>
      <c r="G888">
        <v>1</v>
      </c>
      <c r="H888">
        <v>1521.32</v>
      </c>
      <c r="I888">
        <v>0.12</v>
      </c>
      <c r="J888">
        <v>1338.76</v>
      </c>
      <c r="K888" t="s">
        <v>19</v>
      </c>
      <c r="L888" t="s">
        <v>29</v>
      </c>
      <c r="M888" t="s">
        <v>30</v>
      </c>
      <c r="N888" t="s">
        <v>22</v>
      </c>
      <c r="O888">
        <f t="shared" si="119"/>
        <v>1521.32</v>
      </c>
      <c r="P888">
        <f t="shared" si="120"/>
        <v>1338.7616</v>
      </c>
      <c r="Q888">
        <f t="shared" si="121"/>
        <v>2189601.9989000014</v>
      </c>
      <c r="T888">
        <f t="shared" si="122"/>
        <v>7014.593770491806</v>
      </c>
      <c r="U888">
        <f t="shared" si="123"/>
        <v>182.55839999999989</v>
      </c>
      <c r="V888" s="4">
        <f t="shared" si="124"/>
        <v>7.8878868351168717E-3</v>
      </c>
      <c r="W888">
        <f t="shared" si="125"/>
        <v>1</v>
      </c>
      <c r="X888">
        <f t="shared" si="126"/>
        <v>0</v>
      </c>
      <c r="Y888">
        <f t="shared" si="127"/>
        <v>0</v>
      </c>
    </row>
    <row r="889" spans="1:25" x14ac:dyDescent="0.25">
      <c r="A889" t="s">
        <v>950</v>
      </c>
      <c r="B889" s="1">
        <v>45797</v>
      </c>
      <c r="C889" t="s">
        <v>52</v>
      </c>
      <c r="D889" t="s">
        <v>25</v>
      </c>
      <c r="E889" t="s">
        <v>27</v>
      </c>
      <c r="F889" t="s">
        <v>87</v>
      </c>
      <c r="G889">
        <v>5</v>
      </c>
      <c r="H889">
        <v>4146.0600000000004</v>
      </c>
      <c r="I889">
        <v>0.01</v>
      </c>
      <c r="J889">
        <v>20523</v>
      </c>
      <c r="K889" t="s">
        <v>46</v>
      </c>
      <c r="L889" t="s">
        <v>29</v>
      </c>
      <c r="M889" t="s">
        <v>30</v>
      </c>
      <c r="N889" t="s">
        <v>22</v>
      </c>
      <c r="O889">
        <f t="shared" si="119"/>
        <v>20730.300000000003</v>
      </c>
      <c r="P889">
        <f t="shared" si="120"/>
        <v>20522.997000000003</v>
      </c>
      <c r="Q889">
        <f t="shared" si="121"/>
        <v>1975775.7839999988</v>
      </c>
      <c r="T889">
        <f t="shared" si="122"/>
        <v>7014.593770491806</v>
      </c>
      <c r="U889">
        <f t="shared" si="123"/>
        <v>207.30299999999988</v>
      </c>
      <c r="V889" s="4">
        <f t="shared" si="124"/>
        <v>2.4119284332595282E-4</v>
      </c>
      <c r="W889">
        <f t="shared" si="125"/>
        <v>1</v>
      </c>
      <c r="X889">
        <f t="shared" si="126"/>
        <v>0</v>
      </c>
      <c r="Y889">
        <f t="shared" si="127"/>
        <v>0</v>
      </c>
    </row>
    <row r="890" spans="1:25" x14ac:dyDescent="0.25">
      <c r="A890" t="s">
        <v>951</v>
      </c>
      <c r="B890" s="1">
        <v>45701</v>
      </c>
      <c r="C890" t="s">
        <v>15</v>
      </c>
      <c r="D890" t="s">
        <v>25</v>
      </c>
      <c r="E890" t="s">
        <v>17</v>
      </c>
      <c r="F890" t="s">
        <v>40</v>
      </c>
      <c r="G890">
        <v>1</v>
      </c>
      <c r="H890">
        <v>125.26</v>
      </c>
      <c r="I890">
        <v>0.22</v>
      </c>
      <c r="J890">
        <v>97.7</v>
      </c>
      <c r="K890" t="s">
        <v>46</v>
      </c>
      <c r="L890" t="s">
        <v>34</v>
      </c>
      <c r="M890" t="s">
        <v>54</v>
      </c>
      <c r="N890" t="s">
        <v>22</v>
      </c>
      <c r="O890">
        <f t="shared" si="119"/>
        <v>125.26</v>
      </c>
      <c r="P890">
        <f t="shared" si="120"/>
        <v>97.702800000000011</v>
      </c>
      <c r="Q890">
        <f t="shared" si="121"/>
        <v>2058812.7634000003</v>
      </c>
      <c r="T890">
        <f t="shared" si="122"/>
        <v>6557.4564173228364</v>
      </c>
      <c r="U890">
        <f t="shared" si="123"/>
        <v>27.557199999999995</v>
      </c>
      <c r="V890" s="4">
        <f t="shared" si="124"/>
        <v>0.17563467986587897</v>
      </c>
      <c r="W890">
        <f t="shared" si="125"/>
        <v>1</v>
      </c>
      <c r="X890">
        <f t="shared" si="126"/>
        <v>0</v>
      </c>
      <c r="Y890">
        <f t="shared" si="127"/>
        <v>0</v>
      </c>
    </row>
    <row r="891" spans="1:25" x14ac:dyDescent="0.25">
      <c r="A891" t="s">
        <v>952</v>
      </c>
      <c r="B891" s="1">
        <v>45672</v>
      </c>
      <c r="C891" t="s">
        <v>48</v>
      </c>
      <c r="D891" t="s">
        <v>25</v>
      </c>
      <c r="E891" t="s">
        <v>17</v>
      </c>
      <c r="F891" t="s">
        <v>40</v>
      </c>
      <c r="G891">
        <v>5</v>
      </c>
      <c r="H891">
        <v>2620.16</v>
      </c>
      <c r="I891">
        <v>0.04</v>
      </c>
      <c r="J891">
        <v>12576.77</v>
      </c>
      <c r="K891" t="s">
        <v>19</v>
      </c>
      <c r="L891" t="s">
        <v>20</v>
      </c>
      <c r="M891" t="s">
        <v>54</v>
      </c>
      <c r="N891" t="s">
        <v>22</v>
      </c>
      <c r="O891">
        <f t="shared" si="119"/>
        <v>13100.8</v>
      </c>
      <c r="P891">
        <f t="shared" si="120"/>
        <v>12576.767999999998</v>
      </c>
      <c r="Q891">
        <f t="shared" si="121"/>
        <v>2058812.7634000003</v>
      </c>
      <c r="T891">
        <f t="shared" si="122"/>
        <v>6400.6183730158691</v>
      </c>
      <c r="U891">
        <f t="shared" si="123"/>
        <v>524.03200000000106</v>
      </c>
      <c r="V891" s="4">
        <f t="shared" si="124"/>
        <v>1.5266243282852955E-3</v>
      </c>
      <c r="W891">
        <f t="shared" si="125"/>
        <v>1</v>
      </c>
      <c r="X891">
        <f t="shared" si="126"/>
        <v>0</v>
      </c>
      <c r="Y891">
        <f t="shared" si="127"/>
        <v>0</v>
      </c>
    </row>
    <row r="892" spans="1:25" x14ac:dyDescent="0.25">
      <c r="A892" t="s">
        <v>953</v>
      </c>
      <c r="B892" s="1">
        <v>45740</v>
      </c>
      <c r="C892" t="s">
        <v>48</v>
      </c>
      <c r="D892" t="s">
        <v>39</v>
      </c>
      <c r="E892" t="s">
        <v>99</v>
      </c>
      <c r="F892" t="s">
        <v>100</v>
      </c>
      <c r="G892">
        <v>3</v>
      </c>
      <c r="H892">
        <v>1886.03</v>
      </c>
      <c r="I892">
        <v>0.22</v>
      </c>
      <c r="J892">
        <v>4413.3100000000004</v>
      </c>
      <c r="K892" t="s">
        <v>41</v>
      </c>
      <c r="L892" t="s">
        <v>34</v>
      </c>
      <c r="M892" t="s">
        <v>21</v>
      </c>
      <c r="N892" t="s">
        <v>22</v>
      </c>
      <c r="O892">
        <f t="shared" si="119"/>
        <v>5658.09</v>
      </c>
      <c r="P892">
        <f t="shared" si="120"/>
        <v>4413.3101999999999</v>
      </c>
      <c r="Q892">
        <f t="shared" si="121"/>
        <v>2189601.9989000014</v>
      </c>
      <c r="T892">
        <f t="shared" si="122"/>
        <v>6557.4564173228364</v>
      </c>
      <c r="U892">
        <f t="shared" si="123"/>
        <v>1244.7798000000003</v>
      </c>
      <c r="V892" s="4">
        <f t="shared" si="124"/>
        <v>1.1664713710810539E-2</v>
      </c>
      <c r="W892">
        <f t="shared" si="125"/>
        <v>1</v>
      </c>
      <c r="X892">
        <f t="shared" si="126"/>
        <v>0</v>
      </c>
      <c r="Y892">
        <f t="shared" si="127"/>
        <v>0</v>
      </c>
    </row>
    <row r="893" spans="1:25" x14ac:dyDescent="0.25">
      <c r="A893" t="s">
        <v>954</v>
      </c>
      <c r="B893" s="1">
        <v>45739</v>
      </c>
      <c r="C893" t="s">
        <v>52</v>
      </c>
      <c r="D893" t="s">
        <v>43</v>
      </c>
      <c r="E893" t="s">
        <v>49</v>
      </c>
      <c r="F893" t="s">
        <v>50</v>
      </c>
      <c r="G893">
        <v>4</v>
      </c>
      <c r="H893">
        <v>128.47</v>
      </c>
      <c r="I893">
        <v>0.22</v>
      </c>
      <c r="J893">
        <v>400.83</v>
      </c>
      <c r="K893" t="s">
        <v>19</v>
      </c>
      <c r="L893" t="s">
        <v>34</v>
      </c>
      <c r="M893" t="s">
        <v>21</v>
      </c>
      <c r="N893" t="s">
        <v>22</v>
      </c>
      <c r="O893">
        <f t="shared" si="119"/>
        <v>513.88</v>
      </c>
      <c r="P893">
        <f t="shared" si="120"/>
        <v>400.82640000000004</v>
      </c>
      <c r="Q893">
        <f t="shared" si="121"/>
        <v>1954015.6870999979</v>
      </c>
      <c r="T893">
        <f t="shared" si="122"/>
        <v>6557.4564173228364</v>
      </c>
      <c r="U893">
        <f t="shared" si="123"/>
        <v>113.05359999999996</v>
      </c>
      <c r="V893" s="4">
        <f t="shared" si="124"/>
        <v>0.17124620533976806</v>
      </c>
      <c r="W893">
        <f t="shared" si="125"/>
        <v>1</v>
      </c>
      <c r="X893">
        <f t="shared" si="126"/>
        <v>0</v>
      </c>
      <c r="Y893">
        <f t="shared" si="127"/>
        <v>0</v>
      </c>
    </row>
    <row r="894" spans="1:25" x14ac:dyDescent="0.25">
      <c r="A894" t="s">
        <v>955</v>
      </c>
      <c r="B894" s="1">
        <v>45724</v>
      </c>
      <c r="C894" t="s">
        <v>52</v>
      </c>
      <c r="D894" t="s">
        <v>25</v>
      </c>
      <c r="E894" t="s">
        <v>99</v>
      </c>
      <c r="F894" t="s">
        <v>120</v>
      </c>
      <c r="G894">
        <v>3</v>
      </c>
      <c r="H894">
        <v>4514.8900000000003</v>
      </c>
      <c r="I894">
        <v>0.04</v>
      </c>
      <c r="J894">
        <v>13002.88</v>
      </c>
      <c r="K894" t="s">
        <v>41</v>
      </c>
      <c r="L894" t="s">
        <v>34</v>
      </c>
      <c r="M894" t="s">
        <v>54</v>
      </c>
      <c r="N894" t="s">
        <v>59</v>
      </c>
      <c r="O894">
        <f t="shared" si="119"/>
        <v>13544.670000000002</v>
      </c>
      <c r="P894">
        <f t="shared" si="120"/>
        <v>13002.883200000002</v>
      </c>
      <c r="Q894">
        <f t="shared" si="121"/>
        <v>2189601.9989000014</v>
      </c>
      <c r="T894">
        <f t="shared" si="122"/>
        <v>6557.4564173228364</v>
      </c>
      <c r="U894">
        <f t="shared" si="123"/>
        <v>541.78679999999986</v>
      </c>
      <c r="V894" s="4">
        <f t="shared" si="124"/>
        <v>8.8595735444274386E-4</v>
      </c>
      <c r="W894">
        <f t="shared" si="125"/>
        <v>0</v>
      </c>
      <c r="X894">
        <f t="shared" si="126"/>
        <v>0</v>
      </c>
      <c r="Y894">
        <f t="shared" si="127"/>
        <v>0</v>
      </c>
    </row>
    <row r="895" spans="1:25" x14ac:dyDescent="0.25">
      <c r="A895" t="s">
        <v>956</v>
      </c>
      <c r="B895" s="1">
        <v>45765</v>
      </c>
      <c r="C895" t="s">
        <v>48</v>
      </c>
      <c r="D895" t="s">
        <v>25</v>
      </c>
      <c r="E895" t="s">
        <v>99</v>
      </c>
      <c r="F895" t="s">
        <v>120</v>
      </c>
      <c r="G895">
        <v>4</v>
      </c>
      <c r="H895">
        <v>4019.12</v>
      </c>
      <c r="I895">
        <v>0.18</v>
      </c>
      <c r="J895">
        <v>13182.71</v>
      </c>
      <c r="K895" t="s">
        <v>41</v>
      </c>
      <c r="L895" t="s">
        <v>29</v>
      </c>
      <c r="M895" t="s">
        <v>30</v>
      </c>
      <c r="N895" t="s">
        <v>22</v>
      </c>
      <c r="O895">
        <f t="shared" si="119"/>
        <v>16076.48</v>
      </c>
      <c r="P895">
        <f t="shared" si="120"/>
        <v>13182.713600000001</v>
      </c>
      <c r="Q895">
        <f t="shared" si="121"/>
        <v>2189601.9989000014</v>
      </c>
      <c r="T895">
        <f t="shared" si="122"/>
        <v>7014.593770491806</v>
      </c>
      <c r="U895">
        <f t="shared" si="123"/>
        <v>2893.7663999999986</v>
      </c>
      <c r="V895" s="4">
        <f t="shared" si="124"/>
        <v>4.4785923286689618E-3</v>
      </c>
      <c r="W895">
        <f t="shared" si="125"/>
        <v>1</v>
      </c>
      <c r="X895">
        <f t="shared" si="126"/>
        <v>0</v>
      </c>
      <c r="Y895">
        <f t="shared" si="127"/>
        <v>0</v>
      </c>
    </row>
    <row r="896" spans="1:25" x14ac:dyDescent="0.25">
      <c r="A896" t="s">
        <v>957</v>
      </c>
      <c r="B896" s="1">
        <v>45750</v>
      </c>
      <c r="C896" t="s">
        <v>24</v>
      </c>
      <c r="D896" t="s">
        <v>43</v>
      </c>
      <c r="E896" t="s">
        <v>49</v>
      </c>
      <c r="F896" t="s">
        <v>73</v>
      </c>
      <c r="G896">
        <v>2</v>
      </c>
      <c r="H896">
        <v>862.16</v>
      </c>
      <c r="I896">
        <v>0.13</v>
      </c>
      <c r="J896">
        <v>1500.16</v>
      </c>
      <c r="K896" t="s">
        <v>58</v>
      </c>
      <c r="L896" t="s">
        <v>20</v>
      </c>
      <c r="M896" t="s">
        <v>21</v>
      </c>
      <c r="N896" t="s">
        <v>22</v>
      </c>
      <c r="O896">
        <f t="shared" si="119"/>
        <v>1724.32</v>
      </c>
      <c r="P896">
        <f t="shared" si="120"/>
        <v>1500.1584</v>
      </c>
      <c r="Q896">
        <f t="shared" si="121"/>
        <v>1954015.6870999979</v>
      </c>
      <c r="T896">
        <f t="shared" si="122"/>
        <v>6400.6183730158691</v>
      </c>
      <c r="U896">
        <f t="shared" si="123"/>
        <v>224.16159999999991</v>
      </c>
      <c r="V896" s="4">
        <f t="shared" si="124"/>
        <v>1.5078407720144755E-2</v>
      </c>
      <c r="W896">
        <f t="shared" si="125"/>
        <v>1</v>
      </c>
      <c r="X896">
        <f t="shared" si="126"/>
        <v>0</v>
      </c>
      <c r="Y896">
        <f t="shared" si="127"/>
        <v>0</v>
      </c>
    </row>
    <row r="897" spans="1:25" x14ac:dyDescent="0.25">
      <c r="A897" t="s">
        <v>958</v>
      </c>
      <c r="B897" s="1">
        <v>45740</v>
      </c>
      <c r="C897" t="s">
        <v>36</v>
      </c>
      <c r="D897" t="s">
        <v>43</v>
      </c>
      <c r="E897" t="s">
        <v>99</v>
      </c>
      <c r="F897" t="s">
        <v>115</v>
      </c>
      <c r="G897">
        <v>4</v>
      </c>
      <c r="H897">
        <v>1518.39</v>
      </c>
      <c r="I897">
        <v>0.12</v>
      </c>
      <c r="J897">
        <v>5344.73</v>
      </c>
      <c r="K897" t="s">
        <v>58</v>
      </c>
      <c r="L897" t="s">
        <v>34</v>
      </c>
      <c r="M897" t="s">
        <v>30</v>
      </c>
      <c r="N897" t="s">
        <v>22</v>
      </c>
      <c r="O897">
        <f t="shared" si="119"/>
        <v>6073.56</v>
      </c>
      <c r="P897">
        <f t="shared" si="120"/>
        <v>5344.7328000000007</v>
      </c>
      <c r="Q897">
        <f t="shared" si="121"/>
        <v>2189601.9989000014</v>
      </c>
      <c r="T897">
        <f t="shared" si="122"/>
        <v>6557.4564173228364</v>
      </c>
      <c r="U897">
        <f t="shared" si="123"/>
        <v>728.82719999999972</v>
      </c>
      <c r="V897" s="4">
        <f t="shared" si="124"/>
        <v>7.9031078971805654E-3</v>
      </c>
      <c r="W897">
        <f t="shared" si="125"/>
        <v>1</v>
      </c>
      <c r="X897">
        <f t="shared" si="126"/>
        <v>0</v>
      </c>
      <c r="Y897">
        <f t="shared" si="127"/>
        <v>0</v>
      </c>
    </row>
    <row r="898" spans="1:25" x14ac:dyDescent="0.25">
      <c r="A898" t="s">
        <v>959</v>
      </c>
      <c r="B898" s="1">
        <v>45672</v>
      </c>
      <c r="C898" t="s">
        <v>52</v>
      </c>
      <c r="D898" t="s">
        <v>43</v>
      </c>
      <c r="E898" t="s">
        <v>27</v>
      </c>
      <c r="F898" t="s">
        <v>68</v>
      </c>
      <c r="G898">
        <v>3</v>
      </c>
      <c r="H898">
        <v>4971.8599999999997</v>
      </c>
      <c r="I898">
        <v>0.06</v>
      </c>
      <c r="J898">
        <v>14020.65</v>
      </c>
      <c r="K898" t="s">
        <v>46</v>
      </c>
      <c r="L898" t="s">
        <v>20</v>
      </c>
      <c r="M898" t="s">
        <v>30</v>
      </c>
      <c r="N898" t="s">
        <v>22</v>
      </c>
      <c r="O898">
        <f t="shared" ref="O898:O961" si="128">G:G*H:H</f>
        <v>14915.579999999998</v>
      </c>
      <c r="P898">
        <f t="shared" ref="P898:P961" si="129">O:O*(1-I:I)</f>
        <v>14020.645199999997</v>
      </c>
      <c r="Q898">
        <f t="shared" ref="Q898:Q961" si="130">SUMIF(E:E,E898,P:P)</f>
        <v>1975775.7839999988</v>
      </c>
      <c r="T898">
        <f t="shared" ref="T898:T961" si="131">AVERAGEIF(L:L,L898,J:J)</f>
        <v>6400.6183730158691</v>
      </c>
      <c r="U898">
        <f t="shared" ref="U898:U961" si="132">O898-P898</f>
        <v>894.93480000000091</v>
      </c>
      <c r="V898" s="4">
        <f t="shared" si="124"/>
        <v>1.2067918243876539E-3</v>
      </c>
      <c r="W898">
        <f t="shared" si="125"/>
        <v>1</v>
      </c>
      <c r="X898">
        <f t="shared" si="126"/>
        <v>0</v>
      </c>
      <c r="Y898">
        <f t="shared" si="127"/>
        <v>0</v>
      </c>
    </row>
    <row r="899" spans="1:25" x14ac:dyDescent="0.25">
      <c r="A899" t="s">
        <v>960</v>
      </c>
      <c r="B899" s="1">
        <v>45700</v>
      </c>
      <c r="C899" t="s">
        <v>52</v>
      </c>
      <c r="D899" t="s">
        <v>39</v>
      </c>
      <c r="E899" t="s">
        <v>17</v>
      </c>
      <c r="F899" t="s">
        <v>44</v>
      </c>
      <c r="G899">
        <v>2</v>
      </c>
      <c r="H899">
        <v>1223.98</v>
      </c>
      <c r="I899">
        <v>0.03</v>
      </c>
      <c r="J899">
        <v>2374.52</v>
      </c>
      <c r="K899" t="s">
        <v>33</v>
      </c>
      <c r="L899" t="s">
        <v>29</v>
      </c>
      <c r="M899" t="s">
        <v>54</v>
      </c>
      <c r="N899" t="s">
        <v>59</v>
      </c>
      <c r="O899">
        <f t="shared" si="128"/>
        <v>2447.96</v>
      </c>
      <c r="P899">
        <f t="shared" si="129"/>
        <v>2374.5212000000001</v>
      </c>
      <c r="Q899">
        <f t="shared" si="130"/>
        <v>2058812.7634000003</v>
      </c>
      <c r="T899">
        <f t="shared" si="131"/>
        <v>7014.593770491806</v>
      </c>
      <c r="U899">
        <f t="shared" si="132"/>
        <v>73.438799999999901</v>
      </c>
      <c r="V899" s="4">
        <f t="shared" ref="V899:V962" si="133">I899/H899*100</f>
        <v>2.4510204415104822E-3</v>
      </c>
      <c r="W899">
        <f t="shared" ref="W899:W962" si="134">IF(N899="Delivered",1,0)</f>
        <v>0</v>
      </c>
      <c r="X899">
        <f t="shared" ref="X899:X962" si="135">IF(N899="Returned",1,0)</f>
        <v>0</v>
      </c>
      <c r="Y899">
        <f t="shared" ref="Y899:Y962" si="136">IF(N899="Cancelled",1,0)</f>
        <v>0</v>
      </c>
    </row>
    <row r="900" spans="1:25" x14ac:dyDescent="0.25">
      <c r="A900" t="s">
        <v>961</v>
      </c>
      <c r="B900" s="1">
        <v>45821</v>
      </c>
      <c r="C900" t="s">
        <v>24</v>
      </c>
      <c r="D900" t="s">
        <v>39</v>
      </c>
      <c r="E900" t="s">
        <v>61</v>
      </c>
      <c r="F900" t="s">
        <v>92</v>
      </c>
      <c r="G900">
        <v>1</v>
      </c>
      <c r="H900">
        <v>4335.32</v>
      </c>
      <c r="I900">
        <v>0.1</v>
      </c>
      <c r="J900">
        <v>3901.79</v>
      </c>
      <c r="K900" t="s">
        <v>33</v>
      </c>
      <c r="L900" t="s">
        <v>20</v>
      </c>
      <c r="M900" t="s">
        <v>21</v>
      </c>
      <c r="N900" t="s">
        <v>22</v>
      </c>
      <c r="O900">
        <f t="shared" si="128"/>
        <v>4335.32</v>
      </c>
      <c r="P900">
        <f t="shared" si="129"/>
        <v>3901.788</v>
      </c>
      <c r="Q900">
        <f t="shared" si="130"/>
        <v>1802015.0199999986</v>
      </c>
      <c r="T900">
        <f t="shared" si="131"/>
        <v>6400.6183730158691</v>
      </c>
      <c r="U900">
        <f t="shared" si="132"/>
        <v>433.5319999999997</v>
      </c>
      <c r="V900" s="4">
        <f t="shared" si="133"/>
        <v>2.3066348043512363E-3</v>
      </c>
      <c r="W900">
        <f t="shared" si="134"/>
        <v>1</v>
      </c>
      <c r="X900">
        <f t="shared" si="135"/>
        <v>0</v>
      </c>
      <c r="Y900">
        <f t="shared" si="136"/>
        <v>0</v>
      </c>
    </row>
    <row r="901" spans="1:25" x14ac:dyDescent="0.25">
      <c r="A901" t="s">
        <v>962</v>
      </c>
      <c r="B901" s="1">
        <v>45741</v>
      </c>
      <c r="C901" t="s">
        <v>15</v>
      </c>
      <c r="D901" t="s">
        <v>16</v>
      </c>
      <c r="E901" t="s">
        <v>61</v>
      </c>
      <c r="F901" t="s">
        <v>75</v>
      </c>
      <c r="G901">
        <v>1</v>
      </c>
      <c r="H901">
        <v>2598.33</v>
      </c>
      <c r="I901">
        <v>0.16</v>
      </c>
      <c r="J901">
        <v>2182.6</v>
      </c>
      <c r="K901" t="s">
        <v>41</v>
      </c>
      <c r="L901" t="s">
        <v>34</v>
      </c>
      <c r="M901" t="s">
        <v>30</v>
      </c>
      <c r="N901" t="s">
        <v>22</v>
      </c>
      <c r="O901">
        <f t="shared" si="128"/>
        <v>2598.33</v>
      </c>
      <c r="P901">
        <f t="shared" si="129"/>
        <v>2182.5971999999997</v>
      </c>
      <c r="Q901">
        <f t="shared" si="130"/>
        <v>1802015.0199999986</v>
      </c>
      <c r="T901">
        <f t="shared" si="131"/>
        <v>6557.4564173228364</v>
      </c>
      <c r="U901">
        <f t="shared" si="132"/>
        <v>415.73280000000022</v>
      </c>
      <c r="V901" s="4">
        <f t="shared" si="133"/>
        <v>6.1578013570254744E-3</v>
      </c>
      <c r="W901">
        <f t="shared" si="134"/>
        <v>1</v>
      </c>
      <c r="X901">
        <f t="shared" si="135"/>
        <v>0</v>
      </c>
      <c r="Y901">
        <f t="shared" si="136"/>
        <v>0</v>
      </c>
    </row>
    <row r="902" spans="1:25" x14ac:dyDescent="0.25">
      <c r="A902" t="s">
        <v>963</v>
      </c>
      <c r="B902" s="1">
        <v>45735</v>
      </c>
      <c r="C902" t="s">
        <v>48</v>
      </c>
      <c r="D902" t="s">
        <v>39</v>
      </c>
      <c r="E902" t="s">
        <v>99</v>
      </c>
      <c r="F902" t="s">
        <v>111</v>
      </c>
      <c r="G902">
        <v>1</v>
      </c>
      <c r="H902">
        <v>990.58</v>
      </c>
      <c r="I902">
        <v>0</v>
      </c>
      <c r="J902">
        <v>990.58</v>
      </c>
      <c r="K902" t="s">
        <v>19</v>
      </c>
      <c r="L902" t="s">
        <v>34</v>
      </c>
      <c r="M902" t="s">
        <v>21</v>
      </c>
      <c r="N902" t="s">
        <v>22</v>
      </c>
      <c r="O902">
        <f t="shared" si="128"/>
        <v>990.58</v>
      </c>
      <c r="P902">
        <f t="shared" si="129"/>
        <v>990.58</v>
      </c>
      <c r="Q902">
        <f t="shared" si="130"/>
        <v>2189601.9989000014</v>
      </c>
      <c r="T902">
        <f t="shared" si="131"/>
        <v>6557.4564173228364</v>
      </c>
      <c r="U902">
        <f t="shared" si="132"/>
        <v>0</v>
      </c>
      <c r="V902" s="4">
        <f t="shared" si="133"/>
        <v>0</v>
      </c>
      <c r="W902">
        <f t="shared" si="134"/>
        <v>1</v>
      </c>
      <c r="X902">
        <f t="shared" si="135"/>
        <v>0</v>
      </c>
      <c r="Y902">
        <f t="shared" si="136"/>
        <v>0</v>
      </c>
    </row>
    <row r="903" spans="1:25" x14ac:dyDescent="0.25">
      <c r="A903" t="s">
        <v>964</v>
      </c>
      <c r="B903" s="1">
        <v>45835</v>
      </c>
      <c r="C903" t="s">
        <v>36</v>
      </c>
      <c r="D903" t="s">
        <v>39</v>
      </c>
      <c r="E903" t="s">
        <v>49</v>
      </c>
      <c r="F903" t="s">
        <v>53</v>
      </c>
      <c r="G903">
        <v>2</v>
      </c>
      <c r="H903">
        <v>1336.09</v>
      </c>
      <c r="I903">
        <v>0.12</v>
      </c>
      <c r="J903">
        <v>2351.52</v>
      </c>
      <c r="K903" t="s">
        <v>58</v>
      </c>
      <c r="L903" t="s">
        <v>34</v>
      </c>
      <c r="M903" t="s">
        <v>30</v>
      </c>
      <c r="N903" t="s">
        <v>22</v>
      </c>
      <c r="O903">
        <f t="shared" si="128"/>
        <v>2672.18</v>
      </c>
      <c r="P903">
        <f t="shared" si="129"/>
        <v>2351.5183999999999</v>
      </c>
      <c r="Q903">
        <f t="shared" si="130"/>
        <v>1954015.6870999979</v>
      </c>
      <c r="T903">
        <f t="shared" si="131"/>
        <v>6557.4564173228364</v>
      </c>
      <c r="U903">
        <f t="shared" si="132"/>
        <v>320.66159999999991</v>
      </c>
      <c r="V903" s="4">
        <f t="shared" si="133"/>
        <v>8.9814308916315519E-3</v>
      </c>
      <c r="W903">
        <f t="shared" si="134"/>
        <v>1</v>
      </c>
      <c r="X903">
        <f t="shared" si="135"/>
        <v>0</v>
      </c>
      <c r="Y903">
        <f t="shared" si="136"/>
        <v>0</v>
      </c>
    </row>
    <row r="904" spans="1:25" x14ac:dyDescent="0.25">
      <c r="A904" t="s">
        <v>965</v>
      </c>
      <c r="B904" s="1">
        <v>45809</v>
      </c>
      <c r="C904" t="s">
        <v>15</v>
      </c>
      <c r="D904" t="s">
        <v>39</v>
      </c>
      <c r="E904" t="s">
        <v>17</v>
      </c>
      <c r="F904" t="s">
        <v>44</v>
      </c>
      <c r="G904">
        <v>3</v>
      </c>
      <c r="H904">
        <v>3740.37</v>
      </c>
      <c r="I904">
        <v>0.15</v>
      </c>
      <c r="J904">
        <v>9537.94</v>
      </c>
      <c r="K904" t="s">
        <v>46</v>
      </c>
      <c r="L904" t="s">
        <v>29</v>
      </c>
      <c r="M904" t="s">
        <v>21</v>
      </c>
      <c r="N904" t="s">
        <v>22</v>
      </c>
      <c r="O904">
        <f t="shared" si="128"/>
        <v>11221.11</v>
      </c>
      <c r="P904">
        <f t="shared" si="129"/>
        <v>9537.9434999999994</v>
      </c>
      <c r="Q904">
        <f t="shared" si="130"/>
        <v>2058812.7634000003</v>
      </c>
      <c r="T904">
        <f t="shared" si="131"/>
        <v>7014.593770491806</v>
      </c>
      <c r="U904">
        <f t="shared" si="132"/>
        <v>1683.1665000000012</v>
      </c>
      <c r="V904" s="4">
        <f t="shared" si="133"/>
        <v>4.0102984464103824E-3</v>
      </c>
      <c r="W904">
        <f t="shared" si="134"/>
        <v>1</v>
      </c>
      <c r="X904">
        <f t="shared" si="135"/>
        <v>0</v>
      </c>
      <c r="Y904">
        <f t="shared" si="136"/>
        <v>0</v>
      </c>
    </row>
    <row r="905" spans="1:25" x14ac:dyDescent="0.25">
      <c r="A905" t="s">
        <v>966</v>
      </c>
      <c r="B905" s="1">
        <v>45773</v>
      </c>
      <c r="C905" t="s">
        <v>36</v>
      </c>
      <c r="D905" t="s">
        <v>16</v>
      </c>
      <c r="E905" t="s">
        <v>99</v>
      </c>
      <c r="F905" t="s">
        <v>100</v>
      </c>
      <c r="G905">
        <v>1</v>
      </c>
      <c r="H905">
        <v>739.38</v>
      </c>
      <c r="I905">
        <v>0.19</v>
      </c>
      <c r="J905">
        <v>598.9</v>
      </c>
      <c r="K905" t="s">
        <v>41</v>
      </c>
      <c r="L905" t="s">
        <v>20</v>
      </c>
      <c r="M905" t="s">
        <v>54</v>
      </c>
      <c r="N905" t="s">
        <v>22</v>
      </c>
      <c r="O905">
        <f t="shared" si="128"/>
        <v>739.38</v>
      </c>
      <c r="P905">
        <f t="shared" si="129"/>
        <v>598.89780000000007</v>
      </c>
      <c r="Q905">
        <f t="shared" si="130"/>
        <v>2189601.9989000014</v>
      </c>
      <c r="T905">
        <f t="shared" si="131"/>
        <v>6400.6183730158691</v>
      </c>
      <c r="U905">
        <f t="shared" si="132"/>
        <v>140.48219999999992</v>
      </c>
      <c r="V905" s="4">
        <f t="shared" si="133"/>
        <v>2.5697205766993969E-2</v>
      </c>
      <c r="W905">
        <f t="shared" si="134"/>
        <v>1</v>
      </c>
      <c r="X905">
        <f t="shared" si="135"/>
        <v>0</v>
      </c>
      <c r="Y905">
        <f t="shared" si="136"/>
        <v>0</v>
      </c>
    </row>
    <row r="906" spans="1:25" x14ac:dyDescent="0.25">
      <c r="A906" t="s">
        <v>967</v>
      </c>
      <c r="B906" s="1">
        <v>45795</v>
      </c>
      <c r="C906" t="s">
        <v>48</v>
      </c>
      <c r="D906" t="s">
        <v>43</v>
      </c>
      <c r="E906" t="s">
        <v>61</v>
      </c>
      <c r="F906" t="s">
        <v>75</v>
      </c>
      <c r="G906">
        <v>5</v>
      </c>
      <c r="H906">
        <v>3133.15</v>
      </c>
      <c r="I906">
        <v>0.08</v>
      </c>
      <c r="J906">
        <v>14412.49</v>
      </c>
      <c r="K906" t="s">
        <v>58</v>
      </c>
      <c r="L906" t="s">
        <v>20</v>
      </c>
      <c r="M906" t="s">
        <v>30</v>
      </c>
      <c r="N906" t="s">
        <v>22</v>
      </c>
      <c r="O906">
        <f t="shared" si="128"/>
        <v>15665.75</v>
      </c>
      <c r="P906">
        <f t="shared" si="129"/>
        <v>14412.49</v>
      </c>
      <c r="Q906">
        <f t="shared" si="130"/>
        <v>1802015.0199999986</v>
      </c>
      <c r="T906">
        <f t="shared" si="131"/>
        <v>6400.6183730158691</v>
      </c>
      <c r="U906">
        <f t="shared" si="132"/>
        <v>1253.2600000000002</v>
      </c>
      <c r="V906" s="4">
        <f t="shared" si="133"/>
        <v>2.5533408869667907E-3</v>
      </c>
      <c r="W906">
        <f t="shared" si="134"/>
        <v>1</v>
      </c>
      <c r="X906">
        <f t="shared" si="135"/>
        <v>0</v>
      </c>
      <c r="Y906">
        <f t="shared" si="136"/>
        <v>0</v>
      </c>
    </row>
    <row r="907" spans="1:25" x14ac:dyDescent="0.25">
      <c r="A907" t="s">
        <v>968</v>
      </c>
      <c r="B907" s="1">
        <v>45663</v>
      </c>
      <c r="C907" t="s">
        <v>52</v>
      </c>
      <c r="D907" t="s">
        <v>39</v>
      </c>
      <c r="E907" t="s">
        <v>61</v>
      </c>
      <c r="F907" t="s">
        <v>62</v>
      </c>
      <c r="G907">
        <v>5</v>
      </c>
      <c r="H907">
        <v>3586.86</v>
      </c>
      <c r="I907">
        <v>0.22</v>
      </c>
      <c r="J907">
        <v>13988.75</v>
      </c>
      <c r="K907" t="s">
        <v>19</v>
      </c>
      <c r="L907" t="s">
        <v>34</v>
      </c>
      <c r="M907" t="s">
        <v>21</v>
      </c>
      <c r="N907" t="s">
        <v>37</v>
      </c>
      <c r="O907">
        <f t="shared" si="128"/>
        <v>17934.3</v>
      </c>
      <c r="P907">
        <f t="shared" si="129"/>
        <v>13988.754000000001</v>
      </c>
      <c r="Q907">
        <f t="shared" si="130"/>
        <v>1802015.0199999986</v>
      </c>
      <c r="T907">
        <f t="shared" si="131"/>
        <v>6557.4564173228364</v>
      </c>
      <c r="U907">
        <f t="shared" si="132"/>
        <v>3945.5459999999985</v>
      </c>
      <c r="V907" s="4">
        <f t="shared" si="133"/>
        <v>6.1334983801988371E-3</v>
      </c>
      <c r="W907">
        <f t="shared" si="134"/>
        <v>0</v>
      </c>
      <c r="X907">
        <f t="shared" si="135"/>
        <v>1</v>
      </c>
      <c r="Y907">
        <f t="shared" si="136"/>
        <v>0</v>
      </c>
    </row>
    <row r="908" spans="1:25" x14ac:dyDescent="0.25">
      <c r="A908" t="s">
        <v>969</v>
      </c>
      <c r="B908" s="1">
        <v>45826</v>
      </c>
      <c r="C908" t="s">
        <v>48</v>
      </c>
      <c r="D908" t="s">
        <v>43</v>
      </c>
      <c r="E908" t="s">
        <v>49</v>
      </c>
      <c r="F908" t="s">
        <v>56</v>
      </c>
      <c r="G908">
        <v>4</v>
      </c>
      <c r="H908">
        <v>2666.44</v>
      </c>
      <c r="I908">
        <v>0.24</v>
      </c>
      <c r="J908">
        <v>8105.98</v>
      </c>
      <c r="K908" t="s">
        <v>58</v>
      </c>
      <c r="L908" t="s">
        <v>34</v>
      </c>
      <c r="M908" t="s">
        <v>54</v>
      </c>
      <c r="N908" t="s">
        <v>22</v>
      </c>
      <c r="O908">
        <f t="shared" si="128"/>
        <v>10665.76</v>
      </c>
      <c r="P908">
        <f t="shared" si="129"/>
        <v>8105.9776000000002</v>
      </c>
      <c r="Q908">
        <f t="shared" si="130"/>
        <v>1954015.6870999979</v>
      </c>
      <c r="T908">
        <f t="shared" si="131"/>
        <v>6557.4564173228364</v>
      </c>
      <c r="U908">
        <f t="shared" si="132"/>
        <v>2559.7824000000001</v>
      </c>
      <c r="V908" s="4">
        <f t="shared" si="133"/>
        <v>9.000765065030527E-3</v>
      </c>
      <c r="W908">
        <f t="shared" si="134"/>
        <v>1</v>
      </c>
      <c r="X908">
        <f t="shared" si="135"/>
        <v>0</v>
      </c>
      <c r="Y908">
        <f t="shared" si="136"/>
        <v>0</v>
      </c>
    </row>
    <row r="909" spans="1:25" x14ac:dyDescent="0.25">
      <c r="A909" t="s">
        <v>970</v>
      </c>
      <c r="B909" s="1">
        <v>45831</v>
      </c>
      <c r="C909" t="s">
        <v>24</v>
      </c>
      <c r="D909" t="s">
        <v>16</v>
      </c>
      <c r="E909" t="s">
        <v>61</v>
      </c>
      <c r="F909" t="s">
        <v>66</v>
      </c>
      <c r="G909">
        <v>2</v>
      </c>
      <c r="H909">
        <v>3729.5</v>
      </c>
      <c r="I909">
        <v>0.1</v>
      </c>
      <c r="J909">
        <v>6713.1</v>
      </c>
      <c r="K909" t="s">
        <v>33</v>
      </c>
      <c r="L909" t="s">
        <v>20</v>
      </c>
      <c r="M909" t="s">
        <v>21</v>
      </c>
      <c r="N909" t="s">
        <v>22</v>
      </c>
      <c r="O909">
        <f t="shared" si="128"/>
        <v>7459</v>
      </c>
      <c r="P909">
        <f t="shared" si="129"/>
        <v>6713.1</v>
      </c>
      <c r="Q909">
        <f t="shared" si="130"/>
        <v>1802015.0199999986</v>
      </c>
      <c r="T909">
        <f t="shared" si="131"/>
        <v>6400.6183730158691</v>
      </c>
      <c r="U909">
        <f t="shared" si="132"/>
        <v>745.89999999999964</v>
      </c>
      <c r="V909" s="4">
        <f t="shared" si="133"/>
        <v>2.6813245743397239E-3</v>
      </c>
      <c r="W909">
        <f t="shared" si="134"/>
        <v>1</v>
      </c>
      <c r="X909">
        <f t="shared" si="135"/>
        <v>0</v>
      </c>
      <c r="Y909">
        <f t="shared" si="136"/>
        <v>0</v>
      </c>
    </row>
    <row r="910" spans="1:25" x14ac:dyDescent="0.25">
      <c r="A910" t="s">
        <v>971</v>
      </c>
      <c r="B910" s="1">
        <v>45808</v>
      </c>
      <c r="C910" t="s">
        <v>36</v>
      </c>
      <c r="D910" t="s">
        <v>43</v>
      </c>
      <c r="E910" t="s">
        <v>27</v>
      </c>
      <c r="F910" t="s">
        <v>87</v>
      </c>
      <c r="G910">
        <v>5</v>
      </c>
      <c r="H910">
        <v>1430.32</v>
      </c>
      <c r="I910">
        <v>0.05</v>
      </c>
      <c r="J910">
        <v>6794.02</v>
      </c>
      <c r="K910" t="s">
        <v>41</v>
      </c>
      <c r="L910" t="s">
        <v>34</v>
      </c>
      <c r="M910" t="s">
        <v>54</v>
      </c>
      <c r="N910" t="s">
        <v>22</v>
      </c>
      <c r="O910">
        <f t="shared" si="128"/>
        <v>7151.5999999999995</v>
      </c>
      <c r="P910">
        <f t="shared" si="129"/>
        <v>6794.0199999999995</v>
      </c>
      <c r="Q910">
        <f t="shared" si="130"/>
        <v>1975775.7839999988</v>
      </c>
      <c r="T910">
        <f t="shared" si="131"/>
        <v>6557.4564173228364</v>
      </c>
      <c r="U910">
        <f t="shared" si="132"/>
        <v>357.57999999999993</v>
      </c>
      <c r="V910" s="4">
        <f t="shared" si="133"/>
        <v>3.4957212372056603E-3</v>
      </c>
      <c r="W910">
        <f t="shared" si="134"/>
        <v>1</v>
      </c>
      <c r="X910">
        <f t="shared" si="135"/>
        <v>0</v>
      </c>
      <c r="Y910">
        <f t="shared" si="136"/>
        <v>0</v>
      </c>
    </row>
    <row r="911" spans="1:25" x14ac:dyDescent="0.25">
      <c r="A911" t="s">
        <v>972</v>
      </c>
      <c r="B911" s="1">
        <v>45771</v>
      </c>
      <c r="C911" t="s">
        <v>36</v>
      </c>
      <c r="D911" t="s">
        <v>16</v>
      </c>
      <c r="E911" t="s">
        <v>17</v>
      </c>
      <c r="F911" t="s">
        <v>40</v>
      </c>
      <c r="G911">
        <v>3</v>
      </c>
      <c r="H911">
        <v>4277.13</v>
      </c>
      <c r="I911">
        <v>7.0000000000000007E-2</v>
      </c>
      <c r="J911">
        <v>11933.19</v>
      </c>
      <c r="K911" t="s">
        <v>33</v>
      </c>
      <c r="L911" t="s">
        <v>34</v>
      </c>
      <c r="M911" t="s">
        <v>30</v>
      </c>
      <c r="N911" t="s">
        <v>22</v>
      </c>
      <c r="O911">
        <f t="shared" si="128"/>
        <v>12831.39</v>
      </c>
      <c r="P911">
        <f t="shared" si="129"/>
        <v>11933.192699999998</v>
      </c>
      <c r="Q911">
        <f t="shared" si="130"/>
        <v>2058812.7634000003</v>
      </c>
      <c r="T911">
        <f t="shared" si="131"/>
        <v>6557.4564173228364</v>
      </c>
      <c r="U911">
        <f t="shared" si="132"/>
        <v>898.19730000000163</v>
      </c>
      <c r="V911" s="4">
        <f t="shared" si="133"/>
        <v>1.6366114660999315E-3</v>
      </c>
      <c r="W911">
        <f t="shared" si="134"/>
        <v>1</v>
      </c>
      <c r="X911">
        <f t="shared" si="135"/>
        <v>0</v>
      </c>
      <c r="Y911">
        <f t="shared" si="136"/>
        <v>0</v>
      </c>
    </row>
    <row r="912" spans="1:25" x14ac:dyDescent="0.25">
      <c r="A912" t="s">
        <v>973</v>
      </c>
      <c r="B912" s="1">
        <v>45733</v>
      </c>
      <c r="C912" t="s">
        <v>15</v>
      </c>
      <c r="D912" t="s">
        <v>39</v>
      </c>
      <c r="E912" t="s">
        <v>17</v>
      </c>
      <c r="F912" t="s">
        <v>44</v>
      </c>
      <c r="G912">
        <v>2</v>
      </c>
      <c r="H912">
        <v>4716.03</v>
      </c>
      <c r="I912">
        <v>7.0000000000000007E-2</v>
      </c>
      <c r="J912">
        <v>8771.82</v>
      </c>
      <c r="K912" t="s">
        <v>58</v>
      </c>
      <c r="L912" t="s">
        <v>29</v>
      </c>
      <c r="M912" t="s">
        <v>54</v>
      </c>
      <c r="N912" t="s">
        <v>37</v>
      </c>
      <c r="O912">
        <f t="shared" si="128"/>
        <v>9432.06</v>
      </c>
      <c r="P912">
        <f t="shared" si="129"/>
        <v>8771.8157999999985</v>
      </c>
      <c r="Q912">
        <f t="shared" si="130"/>
        <v>2058812.7634000003</v>
      </c>
      <c r="T912">
        <f t="shared" si="131"/>
        <v>7014.593770491806</v>
      </c>
      <c r="U912">
        <f t="shared" si="132"/>
        <v>660.244200000001</v>
      </c>
      <c r="V912" s="4">
        <f t="shared" si="133"/>
        <v>1.4842992941096645E-3</v>
      </c>
      <c r="W912">
        <f t="shared" si="134"/>
        <v>0</v>
      </c>
      <c r="X912">
        <f t="shared" si="135"/>
        <v>1</v>
      </c>
      <c r="Y912">
        <f t="shared" si="136"/>
        <v>0</v>
      </c>
    </row>
    <row r="913" spans="1:25" x14ac:dyDescent="0.25">
      <c r="A913" t="s">
        <v>974</v>
      </c>
      <c r="B913" s="1">
        <v>45752</v>
      </c>
      <c r="C913" t="s">
        <v>52</v>
      </c>
      <c r="D913" t="s">
        <v>39</v>
      </c>
      <c r="E913" t="s">
        <v>17</v>
      </c>
      <c r="F913" t="s">
        <v>44</v>
      </c>
      <c r="G913">
        <v>1</v>
      </c>
      <c r="H913">
        <v>3278.36</v>
      </c>
      <c r="I913">
        <v>0.16</v>
      </c>
      <c r="J913">
        <v>2753.82</v>
      </c>
      <c r="K913" t="s">
        <v>33</v>
      </c>
      <c r="L913" t="s">
        <v>20</v>
      </c>
      <c r="M913" t="s">
        <v>30</v>
      </c>
      <c r="N913" t="s">
        <v>22</v>
      </c>
      <c r="O913">
        <f t="shared" si="128"/>
        <v>3278.36</v>
      </c>
      <c r="P913">
        <f t="shared" si="129"/>
        <v>2753.8224</v>
      </c>
      <c r="Q913">
        <f t="shared" si="130"/>
        <v>2058812.7634000003</v>
      </c>
      <c r="T913">
        <f t="shared" si="131"/>
        <v>6400.6183730158691</v>
      </c>
      <c r="U913">
        <f t="shared" si="132"/>
        <v>524.53760000000011</v>
      </c>
      <c r="V913" s="4">
        <f t="shared" si="133"/>
        <v>4.8804890250003048E-3</v>
      </c>
      <c r="W913">
        <f t="shared" si="134"/>
        <v>1</v>
      </c>
      <c r="X913">
        <f t="shared" si="135"/>
        <v>0</v>
      </c>
      <c r="Y913">
        <f t="shared" si="136"/>
        <v>0</v>
      </c>
    </row>
    <row r="914" spans="1:25" x14ac:dyDescent="0.25">
      <c r="A914" t="s">
        <v>975</v>
      </c>
      <c r="B914" s="1">
        <v>45661</v>
      </c>
      <c r="C914" t="s">
        <v>52</v>
      </c>
      <c r="D914" t="s">
        <v>39</v>
      </c>
      <c r="E914" t="s">
        <v>27</v>
      </c>
      <c r="F914" t="s">
        <v>28</v>
      </c>
      <c r="G914">
        <v>3</v>
      </c>
      <c r="H914">
        <v>1690.71</v>
      </c>
      <c r="I914">
        <v>0.01</v>
      </c>
      <c r="J914">
        <v>5021.41</v>
      </c>
      <c r="K914" t="s">
        <v>41</v>
      </c>
      <c r="L914" t="s">
        <v>29</v>
      </c>
      <c r="M914" t="s">
        <v>54</v>
      </c>
      <c r="N914" t="s">
        <v>22</v>
      </c>
      <c r="O914">
        <f t="shared" si="128"/>
        <v>5072.13</v>
      </c>
      <c r="P914">
        <f t="shared" si="129"/>
        <v>5021.4087</v>
      </c>
      <c r="Q914">
        <f t="shared" si="130"/>
        <v>1975775.7839999988</v>
      </c>
      <c r="T914">
        <f t="shared" si="131"/>
        <v>7014.593770491806</v>
      </c>
      <c r="U914">
        <f t="shared" si="132"/>
        <v>50.721300000000156</v>
      </c>
      <c r="V914" s="4">
        <f t="shared" si="133"/>
        <v>5.9146748998941269E-4</v>
      </c>
      <c r="W914">
        <f t="shared" si="134"/>
        <v>1</v>
      </c>
      <c r="X914">
        <f t="shared" si="135"/>
        <v>0</v>
      </c>
      <c r="Y914">
        <f t="shared" si="136"/>
        <v>0</v>
      </c>
    </row>
    <row r="915" spans="1:25" x14ac:dyDescent="0.25">
      <c r="A915" t="s">
        <v>976</v>
      </c>
      <c r="B915" s="1">
        <v>45728</v>
      </c>
      <c r="C915" t="s">
        <v>15</v>
      </c>
      <c r="D915" t="s">
        <v>39</v>
      </c>
      <c r="E915" t="s">
        <v>99</v>
      </c>
      <c r="F915" t="s">
        <v>100</v>
      </c>
      <c r="G915">
        <v>5</v>
      </c>
      <c r="H915">
        <v>621.57000000000005</v>
      </c>
      <c r="I915">
        <v>0.19</v>
      </c>
      <c r="J915">
        <v>2517.36</v>
      </c>
      <c r="K915" t="s">
        <v>58</v>
      </c>
      <c r="L915" t="s">
        <v>29</v>
      </c>
      <c r="M915" t="s">
        <v>30</v>
      </c>
      <c r="N915" t="s">
        <v>37</v>
      </c>
      <c r="O915">
        <f t="shared" si="128"/>
        <v>3107.8500000000004</v>
      </c>
      <c r="P915">
        <f t="shared" si="129"/>
        <v>2517.3585000000003</v>
      </c>
      <c r="Q915">
        <f t="shared" si="130"/>
        <v>2189601.9989000014</v>
      </c>
      <c r="T915">
        <f t="shared" si="131"/>
        <v>7014.593770491806</v>
      </c>
      <c r="U915">
        <f t="shared" si="132"/>
        <v>590.49150000000009</v>
      </c>
      <c r="V915" s="4">
        <f t="shared" si="133"/>
        <v>3.0567755844072265E-2</v>
      </c>
      <c r="W915">
        <f t="shared" si="134"/>
        <v>0</v>
      </c>
      <c r="X915">
        <f t="shared" si="135"/>
        <v>1</v>
      </c>
      <c r="Y915">
        <f t="shared" si="136"/>
        <v>0</v>
      </c>
    </row>
    <row r="916" spans="1:25" x14ac:dyDescent="0.25">
      <c r="A916" t="s">
        <v>977</v>
      </c>
      <c r="B916" s="1">
        <v>45717</v>
      </c>
      <c r="C916" t="s">
        <v>48</v>
      </c>
      <c r="D916" t="s">
        <v>43</v>
      </c>
      <c r="E916" t="s">
        <v>27</v>
      </c>
      <c r="F916" t="s">
        <v>68</v>
      </c>
      <c r="G916">
        <v>3</v>
      </c>
      <c r="H916">
        <v>1099.2</v>
      </c>
      <c r="I916">
        <v>0.16</v>
      </c>
      <c r="J916">
        <v>2769.98</v>
      </c>
      <c r="K916" t="s">
        <v>19</v>
      </c>
      <c r="L916" t="s">
        <v>34</v>
      </c>
      <c r="M916" t="s">
        <v>30</v>
      </c>
      <c r="N916" t="s">
        <v>22</v>
      </c>
      <c r="O916">
        <f t="shared" si="128"/>
        <v>3297.6000000000004</v>
      </c>
      <c r="P916">
        <f t="shared" si="129"/>
        <v>2769.9840000000004</v>
      </c>
      <c r="Q916">
        <f t="shared" si="130"/>
        <v>1975775.7839999988</v>
      </c>
      <c r="T916">
        <f t="shared" si="131"/>
        <v>6557.4564173228364</v>
      </c>
      <c r="U916">
        <f t="shared" si="132"/>
        <v>527.61599999999999</v>
      </c>
      <c r="V916" s="4">
        <f t="shared" si="133"/>
        <v>1.4556040756914117E-2</v>
      </c>
      <c r="W916">
        <f t="shared" si="134"/>
        <v>1</v>
      </c>
      <c r="X916">
        <f t="shared" si="135"/>
        <v>0</v>
      </c>
      <c r="Y916">
        <f t="shared" si="136"/>
        <v>0</v>
      </c>
    </row>
    <row r="917" spans="1:25" x14ac:dyDescent="0.25">
      <c r="A917" t="s">
        <v>978</v>
      </c>
      <c r="B917" s="1">
        <v>45806</v>
      </c>
      <c r="C917" t="s">
        <v>52</v>
      </c>
      <c r="D917" t="s">
        <v>43</v>
      </c>
      <c r="E917" t="s">
        <v>49</v>
      </c>
      <c r="F917" t="s">
        <v>53</v>
      </c>
      <c r="G917">
        <v>4</v>
      </c>
      <c r="H917">
        <v>989.42</v>
      </c>
      <c r="I917">
        <v>0.05</v>
      </c>
      <c r="J917">
        <v>3759.8</v>
      </c>
      <c r="K917" t="s">
        <v>41</v>
      </c>
      <c r="L917" t="s">
        <v>20</v>
      </c>
      <c r="M917" t="s">
        <v>54</v>
      </c>
      <c r="N917" t="s">
        <v>22</v>
      </c>
      <c r="O917">
        <f t="shared" si="128"/>
        <v>3957.68</v>
      </c>
      <c r="P917">
        <f t="shared" si="129"/>
        <v>3759.7959999999998</v>
      </c>
      <c r="Q917">
        <f t="shared" si="130"/>
        <v>1954015.6870999979</v>
      </c>
      <c r="T917">
        <f t="shared" si="131"/>
        <v>6400.6183730158691</v>
      </c>
      <c r="U917">
        <f t="shared" si="132"/>
        <v>197.88400000000001</v>
      </c>
      <c r="V917" s="4">
        <f t="shared" si="133"/>
        <v>5.0534656667542612E-3</v>
      </c>
      <c r="W917">
        <f t="shared" si="134"/>
        <v>1</v>
      </c>
      <c r="X917">
        <f t="shared" si="135"/>
        <v>0</v>
      </c>
      <c r="Y917">
        <f t="shared" si="136"/>
        <v>0</v>
      </c>
    </row>
    <row r="918" spans="1:25" x14ac:dyDescent="0.25">
      <c r="A918" t="s">
        <v>979</v>
      </c>
      <c r="B918" s="1">
        <v>45735</v>
      </c>
      <c r="C918" t="s">
        <v>24</v>
      </c>
      <c r="D918" t="s">
        <v>16</v>
      </c>
      <c r="E918" t="s">
        <v>61</v>
      </c>
      <c r="F918" t="s">
        <v>66</v>
      </c>
      <c r="G918">
        <v>2</v>
      </c>
      <c r="H918">
        <v>4105.75</v>
      </c>
      <c r="I918">
        <v>0.17</v>
      </c>
      <c r="J918">
        <v>6815.55</v>
      </c>
      <c r="K918" t="s">
        <v>46</v>
      </c>
      <c r="L918" t="s">
        <v>20</v>
      </c>
      <c r="M918" t="s">
        <v>54</v>
      </c>
      <c r="N918" t="s">
        <v>22</v>
      </c>
      <c r="O918">
        <f t="shared" si="128"/>
        <v>8211.5</v>
      </c>
      <c r="P918">
        <f t="shared" si="129"/>
        <v>6815.5450000000001</v>
      </c>
      <c r="Q918">
        <f t="shared" si="130"/>
        <v>1802015.0199999986</v>
      </c>
      <c r="T918">
        <f t="shared" si="131"/>
        <v>6400.6183730158691</v>
      </c>
      <c r="U918">
        <f t="shared" si="132"/>
        <v>1395.9549999999999</v>
      </c>
      <c r="V918" s="4">
        <f t="shared" si="133"/>
        <v>4.1405346160871956E-3</v>
      </c>
      <c r="W918">
        <f t="shared" si="134"/>
        <v>1</v>
      </c>
      <c r="X918">
        <f t="shared" si="135"/>
        <v>0</v>
      </c>
      <c r="Y918">
        <f t="shared" si="136"/>
        <v>0</v>
      </c>
    </row>
    <row r="919" spans="1:25" x14ac:dyDescent="0.25">
      <c r="A919" t="s">
        <v>980</v>
      </c>
      <c r="B919" s="1">
        <v>45825</v>
      </c>
      <c r="C919" t="s">
        <v>48</v>
      </c>
      <c r="D919" t="s">
        <v>16</v>
      </c>
      <c r="E919" t="s">
        <v>49</v>
      </c>
      <c r="F919" t="s">
        <v>73</v>
      </c>
      <c r="G919">
        <v>5</v>
      </c>
      <c r="H919">
        <v>772.73</v>
      </c>
      <c r="I919">
        <v>0.19</v>
      </c>
      <c r="J919">
        <v>3129.56</v>
      </c>
      <c r="K919" t="s">
        <v>41</v>
      </c>
      <c r="L919" t="s">
        <v>20</v>
      </c>
      <c r="M919" t="s">
        <v>54</v>
      </c>
      <c r="N919" t="s">
        <v>22</v>
      </c>
      <c r="O919">
        <f t="shared" si="128"/>
        <v>3863.65</v>
      </c>
      <c r="P919">
        <f t="shared" si="129"/>
        <v>3129.5565000000001</v>
      </c>
      <c r="Q919">
        <f t="shared" si="130"/>
        <v>1954015.6870999979</v>
      </c>
      <c r="T919">
        <f t="shared" si="131"/>
        <v>6400.6183730158691</v>
      </c>
      <c r="U919">
        <f t="shared" si="132"/>
        <v>734.09349999999995</v>
      </c>
      <c r="V919" s="4">
        <f t="shared" si="133"/>
        <v>2.4588148512417016E-2</v>
      </c>
      <c r="W919">
        <f t="shared" si="134"/>
        <v>1</v>
      </c>
      <c r="X919">
        <f t="shared" si="135"/>
        <v>0</v>
      </c>
      <c r="Y919">
        <f t="shared" si="136"/>
        <v>0</v>
      </c>
    </row>
    <row r="920" spans="1:25" x14ac:dyDescent="0.25">
      <c r="A920" t="s">
        <v>981</v>
      </c>
      <c r="B920" s="1">
        <v>45833</v>
      </c>
      <c r="C920" t="s">
        <v>24</v>
      </c>
      <c r="D920" t="s">
        <v>16</v>
      </c>
      <c r="E920" t="s">
        <v>17</v>
      </c>
      <c r="F920" t="s">
        <v>18</v>
      </c>
      <c r="G920">
        <v>2</v>
      </c>
      <c r="H920">
        <v>3873.58</v>
      </c>
      <c r="I920">
        <v>7.0000000000000007E-2</v>
      </c>
      <c r="J920">
        <v>7204.86</v>
      </c>
      <c r="K920" t="s">
        <v>58</v>
      </c>
      <c r="L920" t="s">
        <v>20</v>
      </c>
      <c r="M920" t="s">
        <v>21</v>
      </c>
      <c r="N920" t="s">
        <v>88</v>
      </c>
      <c r="O920">
        <f t="shared" si="128"/>
        <v>7747.16</v>
      </c>
      <c r="P920">
        <f t="shared" si="129"/>
        <v>7204.8587999999991</v>
      </c>
      <c r="Q920">
        <f t="shared" si="130"/>
        <v>2058812.7634000003</v>
      </c>
      <c r="T920">
        <f t="shared" si="131"/>
        <v>6400.6183730158691</v>
      </c>
      <c r="U920">
        <f t="shared" si="132"/>
        <v>542.30120000000079</v>
      </c>
      <c r="V920" s="4">
        <f t="shared" si="133"/>
        <v>1.8071138326819119E-3</v>
      </c>
      <c r="W920">
        <f t="shared" si="134"/>
        <v>0</v>
      </c>
      <c r="X920">
        <f t="shared" si="135"/>
        <v>0</v>
      </c>
      <c r="Y920">
        <f t="shared" si="136"/>
        <v>1</v>
      </c>
    </row>
    <row r="921" spans="1:25" x14ac:dyDescent="0.25">
      <c r="A921" t="s">
        <v>982</v>
      </c>
      <c r="B921" s="1">
        <v>45822</v>
      </c>
      <c r="C921" t="s">
        <v>36</v>
      </c>
      <c r="D921" t="s">
        <v>25</v>
      </c>
      <c r="E921" t="s">
        <v>17</v>
      </c>
      <c r="F921" t="s">
        <v>18</v>
      </c>
      <c r="G921">
        <v>1</v>
      </c>
      <c r="H921">
        <v>1091.3800000000001</v>
      </c>
      <c r="I921">
        <v>0.12</v>
      </c>
      <c r="J921">
        <v>960.41</v>
      </c>
      <c r="K921" t="s">
        <v>46</v>
      </c>
      <c r="L921" t="s">
        <v>29</v>
      </c>
      <c r="M921" t="s">
        <v>21</v>
      </c>
      <c r="N921" t="s">
        <v>88</v>
      </c>
      <c r="O921">
        <f t="shared" si="128"/>
        <v>1091.3800000000001</v>
      </c>
      <c r="P921">
        <f t="shared" si="129"/>
        <v>960.41440000000011</v>
      </c>
      <c r="Q921">
        <f t="shared" si="130"/>
        <v>2058812.7634000003</v>
      </c>
      <c r="T921">
        <f t="shared" si="131"/>
        <v>7014.593770491806</v>
      </c>
      <c r="U921">
        <f t="shared" si="132"/>
        <v>130.96559999999999</v>
      </c>
      <c r="V921" s="4">
        <f t="shared" si="133"/>
        <v>1.0995253715479483E-2</v>
      </c>
      <c r="W921">
        <f t="shared" si="134"/>
        <v>0</v>
      </c>
      <c r="X921">
        <f t="shared" si="135"/>
        <v>0</v>
      </c>
      <c r="Y921">
        <f t="shared" si="136"/>
        <v>1</v>
      </c>
    </row>
    <row r="922" spans="1:25" x14ac:dyDescent="0.25">
      <c r="A922" t="s">
        <v>983</v>
      </c>
      <c r="B922" s="1">
        <v>45741</v>
      </c>
      <c r="C922" t="s">
        <v>48</v>
      </c>
      <c r="D922" t="s">
        <v>16</v>
      </c>
      <c r="E922" t="s">
        <v>99</v>
      </c>
      <c r="F922" t="s">
        <v>111</v>
      </c>
      <c r="G922">
        <v>1</v>
      </c>
      <c r="H922">
        <v>2763.28</v>
      </c>
      <c r="I922">
        <v>7.0000000000000007E-2</v>
      </c>
      <c r="J922">
        <v>2569.85</v>
      </c>
      <c r="K922" t="s">
        <v>19</v>
      </c>
      <c r="L922" t="s">
        <v>20</v>
      </c>
      <c r="M922" t="s">
        <v>21</v>
      </c>
      <c r="N922" t="s">
        <v>22</v>
      </c>
      <c r="O922">
        <f t="shared" si="128"/>
        <v>2763.28</v>
      </c>
      <c r="P922">
        <f t="shared" si="129"/>
        <v>2569.8503999999998</v>
      </c>
      <c r="Q922">
        <f t="shared" si="130"/>
        <v>2189601.9989000014</v>
      </c>
      <c r="T922">
        <f t="shared" si="131"/>
        <v>6400.6183730158691</v>
      </c>
      <c r="U922">
        <f t="shared" si="132"/>
        <v>193.42960000000039</v>
      </c>
      <c r="V922" s="4">
        <f t="shared" si="133"/>
        <v>2.5332213890738543E-3</v>
      </c>
      <c r="W922">
        <f t="shared" si="134"/>
        <v>1</v>
      </c>
      <c r="X922">
        <f t="shared" si="135"/>
        <v>0</v>
      </c>
      <c r="Y922">
        <f t="shared" si="136"/>
        <v>0</v>
      </c>
    </row>
    <row r="923" spans="1:25" x14ac:dyDescent="0.25">
      <c r="A923" t="s">
        <v>984</v>
      </c>
      <c r="B923" s="1">
        <v>45764</v>
      </c>
      <c r="C923" t="s">
        <v>36</v>
      </c>
      <c r="D923" t="s">
        <v>43</v>
      </c>
      <c r="E923" t="s">
        <v>17</v>
      </c>
      <c r="F923" t="s">
        <v>18</v>
      </c>
      <c r="G923">
        <v>5</v>
      </c>
      <c r="H923">
        <v>4443.6400000000003</v>
      </c>
      <c r="I923">
        <v>0.1</v>
      </c>
      <c r="J923">
        <v>19996.38</v>
      </c>
      <c r="K923" t="s">
        <v>46</v>
      </c>
      <c r="L923" t="s">
        <v>20</v>
      </c>
      <c r="M923" t="s">
        <v>54</v>
      </c>
      <c r="N923" t="s">
        <v>22</v>
      </c>
      <c r="O923">
        <f t="shared" si="128"/>
        <v>22218.2</v>
      </c>
      <c r="P923">
        <f t="shared" si="129"/>
        <v>19996.38</v>
      </c>
      <c r="Q923">
        <f t="shared" si="130"/>
        <v>2058812.7634000003</v>
      </c>
      <c r="T923">
        <f t="shared" si="131"/>
        <v>6400.6183730158691</v>
      </c>
      <c r="U923">
        <f t="shared" si="132"/>
        <v>2221.8199999999997</v>
      </c>
      <c r="V923" s="4">
        <f t="shared" si="133"/>
        <v>2.2504073237255943E-3</v>
      </c>
      <c r="W923">
        <f t="shared" si="134"/>
        <v>1</v>
      </c>
      <c r="X923">
        <f t="shared" si="135"/>
        <v>0</v>
      </c>
      <c r="Y923">
        <f t="shared" si="136"/>
        <v>0</v>
      </c>
    </row>
    <row r="924" spans="1:25" x14ac:dyDescent="0.25">
      <c r="A924" t="s">
        <v>985</v>
      </c>
      <c r="B924" s="1">
        <v>45805</v>
      </c>
      <c r="C924" t="s">
        <v>52</v>
      </c>
      <c r="D924" t="s">
        <v>16</v>
      </c>
      <c r="E924" t="s">
        <v>49</v>
      </c>
      <c r="F924" t="s">
        <v>50</v>
      </c>
      <c r="G924">
        <v>3</v>
      </c>
      <c r="H924">
        <v>1206.83</v>
      </c>
      <c r="I924">
        <v>0.22</v>
      </c>
      <c r="J924">
        <v>2823.98</v>
      </c>
      <c r="K924" t="s">
        <v>46</v>
      </c>
      <c r="L924" t="s">
        <v>29</v>
      </c>
      <c r="M924" t="s">
        <v>30</v>
      </c>
      <c r="N924" t="s">
        <v>22</v>
      </c>
      <c r="O924">
        <f t="shared" si="128"/>
        <v>3620.49</v>
      </c>
      <c r="P924">
        <f t="shared" si="129"/>
        <v>2823.9821999999999</v>
      </c>
      <c r="Q924">
        <f t="shared" si="130"/>
        <v>1954015.6870999979</v>
      </c>
      <c r="T924">
        <f t="shared" si="131"/>
        <v>7014.593770491806</v>
      </c>
      <c r="U924">
        <f t="shared" si="132"/>
        <v>796.50779999999986</v>
      </c>
      <c r="V924" s="4">
        <f t="shared" si="133"/>
        <v>1.8229576659512942E-2</v>
      </c>
      <c r="W924">
        <f t="shared" si="134"/>
        <v>1</v>
      </c>
      <c r="X924">
        <f t="shared" si="135"/>
        <v>0</v>
      </c>
      <c r="Y924">
        <f t="shared" si="136"/>
        <v>0</v>
      </c>
    </row>
    <row r="925" spans="1:25" x14ac:dyDescent="0.25">
      <c r="A925" t="s">
        <v>986</v>
      </c>
      <c r="B925" s="1">
        <v>45802</v>
      </c>
      <c r="C925" t="s">
        <v>24</v>
      </c>
      <c r="D925" t="s">
        <v>16</v>
      </c>
      <c r="E925" t="s">
        <v>17</v>
      </c>
      <c r="F925" t="s">
        <v>44</v>
      </c>
      <c r="G925">
        <v>1</v>
      </c>
      <c r="H925">
        <v>3116.91</v>
      </c>
      <c r="I925">
        <v>0.03</v>
      </c>
      <c r="J925">
        <v>3023.4</v>
      </c>
      <c r="K925" t="s">
        <v>46</v>
      </c>
      <c r="L925" t="s">
        <v>34</v>
      </c>
      <c r="M925" t="s">
        <v>54</v>
      </c>
      <c r="N925" t="s">
        <v>22</v>
      </c>
      <c r="O925">
        <f t="shared" si="128"/>
        <v>3116.91</v>
      </c>
      <c r="P925">
        <f t="shared" si="129"/>
        <v>3023.4026999999996</v>
      </c>
      <c r="Q925">
        <f t="shared" si="130"/>
        <v>2058812.7634000003</v>
      </c>
      <c r="T925">
        <f t="shared" si="131"/>
        <v>6557.4564173228364</v>
      </c>
      <c r="U925">
        <f t="shared" si="132"/>
        <v>93.507300000000214</v>
      </c>
      <c r="V925" s="4">
        <f t="shared" si="133"/>
        <v>9.6249169850910038E-4</v>
      </c>
      <c r="W925">
        <f t="shared" si="134"/>
        <v>1</v>
      </c>
      <c r="X925">
        <f t="shared" si="135"/>
        <v>0</v>
      </c>
      <c r="Y925">
        <f t="shared" si="136"/>
        <v>0</v>
      </c>
    </row>
    <row r="926" spans="1:25" x14ac:dyDescent="0.25">
      <c r="A926" t="s">
        <v>987</v>
      </c>
      <c r="B926" s="1">
        <v>45766</v>
      </c>
      <c r="C926" t="s">
        <v>36</v>
      </c>
      <c r="D926" t="s">
        <v>39</v>
      </c>
      <c r="E926" t="s">
        <v>61</v>
      </c>
      <c r="F926" t="s">
        <v>92</v>
      </c>
      <c r="G926">
        <v>2</v>
      </c>
      <c r="H926">
        <v>3429.22</v>
      </c>
      <c r="I926">
        <v>0.04</v>
      </c>
      <c r="J926">
        <v>6584.1</v>
      </c>
      <c r="K926" t="s">
        <v>46</v>
      </c>
      <c r="L926" t="s">
        <v>29</v>
      </c>
      <c r="M926" t="s">
        <v>21</v>
      </c>
      <c r="N926" t="s">
        <v>22</v>
      </c>
      <c r="O926">
        <f t="shared" si="128"/>
        <v>6858.44</v>
      </c>
      <c r="P926">
        <f t="shared" si="129"/>
        <v>6584.1023999999998</v>
      </c>
      <c r="Q926">
        <f t="shared" si="130"/>
        <v>1802015.0199999986</v>
      </c>
      <c r="T926">
        <f t="shared" si="131"/>
        <v>7014.593770491806</v>
      </c>
      <c r="U926">
        <f t="shared" si="132"/>
        <v>274.33759999999984</v>
      </c>
      <c r="V926" s="4">
        <f t="shared" si="133"/>
        <v>1.1664460139623588E-3</v>
      </c>
      <c r="W926">
        <f t="shared" si="134"/>
        <v>1</v>
      </c>
      <c r="X926">
        <f t="shared" si="135"/>
        <v>0</v>
      </c>
      <c r="Y926">
        <f t="shared" si="136"/>
        <v>0</v>
      </c>
    </row>
    <row r="927" spans="1:25" x14ac:dyDescent="0.25">
      <c r="A927" t="s">
        <v>988</v>
      </c>
      <c r="B927" s="1">
        <v>45815</v>
      </c>
      <c r="C927" t="s">
        <v>24</v>
      </c>
      <c r="D927" t="s">
        <v>16</v>
      </c>
      <c r="E927" t="s">
        <v>99</v>
      </c>
      <c r="F927" t="s">
        <v>111</v>
      </c>
      <c r="G927">
        <v>3</v>
      </c>
      <c r="H927">
        <v>4671.12</v>
      </c>
      <c r="I927">
        <v>0.2</v>
      </c>
      <c r="J927">
        <v>11210.69</v>
      </c>
      <c r="K927" t="s">
        <v>46</v>
      </c>
      <c r="L927" t="s">
        <v>34</v>
      </c>
      <c r="M927" t="s">
        <v>21</v>
      </c>
      <c r="N927" t="s">
        <v>88</v>
      </c>
      <c r="O927">
        <f t="shared" si="128"/>
        <v>14013.36</v>
      </c>
      <c r="P927">
        <f t="shared" si="129"/>
        <v>11210.688000000002</v>
      </c>
      <c r="Q927">
        <f t="shared" si="130"/>
        <v>2189601.9989000014</v>
      </c>
      <c r="T927">
        <f t="shared" si="131"/>
        <v>6557.4564173228364</v>
      </c>
      <c r="U927">
        <f t="shared" si="132"/>
        <v>2802.6719999999987</v>
      </c>
      <c r="V927" s="4">
        <f t="shared" si="133"/>
        <v>4.2816283889088704E-3</v>
      </c>
      <c r="W927">
        <f t="shared" si="134"/>
        <v>0</v>
      </c>
      <c r="X927">
        <f t="shared" si="135"/>
        <v>0</v>
      </c>
      <c r="Y927">
        <f t="shared" si="136"/>
        <v>1</v>
      </c>
    </row>
    <row r="928" spans="1:25" x14ac:dyDescent="0.25">
      <c r="A928" t="s">
        <v>989</v>
      </c>
      <c r="B928" s="1">
        <v>45777</v>
      </c>
      <c r="C928" t="s">
        <v>15</v>
      </c>
      <c r="D928" t="s">
        <v>16</v>
      </c>
      <c r="E928" t="s">
        <v>61</v>
      </c>
      <c r="F928" t="s">
        <v>75</v>
      </c>
      <c r="G928">
        <v>4</v>
      </c>
      <c r="H928">
        <v>3634.58</v>
      </c>
      <c r="I928">
        <v>0.2</v>
      </c>
      <c r="J928">
        <v>11630.66</v>
      </c>
      <c r="K928" t="s">
        <v>19</v>
      </c>
      <c r="L928" t="s">
        <v>34</v>
      </c>
      <c r="M928" t="s">
        <v>30</v>
      </c>
      <c r="N928" t="s">
        <v>22</v>
      </c>
      <c r="O928">
        <f t="shared" si="128"/>
        <v>14538.32</v>
      </c>
      <c r="P928">
        <f t="shared" si="129"/>
        <v>11630.656000000001</v>
      </c>
      <c r="Q928">
        <f t="shared" si="130"/>
        <v>1802015.0199999986</v>
      </c>
      <c r="T928">
        <f t="shared" si="131"/>
        <v>6557.4564173228364</v>
      </c>
      <c r="U928">
        <f t="shared" si="132"/>
        <v>2907.6639999999989</v>
      </c>
      <c r="V928" s="4">
        <f t="shared" si="133"/>
        <v>5.5026990738957469E-3</v>
      </c>
      <c r="W928">
        <f t="shared" si="134"/>
        <v>1</v>
      </c>
      <c r="X928">
        <f t="shared" si="135"/>
        <v>0</v>
      </c>
      <c r="Y928">
        <f t="shared" si="136"/>
        <v>0</v>
      </c>
    </row>
    <row r="929" spans="1:25" x14ac:dyDescent="0.25">
      <c r="A929" t="s">
        <v>990</v>
      </c>
      <c r="B929" s="1">
        <v>45834</v>
      </c>
      <c r="C929" t="s">
        <v>52</v>
      </c>
      <c r="D929" t="s">
        <v>25</v>
      </c>
      <c r="E929" t="s">
        <v>49</v>
      </c>
      <c r="F929" t="s">
        <v>53</v>
      </c>
      <c r="G929">
        <v>2</v>
      </c>
      <c r="H929">
        <v>991.17</v>
      </c>
      <c r="I929">
        <v>0.1</v>
      </c>
      <c r="J929">
        <v>1784.11</v>
      </c>
      <c r="K929" t="s">
        <v>58</v>
      </c>
      <c r="L929" t="s">
        <v>34</v>
      </c>
      <c r="M929" t="s">
        <v>30</v>
      </c>
      <c r="N929" t="s">
        <v>22</v>
      </c>
      <c r="O929">
        <f t="shared" si="128"/>
        <v>1982.34</v>
      </c>
      <c r="P929">
        <f t="shared" si="129"/>
        <v>1784.106</v>
      </c>
      <c r="Q929">
        <f t="shared" si="130"/>
        <v>1954015.6870999979</v>
      </c>
      <c r="T929">
        <f t="shared" si="131"/>
        <v>6557.4564173228364</v>
      </c>
      <c r="U929">
        <f t="shared" si="132"/>
        <v>198.23399999999992</v>
      </c>
      <c r="V929" s="4">
        <f t="shared" si="133"/>
        <v>1.0089086634986935E-2</v>
      </c>
      <c r="W929">
        <f t="shared" si="134"/>
        <v>1</v>
      </c>
      <c r="X929">
        <f t="shared" si="135"/>
        <v>0</v>
      </c>
      <c r="Y929">
        <f t="shared" si="136"/>
        <v>0</v>
      </c>
    </row>
    <row r="930" spans="1:25" x14ac:dyDescent="0.25">
      <c r="A930" t="s">
        <v>991</v>
      </c>
      <c r="B930" s="1">
        <v>45702</v>
      </c>
      <c r="C930" t="s">
        <v>52</v>
      </c>
      <c r="D930" t="s">
        <v>43</v>
      </c>
      <c r="E930" t="s">
        <v>49</v>
      </c>
      <c r="F930" t="s">
        <v>53</v>
      </c>
      <c r="G930">
        <v>4</v>
      </c>
      <c r="H930">
        <v>2791.76</v>
      </c>
      <c r="I930">
        <v>0.13</v>
      </c>
      <c r="J930">
        <v>9715.32</v>
      </c>
      <c r="K930" t="s">
        <v>19</v>
      </c>
      <c r="L930" t="s">
        <v>34</v>
      </c>
      <c r="M930" t="s">
        <v>30</v>
      </c>
      <c r="N930" t="s">
        <v>22</v>
      </c>
      <c r="O930">
        <f t="shared" si="128"/>
        <v>11167.04</v>
      </c>
      <c r="P930">
        <f t="shared" si="129"/>
        <v>9715.3248000000003</v>
      </c>
      <c r="Q930">
        <f t="shared" si="130"/>
        <v>1954015.6870999979</v>
      </c>
      <c r="T930">
        <f t="shared" si="131"/>
        <v>6557.4564173228364</v>
      </c>
      <c r="U930">
        <f t="shared" si="132"/>
        <v>1451.7152000000006</v>
      </c>
      <c r="V930" s="4">
        <f t="shared" si="133"/>
        <v>4.656560735879875E-3</v>
      </c>
      <c r="W930">
        <f t="shared" si="134"/>
        <v>1</v>
      </c>
      <c r="X930">
        <f t="shared" si="135"/>
        <v>0</v>
      </c>
      <c r="Y930">
        <f t="shared" si="136"/>
        <v>0</v>
      </c>
    </row>
    <row r="931" spans="1:25" x14ac:dyDescent="0.25">
      <c r="A931" t="s">
        <v>992</v>
      </c>
      <c r="B931" s="1">
        <v>45754</v>
      </c>
      <c r="C931" t="s">
        <v>36</v>
      </c>
      <c r="D931" t="s">
        <v>43</v>
      </c>
      <c r="E931" t="s">
        <v>27</v>
      </c>
      <c r="F931" t="s">
        <v>87</v>
      </c>
      <c r="G931">
        <v>2</v>
      </c>
      <c r="H931">
        <v>3545.16</v>
      </c>
      <c r="I931">
        <v>0.06</v>
      </c>
      <c r="J931">
        <v>6664.9</v>
      </c>
      <c r="K931" t="s">
        <v>33</v>
      </c>
      <c r="L931" t="s">
        <v>29</v>
      </c>
      <c r="M931" t="s">
        <v>54</v>
      </c>
      <c r="N931" t="s">
        <v>59</v>
      </c>
      <c r="O931">
        <f t="shared" si="128"/>
        <v>7090.32</v>
      </c>
      <c r="P931">
        <f t="shared" si="129"/>
        <v>6664.9007999999994</v>
      </c>
      <c r="Q931">
        <f t="shared" si="130"/>
        <v>1975775.7839999988</v>
      </c>
      <c r="T931">
        <f t="shared" si="131"/>
        <v>7014.593770491806</v>
      </c>
      <c r="U931">
        <f t="shared" si="132"/>
        <v>425.41920000000027</v>
      </c>
      <c r="V931" s="4">
        <f t="shared" si="133"/>
        <v>1.6924482957045661E-3</v>
      </c>
      <c r="W931">
        <f t="shared" si="134"/>
        <v>0</v>
      </c>
      <c r="X931">
        <f t="shared" si="135"/>
        <v>0</v>
      </c>
      <c r="Y931">
        <f t="shared" si="136"/>
        <v>0</v>
      </c>
    </row>
    <row r="932" spans="1:25" x14ac:dyDescent="0.25">
      <c r="A932" t="s">
        <v>993</v>
      </c>
      <c r="B932" s="1">
        <v>45702</v>
      </c>
      <c r="C932" t="s">
        <v>36</v>
      </c>
      <c r="D932" t="s">
        <v>39</v>
      </c>
      <c r="E932" t="s">
        <v>17</v>
      </c>
      <c r="F932" t="s">
        <v>32</v>
      </c>
      <c r="G932">
        <v>1</v>
      </c>
      <c r="H932">
        <v>391.93</v>
      </c>
      <c r="I932">
        <v>0.09</v>
      </c>
      <c r="J932">
        <v>356.66</v>
      </c>
      <c r="K932" t="s">
        <v>41</v>
      </c>
      <c r="L932" t="s">
        <v>20</v>
      </c>
      <c r="M932" t="s">
        <v>54</v>
      </c>
      <c r="N932" t="s">
        <v>22</v>
      </c>
      <c r="O932">
        <f t="shared" si="128"/>
        <v>391.93</v>
      </c>
      <c r="P932">
        <f t="shared" si="129"/>
        <v>356.65630000000004</v>
      </c>
      <c r="Q932">
        <f t="shared" si="130"/>
        <v>2058812.7634000003</v>
      </c>
      <c r="T932">
        <f t="shared" si="131"/>
        <v>6400.6183730158691</v>
      </c>
      <c r="U932">
        <f t="shared" si="132"/>
        <v>35.273699999999963</v>
      </c>
      <c r="V932" s="4">
        <f t="shared" si="133"/>
        <v>2.2963284259944376E-2</v>
      </c>
      <c r="W932">
        <f t="shared" si="134"/>
        <v>1</v>
      </c>
      <c r="X932">
        <f t="shared" si="135"/>
        <v>0</v>
      </c>
      <c r="Y932">
        <f t="shared" si="136"/>
        <v>0</v>
      </c>
    </row>
    <row r="933" spans="1:25" x14ac:dyDescent="0.25">
      <c r="A933" t="s">
        <v>994</v>
      </c>
      <c r="B933" s="1">
        <v>45712</v>
      </c>
      <c r="C933" t="s">
        <v>52</v>
      </c>
      <c r="D933" t="s">
        <v>43</v>
      </c>
      <c r="E933" t="s">
        <v>27</v>
      </c>
      <c r="F933" t="s">
        <v>87</v>
      </c>
      <c r="G933">
        <v>1</v>
      </c>
      <c r="H933">
        <v>3760.28</v>
      </c>
      <c r="I933">
        <v>0.03</v>
      </c>
      <c r="J933">
        <v>3647.47</v>
      </c>
      <c r="K933" t="s">
        <v>19</v>
      </c>
      <c r="L933" t="s">
        <v>20</v>
      </c>
      <c r="M933" t="s">
        <v>21</v>
      </c>
      <c r="N933" t="s">
        <v>22</v>
      </c>
      <c r="O933">
        <f t="shared" si="128"/>
        <v>3760.28</v>
      </c>
      <c r="P933">
        <f t="shared" si="129"/>
        <v>3647.4716000000003</v>
      </c>
      <c r="Q933">
        <f t="shared" si="130"/>
        <v>1975775.7839999988</v>
      </c>
      <c r="T933">
        <f t="shared" si="131"/>
        <v>6400.6183730158691</v>
      </c>
      <c r="U933">
        <f t="shared" si="132"/>
        <v>112.80839999999989</v>
      </c>
      <c r="V933" s="4">
        <f t="shared" si="133"/>
        <v>7.9781292882444917E-4</v>
      </c>
      <c r="W933">
        <f t="shared" si="134"/>
        <v>1</v>
      </c>
      <c r="X933">
        <f t="shared" si="135"/>
        <v>0</v>
      </c>
      <c r="Y933">
        <f t="shared" si="136"/>
        <v>0</v>
      </c>
    </row>
    <row r="934" spans="1:25" x14ac:dyDescent="0.25">
      <c r="A934" t="s">
        <v>995</v>
      </c>
      <c r="B934" s="1">
        <v>45744</v>
      </c>
      <c r="C934" t="s">
        <v>15</v>
      </c>
      <c r="D934" t="s">
        <v>43</v>
      </c>
      <c r="E934" t="s">
        <v>17</v>
      </c>
      <c r="F934" t="s">
        <v>40</v>
      </c>
      <c r="G934">
        <v>1</v>
      </c>
      <c r="H934">
        <v>3347.46</v>
      </c>
      <c r="I934">
        <v>0.02</v>
      </c>
      <c r="J934">
        <v>3280.51</v>
      </c>
      <c r="K934" t="s">
        <v>58</v>
      </c>
      <c r="L934" t="s">
        <v>29</v>
      </c>
      <c r="M934" t="s">
        <v>21</v>
      </c>
      <c r="N934" t="s">
        <v>22</v>
      </c>
      <c r="O934">
        <f t="shared" si="128"/>
        <v>3347.46</v>
      </c>
      <c r="P934">
        <f t="shared" si="129"/>
        <v>3280.5108</v>
      </c>
      <c r="Q934">
        <f t="shared" si="130"/>
        <v>2058812.7634000003</v>
      </c>
      <c r="T934">
        <f t="shared" si="131"/>
        <v>7014.593770491806</v>
      </c>
      <c r="U934">
        <f t="shared" si="132"/>
        <v>66.949200000000019</v>
      </c>
      <c r="V934" s="4">
        <f t="shared" si="133"/>
        <v>5.9746793090880844E-4</v>
      </c>
      <c r="W934">
        <f t="shared" si="134"/>
        <v>1</v>
      </c>
      <c r="X934">
        <f t="shared" si="135"/>
        <v>0</v>
      </c>
      <c r="Y934">
        <f t="shared" si="136"/>
        <v>0</v>
      </c>
    </row>
    <row r="935" spans="1:25" x14ac:dyDescent="0.25">
      <c r="A935" t="s">
        <v>996</v>
      </c>
      <c r="B935" s="1">
        <v>45754</v>
      </c>
      <c r="C935" t="s">
        <v>24</v>
      </c>
      <c r="D935" t="s">
        <v>43</v>
      </c>
      <c r="E935" t="s">
        <v>99</v>
      </c>
      <c r="F935" t="s">
        <v>100</v>
      </c>
      <c r="G935">
        <v>1</v>
      </c>
      <c r="H935">
        <v>2889</v>
      </c>
      <c r="I935">
        <v>0.2</v>
      </c>
      <c r="J935">
        <v>2311.1999999999998</v>
      </c>
      <c r="K935" t="s">
        <v>19</v>
      </c>
      <c r="L935" t="s">
        <v>20</v>
      </c>
      <c r="M935" t="s">
        <v>54</v>
      </c>
      <c r="N935" t="s">
        <v>22</v>
      </c>
      <c r="O935">
        <f t="shared" si="128"/>
        <v>2889</v>
      </c>
      <c r="P935">
        <f t="shared" si="129"/>
        <v>2311.2000000000003</v>
      </c>
      <c r="Q935">
        <f t="shared" si="130"/>
        <v>2189601.9989000014</v>
      </c>
      <c r="T935">
        <f t="shared" si="131"/>
        <v>6400.6183730158691</v>
      </c>
      <c r="U935">
        <f t="shared" si="132"/>
        <v>577.79999999999973</v>
      </c>
      <c r="V935" s="4">
        <f t="shared" si="133"/>
        <v>6.9228106611284182E-3</v>
      </c>
      <c r="W935">
        <f t="shared" si="134"/>
        <v>1</v>
      </c>
      <c r="X935">
        <f t="shared" si="135"/>
        <v>0</v>
      </c>
      <c r="Y935">
        <f t="shared" si="136"/>
        <v>0</v>
      </c>
    </row>
    <row r="936" spans="1:25" x14ac:dyDescent="0.25">
      <c r="A936" t="s">
        <v>997</v>
      </c>
      <c r="B936" s="1">
        <v>45665</v>
      </c>
      <c r="C936" t="s">
        <v>48</v>
      </c>
      <c r="D936" t="s">
        <v>39</v>
      </c>
      <c r="E936" t="s">
        <v>61</v>
      </c>
      <c r="F936" t="s">
        <v>66</v>
      </c>
      <c r="G936">
        <v>3</v>
      </c>
      <c r="H936">
        <v>2275.4699999999998</v>
      </c>
      <c r="I936">
        <v>0.16</v>
      </c>
      <c r="J936">
        <v>5734.18</v>
      </c>
      <c r="K936" t="s">
        <v>41</v>
      </c>
      <c r="L936" t="s">
        <v>29</v>
      </c>
      <c r="M936" t="s">
        <v>54</v>
      </c>
      <c r="N936" t="s">
        <v>22</v>
      </c>
      <c r="O936">
        <f t="shared" si="128"/>
        <v>6826.41</v>
      </c>
      <c r="P936">
        <f t="shared" si="129"/>
        <v>5734.1844000000001</v>
      </c>
      <c r="Q936">
        <f t="shared" si="130"/>
        <v>1802015.0199999986</v>
      </c>
      <c r="T936">
        <f t="shared" si="131"/>
        <v>7014.593770491806</v>
      </c>
      <c r="U936">
        <f t="shared" si="132"/>
        <v>1092.2255999999998</v>
      </c>
      <c r="V936" s="4">
        <f t="shared" si="133"/>
        <v>7.0315143684601426E-3</v>
      </c>
      <c r="W936">
        <f t="shared" si="134"/>
        <v>1</v>
      </c>
      <c r="X936">
        <f t="shared" si="135"/>
        <v>0</v>
      </c>
      <c r="Y936">
        <f t="shared" si="136"/>
        <v>0</v>
      </c>
    </row>
    <row r="937" spans="1:25" x14ac:dyDescent="0.25">
      <c r="A937" t="s">
        <v>998</v>
      </c>
      <c r="B937" s="1">
        <v>45735</v>
      </c>
      <c r="C937" t="s">
        <v>36</v>
      </c>
      <c r="D937" t="s">
        <v>25</v>
      </c>
      <c r="E937" t="s">
        <v>17</v>
      </c>
      <c r="F937" t="s">
        <v>18</v>
      </c>
      <c r="G937">
        <v>2</v>
      </c>
      <c r="H937">
        <v>153.25</v>
      </c>
      <c r="I937">
        <v>0.21</v>
      </c>
      <c r="J937">
        <v>242.14</v>
      </c>
      <c r="K937" t="s">
        <v>19</v>
      </c>
      <c r="L937" t="s">
        <v>29</v>
      </c>
      <c r="M937" t="s">
        <v>21</v>
      </c>
      <c r="N937" t="s">
        <v>22</v>
      </c>
      <c r="O937">
        <f t="shared" si="128"/>
        <v>306.5</v>
      </c>
      <c r="P937">
        <f t="shared" si="129"/>
        <v>242.13500000000002</v>
      </c>
      <c r="Q937">
        <f t="shared" si="130"/>
        <v>2058812.7634000003</v>
      </c>
      <c r="T937">
        <f t="shared" si="131"/>
        <v>7014.593770491806</v>
      </c>
      <c r="U937">
        <f t="shared" si="132"/>
        <v>64.364999999999981</v>
      </c>
      <c r="V937" s="4">
        <f t="shared" si="133"/>
        <v>0.13703099510603589</v>
      </c>
      <c r="W937">
        <f t="shared" si="134"/>
        <v>1</v>
      </c>
      <c r="X937">
        <f t="shared" si="135"/>
        <v>0</v>
      </c>
      <c r="Y937">
        <f t="shared" si="136"/>
        <v>0</v>
      </c>
    </row>
    <row r="938" spans="1:25" x14ac:dyDescent="0.25">
      <c r="A938" t="s">
        <v>999</v>
      </c>
      <c r="B938" s="1">
        <v>45725</v>
      </c>
      <c r="C938" t="s">
        <v>52</v>
      </c>
      <c r="D938" t="s">
        <v>43</v>
      </c>
      <c r="E938" t="s">
        <v>99</v>
      </c>
      <c r="F938" t="s">
        <v>111</v>
      </c>
      <c r="G938">
        <v>3</v>
      </c>
      <c r="H938">
        <v>4868.3</v>
      </c>
      <c r="I938">
        <v>0.13</v>
      </c>
      <c r="J938">
        <v>12706.26</v>
      </c>
      <c r="K938" t="s">
        <v>41</v>
      </c>
      <c r="L938" t="s">
        <v>20</v>
      </c>
      <c r="M938" t="s">
        <v>54</v>
      </c>
      <c r="N938" t="s">
        <v>22</v>
      </c>
      <c r="O938">
        <f t="shared" si="128"/>
        <v>14604.900000000001</v>
      </c>
      <c r="P938">
        <f t="shared" si="129"/>
        <v>12706.263000000001</v>
      </c>
      <c r="Q938">
        <f t="shared" si="130"/>
        <v>2189601.9989000014</v>
      </c>
      <c r="T938">
        <f t="shared" si="131"/>
        <v>6400.6183730158691</v>
      </c>
      <c r="U938">
        <f t="shared" si="132"/>
        <v>1898.6370000000006</v>
      </c>
      <c r="V938" s="4">
        <f t="shared" si="133"/>
        <v>2.6703366678306594E-3</v>
      </c>
      <c r="W938">
        <f t="shared" si="134"/>
        <v>1</v>
      </c>
      <c r="X938">
        <f t="shared" si="135"/>
        <v>0</v>
      </c>
      <c r="Y938">
        <f t="shared" si="136"/>
        <v>0</v>
      </c>
    </row>
    <row r="939" spans="1:25" x14ac:dyDescent="0.25">
      <c r="A939" t="s">
        <v>1000</v>
      </c>
      <c r="B939" s="1">
        <v>45789</v>
      </c>
      <c r="C939" t="s">
        <v>48</v>
      </c>
      <c r="D939" t="s">
        <v>25</v>
      </c>
      <c r="E939" t="s">
        <v>17</v>
      </c>
      <c r="F939" t="s">
        <v>44</v>
      </c>
      <c r="G939">
        <v>5</v>
      </c>
      <c r="H939">
        <v>3064.91</v>
      </c>
      <c r="I939">
        <v>0.02</v>
      </c>
      <c r="J939">
        <v>15018.06</v>
      </c>
      <c r="K939" t="s">
        <v>19</v>
      </c>
      <c r="L939" t="s">
        <v>29</v>
      </c>
      <c r="M939" t="s">
        <v>21</v>
      </c>
      <c r="N939" t="s">
        <v>22</v>
      </c>
      <c r="O939">
        <f t="shared" si="128"/>
        <v>15324.55</v>
      </c>
      <c r="P939">
        <f t="shared" si="129"/>
        <v>15018.058999999999</v>
      </c>
      <c r="Q939">
        <f t="shared" si="130"/>
        <v>2058812.7634000003</v>
      </c>
      <c r="T939">
        <f t="shared" si="131"/>
        <v>7014.593770491806</v>
      </c>
      <c r="U939">
        <f t="shared" si="132"/>
        <v>306.49099999999999</v>
      </c>
      <c r="V939" s="4">
        <f t="shared" si="133"/>
        <v>6.525477093944031E-4</v>
      </c>
      <c r="W939">
        <f t="shared" si="134"/>
        <v>1</v>
      </c>
      <c r="X939">
        <f t="shared" si="135"/>
        <v>0</v>
      </c>
      <c r="Y939">
        <f t="shared" si="136"/>
        <v>0</v>
      </c>
    </row>
    <row r="940" spans="1:25" x14ac:dyDescent="0.25">
      <c r="A940" t="s">
        <v>1001</v>
      </c>
      <c r="B940" s="1">
        <v>45791</v>
      </c>
      <c r="C940" t="s">
        <v>52</v>
      </c>
      <c r="D940" t="s">
        <v>39</v>
      </c>
      <c r="E940" t="s">
        <v>49</v>
      </c>
      <c r="F940" t="s">
        <v>50</v>
      </c>
      <c r="G940">
        <v>4</v>
      </c>
      <c r="H940">
        <v>1054.18</v>
      </c>
      <c r="I940">
        <v>0.03</v>
      </c>
      <c r="J940">
        <v>4090.22</v>
      </c>
      <c r="K940" t="s">
        <v>58</v>
      </c>
      <c r="L940" t="s">
        <v>34</v>
      </c>
      <c r="M940" t="s">
        <v>54</v>
      </c>
      <c r="N940" t="s">
        <v>22</v>
      </c>
      <c r="O940">
        <f t="shared" si="128"/>
        <v>4216.72</v>
      </c>
      <c r="P940">
        <f t="shared" si="129"/>
        <v>4090.2184000000002</v>
      </c>
      <c r="Q940">
        <f t="shared" si="130"/>
        <v>1954015.6870999979</v>
      </c>
      <c r="T940">
        <f t="shared" si="131"/>
        <v>6557.4564173228364</v>
      </c>
      <c r="U940">
        <f t="shared" si="132"/>
        <v>126.50160000000005</v>
      </c>
      <c r="V940" s="4">
        <f t="shared" si="133"/>
        <v>2.8458138078885954E-3</v>
      </c>
      <c r="W940">
        <f t="shared" si="134"/>
        <v>1</v>
      </c>
      <c r="X940">
        <f t="shared" si="135"/>
        <v>0</v>
      </c>
      <c r="Y940">
        <f t="shared" si="136"/>
        <v>0</v>
      </c>
    </row>
    <row r="941" spans="1:25" x14ac:dyDescent="0.25">
      <c r="A941" t="s">
        <v>1002</v>
      </c>
      <c r="B941" s="1">
        <v>45814</v>
      </c>
      <c r="C941" t="s">
        <v>52</v>
      </c>
      <c r="D941" t="s">
        <v>39</v>
      </c>
      <c r="E941" t="s">
        <v>99</v>
      </c>
      <c r="F941" t="s">
        <v>120</v>
      </c>
      <c r="G941">
        <v>5</v>
      </c>
      <c r="H941">
        <v>621.67999999999995</v>
      </c>
      <c r="I941">
        <v>0.05</v>
      </c>
      <c r="J941">
        <v>2952.98</v>
      </c>
      <c r="K941" t="s">
        <v>46</v>
      </c>
      <c r="L941" t="s">
        <v>20</v>
      </c>
      <c r="M941" t="s">
        <v>54</v>
      </c>
      <c r="N941" t="s">
        <v>22</v>
      </c>
      <c r="O941">
        <f t="shared" si="128"/>
        <v>3108.3999999999996</v>
      </c>
      <c r="P941">
        <f t="shared" si="129"/>
        <v>2952.9799999999996</v>
      </c>
      <c r="Q941">
        <f t="shared" si="130"/>
        <v>2189601.9989000014</v>
      </c>
      <c r="T941">
        <f t="shared" si="131"/>
        <v>6400.6183730158691</v>
      </c>
      <c r="U941">
        <f t="shared" si="132"/>
        <v>155.42000000000007</v>
      </c>
      <c r="V941" s="4">
        <f t="shared" si="133"/>
        <v>8.0427229442800157E-3</v>
      </c>
      <c r="W941">
        <f t="shared" si="134"/>
        <v>1</v>
      </c>
      <c r="X941">
        <f t="shared" si="135"/>
        <v>0</v>
      </c>
      <c r="Y941">
        <f t="shared" si="136"/>
        <v>0</v>
      </c>
    </row>
    <row r="942" spans="1:25" x14ac:dyDescent="0.25">
      <c r="A942" t="s">
        <v>1003</v>
      </c>
      <c r="B942" s="1">
        <v>45738</v>
      </c>
      <c r="C942" t="s">
        <v>52</v>
      </c>
      <c r="D942" t="s">
        <v>16</v>
      </c>
      <c r="E942" t="s">
        <v>61</v>
      </c>
      <c r="F942" t="s">
        <v>62</v>
      </c>
      <c r="G942">
        <v>5</v>
      </c>
      <c r="H942">
        <v>2867.5</v>
      </c>
      <c r="I942">
        <v>0.14000000000000001</v>
      </c>
      <c r="J942">
        <v>12330.25</v>
      </c>
      <c r="K942" t="s">
        <v>46</v>
      </c>
      <c r="L942" t="s">
        <v>20</v>
      </c>
      <c r="M942" t="s">
        <v>30</v>
      </c>
      <c r="N942" t="s">
        <v>22</v>
      </c>
      <c r="O942">
        <f t="shared" si="128"/>
        <v>14337.5</v>
      </c>
      <c r="P942">
        <f t="shared" si="129"/>
        <v>12330.25</v>
      </c>
      <c r="Q942">
        <f t="shared" si="130"/>
        <v>1802015.0199999986</v>
      </c>
      <c r="T942">
        <f t="shared" si="131"/>
        <v>6400.6183730158691</v>
      </c>
      <c r="U942">
        <f t="shared" si="132"/>
        <v>2007.25</v>
      </c>
      <c r="V942" s="4">
        <f t="shared" si="133"/>
        <v>4.8823016564952049E-3</v>
      </c>
      <c r="W942">
        <f t="shared" si="134"/>
        <v>1</v>
      </c>
      <c r="X942">
        <f t="shared" si="135"/>
        <v>0</v>
      </c>
      <c r="Y942">
        <f t="shared" si="136"/>
        <v>0</v>
      </c>
    </row>
    <row r="943" spans="1:25" x14ac:dyDescent="0.25">
      <c r="A943" t="s">
        <v>1004</v>
      </c>
      <c r="B943" s="1">
        <v>45800</v>
      </c>
      <c r="C943" t="s">
        <v>24</v>
      </c>
      <c r="D943" t="s">
        <v>39</v>
      </c>
      <c r="E943" t="s">
        <v>17</v>
      </c>
      <c r="F943" t="s">
        <v>32</v>
      </c>
      <c r="G943">
        <v>4</v>
      </c>
      <c r="H943">
        <v>2551.06</v>
      </c>
      <c r="I943">
        <v>0.08</v>
      </c>
      <c r="J943">
        <v>9387.9</v>
      </c>
      <c r="K943" t="s">
        <v>46</v>
      </c>
      <c r="L943" t="s">
        <v>34</v>
      </c>
      <c r="M943" t="s">
        <v>30</v>
      </c>
      <c r="N943" t="s">
        <v>59</v>
      </c>
      <c r="O943">
        <f t="shared" si="128"/>
        <v>10204.24</v>
      </c>
      <c r="P943">
        <f t="shared" si="129"/>
        <v>9387.9007999999994</v>
      </c>
      <c r="Q943">
        <f t="shared" si="130"/>
        <v>2058812.7634000003</v>
      </c>
      <c r="T943">
        <f t="shared" si="131"/>
        <v>6557.4564173228364</v>
      </c>
      <c r="U943">
        <f t="shared" si="132"/>
        <v>816.33920000000035</v>
      </c>
      <c r="V943" s="4">
        <f t="shared" si="133"/>
        <v>3.1359513300353581E-3</v>
      </c>
      <c r="W943">
        <f t="shared" si="134"/>
        <v>0</v>
      </c>
      <c r="X943">
        <f t="shared" si="135"/>
        <v>0</v>
      </c>
      <c r="Y943">
        <f t="shared" si="136"/>
        <v>0</v>
      </c>
    </row>
    <row r="944" spans="1:25" x14ac:dyDescent="0.25">
      <c r="A944" t="s">
        <v>1005</v>
      </c>
      <c r="B944" s="1">
        <v>45692</v>
      </c>
      <c r="C944" t="s">
        <v>48</v>
      </c>
      <c r="D944" t="s">
        <v>25</v>
      </c>
      <c r="E944" t="s">
        <v>17</v>
      </c>
      <c r="F944" t="s">
        <v>32</v>
      </c>
      <c r="G944">
        <v>5</v>
      </c>
      <c r="H944">
        <v>4056.72</v>
      </c>
      <c r="I944">
        <v>0.04</v>
      </c>
      <c r="J944">
        <v>19472.259999999998</v>
      </c>
      <c r="K944" t="s">
        <v>33</v>
      </c>
      <c r="L944" t="s">
        <v>20</v>
      </c>
      <c r="M944" t="s">
        <v>21</v>
      </c>
      <c r="N944" t="s">
        <v>22</v>
      </c>
      <c r="O944">
        <f t="shared" si="128"/>
        <v>20283.599999999999</v>
      </c>
      <c r="P944">
        <f t="shared" si="129"/>
        <v>19472.255999999998</v>
      </c>
      <c r="Q944">
        <f t="shared" si="130"/>
        <v>2058812.7634000003</v>
      </c>
      <c r="T944">
        <f t="shared" si="131"/>
        <v>6400.6183730158691</v>
      </c>
      <c r="U944">
        <f t="shared" si="132"/>
        <v>811.34400000000096</v>
      </c>
      <c r="V944" s="4">
        <f t="shared" si="133"/>
        <v>9.8601826105819477E-4</v>
      </c>
      <c r="W944">
        <f t="shared" si="134"/>
        <v>1</v>
      </c>
      <c r="X944">
        <f t="shared" si="135"/>
        <v>0</v>
      </c>
      <c r="Y944">
        <f t="shared" si="136"/>
        <v>0</v>
      </c>
    </row>
    <row r="945" spans="1:25" x14ac:dyDescent="0.25">
      <c r="A945" t="s">
        <v>1006</v>
      </c>
      <c r="B945" s="1">
        <v>45823</v>
      </c>
      <c r="C945" t="s">
        <v>52</v>
      </c>
      <c r="D945" t="s">
        <v>43</v>
      </c>
      <c r="E945" t="s">
        <v>17</v>
      </c>
      <c r="F945" t="s">
        <v>32</v>
      </c>
      <c r="G945">
        <v>4</v>
      </c>
      <c r="H945">
        <v>485.89</v>
      </c>
      <c r="I945">
        <v>0.16</v>
      </c>
      <c r="J945">
        <v>1632.59</v>
      </c>
      <c r="K945" t="s">
        <v>19</v>
      </c>
      <c r="L945" t="s">
        <v>29</v>
      </c>
      <c r="M945" t="s">
        <v>21</v>
      </c>
      <c r="N945" t="s">
        <v>37</v>
      </c>
      <c r="O945">
        <f t="shared" si="128"/>
        <v>1943.56</v>
      </c>
      <c r="P945">
        <f t="shared" si="129"/>
        <v>1632.5903999999998</v>
      </c>
      <c r="Q945">
        <f t="shared" si="130"/>
        <v>2058812.7634000003</v>
      </c>
      <c r="T945">
        <f t="shared" si="131"/>
        <v>7014.593770491806</v>
      </c>
      <c r="U945">
        <f t="shared" si="132"/>
        <v>310.96960000000013</v>
      </c>
      <c r="V945" s="4">
        <f t="shared" si="133"/>
        <v>3.2929263825145612E-2</v>
      </c>
      <c r="W945">
        <f t="shared" si="134"/>
        <v>0</v>
      </c>
      <c r="X945">
        <f t="shared" si="135"/>
        <v>1</v>
      </c>
      <c r="Y945">
        <f t="shared" si="136"/>
        <v>0</v>
      </c>
    </row>
    <row r="946" spans="1:25" x14ac:dyDescent="0.25">
      <c r="A946" t="s">
        <v>1007</v>
      </c>
      <c r="B946" s="1">
        <v>45750</v>
      </c>
      <c r="C946" t="s">
        <v>36</v>
      </c>
      <c r="D946" t="s">
        <v>25</v>
      </c>
      <c r="E946" t="s">
        <v>61</v>
      </c>
      <c r="F946" t="s">
        <v>75</v>
      </c>
      <c r="G946">
        <v>5</v>
      </c>
      <c r="H946">
        <v>3291.84</v>
      </c>
      <c r="I946">
        <v>0.23</v>
      </c>
      <c r="J946">
        <v>12673.58</v>
      </c>
      <c r="K946" t="s">
        <v>33</v>
      </c>
      <c r="L946" t="s">
        <v>29</v>
      </c>
      <c r="M946" t="s">
        <v>30</v>
      </c>
      <c r="N946" t="s">
        <v>88</v>
      </c>
      <c r="O946">
        <f t="shared" si="128"/>
        <v>16459.2</v>
      </c>
      <c r="P946">
        <f t="shared" si="129"/>
        <v>12673.584000000001</v>
      </c>
      <c r="Q946">
        <f t="shared" si="130"/>
        <v>1802015.0199999986</v>
      </c>
      <c r="T946">
        <f t="shared" si="131"/>
        <v>7014.593770491806</v>
      </c>
      <c r="U946">
        <f t="shared" si="132"/>
        <v>3785.616</v>
      </c>
      <c r="V946" s="4">
        <f t="shared" si="133"/>
        <v>6.9869738504909117E-3</v>
      </c>
      <c r="W946">
        <f t="shared" si="134"/>
        <v>0</v>
      </c>
      <c r="X946">
        <f t="shared" si="135"/>
        <v>0</v>
      </c>
      <c r="Y946">
        <f t="shared" si="136"/>
        <v>1</v>
      </c>
    </row>
    <row r="947" spans="1:25" x14ac:dyDescent="0.25">
      <c r="A947" t="s">
        <v>1008</v>
      </c>
      <c r="B947" s="1">
        <v>45838</v>
      </c>
      <c r="C947" t="s">
        <v>15</v>
      </c>
      <c r="D947" t="s">
        <v>43</v>
      </c>
      <c r="E947" t="s">
        <v>99</v>
      </c>
      <c r="F947" t="s">
        <v>111</v>
      </c>
      <c r="G947">
        <v>1</v>
      </c>
      <c r="H947">
        <v>4464.33</v>
      </c>
      <c r="I947">
        <v>0.19</v>
      </c>
      <c r="J947">
        <v>3616.11</v>
      </c>
      <c r="K947" t="s">
        <v>33</v>
      </c>
      <c r="L947" t="s">
        <v>34</v>
      </c>
      <c r="M947" t="s">
        <v>30</v>
      </c>
      <c r="N947" t="s">
        <v>22</v>
      </c>
      <c r="O947">
        <f t="shared" si="128"/>
        <v>4464.33</v>
      </c>
      <c r="P947">
        <f t="shared" si="129"/>
        <v>3616.1073000000001</v>
      </c>
      <c r="Q947">
        <f t="shared" si="130"/>
        <v>2189601.9989000014</v>
      </c>
      <c r="T947">
        <f t="shared" si="131"/>
        <v>6557.4564173228364</v>
      </c>
      <c r="U947">
        <f t="shared" si="132"/>
        <v>848.2226999999998</v>
      </c>
      <c r="V947" s="4">
        <f t="shared" si="133"/>
        <v>4.2559577808988138E-3</v>
      </c>
      <c r="W947">
        <f t="shared" si="134"/>
        <v>1</v>
      </c>
      <c r="X947">
        <f t="shared" si="135"/>
        <v>0</v>
      </c>
      <c r="Y947">
        <f t="shared" si="136"/>
        <v>0</v>
      </c>
    </row>
    <row r="948" spans="1:25" x14ac:dyDescent="0.25">
      <c r="A948" t="s">
        <v>1009</v>
      </c>
      <c r="B948" s="1">
        <v>45684</v>
      </c>
      <c r="C948" t="s">
        <v>52</v>
      </c>
      <c r="D948" t="s">
        <v>16</v>
      </c>
      <c r="E948" t="s">
        <v>27</v>
      </c>
      <c r="F948" t="s">
        <v>79</v>
      </c>
      <c r="G948">
        <v>4</v>
      </c>
      <c r="H948">
        <v>577.29</v>
      </c>
      <c r="I948">
        <v>0</v>
      </c>
      <c r="J948">
        <v>2309.16</v>
      </c>
      <c r="K948" t="s">
        <v>33</v>
      </c>
      <c r="L948" t="s">
        <v>29</v>
      </c>
      <c r="M948" t="s">
        <v>30</v>
      </c>
      <c r="N948" t="s">
        <v>22</v>
      </c>
      <c r="O948">
        <f t="shared" si="128"/>
        <v>2309.16</v>
      </c>
      <c r="P948">
        <f t="shared" si="129"/>
        <v>2309.16</v>
      </c>
      <c r="Q948">
        <f t="shared" si="130"/>
        <v>1975775.7839999988</v>
      </c>
      <c r="T948">
        <f t="shared" si="131"/>
        <v>7014.593770491806</v>
      </c>
      <c r="U948">
        <f t="shared" si="132"/>
        <v>0</v>
      </c>
      <c r="V948" s="4">
        <f t="shared" si="133"/>
        <v>0</v>
      </c>
      <c r="W948">
        <f t="shared" si="134"/>
        <v>1</v>
      </c>
      <c r="X948">
        <f t="shared" si="135"/>
        <v>0</v>
      </c>
      <c r="Y948">
        <f t="shared" si="136"/>
        <v>0</v>
      </c>
    </row>
    <row r="949" spans="1:25" x14ac:dyDescent="0.25">
      <c r="A949" t="s">
        <v>1010</v>
      </c>
      <c r="B949" s="1">
        <v>45780</v>
      </c>
      <c r="C949" t="s">
        <v>52</v>
      </c>
      <c r="D949" t="s">
        <v>16</v>
      </c>
      <c r="E949" t="s">
        <v>49</v>
      </c>
      <c r="F949" t="s">
        <v>53</v>
      </c>
      <c r="G949">
        <v>1</v>
      </c>
      <c r="H949">
        <v>1472.57</v>
      </c>
      <c r="I949">
        <v>0.09</v>
      </c>
      <c r="J949">
        <v>1340.04</v>
      </c>
      <c r="K949" t="s">
        <v>46</v>
      </c>
      <c r="L949" t="s">
        <v>20</v>
      </c>
      <c r="M949" t="s">
        <v>54</v>
      </c>
      <c r="N949" t="s">
        <v>22</v>
      </c>
      <c r="O949">
        <f t="shared" si="128"/>
        <v>1472.57</v>
      </c>
      <c r="P949">
        <f t="shared" si="129"/>
        <v>1340.0387000000001</v>
      </c>
      <c r="Q949">
        <f t="shared" si="130"/>
        <v>1954015.6870999979</v>
      </c>
      <c r="T949">
        <f t="shared" si="131"/>
        <v>6400.6183730158691</v>
      </c>
      <c r="U949">
        <f t="shared" si="132"/>
        <v>132.53129999999987</v>
      </c>
      <c r="V949" s="4">
        <f t="shared" si="133"/>
        <v>6.1117637871204765E-3</v>
      </c>
      <c r="W949">
        <f t="shared" si="134"/>
        <v>1</v>
      </c>
      <c r="X949">
        <f t="shared" si="135"/>
        <v>0</v>
      </c>
      <c r="Y949">
        <f t="shared" si="136"/>
        <v>0</v>
      </c>
    </row>
    <row r="950" spans="1:25" x14ac:dyDescent="0.25">
      <c r="A950" t="s">
        <v>1011</v>
      </c>
      <c r="B950" s="1">
        <v>45763</v>
      </c>
      <c r="C950" t="s">
        <v>48</v>
      </c>
      <c r="D950" t="s">
        <v>16</v>
      </c>
      <c r="E950" t="s">
        <v>49</v>
      </c>
      <c r="F950" t="s">
        <v>53</v>
      </c>
      <c r="G950">
        <v>2</v>
      </c>
      <c r="H950">
        <v>4705.16</v>
      </c>
      <c r="I950">
        <v>0.24</v>
      </c>
      <c r="J950">
        <v>7151.84</v>
      </c>
      <c r="K950" t="s">
        <v>46</v>
      </c>
      <c r="L950" t="s">
        <v>34</v>
      </c>
      <c r="M950" t="s">
        <v>30</v>
      </c>
      <c r="N950" t="s">
        <v>22</v>
      </c>
      <c r="O950">
        <f t="shared" si="128"/>
        <v>9410.32</v>
      </c>
      <c r="P950">
        <f t="shared" si="129"/>
        <v>7151.8432000000003</v>
      </c>
      <c r="Q950">
        <f t="shared" si="130"/>
        <v>1954015.6870999979</v>
      </c>
      <c r="T950">
        <f t="shared" si="131"/>
        <v>6557.4564173228364</v>
      </c>
      <c r="U950">
        <f t="shared" si="132"/>
        <v>2258.4767999999995</v>
      </c>
      <c r="V950" s="4">
        <f t="shared" si="133"/>
        <v>5.1007829701859237E-3</v>
      </c>
      <c r="W950">
        <f t="shared" si="134"/>
        <v>1</v>
      </c>
      <c r="X950">
        <f t="shared" si="135"/>
        <v>0</v>
      </c>
      <c r="Y950">
        <f t="shared" si="136"/>
        <v>0</v>
      </c>
    </row>
    <row r="951" spans="1:25" x14ac:dyDescent="0.25">
      <c r="A951" t="s">
        <v>1012</v>
      </c>
      <c r="B951" s="1">
        <v>45665</v>
      </c>
      <c r="C951" t="s">
        <v>48</v>
      </c>
      <c r="D951" t="s">
        <v>39</v>
      </c>
      <c r="E951" t="s">
        <v>99</v>
      </c>
      <c r="F951" t="s">
        <v>115</v>
      </c>
      <c r="G951">
        <v>2</v>
      </c>
      <c r="H951">
        <v>2260.06</v>
      </c>
      <c r="I951">
        <v>0.13</v>
      </c>
      <c r="J951">
        <v>3932.5</v>
      </c>
      <c r="K951" t="s">
        <v>33</v>
      </c>
      <c r="L951" t="s">
        <v>29</v>
      </c>
      <c r="M951" t="s">
        <v>21</v>
      </c>
      <c r="N951" t="s">
        <v>22</v>
      </c>
      <c r="O951">
        <f t="shared" si="128"/>
        <v>4520.12</v>
      </c>
      <c r="P951">
        <f t="shared" si="129"/>
        <v>3932.5043999999998</v>
      </c>
      <c r="Q951">
        <f t="shared" si="130"/>
        <v>2189601.9989000014</v>
      </c>
      <c r="T951">
        <f t="shared" si="131"/>
        <v>7014.593770491806</v>
      </c>
      <c r="U951">
        <f t="shared" si="132"/>
        <v>587.61560000000009</v>
      </c>
      <c r="V951" s="4">
        <f t="shared" si="133"/>
        <v>5.7520596798315091E-3</v>
      </c>
      <c r="W951">
        <f t="shared" si="134"/>
        <v>1</v>
      </c>
      <c r="X951">
        <f t="shared" si="135"/>
        <v>0</v>
      </c>
      <c r="Y951">
        <f t="shared" si="136"/>
        <v>0</v>
      </c>
    </row>
    <row r="952" spans="1:25" x14ac:dyDescent="0.25">
      <c r="A952" t="s">
        <v>1013</v>
      </c>
      <c r="B952" s="1">
        <v>45836</v>
      </c>
      <c r="C952" t="s">
        <v>15</v>
      </c>
      <c r="D952" t="s">
        <v>16</v>
      </c>
      <c r="E952" t="s">
        <v>49</v>
      </c>
      <c r="F952" t="s">
        <v>50</v>
      </c>
      <c r="G952">
        <v>1</v>
      </c>
      <c r="H952">
        <v>3731.11</v>
      </c>
      <c r="I952">
        <v>0.06</v>
      </c>
      <c r="J952">
        <v>3507.24</v>
      </c>
      <c r="K952" t="s">
        <v>58</v>
      </c>
      <c r="L952" t="s">
        <v>29</v>
      </c>
      <c r="M952" t="s">
        <v>21</v>
      </c>
      <c r="N952" t="s">
        <v>22</v>
      </c>
      <c r="O952">
        <f t="shared" si="128"/>
        <v>3731.11</v>
      </c>
      <c r="P952">
        <f t="shared" si="129"/>
        <v>3507.2433999999998</v>
      </c>
      <c r="Q952">
        <f t="shared" si="130"/>
        <v>1954015.6870999979</v>
      </c>
      <c r="T952">
        <f t="shared" si="131"/>
        <v>7014.593770491806</v>
      </c>
      <c r="U952">
        <f t="shared" si="132"/>
        <v>223.86660000000029</v>
      </c>
      <c r="V952" s="4">
        <f t="shared" si="133"/>
        <v>1.6081005384456634E-3</v>
      </c>
      <c r="W952">
        <f t="shared" si="134"/>
        <v>1</v>
      </c>
      <c r="X952">
        <f t="shared" si="135"/>
        <v>0</v>
      </c>
      <c r="Y952">
        <f t="shared" si="136"/>
        <v>0</v>
      </c>
    </row>
    <row r="953" spans="1:25" x14ac:dyDescent="0.25">
      <c r="A953" t="s">
        <v>1014</v>
      </c>
      <c r="B953" s="1">
        <v>45736</v>
      </c>
      <c r="C953" t="s">
        <v>48</v>
      </c>
      <c r="D953" t="s">
        <v>16</v>
      </c>
      <c r="E953" t="s">
        <v>17</v>
      </c>
      <c r="F953" t="s">
        <v>32</v>
      </c>
      <c r="G953">
        <v>4</v>
      </c>
      <c r="H953">
        <v>4283.76</v>
      </c>
      <c r="I953">
        <v>0.06</v>
      </c>
      <c r="J953">
        <v>16106.94</v>
      </c>
      <c r="K953" t="s">
        <v>19</v>
      </c>
      <c r="L953" t="s">
        <v>29</v>
      </c>
      <c r="M953" t="s">
        <v>30</v>
      </c>
      <c r="N953" t="s">
        <v>22</v>
      </c>
      <c r="O953">
        <f t="shared" si="128"/>
        <v>17135.04</v>
      </c>
      <c r="P953">
        <f t="shared" si="129"/>
        <v>16106.937599999999</v>
      </c>
      <c r="Q953">
        <f t="shared" si="130"/>
        <v>2058812.7634000003</v>
      </c>
      <c r="T953">
        <f t="shared" si="131"/>
        <v>7014.593770491806</v>
      </c>
      <c r="U953">
        <f t="shared" si="132"/>
        <v>1028.1024000000016</v>
      </c>
      <c r="V953" s="4">
        <f t="shared" si="133"/>
        <v>1.4006386912432068E-3</v>
      </c>
      <c r="W953">
        <f t="shared" si="134"/>
        <v>1</v>
      </c>
      <c r="X953">
        <f t="shared" si="135"/>
        <v>0</v>
      </c>
      <c r="Y953">
        <f t="shared" si="136"/>
        <v>0</v>
      </c>
    </row>
    <row r="954" spans="1:25" x14ac:dyDescent="0.25">
      <c r="A954" t="s">
        <v>1015</v>
      </c>
      <c r="B954" s="1">
        <v>45774</v>
      </c>
      <c r="C954" t="s">
        <v>24</v>
      </c>
      <c r="D954" t="s">
        <v>43</v>
      </c>
      <c r="E954" t="s">
        <v>49</v>
      </c>
      <c r="F954" t="s">
        <v>50</v>
      </c>
      <c r="G954">
        <v>1</v>
      </c>
      <c r="H954">
        <v>4595.5600000000004</v>
      </c>
      <c r="I954">
        <v>0.23</v>
      </c>
      <c r="J954">
        <v>3538.58</v>
      </c>
      <c r="K954" t="s">
        <v>58</v>
      </c>
      <c r="L954" t="s">
        <v>20</v>
      </c>
      <c r="M954" t="s">
        <v>30</v>
      </c>
      <c r="N954" t="s">
        <v>22</v>
      </c>
      <c r="O954">
        <f t="shared" si="128"/>
        <v>4595.5600000000004</v>
      </c>
      <c r="P954">
        <f t="shared" si="129"/>
        <v>3538.5812000000005</v>
      </c>
      <c r="Q954">
        <f t="shared" si="130"/>
        <v>1954015.6870999979</v>
      </c>
      <c r="T954">
        <f t="shared" si="131"/>
        <v>6400.6183730158691</v>
      </c>
      <c r="U954">
        <f t="shared" si="132"/>
        <v>1056.9787999999999</v>
      </c>
      <c r="V954" s="4">
        <f t="shared" si="133"/>
        <v>5.0048307496801253E-3</v>
      </c>
      <c r="W954">
        <f t="shared" si="134"/>
        <v>1</v>
      </c>
      <c r="X954">
        <f t="shared" si="135"/>
        <v>0</v>
      </c>
      <c r="Y954">
        <f t="shared" si="136"/>
        <v>0</v>
      </c>
    </row>
    <row r="955" spans="1:25" x14ac:dyDescent="0.25">
      <c r="A955" t="s">
        <v>1016</v>
      </c>
      <c r="B955" s="1">
        <v>45769</v>
      </c>
      <c r="C955" t="s">
        <v>15</v>
      </c>
      <c r="D955" t="s">
        <v>25</v>
      </c>
      <c r="E955" t="s">
        <v>17</v>
      </c>
      <c r="F955" t="s">
        <v>32</v>
      </c>
      <c r="G955">
        <v>2</v>
      </c>
      <c r="H955">
        <v>3541.23</v>
      </c>
      <c r="I955">
        <v>0.12</v>
      </c>
      <c r="J955">
        <v>6232.56</v>
      </c>
      <c r="K955" t="s">
        <v>33</v>
      </c>
      <c r="L955" t="s">
        <v>34</v>
      </c>
      <c r="M955" t="s">
        <v>30</v>
      </c>
      <c r="N955" t="s">
        <v>22</v>
      </c>
      <c r="O955">
        <f t="shared" si="128"/>
        <v>7082.46</v>
      </c>
      <c r="P955">
        <f t="shared" si="129"/>
        <v>6232.5648000000001</v>
      </c>
      <c r="Q955">
        <f t="shared" si="130"/>
        <v>2058812.7634000003</v>
      </c>
      <c r="T955">
        <f t="shared" si="131"/>
        <v>6557.4564173228364</v>
      </c>
      <c r="U955">
        <f t="shared" si="132"/>
        <v>849.89519999999993</v>
      </c>
      <c r="V955" s="4">
        <f t="shared" si="133"/>
        <v>3.3886530951110208E-3</v>
      </c>
      <c r="W955">
        <f t="shared" si="134"/>
        <v>1</v>
      </c>
      <c r="X955">
        <f t="shared" si="135"/>
        <v>0</v>
      </c>
      <c r="Y955">
        <f t="shared" si="136"/>
        <v>0</v>
      </c>
    </row>
    <row r="956" spans="1:25" x14ac:dyDescent="0.25">
      <c r="A956" t="s">
        <v>1017</v>
      </c>
      <c r="B956" s="1">
        <v>45788</v>
      </c>
      <c r="C956" t="s">
        <v>52</v>
      </c>
      <c r="D956" t="s">
        <v>16</v>
      </c>
      <c r="E956" t="s">
        <v>61</v>
      </c>
      <c r="F956" t="s">
        <v>92</v>
      </c>
      <c r="G956">
        <v>5</v>
      </c>
      <c r="H956">
        <v>253.48</v>
      </c>
      <c r="I956">
        <v>0.15</v>
      </c>
      <c r="J956">
        <v>1077.29</v>
      </c>
      <c r="K956" t="s">
        <v>19</v>
      </c>
      <c r="L956" t="s">
        <v>34</v>
      </c>
      <c r="M956" t="s">
        <v>30</v>
      </c>
      <c r="N956" t="s">
        <v>37</v>
      </c>
      <c r="O956">
        <f t="shared" si="128"/>
        <v>1267.3999999999999</v>
      </c>
      <c r="P956">
        <f t="shared" si="129"/>
        <v>1077.29</v>
      </c>
      <c r="Q956">
        <f t="shared" si="130"/>
        <v>1802015.0199999986</v>
      </c>
      <c r="T956">
        <f t="shared" si="131"/>
        <v>6557.4564173228364</v>
      </c>
      <c r="U956">
        <f t="shared" si="132"/>
        <v>190.1099999999999</v>
      </c>
      <c r="V956" s="4">
        <f t="shared" si="133"/>
        <v>5.9176266372100363E-2</v>
      </c>
      <c r="W956">
        <f t="shared" si="134"/>
        <v>0</v>
      </c>
      <c r="X956">
        <f t="shared" si="135"/>
        <v>1</v>
      </c>
      <c r="Y956">
        <f t="shared" si="136"/>
        <v>0</v>
      </c>
    </row>
    <row r="957" spans="1:25" x14ac:dyDescent="0.25">
      <c r="A957" t="s">
        <v>1018</v>
      </c>
      <c r="B957" s="1">
        <v>45665</v>
      </c>
      <c r="C957" t="s">
        <v>48</v>
      </c>
      <c r="D957" t="s">
        <v>25</v>
      </c>
      <c r="E957" t="s">
        <v>99</v>
      </c>
      <c r="F957" t="s">
        <v>115</v>
      </c>
      <c r="G957">
        <v>2</v>
      </c>
      <c r="H957">
        <v>4353.3</v>
      </c>
      <c r="I957">
        <v>0.24</v>
      </c>
      <c r="J957">
        <v>6617.02</v>
      </c>
      <c r="K957" t="s">
        <v>19</v>
      </c>
      <c r="L957" t="s">
        <v>20</v>
      </c>
      <c r="M957" t="s">
        <v>21</v>
      </c>
      <c r="N957" t="s">
        <v>22</v>
      </c>
      <c r="O957">
        <f t="shared" si="128"/>
        <v>8706.6</v>
      </c>
      <c r="P957">
        <f t="shared" si="129"/>
        <v>6617.0160000000005</v>
      </c>
      <c r="Q957">
        <f t="shared" si="130"/>
        <v>2189601.9989000014</v>
      </c>
      <c r="T957">
        <f t="shared" si="131"/>
        <v>6400.6183730158691</v>
      </c>
      <c r="U957">
        <f t="shared" si="132"/>
        <v>2089.5839999999998</v>
      </c>
      <c r="V957" s="4">
        <f t="shared" si="133"/>
        <v>5.513059058645165E-3</v>
      </c>
      <c r="W957">
        <f t="shared" si="134"/>
        <v>1</v>
      </c>
      <c r="X957">
        <f t="shared" si="135"/>
        <v>0</v>
      </c>
      <c r="Y957">
        <f t="shared" si="136"/>
        <v>0</v>
      </c>
    </row>
    <row r="958" spans="1:25" x14ac:dyDescent="0.25">
      <c r="A958" t="s">
        <v>1019</v>
      </c>
      <c r="B958" s="1">
        <v>45676</v>
      </c>
      <c r="C958" t="s">
        <v>52</v>
      </c>
      <c r="D958" t="s">
        <v>25</v>
      </c>
      <c r="E958" t="s">
        <v>61</v>
      </c>
      <c r="F958" t="s">
        <v>62</v>
      </c>
      <c r="G958">
        <v>4</v>
      </c>
      <c r="H958">
        <v>500.37</v>
      </c>
      <c r="I958">
        <v>0.22</v>
      </c>
      <c r="J958">
        <v>1561.15</v>
      </c>
      <c r="K958" t="s">
        <v>58</v>
      </c>
      <c r="L958" t="s">
        <v>34</v>
      </c>
      <c r="M958" t="s">
        <v>30</v>
      </c>
      <c r="N958" t="s">
        <v>22</v>
      </c>
      <c r="O958">
        <f t="shared" si="128"/>
        <v>2001.48</v>
      </c>
      <c r="P958">
        <f t="shared" si="129"/>
        <v>1561.1544000000001</v>
      </c>
      <c r="Q958">
        <f t="shared" si="130"/>
        <v>1802015.0199999986</v>
      </c>
      <c r="T958">
        <f t="shared" si="131"/>
        <v>6557.4564173228364</v>
      </c>
      <c r="U958">
        <f t="shared" si="132"/>
        <v>440.32559999999989</v>
      </c>
      <c r="V958" s="4">
        <f t="shared" si="133"/>
        <v>4.3967464076583328E-2</v>
      </c>
      <c r="W958">
        <f t="shared" si="134"/>
        <v>1</v>
      </c>
      <c r="X958">
        <f t="shared" si="135"/>
        <v>0</v>
      </c>
      <c r="Y958">
        <f t="shared" si="136"/>
        <v>0</v>
      </c>
    </row>
    <row r="959" spans="1:25" x14ac:dyDescent="0.25">
      <c r="A959" t="s">
        <v>1020</v>
      </c>
      <c r="B959" s="1">
        <v>45784</v>
      </c>
      <c r="C959" t="s">
        <v>24</v>
      </c>
      <c r="D959" t="s">
        <v>39</v>
      </c>
      <c r="E959" t="s">
        <v>99</v>
      </c>
      <c r="F959" t="s">
        <v>100</v>
      </c>
      <c r="G959">
        <v>3</v>
      </c>
      <c r="H959">
        <v>4820.49</v>
      </c>
      <c r="I959">
        <v>7.0000000000000007E-2</v>
      </c>
      <c r="J959">
        <v>13449.17</v>
      </c>
      <c r="K959" t="s">
        <v>58</v>
      </c>
      <c r="L959" t="s">
        <v>34</v>
      </c>
      <c r="M959" t="s">
        <v>54</v>
      </c>
      <c r="N959" t="s">
        <v>37</v>
      </c>
      <c r="O959">
        <f t="shared" si="128"/>
        <v>14461.47</v>
      </c>
      <c r="P959">
        <f t="shared" si="129"/>
        <v>13449.167099999999</v>
      </c>
      <c r="Q959">
        <f t="shared" si="130"/>
        <v>2189601.9989000014</v>
      </c>
      <c r="T959">
        <f t="shared" si="131"/>
        <v>6557.4564173228364</v>
      </c>
      <c r="U959">
        <f t="shared" si="132"/>
        <v>1012.3029000000006</v>
      </c>
      <c r="V959" s="4">
        <f t="shared" si="133"/>
        <v>1.4521345340411454E-3</v>
      </c>
      <c r="W959">
        <f t="shared" si="134"/>
        <v>0</v>
      </c>
      <c r="X959">
        <f t="shared" si="135"/>
        <v>1</v>
      </c>
      <c r="Y959">
        <f t="shared" si="136"/>
        <v>0</v>
      </c>
    </row>
    <row r="960" spans="1:25" x14ac:dyDescent="0.25">
      <c r="A960" t="s">
        <v>1021</v>
      </c>
      <c r="B960" s="1">
        <v>45743</v>
      </c>
      <c r="C960" t="s">
        <v>36</v>
      </c>
      <c r="D960" t="s">
        <v>16</v>
      </c>
      <c r="E960" t="s">
        <v>49</v>
      </c>
      <c r="F960" t="s">
        <v>50</v>
      </c>
      <c r="G960">
        <v>4</v>
      </c>
      <c r="H960">
        <v>1837.99</v>
      </c>
      <c r="I960">
        <v>0.17</v>
      </c>
      <c r="J960">
        <v>6102.13</v>
      </c>
      <c r="K960" t="s">
        <v>19</v>
      </c>
      <c r="L960" t="s">
        <v>29</v>
      </c>
      <c r="M960" t="s">
        <v>30</v>
      </c>
      <c r="N960" t="s">
        <v>22</v>
      </c>
      <c r="O960">
        <f t="shared" si="128"/>
        <v>7351.96</v>
      </c>
      <c r="P960">
        <f t="shared" si="129"/>
        <v>6102.1268</v>
      </c>
      <c r="Q960">
        <f t="shared" si="130"/>
        <v>1954015.6870999979</v>
      </c>
      <c r="T960">
        <f t="shared" si="131"/>
        <v>7014.593770491806</v>
      </c>
      <c r="U960">
        <f t="shared" si="132"/>
        <v>1249.8332</v>
      </c>
      <c r="V960" s="4">
        <f t="shared" si="133"/>
        <v>9.2492342178140258E-3</v>
      </c>
      <c r="W960">
        <f t="shared" si="134"/>
        <v>1</v>
      </c>
      <c r="X960">
        <f t="shared" si="135"/>
        <v>0</v>
      </c>
      <c r="Y960">
        <f t="shared" si="136"/>
        <v>0</v>
      </c>
    </row>
    <row r="961" spans="1:25" x14ac:dyDescent="0.25">
      <c r="A961" t="s">
        <v>1022</v>
      </c>
      <c r="B961" s="1">
        <v>45686</v>
      </c>
      <c r="C961" t="s">
        <v>24</v>
      </c>
      <c r="D961" t="s">
        <v>39</v>
      </c>
      <c r="E961" t="s">
        <v>27</v>
      </c>
      <c r="F961" t="s">
        <v>68</v>
      </c>
      <c r="G961">
        <v>2</v>
      </c>
      <c r="H961">
        <v>1686.29</v>
      </c>
      <c r="I961">
        <v>0.25</v>
      </c>
      <c r="J961">
        <v>2529.4299999999998</v>
      </c>
      <c r="K961" t="s">
        <v>33</v>
      </c>
      <c r="L961" t="s">
        <v>29</v>
      </c>
      <c r="M961" t="s">
        <v>21</v>
      </c>
      <c r="N961" t="s">
        <v>22</v>
      </c>
      <c r="O961">
        <f t="shared" si="128"/>
        <v>3372.58</v>
      </c>
      <c r="P961">
        <f t="shared" si="129"/>
        <v>2529.4349999999999</v>
      </c>
      <c r="Q961">
        <f t="shared" si="130"/>
        <v>1975775.7839999988</v>
      </c>
      <c r="T961">
        <f t="shared" si="131"/>
        <v>7014.593770491806</v>
      </c>
      <c r="U961">
        <f t="shared" si="132"/>
        <v>843.14499999999998</v>
      </c>
      <c r="V961" s="4">
        <f t="shared" si="133"/>
        <v>1.4825445208119599E-2</v>
      </c>
      <c r="W961">
        <f t="shared" si="134"/>
        <v>1</v>
      </c>
      <c r="X961">
        <f t="shared" si="135"/>
        <v>0</v>
      </c>
      <c r="Y961">
        <f t="shared" si="136"/>
        <v>0</v>
      </c>
    </row>
    <row r="962" spans="1:25" x14ac:dyDescent="0.25">
      <c r="A962" t="s">
        <v>1023</v>
      </c>
      <c r="B962" s="1">
        <v>45828</v>
      </c>
      <c r="C962" t="s">
        <v>48</v>
      </c>
      <c r="D962" t="s">
        <v>43</v>
      </c>
      <c r="E962" t="s">
        <v>49</v>
      </c>
      <c r="F962" t="s">
        <v>73</v>
      </c>
      <c r="G962">
        <v>4</v>
      </c>
      <c r="H962">
        <v>1387.73</v>
      </c>
      <c r="I962">
        <v>0.18</v>
      </c>
      <c r="J962">
        <v>4551.75</v>
      </c>
      <c r="K962" t="s">
        <v>46</v>
      </c>
      <c r="L962" t="s">
        <v>20</v>
      </c>
      <c r="M962" t="s">
        <v>30</v>
      </c>
      <c r="N962" t="s">
        <v>22</v>
      </c>
      <c r="O962">
        <f t="shared" ref="O962:O1025" si="137">G:G*H:H</f>
        <v>5550.92</v>
      </c>
      <c r="P962">
        <f t="shared" ref="P962:P1025" si="138">O:O*(1-I:I)</f>
        <v>4551.7544000000007</v>
      </c>
      <c r="Q962">
        <f t="shared" ref="Q962:Q1025" si="139">SUMIF(E:E,E962,P:P)</f>
        <v>1954015.6870999979</v>
      </c>
      <c r="T962">
        <f t="shared" ref="T962:T1025" si="140">AVERAGEIF(L:L,L962,J:J)</f>
        <v>6400.6183730158691</v>
      </c>
      <c r="U962">
        <f t="shared" ref="U962:U1025" si="141">O962-P962</f>
        <v>999.16559999999936</v>
      </c>
      <c r="V962" s="4">
        <f t="shared" si="133"/>
        <v>1.2970822854589871E-2</v>
      </c>
      <c r="W962">
        <f t="shared" si="134"/>
        <v>1</v>
      </c>
      <c r="X962">
        <f t="shared" si="135"/>
        <v>0</v>
      </c>
      <c r="Y962">
        <f t="shared" si="136"/>
        <v>0</v>
      </c>
    </row>
    <row r="963" spans="1:25" x14ac:dyDescent="0.25">
      <c r="A963" t="s">
        <v>1024</v>
      </c>
      <c r="B963" s="1">
        <v>45749</v>
      </c>
      <c r="C963" t="s">
        <v>24</v>
      </c>
      <c r="D963" t="s">
        <v>25</v>
      </c>
      <c r="E963" t="s">
        <v>27</v>
      </c>
      <c r="F963" t="s">
        <v>79</v>
      </c>
      <c r="G963">
        <v>2</v>
      </c>
      <c r="H963">
        <v>2158.86</v>
      </c>
      <c r="I963">
        <v>0.14000000000000001</v>
      </c>
      <c r="J963">
        <v>3713.24</v>
      </c>
      <c r="K963" t="s">
        <v>19</v>
      </c>
      <c r="L963" t="s">
        <v>29</v>
      </c>
      <c r="M963" t="s">
        <v>54</v>
      </c>
      <c r="N963" t="s">
        <v>22</v>
      </c>
      <c r="O963">
        <f t="shared" si="137"/>
        <v>4317.72</v>
      </c>
      <c r="P963">
        <f t="shared" si="138"/>
        <v>3713.2392</v>
      </c>
      <c r="Q963">
        <f t="shared" si="139"/>
        <v>1975775.7839999988</v>
      </c>
      <c r="T963">
        <f t="shared" si="140"/>
        <v>7014.593770491806</v>
      </c>
      <c r="U963">
        <f t="shared" si="141"/>
        <v>604.48080000000027</v>
      </c>
      <c r="V963" s="4">
        <f t="shared" ref="V963:V1026" si="142">I963/H963*100</f>
        <v>6.4849040697405108E-3</v>
      </c>
      <c r="W963">
        <f t="shared" ref="W963:W1026" si="143">IF(N963="Delivered",1,0)</f>
        <v>1</v>
      </c>
      <c r="X963">
        <f t="shared" ref="X963:X1026" si="144">IF(N963="Returned",1,0)</f>
        <v>0</v>
      </c>
      <c r="Y963">
        <f t="shared" ref="Y963:Y1026" si="145">IF(N963="Cancelled",1,0)</f>
        <v>0</v>
      </c>
    </row>
    <row r="964" spans="1:25" x14ac:dyDescent="0.25">
      <c r="A964" t="s">
        <v>1025</v>
      </c>
      <c r="B964" s="1">
        <v>45695</v>
      </c>
      <c r="C964" t="s">
        <v>36</v>
      </c>
      <c r="D964" t="s">
        <v>16</v>
      </c>
      <c r="E964" t="s">
        <v>61</v>
      </c>
      <c r="F964" t="s">
        <v>75</v>
      </c>
      <c r="G964">
        <v>3</v>
      </c>
      <c r="H964">
        <v>179.34</v>
      </c>
      <c r="I964">
        <v>0.22</v>
      </c>
      <c r="J964">
        <v>419.66</v>
      </c>
      <c r="K964" t="s">
        <v>58</v>
      </c>
      <c r="L964" t="s">
        <v>34</v>
      </c>
      <c r="M964" t="s">
        <v>21</v>
      </c>
      <c r="N964" t="s">
        <v>22</v>
      </c>
      <c r="O964">
        <f t="shared" si="137"/>
        <v>538.02</v>
      </c>
      <c r="P964">
        <f t="shared" si="138"/>
        <v>419.65559999999999</v>
      </c>
      <c r="Q964">
        <f t="shared" si="139"/>
        <v>1802015.0199999986</v>
      </c>
      <c r="T964">
        <f t="shared" si="140"/>
        <v>6557.4564173228364</v>
      </c>
      <c r="U964">
        <f t="shared" si="141"/>
        <v>118.36439999999999</v>
      </c>
      <c r="V964" s="4">
        <f t="shared" si="142"/>
        <v>0.12267201962752315</v>
      </c>
      <c r="W964">
        <f t="shared" si="143"/>
        <v>1</v>
      </c>
      <c r="X964">
        <f t="shared" si="144"/>
        <v>0</v>
      </c>
      <c r="Y964">
        <f t="shared" si="145"/>
        <v>0</v>
      </c>
    </row>
    <row r="965" spans="1:25" x14ac:dyDescent="0.25">
      <c r="A965" t="s">
        <v>1026</v>
      </c>
      <c r="B965" s="1">
        <v>45669</v>
      </c>
      <c r="C965" t="s">
        <v>48</v>
      </c>
      <c r="D965" t="s">
        <v>16</v>
      </c>
      <c r="E965" t="s">
        <v>49</v>
      </c>
      <c r="F965" t="s">
        <v>50</v>
      </c>
      <c r="G965">
        <v>5</v>
      </c>
      <c r="H965">
        <v>2186.66</v>
      </c>
      <c r="I965">
        <v>0.24</v>
      </c>
      <c r="J965">
        <v>8309.31</v>
      </c>
      <c r="K965" t="s">
        <v>46</v>
      </c>
      <c r="L965" t="s">
        <v>34</v>
      </c>
      <c r="M965" t="s">
        <v>30</v>
      </c>
      <c r="N965" t="s">
        <v>37</v>
      </c>
      <c r="O965">
        <f t="shared" si="137"/>
        <v>10933.3</v>
      </c>
      <c r="P965">
        <f t="shared" si="138"/>
        <v>8309.3079999999991</v>
      </c>
      <c r="Q965">
        <f t="shared" si="139"/>
        <v>1954015.6870999979</v>
      </c>
      <c r="T965">
        <f t="shared" si="140"/>
        <v>6557.4564173228364</v>
      </c>
      <c r="U965">
        <f t="shared" si="141"/>
        <v>2623.9920000000002</v>
      </c>
      <c r="V965" s="4">
        <f t="shared" si="142"/>
        <v>1.0975643218424447E-2</v>
      </c>
      <c r="W965">
        <f t="shared" si="143"/>
        <v>0</v>
      </c>
      <c r="X965">
        <f t="shared" si="144"/>
        <v>1</v>
      </c>
      <c r="Y965">
        <f t="shared" si="145"/>
        <v>0</v>
      </c>
    </row>
    <row r="966" spans="1:25" x14ac:dyDescent="0.25">
      <c r="A966" t="s">
        <v>1027</v>
      </c>
      <c r="B966" s="1">
        <v>45710</v>
      </c>
      <c r="C966" t="s">
        <v>15</v>
      </c>
      <c r="D966" t="s">
        <v>25</v>
      </c>
      <c r="E966" t="s">
        <v>49</v>
      </c>
      <c r="F966" t="s">
        <v>50</v>
      </c>
      <c r="G966">
        <v>5</v>
      </c>
      <c r="H966">
        <v>897.02</v>
      </c>
      <c r="I966">
        <v>0.11</v>
      </c>
      <c r="J966">
        <v>3991.74</v>
      </c>
      <c r="K966" t="s">
        <v>19</v>
      </c>
      <c r="L966" t="s">
        <v>29</v>
      </c>
      <c r="M966" t="s">
        <v>30</v>
      </c>
      <c r="N966" t="s">
        <v>22</v>
      </c>
      <c r="O966">
        <f t="shared" si="137"/>
        <v>4485.1000000000004</v>
      </c>
      <c r="P966">
        <f t="shared" si="138"/>
        <v>3991.7390000000005</v>
      </c>
      <c r="Q966">
        <f t="shared" si="139"/>
        <v>1954015.6870999979</v>
      </c>
      <c r="T966">
        <f t="shared" si="140"/>
        <v>7014.593770491806</v>
      </c>
      <c r="U966">
        <f t="shared" si="141"/>
        <v>493.36099999999988</v>
      </c>
      <c r="V966" s="4">
        <f t="shared" si="142"/>
        <v>1.2262825800985486E-2</v>
      </c>
      <c r="W966">
        <f t="shared" si="143"/>
        <v>1</v>
      </c>
      <c r="X966">
        <f t="shared" si="144"/>
        <v>0</v>
      </c>
      <c r="Y966">
        <f t="shared" si="145"/>
        <v>0</v>
      </c>
    </row>
    <row r="967" spans="1:25" x14ac:dyDescent="0.25">
      <c r="A967" t="s">
        <v>1028</v>
      </c>
      <c r="B967" s="1">
        <v>45733</v>
      </c>
      <c r="C967" t="s">
        <v>24</v>
      </c>
      <c r="D967" t="s">
        <v>16</v>
      </c>
      <c r="E967" t="s">
        <v>27</v>
      </c>
      <c r="F967" t="s">
        <v>79</v>
      </c>
      <c r="G967">
        <v>1</v>
      </c>
      <c r="H967">
        <v>3119.68</v>
      </c>
      <c r="I967">
        <v>0.1</v>
      </c>
      <c r="J967">
        <v>2807.71</v>
      </c>
      <c r="K967" t="s">
        <v>58</v>
      </c>
      <c r="L967" t="s">
        <v>20</v>
      </c>
      <c r="M967" t="s">
        <v>30</v>
      </c>
      <c r="N967" t="s">
        <v>22</v>
      </c>
      <c r="O967">
        <f t="shared" si="137"/>
        <v>3119.68</v>
      </c>
      <c r="P967">
        <f t="shared" si="138"/>
        <v>2807.712</v>
      </c>
      <c r="Q967">
        <f t="shared" si="139"/>
        <v>1975775.7839999988</v>
      </c>
      <c r="T967">
        <f t="shared" si="140"/>
        <v>6400.6183730158691</v>
      </c>
      <c r="U967">
        <f t="shared" si="141"/>
        <v>311.96799999999985</v>
      </c>
      <c r="V967" s="4">
        <f t="shared" si="142"/>
        <v>3.2054569699456362E-3</v>
      </c>
      <c r="W967">
        <f t="shared" si="143"/>
        <v>1</v>
      </c>
      <c r="X967">
        <f t="shared" si="144"/>
        <v>0</v>
      </c>
      <c r="Y967">
        <f t="shared" si="145"/>
        <v>0</v>
      </c>
    </row>
    <row r="968" spans="1:25" x14ac:dyDescent="0.25">
      <c r="A968" t="s">
        <v>1029</v>
      </c>
      <c r="B968" s="1">
        <v>45723</v>
      </c>
      <c r="C968" t="s">
        <v>15</v>
      </c>
      <c r="D968" t="s">
        <v>43</v>
      </c>
      <c r="E968" t="s">
        <v>27</v>
      </c>
      <c r="F968" t="s">
        <v>79</v>
      </c>
      <c r="G968">
        <v>2</v>
      </c>
      <c r="H968">
        <v>3906.71</v>
      </c>
      <c r="I968">
        <v>0.14000000000000001</v>
      </c>
      <c r="J968">
        <v>6719.54</v>
      </c>
      <c r="K968" t="s">
        <v>41</v>
      </c>
      <c r="L968" t="s">
        <v>20</v>
      </c>
      <c r="M968" t="s">
        <v>54</v>
      </c>
      <c r="N968" t="s">
        <v>37</v>
      </c>
      <c r="O968">
        <f t="shared" si="137"/>
        <v>7813.42</v>
      </c>
      <c r="P968">
        <f t="shared" si="138"/>
        <v>6719.5411999999997</v>
      </c>
      <c r="Q968">
        <f t="shared" si="139"/>
        <v>1975775.7839999988</v>
      </c>
      <c r="T968">
        <f t="shared" si="140"/>
        <v>6400.6183730158691</v>
      </c>
      <c r="U968">
        <f t="shared" si="141"/>
        <v>1093.8788000000004</v>
      </c>
      <c r="V968" s="4">
        <f t="shared" si="142"/>
        <v>3.5835779978549728E-3</v>
      </c>
      <c r="W968">
        <f t="shared" si="143"/>
        <v>0</v>
      </c>
      <c r="X968">
        <f t="shared" si="144"/>
        <v>1</v>
      </c>
      <c r="Y968">
        <f t="shared" si="145"/>
        <v>0</v>
      </c>
    </row>
    <row r="969" spans="1:25" x14ac:dyDescent="0.25">
      <c r="A969" t="s">
        <v>1030</v>
      </c>
      <c r="B969" s="1">
        <v>45701</v>
      </c>
      <c r="C969" t="s">
        <v>48</v>
      </c>
      <c r="D969" t="s">
        <v>39</v>
      </c>
      <c r="E969" t="s">
        <v>17</v>
      </c>
      <c r="F969" t="s">
        <v>32</v>
      </c>
      <c r="G969">
        <v>4</v>
      </c>
      <c r="H969">
        <v>137.27000000000001</v>
      </c>
      <c r="I969">
        <v>0.09</v>
      </c>
      <c r="J969">
        <v>499.66</v>
      </c>
      <c r="K969" t="s">
        <v>41</v>
      </c>
      <c r="L969" t="s">
        <v>29</v>
      </c>
      <c r="M969" t="s">
        <v>54</v>
      </c>
      <c r="N969" t="s">
        <v>22</v>
      </c>
      <c r="O969">
        <f t="shared" si="137"/>
        <v>549.08000000000004</v>
      </c>
      <c r="P969">
        <f t="shared" si="138"/>
        <v>499.66280000000006</v>
      </c>
      <c r="Q969">
        <f t="shared" si="139"/>
        <v>2058812.7634000003</v>
      </c>
      <c r="T969">
        <f t="shared" si="140"/>
        <v>7014.593770491806</v>
      </c>
      <c r="U969">
        <f t="shared" si="141"/>
        <v>49.41719999999998</v>
      </c>
      <c r="V969" s="4">
        <f t="shared" si="142"/>
        <v>6.5564216507612724E-2</v>
      </c>
      <c r="W969">
        <f t="shared" si="143"/>
        <v>1</v>
      </c>
      <c r="X969">
        <f t="shared" si="144"/>
        <v>0</v>
      </c>
      <c r="Y969">
        <f t="shared" si="145"/>
        <v>0</v>
      </c>
    </row>
    <row r="970" spans="1:25" x14ac:dyDescent="0.25">
      <c r="A970" t="s">
        <v>1031</v>
      </c>
      <c r="B970" s="1">
        <v>45748</v>
      </c>
      <c r="C970" t="s">
        <v>48</v>
      </c>
      <c r="D970" t="s">
        <v>39</v>
      </c>
      <c r="E970" t="s">
        <v>99</v>
      </c>
      <c r="F970" t="s">
        <v>111</v>
      </c>
      <c r="G970">
        <v>4</v>
      </c>
      <c r="H970">
        <v>260.11</v>
      </c>
      <c r="I970">
        <v>0.01</v>
      </c>
      <c r="J970">
        <v>1030.04</v>
      </c>
      <c r="K970" t="s">
        <v>19</v>
      </c>
      <c r="L970" t="s">
        <v>20</v>
      </c>
      <c r="M970" t="s">
        <v>30</v>
      </c>
      <c r="N970" t="s">
        <v>22</v>
      </c>
      <c r="O970">
        <f t="shared" si="137"/>
        <v>1040.44</v>
      </c>
      <c r="P970">
        <f t="shared" si="138"/>
        <v>1030.0355999999999</v>
      </c>
      <c r="Q970">
        <f t="shared" si="139"/>
        <v>2189601.9989000014</v>
      </c>
      <c r="T970">
        <f t="shared" si="140"/>
        <v>6400.6183730158691</v>
      </c>
      <c r="U970">
        <f t="shared" si="141"/>
        <v>10.404400000000123</v>
      </c>
      <c r="V970" s="4">
        <f t="shared" si="142"/>
        <v>3.8445273153665757E-3</v>
      </c>
      <c r="W970">
        <f t="shared" si="143"/>
        <v>1</v>
      </c>
      <c r="X970">
        <f t="shared" si="144"/>
        <v>0</v>
      </c>
      <c r="Y970">
        <f t="shared" si="145"/>
        <v>0</v>
      </c>
    </row>
    <row r="971" spans="1:25" x14ac:dyDescent="0.25">
      <c r="A971" t="s">
        <v>1032</v>
      </c>
      <c r="B971" s="1">
        <v>45723</v>
      </c>
      <c r="C971" t="s">
        <v>52</v>
      </c>
      <c r="D971" t="s">
        <v>25</v>
      </c>
      <c r="E971" t="s">
        <v>27</v>
      </c>
      <c r="F971" t="s">
        <v>87</v>
      </c>
      <c r="G971">
        <v>2</v>
      </c>
      <c r="H971">
        <v>3119.71</v>
      </c>
      <c r="I971">
        <v>0.1</v>
      </c>
      <c r="J971">
        <v>5615.48</v>
      </c>
      <c r="K971" t="s">
        <v>33</v>
      </c>
      <c r="L971" t="s">
        <v>34</v>
      </c>
      <c r="M971" t="s">
        <v>54</v>
      </c>
      <c r="N971" t="s">
        <v>22</v>
      </c>
      <c r="O971">
        <f t="shared" si="137"/>
        <v>6239.42</v>
      </c>
      <c r="P971">
        <f t="shared" si="138"/>
        <v>5615.4780000000001</v>
      </c>
      <c r="Q971">
        <f t="shared" si="139"/>
        <v>1975775.7839999988</v>
      </c>
      <c r="T971">
        <f t="shared" si="140"/>
        <v>6557.4564173228364</v>
      </c>
      <c r="U971">
        <f t="shared" si="141"/>
        <v>623.94200000000001</v>
      </c>
      <c r="V971" s="4">
        <f t="shared" si="142"/>
        <v>3.2054261453788972E-3</v>
      </c>
      <c r="W971">
        <f t="shared" si="143"/>
        <v>1</v>
      </c>
      <c r="X971">
        <f t="shared" si="144"/>
        <v>0</v>
      </c>
      <c r="Y971">
        <f t="shared" si="145"/>
        <v>0</v>
      </c>
    </row>
    <row r="972" spans="1:25" x14ac:dyDescent="0.25">
      <c r="A972" t="s">
        <v>1033</v>
      </c>
      <c r="B972" s="1">
        <v>45725</v>
      </c>
      <c r="C972" t="s">
        <v>48</v>
      </c>
      <c r="D972" t="s">
        <v>16</v>
      </c>
      <c r="E972" t="s">
        <v>49</v>
      </c>
      <c r="F972" t="s">
        <v>73</v>
      </c>
      <c r="G972">
        <v>2</v>
      </c>
      <c r="H972">
        <v>2243.27</v>
      </c>
      <c r="I972">
        <v>0.02</v>
      </c>
      <c r="J972">
        <v>4396.8100000000004</v>
      </c>
      <c r="K972" t="s">
        <v>46</v>
      </c>
      <c r="L972" t="s">
        <v>29</v>
      </c>
      <c r="M972" t="s">
        <v>54</v>
      </c>
      <c r="N972" t="s">
        <v>22</v>
      </c>
      <c r="O972">
        <f t="shared" si="137"/>
        <v>4486.54</v>
      </c>
      <c r="P972">
        <f t="shared" si="138"/>
        <v>4396.8091999999997</v>
      </c>
      <c r="Q972">
        <f t="shared" si="139"/>
        <v>1954015.6870999979</v>
      </c>
      <c r="T972">
        <f t="shared" si="140"/>
        <v>7014.593770491806</v>
      </c>
      <c r="U972">
        <f t="shared" si="141"/>
        <v>89.730800000000272</v>
      </c>
      <c r="V972" s="4">
        <f t="shared" si="142"/>
        <v>8.9155563084247552E-4</v>
      </c>
      <c r="W972">
        <f t="shared" si="143"/>
        <v>1</v>
      </c>
      <c r="X972">
        <f t="shared" si="144"/>
        <v>0</v>
      </c>
      <c r="Y972">
        <f t="shared" si="145"/>
        <v>0</v>
      </c>
    </row>
    <row r="973" spans="1:25" x14ac:dyDescent="0.25">
      <c r="A973" t="s">
        <v>1034</v>
      </c>
      <c r="B973" s="1">
        <v>45807</v>
      </c>
      <c r="C973" t="s">
        <v>36</v>
      </c>
      <c r="D973" t="s">
        <v>43</v>
      </c>
      <c r="E973" t="s">
        <v>49</v>
      </c>
      <c r="F973" t="s">
        <v>53</v>
      </c>
      <c r="G973">
        <v>2</v>
      </c>
      <c r="H973">
        <v>556.95000000000005</v>
      </c>
      <c r="I973">
        <v>0.01</v>
      </c>
      <c r="J973">
        <v>1102.76</v>
      </c>
      <c r="K973" t="s">
        <v>19</v>
      </c>
      <c r="L973" t="s">
        <v>34</v>
      </c>
      <c r="M973" t="s">
        <v>54</v>
      </c>
      <c r="N973" t="s">
        <v>22</v>
      </c>
      <c r="O973">
        <f t="shared" si="137"/>
        <v>1113.9000000000001</v>
      </c>
      <c r="P973">
        <f t="shared" si="138"/>
        <v>1102.761</v>
      </c>
      <c r="Q973">
        <f t="shared" si="139"/>
        <v>1954015.6870999979</v>
      </c>
      <c r="T973">
        <f t="shared" si="140"/>
        <v>6557.4564173228364</v>
      </c>
      <c r="U973">
        <f t="shared" si="141"/>
        <v>11.139000000000124</v>
      </c>
      <c r="V973" s="4">
        <f t="shared" si="142"/>
        <v>1.7954933117874136E-3</v>
      </c>
      <c r="W973">
        <f t="shared" si="143"/>
        <v>1</v>
      </c>
      <c r="X973">
        <f t="shared" si="144"/>
        <v>0</v>
      </c>
      <c r="Y973">
        <f t="shared" si="145"/>
        <v>0</v>
      </c>
    </row>
    <row r="974" spans="1:25" x14ac:dyDescent="0.25">
      <c r="A974" t="s">
        <v>1035</v>
      </c>
      <c r="B974" s="1">
        <v>45830</v>
      </c>
      <c r="C974" t="s">
        <v>36</v>
      </c>
      <c r="D974" t="s">
        <v>43</v>
      </c>
      <c r="E974" t="s">
        <v>27</v>
      </c>
      <c r="F974" t="s">
        <v>79</v>
      </c>
      <c r="G974">
        <v>2</v>
      </c>
      <c r="H974">
        <v>4918.7299999999996</v>
      </c>
      <c r="I974">
        <v>0.16</v>
      </c>
      <c r="J974">
        <v>8263.4699999999993</v>
      </c>
      <c r="K974" t="s">
        <v>41</v>
      </c>
      <c r="L974" t="s">
        <v>20</v>
      </c>
      <c r="M974" t="s">
        <v>30</v>
      </c>
      <c r="N974" t="s">
        <v>22</v>
      </c>
      <c r="O974">
        <f t="shared" si="137"/>
        <v>9837.4599999999991</v>
      </c>
      <c r="P974">
        <f t="shared" si="138"/>
        <v>8263.4663999999993</v>
      </c>
      <c r="Q974">
        <f t="shared" si="139"/>
        <v>1975775.7839999988</v>
      </c>
      <c r="T974">
        <f t="shared" si="140"/>
        <v>6400.6183730158691</v>
      </c>
      <c r="U974">
        <f t="shared" si="141"/>
        <v>1573.9935999999998</v>
      </c>
      <c r="V974" s="4">
        <f t="shared" si="142"/>
        <v>3.2528721844866464E-3</v>
      </c>
      <c r="W974">
        <f t="shared" si="143"/>
        <v>1</v>
      </c>
      <c r="X974">
        <f t="shared" si="144"/>
        <v>0</v>
      </c>
      <c r="Y974">
        <f t="shared" si="145"/>
        <v>0</v>
      </c>
    </row>
    <row r="975" spans="1:25" x14ac:dyDescent="0.25">
      <c r="A975" t="s">
        <v>1036</v>
      </c>
      <c r="B975" s="1">
        <v>45733</v>
      </c>
      <c r="C975" t="s">
        <v>52</v>
      </c>
      <c r="D975" t="s">
        <v>16</v>
      </c>
      <c r="E975" t="s">
        <v>61</v>
      </c>
      <c r="F975" t="s">
        <v>66</v>
      </c>
      <c r="G975">
        <v>4</v>
      </c>
      <c r="H975">
        <v>3874.92</v>
      </c>
      <c r="I975">
        <v>0.16</v>
      </c>
      <c r="J975">
        <v>13019.73</v>
      </c>
      <c r="K975" t="s">
        <v>33</v>
      </c>
      <c r="L975" t="s">
        <v>20</v>
      </c>
      <c r="M975" t="s">
        <v>30</v>
      </c>
      <c r="N975" t="s">
        <v>37</v>
      </c>
      <c r="O975">
        <f t="shared" si="137"/>
        <v>15499.68</v>
      </c>
      <c r="P975">
        <f t="shared" si="138"/>
        <v>13019.7312</v>
      </c>
      <c r="Q975">
        <f t="shared" si="139"/>
        <v>1802015.0199999986</v>
      </c>
      <c r="T975">
        <f t="shared" si="140"/>
        <v>6400.6183730158691</v>
      </c>
      <c r="U975">
        <f t="shared" si="141"/>
        <v>2479.9488000000001</v>
      </c>
      <c r="V975" s="4">
        <f t="shared" si="142"/>
        <v>4.1291175043613798E-3</v>
      </c>
      <c r="W975">
        <f t="shared" si="143"/>
        <v>0</v>
      </c>
      <c r="X975">
        <f t="shared" si="144"/>
        <v>1</v>
      </c>
      <c r="Y975">
        <f t="shared" si="145"/>
        <v>0</v>
      </c>
    </row>
    <row r="976" spans="1:25" x14ac:dyDescent="0.25">
      <c r="A976" t="s">
        <v>1037</v>
      </c>
      <c r="B976" s="1">
        <v>45714</v>
      </c>
      <c r="C976" t="s">
        <v>24</v>
      </c>
      <c r="D976" t="s">
        <v>16</v>
      </c>
      <c r="E976" t="s">
        <v>17</v>
      </c>
      <c r="F976" t="s">
        <v>18</v>
      </c>
      <c r="G976">
        <v>1</v>
      </c>
      <c r="H976">
        <v>624.67999999999995</v>
      </c>
      <c r="I976">
        <v>7.0000000000000007E-2</v>
      </c>
      <c r="J976">
        <v>580.95000000000005</v>
      </c>
      <c r="K976" t="s">
        <v>41</v>
      </c>
      <c r="L976" t="s">
        <v>29</v>
      </c>
      <c r="M976" t="s">
        <v>54</v>
      </c>
      <c r="N976" t="s">
        <v>22</v>
      </c>
      <c r="O976">
        <f t="shared" si="137"/>
        <v>624.67999999999995</v>
      </c>
      <c r="P976">
        <f t="shared" si="138"/>
        <v>580.9523999999999</v>
      </c>
      <c r="Q976">
        <f t="shared" si="139"/>
        <v>2058812.7634000003</v>
      </c>
      <c r="T976">
        <f t="shared" si="140"/>
        <v>7014.593770491806</v>
      </c>
      <c r="U976">
        <f t="shared" si="141"/>
        <v>43.727600000000052</v>
      </c>
      <c r="V976" s="4">
        <f t="shared" si="142"/>
        <v>1.120573733751681E-2</v>
      </c>
      <c r="W976">
        <f t="shared" si="143"/>
        <v>1</v>
      </c>
      <c r="X976">
        <f t="shared" si="144"/>
        <v>0</v>
      </c>
      <c r="Y976">
        <f t="shared" si="145"/>
        <v>0</v>
      </c>
    </row>
    <row r="977" spans="1:25" x14ac:dyDescent="0.25">
      <c r="A977" t="s">
        <v>1038</v>
      </c>
      <c r="B977" s="1">
        <v>45806</v>
      </c>
      <c r="C977" t="s">
        <v>48</v>
      </c>
      <c r="D977" t="s">
        <v>16</v>
      </c>
      <c r="E977" t="s">
        <v>99</v>
      </c>
      <c r="F977" t="s">
        <v>100</v>
      </c>
      <c r="G977">
        <v>1</v>
      </c>
      <c r="H977">
        <v>2127.35</v>
      </c>
      <c r="I977">
        <v>0.12</v>
      </c>
      <c r="J977">
        <v>1872.07</v>
      </c>
      <c r="K977" t="s">
        <v>58</v>
      </c>
      <c r="L977" t="s">
        <v>34</v>
      </c>
      <c r="M977" t="s">
        <v>21</v>
      </c>
      <c r="N977" t="s">
        <v>22</v>
      </c>
      <c r="O977">
        <f t="shared" si="137"/>
        <v>2127.35</v>
      </c>
      <c r="P977">
        <f t="shared" si="138"/>
        <v>1872.068</v>
      </c>
      <c r="Q977">
        <f t="shared" si="139"/>
        <v>2189601.9989000014</v>
      </c>
      <c r="T977">
        <f t="shared" si="140"/>
        <v>6557.4564173228364</v>
      </c>
      <c r="U977">
        <f t="shared" si="141"/>
        <v>255.28199999999993</v>
      </c>
      <c r="V977" s="4">
        <f t="shared" si="142"/>
        <v>5.6408207394175857E-3</v>
      </c>
      <c r="W977">
        <f t="shared" si="143"/>
        <v>1</v>
      </c>
      <c r="X977">
        <f t="shared" si="144"/>
        <v>0</v>
      </c>
      <c r="Y977">
        <f t="shared" si="145"/>
        <v>0</v>
      </c>
    </row>
    <row r="978" spans="1:25" x14ac:dyDescent="0.25">
      <c r="A978" t="s">
        <v>1039</v>
      </c>
      <c r="B978" s="1">
        <v>45821</v>
      </c>
      <c r="C978" t="s">
        <v>15</v>
      </c>
      <c r="D978" t="s">
        <v>16</v>
      </c>
      <c r="E978" t="s">
        <v>49</v>
      </c>
      <c r="F978" t="s">
        <v>50</v>
      </c>
      <c r="G978">
        <v>2</v>
      </c>
      <c r="H978">
        <v>1563.9</v>
      </c>
      <c r="I978">
        <v>0.23</v>
      </c>
      <c r="J978">
        <v>2408.41</v>
      </c>
      <c r="K978" t="s">
        <v>41</v>
      </c>
      <c r="L978" t="s">
        <v>20</v>
      </c>
      <c r="M978" t="s">
        <v>21</v>
      </c>
      <c r="N978" t="s">
        <v>22</v>
      </c>
      <c r="O978">
        <f t="shared" si="137"/>
        <v>3127.8</v>
      </c>
      <c r="P978">
        <f t="shared" si="138"/>
        <v>2408.4060000000004</v>
      </c>
      <c r="Q978">
        <f t="shared" si="139"/>
        <v>1954015.6870999979</v>
      </c>
      <c r="T978">
        <f t="shared" si="140"/>
        <v>6400.6183730158691</v>
      </c>
      <c r="U978">
        <f t="shared" si="141"/>
        <v>719.39399999999978</v>
      </c>
      <c r="V978" s="4">
        <f t="shared" si="142"/>
        <v>1.470682268687256E-2</v>
      </c>
      <c r="W978">
        <f t="shared" si="143"/>
        <v>1</v>
      </c>
      <c r="X978">
        <f t="shared" si="144"/>
        <v>0</v>
      </c>
      <c r="Y978">
        <f t="shared" si="145"/>
        <v>0</v>
      </c>
    </row>
    <row r="979" spans="1:25" x14ac:dyDescent="0.25">
      <c r="A979" t="s">
        <v>1040</v>
      </c>
      <c r="B979" s="1">
        <v>45741</v>
      </c>
      <c r="C979" t="s">
        <v>48</v>
      </c>
      <c r="D979" t="s">
        <v>16</v>
      </c>
      <c r="E979" t="s">
        <v>99</v>
      </c>
      <c r="F979" t="s">
        <v>111</v>
      </c>
      <c r="G979">
        <v>5</v>
      </c>
      <c r="H979">
        <v>124.57</v>
      </c>
      <c r="I979">
        <v>0.13</v>
      </c>
      <c r="J979">
        <v>541.88</v>
      </c>
      <c r="K979" t="s">
        <v>33</v>
      </c>
      <c r="L979" t="s">
        <v>29</v>
      </c>
      <c r="M979" t="s">
        <v>30</v>
      </c>
      <c r="N979" t="s">
        <v>22</v>
      </c>
      <c r="O979">
        <f t="shared" si="137"/>
        <v>622.84999999999991</v>
      </c>
      <c r="P979">
        <f t="shared" si="138"/>
        <v>541.87949999999989</v>
      </c>
      <c r="Q979">
        <f t="shared" si="139"/>
        <v>2189601.9989000014</v>
      </c>
      <c r="T979">
        <f t="shared" si="140"/>
        <v>7014.593770491806</v>
      </c>
      <c r="U979">
        <f t="shared" si="141"/>
        <v>80.970500000000015</v>
      </c>
      <c r="V979" s="4">
        <f t="shared" si="142"/>
        <v>0.10435899494260256</v>
      </c>
      <c r="W979">
        <f t="shared" si="143"/>
        <v>1</v>
      </c>
      <c r="X979">
        <f t="shared" si="144"/>
        <v>0</v>
      </c>
      <c r="Y979">
        <f t="shared" si="145"/>
        <v>0</v>
      </c>
    </row>
    <row r="980" spans="1:25" x14ac:dyDescent="0.25">
      <c r="A980" t="s">
        <v>1041</v>
      </c>
      <c r="B980" s="1">
        <v>45708</v>
      </c>
      <c r="C980" t="s">
        <v>36</v>
      </c>
      <c r="D980" t="s">
        <v>16</v>
      </c>
      <c r="E980" t="s">
        <v>17</v>
      </c>
      <c r="F980" t="s">
        <v>18</v>
      </c>
      <c r="G980">
        <v>2</v>
      </c>
      <c r="H980">
        <v>4347.68</v>
      </c>
      <c r="I980">
        <v>0.03</v>
      </c>
      <c r="J980">
        <v>8434.5</v>
      </c>
      <c r="K980" t="s">
        <v>33</v>
      </c>
      <c r="L980" t="s">
        <v>20</v>
      </c>
      <c r="M980" t="s">
        <v>54</v>
      </c>
      <c r="N980" t="s">
        <v>22</v>
      </c>
      <c r="O980">
        <f t="shared" si="137"/>
        <v>8695.36</v>
      </c>
      <c r="P980">
        <f t="shared" si="138"/>
        <v>8434.4992000000002</v>
      </c>
      <c r="Q980">
        <f t="shared" si="139"/>
        <v>2058812.7634000003</v>
      </c>
      <c r="T980">
        <f t="shared" si="140"/>
        <v>6400.6183730158691</v>
      </c>
      <c r="U980">
        <f t="shared" si="141"/>
        <v>260.86080000000038</v>
      </c>
      <c r="V980" s="4">
        <f t="shared" si="142"/>
        <v>6.900231847790085E-4</v>
      </c>
      <c r="W980">
        <f t="shared" si="143"/>
        <v>1</v>
      </c>
      <c r="X980">
        <f t="shared" si="144"/>
        <v>0</v>
      </c>
      <c r="Y980">
        <f t="shared" si="145"/>
        <v>0</v>
      </c>
    </row>
    <row r="981" spans="1:25" x14ac:dyDescent="0.25">
      <c r="A981" t="s">
        <v>1042</v>
      </c>
      <c r="B981" s="1">
        <v>45822</v>
      </c>
      <c r="C981" t="s">
        <v>52</v>
      </c>
      <c r="D981" t="s">
        <v>39</v>
      </c>
      <c r="E981" t="s">
        <v>61</v>
      </c>
      <c r="F981" t="s">
        <v>62</v>
      </c>
      <c r="G981">
        <v>4</v>
      </c>
      <c r="H981">
        <v>1076.26</v>
      </c>
      <c r="I981">
        <v>0.02</v>
      </c>
      <c r="J981">
        <v>4218.9399999999996</v>
      </c>
      <c r="K981" t="s">
        <v>46</v>
      </c>
      <c r="L981" t="s">
        <v>34</v>
      </c>
      <c r="M981" t="s">
        <v>21</v>
      </c>
      <c r="N981" t="s">
        <v>22</v>
      </c>
      <c r="O981">
        <f t="shared" si="137"/>
        <v>4305.04</v>
      </c>
      <c r="P981">
        <f t="shared" si="138"/>
        <v>4218.9391999999998</v>
      </c>
      <c r="Q981">
        <f t="shared" si="139"/>
        <v>1802015.0199999986</v>
      </c>
      <c r="T981">
        <f t="shared" si="140"/>
        <v>6557.4564173228364</v>
      </c>
      <c r="U981">
        <f t="shared" si="141"/>
        <v>86.100800000000163</v>
      </c>
      <c r="V981" s="4">
        <f t="shared" si="142"/>
        <v>1.8582870310148106E-3</v>
      </c>
      <c r="W981">
        <f t="shared" si="143"/>
        <v>1</v>
      </c>
      <c r="X981">
        <f t="shared" si="144"/>
        <v>0</v>
      </c>
      <c r="Y981">
        <f t="shared" si="145"/>
        <v>0</v>
      </c>
    </row>
    <row r="982" spans="1:25" x14ac:dyDescent="0.25">
      <c r="A982" t="s">
        <v>1043</v>
      </c>
      <c r="B982" s="1">
        <v>45675</v>
      </c>
      <c r="C982" t="s">
        <v>36</v>
      </c>
      <c r="D982" t="s">
        <v>39</v>
      </c>
      <c r="E982" t="s">
        <v>49</v>
      </c>
      <c r="F982" t="s">
        <v>50</v>
      </c>
      <c r="G982">
        <v>3</v>
      </c>
      <c r="H982">
        <v>947.5</v>
      </c>
      <c r="I982">
        <v>0.17</v>
      </c>
      <c r="J982">
        <v>2359.2800000000002</v>
      </c>
      <c r="K982" t="s">
        <v>41</v>
      </c>
      <c r="L982" t="s">
        <v>20</v>
      </c>
      <c r="M982" t="s">
        <v>21</v>
      </c>
      <c r="N982" t="s">
        <v>59</v>
      </c>
      <c r="O982">
        <f t="shared" si="137"/>
        <v>2842.5</v>
      </c>
      <c r="P982">
        <f t="shared" si="138"/>
        <v>2359.2750000000001</v>
      </c>
      <c r="Q982">
        <f t="shared" si="139"/>
        <v>1954015.6870999979</v>
      </c>
      <c r="T982">
        <f t="shared" si="140"/>
        <v>6400.6183730158691</v>
      </c>
      <c r="U982">
        <f t="shared" si="141"/>
        <v>483.22499999999991</v>
      </c>
      <c r="V982" s="4">
        <f t="shared" si="142"/>
        <v>1.7941952506596307E-2</v>
      </c>
      <c r="W982">
        <f t="shared" si="143"/>
        <v>0</v>
      </c>
      <c r="X982">
        <f t="shared" si="144"/>
        <v>0</v>
      </c>
      <c r="Y982">
        <f t="shared" si="145"/>
        <v>0</v>
      </c>
    </row>
    <row r="983" spans="1:25" x14ac:dyDescent="0.25">
      <c r="A983" t="s">
        <v>1044</v>
      </c>
      <c r="B983" s="1">
        <v>45751</v>
      </c>
      <c r="C983" t="s">
        <v>52</v>
      </c>
      <c r="D983" t="s">
        <v>39</v>
      </c>
      <c r="E983" t="s">
        <v>17</v>
      </c>
      <c r="F983" t="s">
        <v>32</v>
      </c>
      <c r="G983">
        <v>4</v>
      </c>
      <c r="H983">
        <v>2224.0100000000002</v>
      </c>
      <c r="I983">
        <v>0.11</v>
      </c>
      <c r="J983">
        <v>7917.48</v>
      </c>
      <c r="K983" t="s">
        <v>19</v>
      </c>
      <c r="L983" t="s">
        <v>29</v>
      </c>
      <c r="M983" t="s">
        <v>21</v>
      </c>
      <c r="N983" t="s">
        <v>88</v>
      </c>
      <c r="O983">
        <f t="shared" si="137"/>
        <v>8896.0400000000009</v>
      </c>
      <c r="P983">
        <f t="shared" si="138"/>
        <v>7917.4756000000007</v>
      </c>
      <c r="Q983">
        <f t="shared" si="139"/>
        <v>2058812.7634000003</v>
      </c>
      <c r="T983">
        <f t="shared" si="140"/>
        <v>7014.593770491806</v>
      </c>
      <c r="U983">
        <f t="shared" si="141"/>
        <v>978.56440000000021</v>
      </c>
      <c r="V983" s="4">
        <f t="shared" si="142"/>
        <v>4.9460209261649006E-3</v>
      </c>
      <c r="W983">
        <f t="shared" si="143"/>
        <v>0</v>
      </c>
      <c r="X983">
        <f t="shared" si="144"/>
        <v>0</v>
      </c>
      <c r="Y983">
        <f t="shared" si="145"/>
        <v>1</v>
      </c>
    </row>
    <row r="984" spans="1:25" x14ac:dyDescent="0.25">
      <c r="A984" t="s">
        <v>1045</v>
      </c>
      <c r="B984" s="1">
        <v>45663</v>
      </c>
      <c r="C984" t="s">
        <v>36</v>
      </c>
      <c r="D984" t="s">
        <v>16</v>
      </c>
      <c r="E984" t="s">
        <v>27</v>
      </c>
      <c r="F984" t="s">
        <v>79</v>
      </c>
      <c r="G984">
        <v>2</v>
      </c>
      <c r="H984">
        <v>2879</v>
      </c>
      <c r="I984">
        <v>0.09</v>
      </c>
      <c r="J984">
        <v>5239.78</v>
      </c>
      <c r="K984" t="s">
        <v>41</v>
      </c>
      <c r="L984" t="s">
        <v>34</v>
      </c>
      <c r="M984" t="s">
        <v>21</v>
      </c>
      <c r="N984" t="s">
        <v>22</v>
      </c>
      <c r="O984">
        <f t="shared" si="137"/>
        <v>5758</v>
      </c>
      <c r="P984">
        <f t="shared" si="138"/>
        <v>5239.78</v>
      </c>
      <c r="Q984">
        <f t="shared" si="139"/>
        <v>1975775.7839999988</v>
      </c>
      <c r="T984">
        <f t="shared" si="140"/>
        <v>6557.4564173228364</v>
      </c>
      <c r="U984">
        <f t="shared" si="141"/>
        <v>518.22000000000025</v>
      </c>
      <c r="V984" s="4">
        <f t="shared" si="142"/>
        <v>3.126085446335533E-3</v>
      </c>
      <c r="W984">
        <f t="shared" si="143"/>
        <v>1</v>
      </c>
      <c r="X984">
        <f t="shared" si="144"/>
        <v>0</v>
      </c>
      <c r="Y984">
        <f t="shared" si="145"/>
        <v>0</v>
      </c>
    </row>
    <row r="985" spans="1:25" x14ac:dyDescent="0.25">
      <c r="A985" t="s">
        <v>1046</v>
      </c>
      <c r="B985" s="1">
        <v>45805</v>
      </c>
      <c r="C985" t="s">
        <v>36</v>
      </c>
      <c r="D985" t="s">
        <v>39</v>
      </c>
      <c r="E985" t="s">
        <v>17</v>
      </c>
      <c r="F985" t="s">
        <v>32</v>
      </c>
      <c r="G985">
        <v>5</v>
      </c>
      <c r="H985">
        <v>4150.76</v>
      </c>
      <c r="I985">
        <v>0.16</v>
      </c>
      <c r="J985">
        <v>17433.189999999999</v>
      </c>
      <c r="K985" t="s">
        <v>41</v>
      </c>
      <c r="L985" t="s">
        <v>34</v>
      </c>
      <c r="M985" t="s">
        <v>21</v>
      </c>
      <c r="N985" t="s">
        <v>22</v>
      </c>
      <c r="O985">
        <f t="shared" si="137"/>
        <v>20753.800000000003</v>
      </c>
      <c r="P985">
        <f t="shared" si="138"/>
        <v>17433.192000000003</v>
      </c>
      <c r="Q985">
        <f t="shared" si="139"/>
        <v>2058812.7634000003</v>
      </c>
      <c r="T985">
        <f t="shared" si="140"/>
        <v>6557.4564173228364</v>
      </c>
      <c r="U985">
        <f t="shared" si="141"/>
        <v>3320.6080000000002</v>
      </c>
      <c r="V985" s="4">
        <f t="shared" si="142"/>
        <v>3.8547157628964334E-3</v>
      </c>
      <c r="W985">
        <f t="shared" si="143"/>
        <v>1</v>
      </c>
      <c r="X985">
        <f t="shared" si="144"/>
        <v>0</v>
      </c>
      <c r="Y985">
        <f t="shared" si="145"/>
        <v>0</v>
      </c>
    </row>
    <row r="986" spans="1:25" x14ac:dyDescent="0.25">
      <c r="A986" t="s">
        <v>1047</v>
      </c>
      <c r="B986" s="1">
        <v>45764</v>
      </c>
      <c r="C986" t="s">
        <v>15</v>
      </c>
      <c r="D986" t="s">
        <v>39</v>
      </c>
      <c r="E986" t="s">
        <v>17</v>
      </c>
      <c r="F986" t="s">
        <v>44</v>
      </c>
      <c r="G986">
        <v>3</v>
      </c>
      <c r="H986">
        <v>1302.06</v>
      </c>
      <c r="I986">
        <v>0.05</v>
      </c>
      <c r="J986">
        <v>3710.87</v>
      </c>
      <c r="K986" t="s">
        <v>41</v>
      </c>
      <c r="L986" t="s">
        <v>20</v>
      </c>
      <c r="M986" t="s">
        <v>30</v>
      </c>
      <c r="N986" t="s">
        <v>22</v>
      </c>
      <c r="O986">
        <f t="shared" si="137"/>
        <v>3906.18</v>
      </c>
      <c r="P986">
        <f t="shared" si="138"/>
        <v>3710.8709999999996</v>
      </c>
      <c r="Q986">
        <f t="shared" si="139"/>
        <v>2058812.7634000003</v>
      </c>
      <c r="T986">
        <f t="shared" si="140"/>
        <v>6400.6183730158691</v>
      </c>
      <c r="U986">
        <f t="shared" si="141"/>
        <v>195.3090000000002</v>
      </c>
      <c r="V986" s="4">
        <f t="shared" si="142"/>
        <v>3.840068814033148E-3</v>
      </c>
      <c r="W986">
        <f t="shared" si="143"/>
        <v>1</v>
      </c>
      <c r="X986">
        <f t="shared" si="144"/>
        <v>0</v>
      </c>
      <c r="Y986">
        <f t="shared" si="145"/>
        <v>0</v>
      </c>
    </row>
    <row r="987" spans="1:25" x14ac:dyDescent="0.25">
      <c r="A987" t="s">
        <v>1048</v>
      </c>
      <c r="B987" s="1">
        <v>45670</v>
      </c>
      <c r="C987" t="s">
        <v>24</v>
      </c>
      <c r="D987" t="s">
        <v>39</v>
      </c>
      <c r="E987" t="s">
        <v>99</v>
      </c>
      <c r="F987" t="s">
        <v>120</v>
      </c>
      <c r="G987">
        <v>1</v>
      </c>
      <c r="H987">
        <v>3612.33</v>
      </c>
      <c r="I987">
        <v>0.05</v>
      </c>
      <c r="J987">
        <v>3431.71</v>
      </c>
      <c r="K987" t="s">
        <v>46</v>
      </c>
      <c r="L987" t="s">
        <v>29</v>
      </c>
      <c r="M987" t="s">
        <v>21</v>
      </c>
      <c r="N987" t="s">
        <v>37</v>
      </c>
      <c r="O987">
        <f t="shared" si="137"/>
        <v>3612.33</v>
      </c>
      <c r="P987">
        <f t="shared" si="138"/>
        <v>3431.7134999999998</v>
      </c>
      <c r="Q987">
        <f t="shared" si="139"/>
        <v>2189601.9989000014</v>
      </c>
      <c r="T987">
        <f t="shared" si="140"/>
        <v>7014.593770491806</v>
      </c>
      <c r="U987">
        <f t="shared" si="141"/>
        <v>180.61650000000009</v>
      </c>
      <c r="V987" s="4">
        <f t="shared" si="142"/>
        <v>1.3841481813677047E-3</v>
      </c>
      <c r="W987">
        <f t="shared" si="143"/>
        <v>0</v>
      </c>
      <c r="X987">
        <f t="shared" si="144"/>
        <v>1</v>
      </c>
      <c r="Y987">
        <f t="shared" si="145"/>
        <v>0</v>
      </c>
    </row>
    <row r="988" spans="1:25" x14ac:dyDescent="0.25">
      <c r="A988" t="s">
        <v>1049</v>
      </c>
      <c r="B988" s="1">
        <v>45727</v>
      </c>
      <c r="C988" t="s">
        <v>48</v>
      </c>
      <c r="D988" t="s">
        <v>16</v>
      </c>
      <c r="E988" t="s">
        <v>27</v>
      </c>
      <c r="F988" t="s">
        <v>79</v>
      </c>
      <c r="G988">
        <v>2</v>
      </c>
      <c r="H988">
        <v>2683.59</v>
      </c>
      <c r="I988">
        <v>0.03</v>
      </c>
      <c r="J988">
        <v>5206.16</v>
      </c>
      <c r="K988" t="s">
        <v>46</v>
      </c>
      <c r="L988" t="s">
        <v>29</v>
      </c>
      <c r="M988" t="s">
        <v>30</v>
      </c>
      <c r="N988" t="s">
        <v>22</v>
      </c>
      <c r="O988">
        <f t="shared" si="137"/>
        <v>5367.18</v>
      </c>
      <c r="P988">
        <f t="shared" si="138"/>
        <v>5206.1646000000001</v>
      </c>
      <c r="Q988">
        <f t="shared" si="139"/>
        <v>1975775.7839999988</v>
      </c>
      <c r="T988">
        <f t="shared" si="140"/>
        <v>7014.593770491806</v>
      </c>
      <c r="U988">
        <f t="shared" si="141"/>
        <v>161.01540000000023</v>
      </c>
      <c r="V988" s="4">
        <f t="shared" si="142"/>
        <v>1.1179054922696833E-3</v>
      </c>
      <c r="W988">
        <f t="shared" si="143"/>
        <v>1</v>
      </c>
      <c r="X988">
        <f t="shared" si="144"/>
        <v>0</v>
      </c>
      <c r="Y988">
        <f t="shared" si="145"/>
        <v>0</v>
      </c>
    </row>
    <row r="989" spans="1:25" x14ac:dyDescent="0.25">
      <c r="A989" t="s">
        <v>1050</v>
      </c>
      <c r="B989" s="1">
        <v>45703</v>
      </c>
      <c r="C989" t="s">
        <v>15</v>
      </c>
      <c r="D989" t="s">
        <v>39</v>
      </c>
      <c r="E989" t="s">
        <v>49</v>
      </c>
      <c r="F989" t="s">
        <v>50</v>
      </c>
      <c r="G989">
        <v>2</v>
      </c>
      <c r="H989">
        <v>343.33</v>
      </c>
      <c r="I989">
        <v>0.12</v>
      </c>
      <c r="J989">
        <v>604.26</v>
      </c>
      <c r="K989" t="s">
        <v>46</v>
      </c>
      <c r="L989" t="s">
        <v>20</v>
      </c>
      <c r="M989" t="s">
        <v>54</v>
      </c>
      <c r="N989" t="s">
        <v>22</v>
      </c>
      <c r="O989">
        <f t="shared" si="137"/>
        <v>686.66</v>
      </c>
      <c r="P989">
        <f t="shared" si="138"/>
        <v>604.26080000000002</v>
      </c>
      <c r="Q989">
        <f t="shared" si="139"/>
        <v>1954015.6870999979</v>
      </c>
      <c r="T989">
        <f t="shared" si="140"/>
        <v>6400.6183730158691</v>
      </c>
      <c r="U989">
        <f t="shared" si="141"/>
        <v>82.399199999999951</v>
      </c>
      <c r="V989" s="4">
        <f t="shared" si="142"/>
        <v>3.4951795648501441E-2</v>
      </c>
      <c r="W989">
        <f t="shared" si="143"/>
        <v>1</v>
      </c>
      <c r="X989">
        <f t="shared" si="144"/>
        <v>0</v>
      </c>
      <c r="Y989">
        <f t="shared" si="145"/>
        <v>0</v>
      </c>
    </row>
    <row r="990" spans="1:25" x14ac:dyDescent="0.25">
      <c r="A990" t="s">
        <v>1051</v>
      </c>
      <c r="B990" s="1">
        <v>45786</v>
      </c>
      <c r="C990" t="s">
        <v>52</v>
      </c>
      <c r="D990" t="s">
        <v>16</v>
      </c>
      <c r="E990" t="s">
        <v>17</v>
      </c>
      <c r="F990" t="s">
        <v>40</v>
      </c>
      <c r="G990">
        <v>5</v>
      </c>
      <c r="H990">
        <v>1976</v>
      </c>
      <c r="I990">
        <v>0.14000000000000001</v>
      </c>
      <c r="J990">
        <v>8496.7999999999993</v>
      </c>
      <c r="K990" t="s">
        <v>33</v>
      </c>
      <c r="L990" t="s">
        <v>34</v>
      </c>
      <c r="M990" t="s">
        <v>30</v>
      </c>
      <c r="N990" t="s">
        <v>22</v>
      </c>
      <c r="O990">
        <f t="shared" si="137"/>
        <v>9880</v>
      </c>
      <c r="P990">
        <f t="shared" si="138"/>
        <v>8496.7999999999993</v>
      </c>
      <c r="Q990">
        <f t="shared" si="139"/>
        <v>2058812.7634000003</v>
      </c>
      <c r="T990">
        <f t="shared" si="140"/>
        <v>6557.4564173228364</v>
      </c>
      <c r="U990">
        <f t="shared" si="141"/>
        <v>1383.2000000000007</v>
      </c>
      <c r="V990" s="4">
        <f t="shared" si="142"/>
        <v>7.0850202429149807E-3</v>
      </c>
      <c r="W990">
        <f t="shared" si="143"/>
        <v>1</v>
      </c>
      <c r="X990">
        <f t="shared" si="144"/>
        <v>0</v>
      </c>
      <c r="Y990">
        <f t="shared" si="145"/>
        <v>0</v>
      </c>
    </row>
    <row r="991" spans="1:25" x14ac:dyDescent="0.25">
      <c r="A991" t="s">
        <v>1052</v>
      </c>
      <c r="B991" s="1">
        <v>45673</v>
      </c>
      <c r="C991" t="s">
        <v>48</v>
      </c>
      <c r="D991" t="s">
        <v>16</v>
      </c>
      <c r="E991" t="s">
        <v>27</v>
      </c>
      <c r="F991" t="s">
        <v>79</v>
      </c>
      <c r="G991">
        <v>4</v>
      </c>
      <c r="H991">
        <v>281.33999999999997</v>
      </c>
      <c r="I991">
        <v>0.13</v>
      </c>
      <c r="J991">
        <v>979.06</v>
      </c>
      <c r="K991" t="s">
        <v>46</v>
      </c>
      <c r="L991" t="s">
        <v>20</v>
      </c>
      <c r="M991" t="s">
        <v>21</v>
      </c>
      <c r="N991" t="s">
        <v>22</v>
      </c>
      <c r="O991">
        <f t="shared" si="137"/>
        <v>1125.3599999999999</v>
      </c>
      <c r="P991">
        <f t="shared" si="138"/>
        <v>979.06319999999994</v>
      </c>
      <c r="Q991">
        <f t="shared" si="139"/>
        <v>1975775.7839999988</v>
      </c>
      <c r="T991">
        <f t="shared" si="140"/>
        <v>6400.6183730158691</v>
      </c>
      <c r="U991">
        <f t="shared" si="141"/>
        <v>146.29679999999996</v>
      </c>
      <c r="V991" s="4">
        <f t="shared" si="142"/>
        <v>4.6207435842752546E-2</v>
      </c>
      <c r="W991">
        <f t="shared" si="143"/>
        <v>1</v>
      </c>
      <c r="X991">
        <f t="shared" si="144"/>
        <v>0</v>
      </c>
      <c r="Y991">
        <f t="shared" si="145"/>
        <v>0</v>
      </c>
    </row>
    <row r="992" spans="1:25" x14ac:dyDescent="0.25">
      <c r="A992" t="s">
        <v>1053</v>
      </c>
      <c r="B992" s="1">
        <v>45811</v>
      </c>
      <c r="C992" t="s">
        <v>48</v>
      </c>
      <c r="D992" t="s">
        <v>16</v>
      </c>
      <c r="E992" t="s">
        <v>17</v>
      </c>
      <c r="F992" t="s">
        <v>18</v>
      </c>
      <c r="G992">
        <v>3</v>
      </c>
      <c r="H992">
        <v>1445.9</v>
      </c>
      <c r="I992">
        <v>0.19</v>
      </c>
      <c r="J992">
        <v>3513.54</v>
      </c>
      <c r="K992" t="s">
        <v>58</v>
      </c>
      <c r="L992" t="s">
        <v>34</v>
      </c>
      <c r="M992" t="s">
        <v>30</v>
      </c>
      <c r="N992" t="s">
        <v>22</v>
      </c>
      <c r="O992">
        <f t="shared" si="137"/>
        <v>4337.7000000000007</v>
      </c>
      <c r="P992">
        <f t="shared" si="138"/>
        <v>3513.5370000000007</v>
      </c>
      <c r="Q992">
        <f t="shared" si="139"/>
        <v>2058812.7634000003</v>
      </c>
      <c r="T992">
        <f t="shared" si="140"/>
        <v>6557.4564173228364</v>
      </c>
      <c r="U992">
        <f t="shared" si="141"/>
        <v>824.16300000000001</v>
      </c>
      <c r="V992" s="4">
        <f t="shared" si="142"/>
        <v>1.3140604467805518E-2</v>
      </c>
      <c r="W992">
        <f t="shared" si="143"/>
        <v>1</v>
      </c>
      <c r="X992">
        <f t="shared" si="144"/>
        <v>0</v>
      </c>
      <c r="Y992">
        <f t="shared" si="145"/>
        <v>0</v>
      </c>
    </row>
    <row r="993" spans="1:25" x14ac:dyDescent="0.25">
      <c r="A993" t="s">
        <v>1054</v>
      </c>
      <c r="B993" s="1">
        <v>45786</v>
      </c>
      <c r="C993" t="s">
        <v>36</v>
      </c>
      <c r="D993" t="s">
        <v>16</v>
      </c>
      <c r="E993" t="s">
        <v>99</v>
      </c>
      <c r="F993" t="s">
        <v>115</v>
      </c>
      <c r="G993">
        <v>3</v>
      </c>
      <c r="H993">
        <v>3512.64</v>
      </c>
      <c r="I993">
        <v>0.11</v>
      </c>
      <c r="J993">
        <v>9378.75</v>
      </c>
      <c r="K993" t="s">
        <v>58</v>
      </c>
      <c r="L993" t="s">
        <v>34</v>
      </c>
      <c r="M993" t="s">
        <v>21</v>
      </c>
      <c r="N993" t="s">
        <v>88</v>
      </c>
      <c r="O993">
        <f t="shared" si="137"/>
        <v>10537.92</v>
      </c>
      <c r="P993">
        <f t="shared" si="138"/>
        <v>9378.7487999999994</v>
      </c>
      <c r="Q993">
        <f t="shared" si="139"/>
        <v>2189601.9989000014</v>
      </c>
      <c r="T993">
        <f t="shared" si="140"/>
        <v>6557.4564173228364</v>
      </c>
      <c r="U993">
        <f t="shared" si="141"/>
        <v>1159.1712000000007</v>
      </c>
      <c r="V993" s="4">
        <f t="shared" si="142"/>
        <v>3.1315477817254263E-3</v>
      </c>
      <c r="W993">
        <f t="shared" si="143"/>
        <v>0</v>
      </c>
      <c r="X993">
        <f t="shared" si="144"/>
        <v>0</v>
      </c>
      <c r="Y993">
        <f t="shared" si="145"/>
        <v>1</v>
      </c>
    </row>
    <row r="994" spans="1:25" x14ac:dyDescent="0.25">
      <c r="A994" t="s">
        <v>1055</v>
      </c>
      <c r="B994" s="1">
        <v>45667</v>
      </c>
      <c r="C994" t="s">
        <v>24</v>
      </c>
      <c r="D994" t="s">
        <v>25</v>
      </c>
      <c r="E994" t="s">
        <v>27</v>
      </c>
      <c r="F994" t="s">
        <v>79</v>
      </c>
      <c r="G994">
        <v>1</v>
      </c>
      <c r="H994">
        <v>779.8</v>
      </c>
      <c r="I994">
        <v>0.25</v>
      </c>
      <c r="J994">
        <v>584.85</v>
      </c>
      <c r="K994" t="s">
        <v>19</v>
      </c>
      <c r="L994" t="s">
        <v>20</v>
      </c>
      <c r="M994" t="s">
        <v>21</v>
      </c>
      <c r="N994" t="s">
        <v>22</v>
      </c>
      <c r="O994">
        <f t="shared" si="137"/>
        <v>779.8</v>
      </c>
      <c r="P994">
        <f t="shared" si="138"/>
        <v>584.84999999999991</v>
      </c>
      <c r="Q994">
        <f t="shared" si="139"/>
        <v>1975775.7839999988</v>
      </c>
      <c r="T994">
        <f t="shared" si="140"/>
        <v>6400.6183730158691</v>
      </c>
      <c r="U994">
        <f t="shared" si="141"/>
        <v>194.95000000000005</v>
      </c>
      <c r="V994" s="4">
        <f t="shared" si="142"/>
        <v>3.205950243652219E-2</v>
      </c>
      <c r="W994">
        <f t="shared" si="143"/>
        <v>1</v>
      </c>
      <c r="X994">
        <f t="shared" si="144"/>
        <v>0</v>
      </c>
      <c r="Y994">
        <f t="shared" si="145"/>
        <v>0</v>
      </c>
    </row>
    <row r="995" spans="1:25" x14ac:dyDescent="0.25">
      <c r="A995" t="s">
        <v>1056</v>
      </c>
      <c r="B995" s="1">
        <v>45806</v>
      </c>
      <c r="C995" t="s">
        <v>15</v>
      </c>
      <c r="D995" t="s">
        <v>16</v>
      </c>
      <c r="E995" t="s">
        <v>17</v>
      </c>
      <c r="F995" t="s">
        <v>44</v>
      </c>
      <c r="G995">
        <v>1</v>
      </c>
      <c r="H995">
        <v>1372.47</v>
      </c>
      <c r="I995">
        <v>0.2</v>
      </c>
      <c r="J995">
        <v>1097.98</v>
      </c>
      <c r="K995" t="s">
        <v>33</v>
      </c>
      <c r="L995" t="s">
        <v>20</v>
      </c>
      <c r="M995" t="s">
        <v>54</v>
      </c>
      <c r="N995" t="s">
        <v>37</v>
      </c>
      <c r="O995">
        <f t="shared" si="137"/>
        <v>1372.47</v>
      </c>
      <c r="P995">
        <f t="shared" si="138"/>
        <v>1097.9760000000001</v>
      </c>
      <c r="Q995">
        <f t="shared" si="139"/>
        <v>2058812.7634000003</v>
      </c>
      <c r="T995">
        <f t="shared" si="140"/>
        <v>6400.6183730158691</v>
      </c>
      <c r="U995">
        <f t="shared" si="141"/>
        <v>274.49399999999991</v>
      </c>
      <c r="V995" s="4">
        <f t="shared" si="142"/>
        <v>1.4572267517687091E-2</v>
      </c>
      <c r="W995">
        <f t="shared" si="143"/>
        <v>0</v>
      </c>
      <c r="X995">
        <f t="shared" si="144"/>
        <v>1</v>
      </c>
      <c r="Y995">
        <f t="shared" si="145"/>
        <v>0</v>
      </c>
    </row>
    <row r="996" spans="1:25" x14ac:dyDescent="0.25">
      <c r="A996" t="s">
        <v>1057</v>
      </c>
      <c r="B996" s="1">
        <v>45666</v>
      </c>
      <c r="C996" t="s">
        <v>15</v>
      </c>
      <c r="D996" t="s">
        <v>25</v>
      </c>
      <c r="E996" t="s">
        <v>17</v>
      </c>
      <c r="F996" t="s">
        <v>32</v>
      </c>
      <c r="G996">
        <v>3</v>
      </c>
      <c r="H996">
        <v>3523.46</v>
      </c>
      <c r="I996">
        <v>0.23</v>
      </c>
      <c r="J996">
        <v>8139.19</v>
      </c>
      <c r="K996" t="s">
        <v>33</v>
      </c>
      <c r="L996" t="s">
        <v>34</v>
      </c>
      <c r="M996" t="s">
        <v>21</v>
      </c>
      <c r="N996" t="s">
        <v>22</v>
      </c>
      <c r="O996">
        <f t="shared" si="137"/>
        <v>10570.380000000001</v>
      </c>
      <c r="P996">
        <f t="shared" si="138"/>
        <v>8139.1926000000012</v>
      </c>
      <c r="Q996">
        <f t="shared" si="139"/>
        <v>2058812.7634000003</v>
      </c>
      <c r="T996">
        <f t="shared" si="140"/>
        <v>6557.4564173228364</v>
      </c>
      <c r="U996">
        <f t="shared" si="141"/>
        <v>2431.1873999999998</v>
      </c>
      <c r="V996" s="4">
        <f t="shared" si="142"/>
        <v>6.5276745017681485E-3</v>
      </c>
      <c r="W996">
        <f t="shared" si="143"/>
        <v>1</v>
      </c>
      <c r="X996">
        <f t="shared" si="144"/>
        <v>0</v>
      </c>
      <c r="Y996">
        <f t="shared" si="145"/>
        <v>0</v>
      </c>
    </row>
    <row r="997" spans="1:25" x14ac:dyDescent="0.25">
      <c r="A997" t="s">
        <v>1058</v>
      </c>
      <c r="B997" s="1">
        <v>45708</v>
      </c>
      <c r="C997" t="s">
        <v>36</v>
      </c>
      <c r="D997" t="s">
        <v>25</v>
      </c>
      <c r="E997" t="s">
        <v>99</v>
      </c>
      <c r="F997" t="s">
        <v>100</v>
      </c>
      <c r="G997">
        <v>4</v>
      </c>
      <c r="H997">
        <v>3374.35</v>
      </c>
      <c r="I997">
        <v>0.13</v>
      </c>
      <c r="J997">
        <v>11742.74</v>
      </c>
      <c r="K997" t="s">
        <v>41</v>
      </c>
      <c r="L997" t="s">
        <v>29</v>
      </c>
      <c r="M997" t="s">
        <v>54</v>
      </c>
      <c r="N997" t="s">
        <v>22</v>
      </c>
      <c r="O997">
        <f t="shared" si="137"/>
        <v>13497.4</v>
      </c>
      <c r="P997">
        <f t="shared" si="138"/>
        <v>11742.737999999999</v>
      </c>
      <c r="Q997">
        <f t="shared" si="139"/>
        <v>2189601.9989000014</v>
      </c>
      <c r="T997">
        <f t="shared" si="140"/>
        <v>7014.593770491806</v>
      </c>
      <c r="U997">
        <f t="shared" si="141"/>
        <v>1754.6620000000003</v>
      </c>
      <c r="V997" s="4">
        <f t="shared" si="142"/>
        <v>3.8525938328863342E-3</v>
      </c>
      <c r="W997">
        <f t="shared" si="143"/>
        <v>1</v>
      </c>
      <c r="X997">
        <f t="shared" si="144"/>
        <v>0</v>
      </c>
      <c r="Y997">
        <f t="shared" si="145"/>
        <v>0</v>
      </c>
    </row>
    <row r="998" spans="1:25" x14ac:dyDescent="0.25">
      <c r="A998" t="s">
        <v>1059</v>
      </c>
      <c r="B998" s="1">
        <v>45698</v>
      </c>
      <c r="C998" t="s">
        <v>48</v>
      </c>
      <c r="D998" t="s">
        <v>43</v>
      </c>
      <c r="E998" t="s">
        <v>99</v>
      </c>
      <c r="F998" t="s">
        <v>111</v>
      </c>
      <c r="G998">
        <v>3</v>
      </c>
      <c r="H998">
        <v>3854.39</v>
      </c>
      <c r="I998">
        <v>0.18</v>
      </c>
      <c r="J998">
        <v>9481.7999999999993</v>
      </c>
      <c r="K998" t="s">
        <v>19</v>
      </c>
      <c r="L998" t="s">
        <v>20</v>
      </c>
      <c r="M998" t="s">
        <v>30</v>
      </c>
      <c r="N998" t="s">
        <v>22</v>
      </c>
      <c r="O998">
        <f t="shared" si="137"/>
        <v>11563.17</v>
      </c>
      <c r="P998">
        <f t="shared" si="138"/>
        <v>9481.7993999999999</v>
      </c>
      <c r="Q998">
        <f t="shared" si="139"/>
        <v>2189601.9989000014</v>
      </c>
      <c r="T998">
        <f t="shared" si="140"/>
        <v>6400.6183730158691</v>
      </c>
      <c r="U998">
        <f t="shared" si="141"/>
        <v>2081.3706000000002</v>
      </c>
      <c r="V998" s="4">
        <f t="shared" si="142"/>
        <v>4.6699996627222471E-3</v>
      </c>
      <c r="W998">
        <f t="shared" si="143"/>
        <v>1</v>
      </c>
      <c r="X998">
        <f t="shared" si="144"/>
        <v>0</v>
      </c>
      <c r="Y998">
        <f t="shared" si="145"/>
        <v>0</v>
      </c>
    </row>
    <row r="999" spans="1:25" x14ac:dyDescent="0.25">
      <c r="A999" t="s">
        <v>1060</v>
      </c>
      <c r="B999" s="1">
        <v>45822</v>
      </c>
      <c r="C999" t="s">
        <v>24</v>
      </c>
      <c r="D999" t="s">
        <v>43</v>
      </c>
      <c r="E999" t="s">
        <v>61</v>
      </c>
      <c r="F999" t="s">
        <v>62</v>
      </c>
      <c r="G999">
        <v>2</v>
      </c>
      <c r="H999">
        <v>164.33</v>
      </c>
      <c r="I999">
        <v>0.05</v>
      </c>
      <c r="J999">
        <v>312.23</v>
      </c>
      <c r="K999" t="s">
        <v>41</v>
      </c>
      <c r="L999" t="s">
        <v>20</v>
      </c>
      <c r="M999" t="s">
        <v>30</v>
      </c>
      <c r="N999" t="s">
        <v>22</v>
      </c>
      <c r="O999">
        <f t="shared" si="137"/>
        <v>328.66</v>
      </c>
      <c r="P999">
        <f t="shared" si="138"/>
        <v>312.22700000000003</v>
      </c>
      <c r="Q999">
        <f t="shared" si="139"/>
        <v>1802015.0199999986</v>
      </c>
      <c r="T999">
        <f t="shared" si="140"/>
        <v>6400.6183730158691</v>
      </c>
      <c r="U999">
        <f t="shared" si="141"/>
        <v>16.432999999999993</v>
      </c>
      <c r="V999" s="4">
        <f t="shared" si="142"/>
        <v>3.0426580660865329E-2</v>
      </c>
      <c r="W999">
        <f t="shared" si="143"/>
        <v>1</v>
      </c>
      <c r="X999">
        <f t="shared" si="144"/>
        <v>0</v>
      </c>
      <c r="Y999">
        <f t="shared" si="145"/>
        <v>0</v>
      </c>
    </row>
    <row r="1000" spans="1:25" x14ac:dyDescent="0.25">
      <c r="A1000" t="s">
        <v>1061</v>
      </c>
      <c r="B1000" s="1">
        <v>45663</v>
      </c>
      <c r="C1000" t="s">
        <v>36</v>
      </c>
      <c r="D1000" t="s">
        <v>43</v>
      </c>
      <c r="E1000" t="s">
        <v>99</v>
      </c>
      <c r="F1000" t="s">
        <v>100</v>
      </c>
      <c r="G1000">
        <v>3</v>
      </c>
      <c r="H1000">
        <v>3826.39</v>
      </c>
      <c r="I1000">
        <v>0.08</v>
      </c>
      <c r="J1000">
        <v>10560.84</v>
      </c>
      <c r="K1000" t="s">
        <v>33</v>
      </c>
      <c r="L1000" t="s">
        <v>29</v>
      </c>
      <c r="M1000" t="s">
        <v>30</v>
      </c>
      <c r="N1000" t="s">
        <v>88</v>
      </c>
      <c r="O1000">
        <f t="shared" si="137"/>
        <v>11479.17</v>
      </c>
      <c r="P1000">
        <f t="shared" si="138"/>
        <v>10560.8364</v>
      </c>
      <c r="Q1000">
        <f t="shared" si="139"/>
        <v>2189601.9989000014</v>
      </c>
      <c r="T1000">
        <f t="shared" si="140"/>
        <v>7014.593770491806</v>
      </c>
      <c r="U1000">
        <f t="shared" si="141"/>
        <v>918.33359999999993</v>
      </c>
      <c r="V1000" s="4">
        <f t="shared" si="142"/>
        <v>2.0907434945209454E-3</v>
      </c>
      <c r="W1000">
        <f t="shared" si="143"/>
        <v>0</v>
      </c>
      <c r="X1000">
        <f t="shared" si="144"/>
        <v>0</v>
      </c>
      <c r="Y1000">
        <f t="shared" si="145"/>
        <v>1</v>
      </c>
    </row>
    <row r="1001" spans="1:25" x14ac:dyDescent="0.25">
      <c r="A1001" t="s">
        <v>1062</v>
      </c>
      <c r="B1001" s="1">
        <v>45780</v>
      </c>
      <c r="C1001" t="s">
        <v>52</v>
      </c>
      <c r="D1001" t="s">
        <v>43</v>
      </c>
      <c r="E1001" t="s">
        <v>17</v>
      </c>
      <c r="F1001" t="s">
        <v>44</v>
      </c>
      <c r="G1001">
        <v>4</v>
      </c>
      <c r="H1001">
        <v>4352.51</v>
      </c>
      <c r="I1001">
        <v>0.13</v>
      </c>
      <c r="J1001">
        <v>15146.73</v>
      </c>
      <c r="K1001" t="s">
        <v>46</v>
      </c>
      <c r="L1001" t="s">
        <v>34</v>
      </c>
      <c r="M1001" t="s">
        <v>30</v>
      </c>
      <c r="N1001" t="s">
        <v>22</v>
      </c>
      <c r="O1001">
        <f t="shared" si="137"/>
        <v>17410.04</v>
      </c>
      <c r="P1001">
        <f t="shared" si="138"/>
        <v>15146.7348</v>
      </c>
      <c r="Q1001">
        <f t="shared" si="139"/>
        <v>2058812.7634000003</v>
      </c>
      <c r="T1001">
        <f t="shared" si="140"/>
        <v>6557.4564173228364</v>
      </c>
      <c r="U1001">
        <f t="shared" si="141"/>
        <v>2263.3052000000007</v>
      </c>
      <c r="V1001" s="4">
        <f t="shared" si="142"/>
        <v>2.9867823393857798E-3</v>
      </c>
      <c r="W1001">
        <f t="shared" si="143"/>
        <v>1</v>
      </c>
      <c r="X1001">
        <f t="shared" si="144"/>
        <v>0</v>
      </c>
      <c r="Y1001">
        <f t="shared" si="145"/>
        <v>0</v>
      </c>
    </row>
    <row r="1002" spans="1:25" x14ac:dyDescent="0.25">
      <c r="A1002" t="s">
        <v>1063</v>
      </c>
      <c r="B1002" s="1">
        <v>45689</v>
      </c>
      <c r="C1002" t="s">
        <v>15</v>
      </c>
      <c r="D1002" t="s">
        <v>16</v>
      </c>
      <c r="E1002" t="s">
        <v>49</v>
      </c>
      <c r="F1002" t="s">
        <v>73</v>
      </c>
      <c r="G1002">
        <v>1</v>
      </c>
      <c r="H1002">
        <v>821.72</v>
      </c>
      <c r="I1002">
        <v>0.22</v>
      </c>
      <c r="J1002">
        <v>640.94000000000005</v>
      </c>
      <c r="K1002" t="s">
        <v>33</v>
      </c>
      <c r="L1002" t="s">
        <v>29</v>
      </c>
      <c r="M1002" t="s">
        <v>21</v>
      </c>
      <c r="N1002" t="s">
        <v>22</v>
      </c>
      <c r="O1002">
        <f t="shared" si="137"/>
        <v>821.72</v>
      </c>
      <c r="P1002">
        <f t="shared" si="138"/>
        <v>640.94159999999999</v>
      </c>
      <c r="Q1002">
        <f t="shared" si="139"/>
        <v>1954015.6870999979</v>
      </c>
      <c r="T1002">
        <f t="shared" si="140"/>
        <v>7014.593770491806</v>
      </c>
      <c r="U1002">
        <f t="shared" si="141"/>
        <v>180.77840000000003</v>
      </c>
      <c r="V1002" s="4">
        <f t="shared" si="142"/>
        <v>2.6773110061821544E-2</v>
      </c>
      <c r="W1002">
        <f t="shared" si="143"/>
        <v>1</v>
      </c>
      <c r="X1002">
        <f t="shared" si="144"/>
        <v>0</v>
      </c>
      <c r="Y1002">
        <f t="shared" si="145"/>
        <v>0</v>
      </c>
    </row>
    <row r="1003" spans="1:25" x14ac:dyDescent="0.25">
      <c r="A1003" t="s">
        <v>1064</v>
      </c>
      <c r="B1003" s="1">
        <v>45706</v>
      </c>
      <c r="C1003" t="s">
        <v>15</v>
      </c>
      <c r="D1003" t="s">
        <v>16</v>
      </c>
      <c r="E1003" t="s">
        <v>49</v>
      </c>
      <c r="F1003" t="s">
        <v>73</v>
      </c>
      <c r="G1003">
        <v>5</v>
      </c>
      <c r="H1003">
        <v>2317.94</v>
      </c>
      <c r="I1003">
        <v>7.0000000000000007E-2</v>
      </c>
      <c r="J1003">
        <v>10778.42</v>
      </c>
      <c r="K1003" t="s">
        <v>58</v>
      </c>
      <c r="L1003" t="s">
        <v>34</v>
      </c>
      <c r="M1003" t="s">
        <v>21</v>
      </c>
      <c r="N1003" t="s">
        <v>22</v>
      </c>
      <c r="O1003">
        <f t="shared" si="137"/>
        <v>11589.7</v>
      </c>
      <c r="P1003">
        <f t="shared" si="138"/>
        <v>10778.421</v>
      </c>
      <c r="Q1003">
        <f t="shared" si="139"/>
        <v>1954015.6870999979</v>
      </c>
      <c r="T1003">
        <f t="shared" si="140"/>
        <v>6557.4564173228364</v>
      </c>
      <c r="U1003">
        <f t="shared" si="141"/>
        <v>811.27900000000045</v>
      </c>
      <c r="V1003" s="4">
        <f t="shared" si="142"/>
        <v>3.0199228625417398E-3</v>
      </c>
      <c r="W1003">
        <f t="shared" si="143"/>
        <v>1</v>
      </c>
      <c r="X1003">
        <f t="shared" si="144"/>
        <v>0</v>
      </c>
      <c r="Y1003">
        <f t="shared" si="145"/>
        <v>0</v>
      </c>
    </row>
    <row r="1004" spans="1:25" x14ac:dyDescent="0.25">
      <c r="A1004" t="s">
        <v>1065</v>
      </c>
      <c r="B1004" s="1">
        <v>45684</v>
      </c>
      <c r="C1004" t="s">
        <v>48</v>
      </c>
      <c r="D1004" t="s">
        <v>16</v>
      </c>
      <c r="E1004" t="s">
        <v>61</v>
      </c>
      <c r="F1004" t="s">
        <v>75</v>
      </c>
      <c r="G1004">
        <v>5</v>
      </c>
      <c r="H1004">
        <v>1735.32</v>
      </c>
      <c r="I1004">
        <v>0.11</v>
      </c>
      <c r="J1004">
        <v>7722.17</v>
      </c>
      <c r="K1004" t="s">
        <v>33</v>
      </c>
      <c r="L1004" t="s">
        <v>34</v>
      </c>
      <c r="M1004" t="s">
        <v>30</v>
      </c>
      <c r="N1004" t="s">
        <v>22</v>
      </c>
      <c r="O1004">
        <f t="shared" si="137"/>
        <v>8676.6</v>
      </c>
      <c r="P1004">
        <f t="shared" si="138"/>
        <v>7722.1740000000009</v>
      </c>
      <c r="Q1004">
        <f t="shared" si="139"/>
        <v>1802015.0199999986</v>
      </c>
      <c r="T1004">
        <f t="shared" si="140"/>
        <v>6557.4564173228364</v>
      </c>
      <c r="U1004">
        <f t="shared" si="141"/>
        <v>954.42599999999948</v>
      </c>
      <c r="V1004" s="4">
        <f t="shared" si="142"/>
        <v>6.3388885047138289E-3</v>
      </c>
      <c r="W1004">
        <f t="shared" si="143"/>
        <v>1</v>
      </c>
      <c r="X1004">
        <f t="shared" si="144"/>
        <v>0</v>
      </c>
      <c r="Y1004">
        <f t="shared" si="145"/>
        <v>0</v>
      </c>
    </row>
    <row r="1005" spans="1:25" x14ac:dyDescent="0.25">
      <c r="A1005" t="s">
        <v>1066</v>
      </c>
      <c r="B1005" s="1">
        <v>45751</v>
      </c>
      <c r="C1005" t="s">
        <v>52</v>
      </c>
      <c r="D1005" t="s">
        <v>25</v>
      </c>
      <c r="E1005" t="s">
        <v>49</v>
      </c>
      <c r="F1005" t="s">
        <v>50</v>
      </c>
      <c r="G1005">
        <v>4</v>
      </c>
      <c r="H1005">
        <v>965.56</v>
      </c>
      <c r="I1005">
        <v>7.0000000000000007E-2</v>
      </c>
      <c r="J1005">
        <v>3591.88</v>
      </c>
      <c r="K1005" t="s">
        <v>46</v>
      </c>
      <c r="L1005" t="s">
        <v>20</v>
      </c>
      <c r="M1005" t="s">
        <v>21</v>
      </c>
      <c r="N1005" t="s">
        <v>22</v>
      </c>
      <c r="O1005">
        <f t="shared" si="137"/>
        <v>3862.24</v>
      </c>
      <c r="P1005">
        <f t="shared" si="138"/>
        <v>3591.8831999999998</v>
      </c>
      <c r="Q1005">
        <f t="shared" si="139"/>
        <v>1954015.6870999979</v>
      </c>
      <c r="T1005">
        <f t="shared" si="140"/>
        <v>6400.6183730158691</v>
      </c>
      <c r="U1005">
        <f t="shared" si="141"/>
        <v>270.35680000000002</v>
      </c>
      <c r="V1005" s="4">
        <f t="shared" si="142"/>
        <v>7.2496789427896769E-3</v>
      </c>
      <c r="W1005">
        <f t="shared" si="143"/>
        <v>1</v>
      </c>
      <c r="X1005">
        <f t="shared" si="144"/>
        <v>0</v>
      </c>
      <c r="Y1005">
        <f t="shared" si="145"/>
        <v>0</v>
      </c>
    </row>
    <row r="1006" spans="1:25" x14ac:dyDescent="0.25">
      <c r="A1006" t="s">
        <v>1067</v>
      </c>
      <c r="B1006" s="1">
        <v>45789</v>
      </c>
      <c r="C1006" t="s">
        <v>52</v>
      </c>
      <c r="D1006" t="s">
        <v>43</v>
      </c>
      <c r="E1006" t="s">
        <v>17</v>
      </c>
      <c r="F1006" t="s">
        <v>18</v>
      </c>
      <c r="G1006">
        <v>1</v>
      </c>
      <c r="H1006">
        <v>360.38</v>
      </c>
      <c r="I1006">
        <v>0.01</v>
      </c>
      <c r="J1006">
        <v>356.78</v>
      </c>
      <c r="K1006" t="s">
        <v>58</v>
      </c>
      <c r="L1006" t="s">
        <v>20</v>
      </c>
      <c r="M1006" t="s">
        <v>30</v>
      </c>
      <c r="N1006" t="s">
        <v>22</v>
      </c>
      <c r="O1006">
        <f t="shared" si="137"/>
        <v>360.38</v>
      </c>
      <c r="P1006">
        <f t="shared" si="138"/>
        <v>356.77620000000002</v>
      </c>
      <c r="Q1006">
        <f t="shared" si="139"/>
        <v>2058812.7634000003</v>
      </c>
      <c r="T1006">
        <f t="shared" si="140"/>
        <v>6400.6183730158691</v>
      </c>
      <c r="U1006">
        <f t="shared" si="141"/>
        <v>3.6037999999999784</v>
      </c>
      <c r="V1006" s="4">
        <f t="shared" si="142"/>
        <v>2.7748487707419949E-3</v>
      </c>
      <c r="W1006">
        <f t="shared" si="143"/>
        <v>1</v>
      </c>
      <c r="X1006">
        <f t="shared" si="144"/>
        <v>0</v>
      </c>
      <c r="Y1006">
        <f t="shared" si="145"/>
        <v>0</v>
      </c>
    </row>
    <row r="1007" spans="1:25" x14ac:dyDescent="0.25">
      <c r="A1007" t="s">
        <v>1068</v>
      </c>
      <c r="B1007" s="1">
        <v>45682</v>
      </c>
      <c r="C1007" t="s">
        <v>52</v>
      </c>
      <c r="D1007" t="s">
        <v>39</v>
      </c>
      <c r="E1007" t="s">
        <v>17</v>
      </c>
      <c r="F1007" t="s">
        <v>32</v>
      </c>
      <c r="G1007">
        <v>4</v>
      </c>
      <c r="H1007">
        <v>2020.35</v>
      </c>
      <c r="I1007">
        <v>0.03</v>
      </c>
      <c r="J1007">
        <v>7838.96</v>
      </c>
      <c r="K1007" t="s">
        <v>33</v>
      </c>
      <c r="L1007" t="s">
        <v>29</v>
      </c>
      <c r="M1007" t="s">
        <v>21</v>
      </c>
      <c r="N1007" t="s">
        <v>22</v>
      </c>
      <c r="O1007">
        <f t="shared" si="137"/>
        <v>8081.4</v>
      </c>
      <c r="P1007">
        <f t="shared" si="138"/>
        <v>7838.9579999999996</v>
      </c>
      <c r="Q1007">
        <f t="shared" si="139"/>
        <v>2058812.7634000003</v>
      </c>
      <c r="T1007">
        <f t="shared" si="140"/>
        <v>7014.593770491806</v>
      </c>
      <c r="U1007">
        <f t="shared" si="141"/>
        <v>242.44200000000001</v>
      </c>
      <c r="V1007" s="4">
        <f t="shared" si="142"/>
        <v>1.4848912317172768E-3</v>
      </c>
      <c r="W1007">
        <f t="shared" si="143"/>
        <v>1</v>
      </c>
      <c r="X1007">
        <f t="shared" si="144"/>
        <v>0</v>
      </c>
      <c r="Y1007">
        <f t="shared" si="145"/>
        <v>0</v>
      </c>
    </row>
    <row r="1008" spans="1:25" x14ac:dyDescent="0.25">
      <c r="A1008" t="s">
        <v>1069</v>
      </c>
      <c r="B1008" s="1">
        <v>45769</v>
      </c>
      <c r="C1008" t="s">
        <v>15</v>
      </c>
      <c r="D1008" t="s">
        <v>25</v>
      </c>
      <c r="E1008" t="s">
        <v>61</v>
      </c>
      <c r="F1008" t="s">
        <v>75</v>
      </c>
      <c r="G1008">
        <v>5</v>
      </c>
      <c r="H1008">
        <v>1511.1</v>
      </c>
      <c r="I1008">
        <v>0</v>
      </c>
      <c r="J1008">
        <v>7555.5</v>
      </c>
      <c r="K1008" t="s">
        <v>46</v>
      </c>
      <c r="L1008" t="s">
        <v>29</v>
      </c>
      <c r="M1008" t="s">
        <v>54</v>
      </c>
      <c r="N1008" t="s">
        <v>22</v>
      </c>
      <c r="O1008">
        <f t="shared" si="137"/>
        <v>7555.5</v>
      </c>
      <c r="P1008">
        <f t="shared" si="138"/>
        <v>7555.5</v>
      </c>
      <c r="Q1008">
        <f t="shared" si="139"/>
        <v>1802015.0199999986</v>
      </c>
      <c r="T1008">
        <f t="shared" si="140"/>
        <v>7014.593770491806</v>
      </c>
      <c r="U1008">
        <f t="shared" si="141"/>
        <v>0</v>
      </c>
      <c r="V1008" s="4">
        <f t="shared" si="142"/>
        <v>0</v>
      </c>
      <c r="W1008">
        <f t="shared" si="143"/>
        <v>1</v>
      </c>
      <c r="X1008">
        <f t="shared" si="144"/>
        <v>0</v>
      </c>
      <c r="Y1008">
        <f t="shared" si="145"/>
        <v>0</v>
      </c>
    </row>
    <row r="1009" spans="1:25" x14ac:dyDescent="0.25">
      <c r="A1009" t="s">
        <v>1070</v>
      </c>
      <c r="B1009" s="1">
        <v>45702</v>
      </c>
      <c r="C1009" t="s">
        <v>15</v>
      </c>
      <c r="D1009" t="s">
        <v>25</v>
      </c>
      <c r="E1009" t="s">
        <v>61</v>
      </c>
      <c r="F1009" t="s">
        <v>75</v>
      </c>
      <c r="G1009">
        <v>2</v>
      </c>
      <c r="H1009">
        <v>1727.56</v>
      </c>
      <c r="I1009">
        <v>0.11</v>
      </c>
      <c r="J1009">
        <v>3075.06</v>
      </c>
      <c r="K1009" t="s">
        <v>58</v>
      </c>
      <c r="L1009" t="s">
        <v>20</v>
      </c>
      <c r="M1009" t="s">
        <v>54</v>
      </c>
      <c r="N1009" t="s">
        <v>22</v>
      </c>
      <c r="O1009">
        <f t="shared" si="137"/>
        <v>3455.12</v>
      </c>
      <c r="P1009">
        <f t="shared" si="138"/>
        <v>3075.0567999999998</v>
      </c>
      <c r="Q1009">
        <f t="shared" si="139"/>
        <v>1802015.0199999986</v>
      </c>
      <c r="T1009">
        <f t="shared" si="140"/>
        <v>6400.6183730158691</v>
      </c>
      <c r="U1009">
        <f t="shared" si="141"/>
        <v>380.06320000000005</v>
      </c>
      <c r="V1009" s="4">
        <f t="shared" si="142"/>
        <v>6.367362059783741E-3</v>
      </c>
      <c r="W1009">
        <f t="shared" si="143"/>
        <v>1</v>
      </c>
      <c r="X1009">
        <f t="shared" si="144"/>
        <v>0</v>
      </c>
      <c r="Y1009">
        <f t="shared" si="145"/>
        <v>0</v>
      </c>
    </row>
    <row r="1010" spans="1:25" x14ac:dyDescent="0.25">
      <c r="A1010" t="s">
        <v>1071</v>
      </c>
      <c r="B1010" s="1">
        <v>45750</v>
      </c>
      <c r="C1010" t="s">
        <v>15</v>
      </c>
      <c r="D1010" t="s">
        <v>16</v>
      </c>
      <c r="E1010" t="s">
        <v>17</v>
      </c>
      <c r="F1010" t="s">
        <v>44</v>
      </c>
      <c r="G1010">
        <v>1</v>
      </c>
      <c r="H1010">
        <v>3010.63</v>
      </c>
      <c r="I1010">
        <v>0.24</v>
      </c>
      <c r="J1010">
        <v>2288.08</v>
      </c>
      <c r="K1010" t="s">
        <v>58</v>
      </c>
      <c r="L1010" t="s">
        <v>20</v>
      </c>
      <c r="M1010" t="s">
        <v>21</v>
      </c>
      <c r="N1010" t="s">
        <v>22</v>
      </c>
      <c r="O1010">
        <f t="shared" si="137"/>
        <v>3010.63</v>
      </c>
      <c r="P1010">
        <f t="shared" si="138"/>
        <v>2288.0788000000002</v>
      </c>
      <c r="Q1010">
        <f t="shared" si="139"/>
        <v>2058812.7634000003</v>
      </c>
      <c r="T1010">
        <f t="shared" si="140"/>
        <v>6400.6183730158691</v>
      </c>
      <c r="U1010">
        <f t="shared" si="141"/>
        <v>722.55119999999988</v>
      </c>
      <c r="V1010" s="4">
        <f t="shared" si="142"/>
        <v>7.9717534203804525E-3</v>
      </c>
      <c r="W1010">
        <f t="shared" si="143"/>
        <v>1</v>
      </c>
      <c r="X1010">
        <f t="shared" si="144"/>
        <v>0</v>
      </c>
      <c r="Y1010">
        <f t="shared" si="145"/>
        <v>0</v>
      </c>
    </row>
    <row r="1011" spans="1:25" x14ac:dyDescent="0.25">
      <c r="A1011" t="s">
        <v>1072</v>
      </c>
      <c r="B1011" s="1">
        <v>45795</v>
      </c>
      <c r="C1011" t="s">
        <v>24</v>
      </c>
      <c r="D1011" t="s">
        <v>43</v>
      </c>
      <c r="E1011" t="s">
        <v>61</v>
      </c>
      <c r="F1011" t="s">
        <v>92</v>
      </c>
      <c r="G1011">
        <v>5</v>
      </c>
      <c r="H1011">
        <v>3432.23</v>
      </c>
      <c r="I1011">
        <v>7.0000000000000007E-2</v>
      </c>
      <c r="J1011">
        <v>15959.87</v>
      </c>
      <c r="K1011" t="s">
        <v>58</v>
      </c>
      <c r="L1011" t="s">
        <v>20</v>
      </c>
      <c r="M1011" t="s">
        <v>54</v>
      </c>
      <c r="N1011" t="s">
        <v>88</v>
      </c>
      <c r="O1011">
        <f t="shared" si="137"/>
        <v>17161.150000000001</v>
      </c>
      <c r="P1011">
        <f t="shared" si="138"/>
        <v>15959.869500000001</v>
      </c>
      <c r="Q1011">
        <f t="shared" si="139"/>
        <v>1802015.0199999986</v>
      </c>
      <c r="T1011">
        <f t="shared" si="140"/>
        <v>6400.6183730158691</v>
      </c>
      <c r="U1011">
        <f t="shared" si="141"/>
        <v>1201.2805000000008</v>
      </c>
      <c r="V1011" s="4">
        <f t="shared" si="142"/>
        <v>2.039490360494489E-3</v>
      </c>
      <c r="W1011">
        <f t="shared" si="143"/>
        <v>0</v>
      </c>
      <c r="X1011">
        <f t="shared" si="144"/>
        <v>0</v>
      </c>
      <c r="Y1011">
        <f t="shared" si="145"/>
        <v>1</v>
      </c>
    </row>
    <row r="1012" spans="1:25" x14ac:dyDescent="0.25">
      <c r="A1012" t="s">
        <v>1073</v>
      </c>
      <c r="B1012" s="1">
        <v>45709</v>
      </c>
      <c r="C1012" t="s">
        <v>15</v>
      </c>
      <c r="D1012" t="s">
        <v>25</v>
      </c>
      <c r="E1012" t="s">
        <v>17</v>
      </c>
      <c r="F1012" t="s">
        <v>18</v>
      </c>
      <c r="G1012">
        <v>4</v>
      </c>
      <c r="H1012">
        <v>3700.59</v>
      </c>
      <c r="I1012">
        <v>0.25</v>
      </c>
      <c r="J1012">
        <v>11101.77</v>
      </c>
      <c r="K1012" t="s">
        <v>46</v>
      </c>
      <c r="L1012" t="s">
        <v>34</v>
      </c>
      <c r="M1012" t="s">
        <v>30</v>
      </c>
      <c r="N1012" t="s">
        <v>22</v>
      </c>
      <c r="O1012">
        <f t="shared" si="137"/>
        <v>14802.36</v>
      </c>
      <c r="P1012">
        <f t="shared" si="138"/>
        <v>11101.77</v>
      </c>
      <c r="Q1012">
        <f t="shared" si="139"/>
        <v>2058812.7634000003</v>
      </c>
      <c r="T1012">
        <f t="shared" si="140"/>
        <v>6557.4564173228364</v>
      </c>
      <c r="U1012">
        <f t="shared" si="141"/>
        <v>3700.59</v>
      </c>
      <c r="V1012" s="4">
        <f t="shared" si="142"/>
        <v>6.7556794997554442E-3</v>
      </c>
      <c r="W1012">
        <f t="shared" si="143"/>
        <v>1</v>
      </c>
      <c r="X1012">
        <f t="shared" si="144"/>
        <v>0</v>
      </c>
      <c r="Y1012">
        <f t="shared" si="145"/>
        <v>0</v>
      </c>
    </row>
    <row r="1013" spans="1:25" x14ac:dyDescent="0.25">
      <c r="A1013" t="s">
        <v>1074</v>
      </c>
      <c r="B1013" s="1">
        <v>45808</v>
      </c>
      <c r="C1013" t="s">
        <v>15</v>
      </c>
      <c r="D1013" t="s">
        <v>25</v>
      </c>
      <c r="E1013" t="s">
        <v>49</v>
      </c>
      <c r="F1013" t="s">
        <v>56</v>
      </c>
      <c r="G1013">
        <v>3</v>
      </c>
      <c r="H1013">
        <v>4467.72</v>
      </c>
      <c r="I1013">
        <v>0.19</v>
      </c>
      <c r="J1013">
        <v>10856.56</v>
      </c>
      <c r="K1013" t="s">
        <v>46</v>
      </c>
      <c r="L1013" t="s">
        <v>29</v>
      </c>
      <c r="M1013" t="s">
        <v>21</v>
      </c>
      <c r="N1013" t="s">
        <v>22</v>
      </c>
      <c r="O1013">
        <f t="shared" si="137"/>
        <v>13403.16</v>
      </c>
      <c r="P1013">
        <f t="shared" si="138"/>
        <v>10856.559600000001</v>
      </c>
      <c r="Q1013">
        <f t="shared" si="139"/>
        <v>1954015.6870999979</v>
      </c>
      <c r="T1013">
        <f t="shared" si="140"/>
        <v>7014.593770491806</v>
      </c>
      <c r="U1013">
        <f t="shared" si="141"/>
        <v>2546.6003999999994</v>
      </c>
      <c r="V1013" s="4">
        <f t="shared" si="142"/>
        <v>4.2527284610494832E-3</v>
      </c>
      <c r="W1013">
        <f t="shared" si="143"/>
        <v>1</v>
      </c>
      <c r="X1013">
        <f t="shared" si="144"/>
        <v>0</v>
      </c>
      <c r="Y1013">
        <f t="shared" si="145"/>
        <v>0</v>
      </c>
    </row>
    <row r="1014" spans="1:25" x14ac:dyDescent="0.25">
      <c r="A1014" t="s">
        <v>1075</v>
      </c>
      <c r="B1014" s="1">
        <v>45731</v>
      </c>
      <c r="C1014" t="s">
        <v>52</v>
      </c>
      <c r="D1014" t="s">
        <v>25</v>
      </c>
      <c r="E1014" t="s">
        <v>27</v>
      </c>
      <c r="F1014" t="s">
        <v>79</v>
      </c>
      <c r="G1014">
        <v>2</v>
      </c>
      <c r="H1014">
        <v>1850.25</v>
      </c>
      <c r="I1014">
        <v>0.01</v>
      </c>
      <c r="J1014">
        <v>3663.49</v>
      </c>
      <c r="K1014" t="s">
        <v>41</v>
      </c>
      <c r="L1014" t="s">
        <v>20</v>
      </c>
      <c r="M1014" t="s">
        <v>21</v>
      </c>
      <c r="N1014" t="s">
        <v>22</v>
      </c>
      <c r="O1014">
        <f t="shared" si="137"/>
        <v>3700.5</v>
      </c>
      <c r="P1014">
        <f t="shared" si="138"/>
        <v>3663.4949999999999</v>
      </c>
      <c r="Q1014">
        <f t="shared" si="139"/>
        <v>1975775.7839999988</v>
      </c>
      <c r="T1014">
        <f t="shared" si="140"/>
        <v>6400.6183730158691</v>
      </c>
      <c r="U1014">
        <f t="shared" si="141"/>
        <v>37.005000000000109</v>
      </c>
      <c r="V1014" s="4">
        <f t="shared" si="142"/>
        <v>5.4046750439129846E-4</v>
      </c>
      <c r="W1014">
        <f t="shared" si="143"/>
        <v>1</v>
      </c>
      <c r="X1014">
        <f t="shared" si="144"/>
        <v>0</v>
      </c>
      <c r="Y1014">
        <f t="shared" si="145"/>
        <v>0</v>
      </c>
    </row>
    <row r="1015" spans="1:25" x14ac:dyDescent="0.25">
      <c r="A1015" t="s">
        <v>1076</v>
      </c>
      <c r="B1015" s="1">
        <v>45692</v>
      </c>
      <c r="C1015" t="s">
        <v>48</v>
      </c>
      <c r="D1015" t="s">
        <v>43</v>
      </c>
      <c r="E1015" t="s">
        <v>17</v>
      </c>
      <c r="F1015" t="s">
        <v>44</v>
      </c>
      <c r="G1015">
        <v>5</v>
      </c>
      <c r="H1015">
        <v>4506.18</v>
      </c>
      <c r="I1015">
        <v>0.11</v>
      </c>
      <c r="J1015">
        <v>20052.5</v>
      </c>
      <c r="K1015" t="s">
        <v>58</v>
      </c>
      <c r="L1015" t="s">
        <v>34</v>
      </c>
      <c r="M1015" t="s">
        <v>21</v>
      </c>
      <c r="N1015" t="s">
        <v>22</v>
      </c>
      <c r="O1015">
        <f t="shared" si="137"/>
        <v>22530.9</v>
      </c>
      <c r="P1015">
        <f t="shared" si="138"/>
        <v>20052.501</v>
      </c>
      <c r="Q1015">
        <f t="shared" si="139"/>
        <v>2058812.7634000003</v>
      </c>
      <c r="T1015">
        <f t="shared" si="140"/>
        <v>6557.4564173228364</v>
      </c>
      <c r="U1015">
        <f t="shared" si="141"/>
        <v>2478.3990000000013</v>
      </c>
      <c r="V1015" s="4">
        <f t="shared" si="142"/>
        <v>2.4410920114154339E-3</v>
      </c>
      <c r="W1015">
        <f t="shared" si="143"/>
        <v>1</v>
      </c>
      <c r="X1015">
        <f t="shared" si="144"/>
        <v>0</v>
      </c>
      <c r="Y1015">
        <f t="shared" si="145"/>
        <v>0</v>
      </c>
    </row>
    <row r="1016" spans="1:25" x14ac:dyDescent="0.25">
      <c r="A1016" t="s">
        <v>1077</v>
      </c>
      <c r="B1016" s="1">
        <v>45777</v>
      </c>
      <c r="C1016" t="s">
        <v>48</v>
      </c>
      <c r="D1016" t="s">
        <v>39</v>
      </c>
      <c r="E1016" t="s">
        <v>99</v>
      </c>
      <c r="F1016" t="s">
        <v>111</v>
      </c>
      <c r="G1016">
        <v>3</v>
      </c>
      <c r="H1016">
        <v>1615.68</v>
      </c>
      <c r="I1016">
        <v>0.01</v>
      </c>
      <c r="J1016">
        <v>4798.57</v>
      </c>
      <c r="K1016" t="s">
        <v>33</v>
      </c>
      <c r="L1016" t="s">
        <v>34</v>
      </c>
      <c r="M1016" t="s">
        <v>21</v>
      </c>
      <c r="N1016" t="s">
        <v>88</v>
      </c>
      <c r="O1016">
        <f t="shared" si="137"/>
        <v>4847.04</v>
      </c>
      <c r="P1016">
        <f t="shared" si="138"/>
        <v>4798.5695999999998</v>
      </c>
      <c r="Q1016">
        <f t="shared" si="139"/>
        <v>2189601.9989000014</v>
      </c>
      <c r="T1016">
        <f t="shared" si="140"/>
        <v>6557.4564173228364</v>
      </c>
      <c r="U1016">
        <f t="shared" si="141"/>
        <v>48.470400000000154</v>
      </c>
      <c r="V1016" s="4">
        <f t="shared" si="142"/>
        <v>6.189344424638542E-4</v>
      </c>
      <c r="W1016">
        <f t="shared" si="143"/>
        <v>0</v>
      </c>
      <c r="X1016">
        <f t="shared" si="144"/>
        <v>0</v>
      </c>
      <c r="Y1016">
        <f t="shared" si="145"/>
        <v>1</v>
      </c>
    </row>
    <row r="1017" spans="1:25" x14ac:dyDescent="0.25">
      <c r="A1017" t="s">
        <v>1078</v>
      </c>
      <c r="B1017" s="1">
        <v>45777</v>
      </c>
      <c r="C1017" t="s">
        <v>48</v>
      </c>
      <c r="D1017" t="s">
        <v>43</v>
      </c>
      <c r="E1017" t="s">
        <v>17</v>
      </c>
      <c r="F1017" t="s">
        <v>40</v>
      </c>
      <c r="G1017">
        <v>3</v>
      </c>
      <c r="H1017">
        <v>639.92999999999995</v>
      </c>
      <c r="I1017">
        <v>0</v>
      </c>
      <c r="J1017">
        <v>1919.79</v>
      </c>
      <c r="K1017" t="s">
        <v>33</v>
      </c>
      <c r="L1017" t="s">
        <v>34</v>
      </c>
      <c r="M1017" t="s">
        <v>21</v>
      </c>
      <c r="N1017" t="s">
        <v>22</v>
      </c>
      <c r="O1017">
        <f t="shared" si="137"/>
        <v>1919.79</v>
      </c>
      <c r="P1017">
        <f t="shared" si="138"/>
        <v>1919.79</v>
      </c>
      <c r="Q1017">
        <f t="shared" si="139"/>
        <v>2058812.7634000003</v>
      </c>
      <c r="T1017">
        <f t="shared" si="140"/>
        <v>6557.4564173228364</v>
      </c>
      <c r="U1017">
        <f t="shared" si="141"/>
        <v>0</v>
      </c>
      <c r="V1017" s="4">
        <f t="shared" si="142"/>
        <v>0</v>
      </c>
      <c r="W1017">
        <f t="shared" si="143"/>
        <v>1</v>
      </c>
      <c r="X1017">
        <f t="shared" si="144"/>
        <v>0</v>
      </c>
      <c r="Y1017">
        <f t="shared" si="145"/>
        <v>0</v>
      </c>
    </row>
    <row r="1018" spans="1:25" x14ac:dyDescent="0.25">
      <c r="A1018" t="s">
        <v>1079</v>
      </c>
      <c r="B1018" s="1">
        <v>45805</v>
      </c>
      <c r="C1018" t="s">
        <v>36</v>
      </c>
      <c r="D1018" t="s">
        <v>16</v>
      </c>
      <c r="E1018" t="s">
        <v>61</v>
      </c>
      <c r="F1018" t="s">
        <v>66</v>
      </c>
      <c r="G1018">
        <v>2</v>
      </c>
      <c r="H1018">
        <v>1587.86</v>
      </c>
      <c r="I1018">
        <v>7.0000000000000007E-2</v>
      </c>
      <c r="J1018">
        <v>2953.42</v>
      </c>
      <c r="K1018" t="s">
        <v>33</v>
      </c>
      <c r="L1018" t="s">
        <v>29</v>
      </c>
      <c r="M1018" t="s">
        <v>30</v>
      </c>
      <c r="N1018" t="s">
        <v>22</v>
      </c>
      <c r="O1018">
        <f t="shared" si="137"/>
        <v>3175.72</v>
      </c>
      <c r="P1018">
        <f t="shared" si="138"/>
        <v>2953.4195999999997</v>
      </c>
      <c r="Q1018">
        <f t="shared" si="139"/>
        <v>1802015.0199999986</v>
      </c>
      <c r="T1018">
        <f t="shared" si="140"/>
        <v>7014.593770491806</v>
      </c>
      <c r="U1018">
        <f t="shared" si="141"/>
        <v>222.30040000000008</v>
      </c>
      <c r="V1018" s="4">
        <f t="shared" si="142"/>
        <v>4.4084491076039458E-3</v>
      </c>
      <c r="W1018">
        <f t="shared" si="143"/>
        <v>1</v>
      </c>
      <c r="X1018">
        <f t="shared" si="144"/>
        <v>0</v>
      </c>
      <c r="Y1018">
        <f t="shared" si="145"/>
        <v>0</v>
      </c>
    </row>
    <row r="1019" spans="1:25" x14ac:dyDescent="0.25">
      <c r="A1019" t="s">
        <v>1080</v>
      </c>
      <c r="B1019" s="1">
        <v>45799</v>
      </c>
      <c r="C1019" t="s">
        <v>36</v>
      </c>
      <c r="D1019" t="s">
        <v>16</v>
      </c>
      <c r="E1019" t="s">
        <v>61</v>
      </c>
      <c r="F1019" t="s">
        <v>66</v>
      </c>
      <c r="G1019">
        <v>4</v>
      </c>
      <c r="H1019">
        <v>1598.53</v>
      </c>
      <c r="I1019">
        <v>0.11</v>
      </c>
      <c r="J1019">
        <v>5690.77</v>
      </c>
      <c r="K1019" t="s">
        <v>58</v>
      </c>
      <c r="L1019" t="s">
        <v>20</v>
      </c>
      <c r="M1019" t="s">
        <v>21</v>
      </c>
      <c r="N1019" t="s">
        <v>22</v>
      </c>
      <c r="O1019">
        <f t="shared" si="137"/>
        <v>6394.12</v>
      </c>
      <c r="P1019">
        <f t="shared" si="138"/>
        <v>5690.7668000000003</v>
      </c>
      <c r="Q1019">
        <f t="shared" si="139"/>
        <v>1802015.0199999986</v>
      </c>
      <c r="T1019">
        <f t="shared" si="140"/>
        <v>6400.6183730158691</v>
      </c>
      <c r="U1019">
        <f t="shared" si="141"/>
        <v>703.35319999999956</v>
      </c>
      <c r="V1019" s="4">
        <f t="shared" si="142"/>
        <v>6.8813222147848345E-3</v>
      </c>
      <c r="W1019">
        <f t="shared" si="143"/>
        <v>1</v>
      </c>
      <c r="X1019">
        <f t="shared" si="144"/>
        <v>0</v>
      </c>
      <c r="Y1019">
        <f t="shared" si="145"/>
        <v>0</v>
      </c>
    </row>
    <row r="1020" spans="1:25" x14ac:dyDescent="0.25">
      <c r="A1020" t="s">
        <v>1081</v>
      </c>
      <c r="B1020" s="1">
        <v>45682</v>
      </c>
      <c r="C1020" t="s">
        <v>15</v>
      </c>
      <c r="D1020" t="s">
        <v>43</v>
      </c>
      <c r="E1020" t="s">
        <v>61</v>
      </c>
      <c r="F1020" t="s">
        <v>66</v>
      </c>
      <c r="G1020">
        <v>5</v>
      </c>
      <c r="H1020">
        <v>859.68</v>
      </c>
      <c r="I1020">
        <v>0.02</v>
      </c>
      <c r="J1020">
        <v>4212.43</v>
      </c>
      <c r="K1020" t="s">
        <v>33</v>
      </c>
      <c r="L1020" t="s">
        <v>29</v>
      </c>
      <c r="M1020" t="s">
        <v>30</v>
      </c>
      <c r="N1020" t="s">
        <v>59</v>
      </c>
      <c r="O1020">
        <f t="shared" si="137"/>
        <v>4298.3999999999996</v>
      </c>
      <c r="P1020">
        <f t="shared" si="138"/>
        <v>4212.4319999999998</v>
      </c>
      <c r="Q1020">
        <f t="shared" si="139"/>
        <v>1802015.0199999986</v>
      </c>
      <c r="T1020">
        <f t="shared" si="140"/>
        <v>7014.593770491806</v>
      </c>
      <c r="U1020">
        <f t="shared" si="141"/>
        <v>85.967999999999847</v>
      </c>
      <c r="V1020" s="4">
        <f t="shared" si="142"/>
        <v>2.3264470500651406E-3</v>
      </c>
      <c r="W1020">
        <f t="shared" si="143"/>
        <v>0</v>
      </c>
      <c r="X1020">
        <f t="shared" si="144"/>
        <v>0</v>
      </c>
      <c r="Y1020">
        <f t="shared" si="145"/>
        <v>0</v>
      </c>
    </row>
    <row r="1021" spans="1:25" x14ac:dyDescent="0.25">
      <c r="A1021" t="s">
        <v>1082</v>
      </c>
      <c r="B1021" s="1">
        <v>45811</v>
      </c>
      <c r="C1021" t="s">
        <v>36</v>
      </c>
      <c r="D1021" t="s">
        <v>25</v>
      </c>
      <c r="E1021" t="s">
        <v>61</v>
      </c>
      <c r="F1021" t="s">
        <v>92</v>
      </c>
      <c r="G1021">
        <v>2</v>
      </c>
      <c r="H1021">
        <v>257.47000000000003</v>
      </c>
      <c r="I1021">
        <v>0.23</v>
      </c>
      <c r="J1021">
        <v>396.5</v>
      </c>
      <c r="K1021" t="s">
        <v>58</v>
      </c>
      <c r="L1021" t="s">
        <v>34</v>
      </c>
      <c r="M1021" t="s">
        <v>54</v>
      </c>
      <c r="N1021" t="s">
        <v>22</v>
      </c>
      <c r="O1021">
        <f t="shared" si="137"/>
        <v>514.94000000000005</v>
      </c>
      <c r="P1021">
        <f t="shared" si="138"/>
        <v>396.50380000000007</v>
      </c>
      <c r="Q1021">
        <f t="shared" si="139"/>
        <v>1802015.0199999986</v>
      </c>
      <c r="T1021">
        <f t="shared" si="140"/>
        <v>6557.4564173228364</v>
      </c>
      <c r="U1021">
        <f t="shared" si="141"/>
        <v>118.43619999999999</v>
      </c>
      <c r="V1021" s="4">
        <f t="shared" si="142"/>
        <v>8.9330795820872333E-2</v>
      </c>
      <c r="W1021">
        <f t="shared" si="143"/>
        <v>1</v>
      </c>
      <c r="X1021">
        <f t="shared" si="144"/>
        <v>0</v>
      </c>
      <c r="Y1021">
        <f t="shared" si="145"/>
        <v>0</v>
      </c>
    </row>
    <row r="1022" spans="1:25" x14ac:dyDescent="0.25">
      <c r="A1022" t="s">
        <v>1083</v>
      </c>
      <c r="B1022" s="1">
        <v>45819</v>
      </c>
      <c r="C1022" t="s">
        <v>15</v>
      </c>
      <c r="D1022" t="s">
        <v>43</v>
      </c>
      <c r="E1022" t="s">
        <v>17</v>
      </c>
      <c r="F1022" t="s">
        <v>32</v>
      </c>
      <c r="G1022">
        <v>2</v>
      </c>
      <c r="H1022">
        <v>2863.15</v>
      </c>
      <c r="I1022">
        <v>0.17</v>
      </c>
      <c r="J1022">
        <v>4752.83</v>
      </c>
      <c r="K1022" t="s">
        <v>33</v>
      </c>
      <c r="L1022" t="s">
        <v>34</v>
      </c>
      <c r="M1022" t="s">
        <v>30</v>
      </c>
      <c r="N1022" t="s">
        <v>22</v>
      </c>
      <c r="O1022">
        <f t="shared" si="137"/>
        <v>5726.3</v>
      </c>
      <c r="P1022">
        <f t="shared" si="138"/>
        <v>4752.8289999999997</v>
      </c>
      <c r="Q1022">
        <f t="shared" si="139"/>
        <v>2058812.7634000003</v>
      </c>
      <c r="T1022">
        <f t="shared" si="140"/>
        <v>6557.4564173228364</v>
      </c>
      <c r="U1022">
        <f t="shared" si="141"/>
        <v>973.47100000000046</v>
      </c>
      <c r="V1022" s="4">
        <f t="shared" si="142"/>
        <v>5.9375163718282309E-3</v>
      </c>
      <c r="W1022">
        <f t="shared" si="143"/>
        <v>1</v>
      </c>
      <c r="X1022">
        <f t="shared" si="144"/>
        <v>0</v>
      </c>
      <c r="Y1022">
        <f t="shared" si="145"/>
        <v>0</v>
      </c>
    </row>
    <row r="1023" spans="1:25" x14ac:dyDescent="0.25">
      <c r="A1023" t="s">
        <v>1084</v>
      </c>
      <c r="B1023" s="1">
        <v>45691</v>
      </c>
      <c r="C1023" t="s">
        <v>52</v>
      </c>
      <c r="D1023" t="s">
        <v>25</v>
      </c>
      <c r="E1023" t="s">
        <v>61</v>
      </c>
      <c r="F1023" t="s">
        <v>66</v>
      </c>
      <c r="G1023">
        <v>2</v>
      </c>
      <c r="H1023">
        <v>1575.21</v>
      </c>
      <c r="I1023">
        <v>0.02</v>
      </c>
      <c r="J1023">
        <v>3087.41</v>
      </c>
      <c r="K1023" t="s">
        <v>41</v>
      </c>
      <c r="L1023" t="s">
        <v>29</v>
      </c>
      <c r="M1023" t="s">
        <v>21</v>
      </c>
      <c r="N1023" t="s">
        <v>22</v>
      </c>
      <c r="O1023">
        <f t="shared" si="137"/>
        <v>3150.42</v>
      </c>
      <c r="P1023">
        <f t="shared" si="138"/>
        <v>3087.4115999999999</v>
      </c>
      <c r="Q1023">
        <f t="shared" si="139"/>
        <v>1802015.0199999986</v>
      </c>
      <c r="T1023">
        <f t="shared" si="140"/>
        <v>7014.593770491806</v>
      </c>
      <c r="U1023">
        <f t="shared" si="141"/>
        <v>63.008400000000165</v>
      </c>
      <c r="V1023" s="4">
        <f t="shared" si="142"/>
        <v>1.2696719802439041E-3</v>
      </c>
      <c r="W1023">
        <f t="shared" si="143"/>
        <v>1</v>
      </c>
      <c r="X1023">
        <f t="shared" si="144"/>
        <v>0</v>
      </c>
      <c r="Y1023">
        <f t="shared" si="145"/>
        <v>0</v>
      </c>
    </row>
    <row r="1024" spans="1:25" x14ac:dyDescent="0.25">
      <c r="A1024" t="s">
        <v>1085</v>
      </c>
      <c r="B1024" s="1">
        <v>45720</v>
      </c>
      <c r="C1024" t="s">
        <v>24</v>
      </c>
      <c r="D1024" t="s">
        <v>39</v>
      </c>
      <c r="E1024" t="s">
        <v>49</v>
      </c>
      <c r="F1024" t="s">
        <v>50</v>
      </c>
      <c r="G1024">
        <v>4</v>
      </c>
      <c r="H1024">
        <v>3501.25</v>
      </c>
      <c r="I1024">
        <v>0.13</v>
      </c>
      <c r="J1024">
        <v>12184.35</v>
      </c>
      <c r="K1024" t="s">
        <v>19</v>
      </c>
      <c r="L1024" t="s">
        <v>29</v>
      </c>
      <c r="M1024" t="s">
        <v>21</v>
      </c>
      <c r="N1024" t="s">
        <v>22</v>
      </c>
      <c r="O1024">
        <f t="shared" si="137"/>
        <v>14005</v>
      </c>
      <c r="P1024">
        <f t="shared" si="138"/>
        <v>12184.35</v>
      </c>
      <c r="Q1024">
        <f t="shared" si="139"/>
        <v>1954015.6870999979</v>
      </c>
      <c r="T1024">
        <f t="shared" si="140"/>
        <v>7014.593770491806</v>
      </c>
      <c r="U1024">
        <f t="shared" si="141"/>
        <v>1820.6499999999996</v>
      </c>
      <c r="V1024" s="4">
        <f t="shared" si="142"/>
        <v>3.7129596572652622E-3</v>
      </c>
      <c r="W1024">
        <f t="shared" si="143"/>
        <v>1</v>
      </c>
      <c r="X1024">
        <f t="shared" si="144"/>
        <v>0</v>
      </c>
      <c r="Y1024">
        <f t="shared" si="145"/>
        <v>0</v>
      </c>
    </row>
    <row r="1025" spans="1:25" x14ac:dyDescent="0.25">
      <c r="A1025" t="s">
        <v>1086</v>
      </c>
      <c r="B1025" s="1">
        <v>45680</v>
      </c>
      <c r="C1025" t="s">
        <v>48</v>
      </c>
      <c r="D1025" t="s">
        <v>16</v>
      </c>
      <c r="E1025" t="s">
        <v>49</v>
      </c>
      <c r="F1025" t="s">
        <v>50</v>
      </c>
      <c r="G1025">
        <v>1</v>
      </c>
      <c r="H1025">
        <v>4571.54</v>
      </c>
      <c r="I1025">
        <v>0.01</v>
      </c>
      <c r="J1025">
        <v>4525.82</v>
      </c>
      <c r="K1025" t="s">
        <v>41</v>
      </c>
      <c r="L1025" t="s">
        <v>34</v>
      </c>
      <c r="M1025" t="s">
        <v>30</v>
      </c>
      <c r="N1025" t="s">
        <v>88</v>
      </c>
      <c r="O1025">
        <f t="shared" si="137"/>
        <v>4571.54</v>
      </c>
      <c r="P1025">
        <f t="shared" si="138"/>
        <v>4525.8245999999999</v>
      </c>
      <c r="Q1025">
        <f t="shared" si="139"/>
        <v>1954015.6870999979</v>
      </c>
      <c r="T1025">
        <f t="shared" si="140"/>
        <v>6557.4564173228364</v>
      </c>
      <c r="U1025">
        <f t="shared" si="141"/>
        <v>45.715400000000045</v>
      </c>
      <c r="V1025" s="4">
        <f t="shared" si="142"/>
        <v>2.1874466809871512E-4</v>
      </c>
      <c r="W1025">
        <f t="shared" si="143"/>
        <v>0</v>
      </c>
      <c r="X1025">
        <f t="shared" si="144"/>
        <v>0</v>
      </c>
      <c r="Y1025">
        <f t="shared" si="145"/>
        <v>1</v>
      </c>
    </row>
    <row r="1026" spans="1:25" x14ac:dyDescent="0.25">
      <c r="A1026" t="s">
        <v>1087</v>
      </c>
      <c r="B1026" s="1">
        <v>45772</v>
      </c>
      <c r="C1026" t="s">
        <v>52</v>
      </c>
      <c r="D1026" t="s">
        <v>39</v>
      </c>
      <c r="E1026" t="s">
        <v>27</v>
      </c>
      <c r="F1026" t="s">
        <v>28</v>
      </c>
      <c r="G1026">
        <v>3</v>
      </c>
      <c r="H1026">
        <v>723.65</v>
      </c>
      <c r="I1026">
        <v>0.14000000000000001</v>
      </c>
      <c r="J1026">
        <v>1867.02</v>
      </c>
      <c r="K1026" t="s">
        <v>33</v>
      </c>
      <c r="L1026" t="s">
        <v>29</v>
      </c>
      <c r="M1026" t="s">
        <v>21</v>
      </c>
      <c r="N1026" t="s">
        <v>22</v>
      </c>
      <c r="O1026">
        <f t="shared" ref="O1026:O1089" si="146">G:G*H:H</f>
        <v>2170.9499999999998</v>
      </c>
      <c r="P1026">
        <f t="shared" ref="P1026:P1089" si="147">O:O*(1-I:I)</f>
        <v>1867.0169999999998</v>
      </c>
      <c r="Q1026">
        <f t="shared" ref="Q1026:Q1089" si="148">SUMIF(E:E,E1026,P:P)</f>
        <v>1975775.7839999988</v>
      </c>
      <c r="T1026">
        <f t="shared" ref="T1026:T1089" si="149">AVERAGEIF(L:L,L1026,J:J)</f>
        <v>7014.593770491806</v>
      </c>
      <c r="U1026">
        <f t="shared" ref="U1026:U1089" si="150">O1026-P1026</f>
        <v>303.93299999999999</v>
      </c>
      <c r="V1026" s="4">
        <f t="shared" si="142"/>
        <v>1.9346369101084782E-2</v>
      </c>
      <c r="W1026">
        <f t="shared" si="143"/>
        <v>1</v>
      </c>
      <c r="X1026">
        <f t="shared" si="144"/>
        <v>0</v>
      </c>
      <c r="Y1026">
        <f t="shared" si="145"/>
        <v>0</v>
      </c>
    </row>
    <row r="1027" spans="1:25" x14ac:dyDescent="0.25">
      <c r="A1027" t="s">
        <v>1088</v>
      </c>
      <c r="B1027" s="1">
        <v>45664</v>
      </c>
      <c r="C1027" t="s">
        <v>48</v>
      </c>
      <c r="D1027" t="s">
        <v>39</v>
      </c>
      <c r="E1027" t="s">
        <v>49</v>
      </c>
      <c r="F1027" t="s">
        <v>73</v>
      </c>
      <c r="G1027">
        <v>5</v>
      </c>
      <c r="H1027">
        <v>2355.08</v>
      </c>
      <c r="I1027">
        <v>0.01</v>
      </c>
      <c r="J1027">
        <v>11657.65</v>
      </c>
      <c r="K1027" t="s">
        <v>58</v>
      </c>
      <c r="L1027" t="s">
        <v>34</v>
      </c>
      <c r="M1027" t="s">
        <v>54</v>
      </c>
      <c r="N1027" t="s">
        <v>88</v>
      </c>
      <c r="O1027">
        <f t="shared" si="146"/>
        <v>11775.4</v>
      </c>
      <c r="P1027">
        <f t="shared" si="147"/>
        <v>11657.645999999999</v>
      </c>
      <c r="Q1027">
        <f t="shared" si="148"/>
        <v>1954015.6870999979</v>
      </c>
      <c r="T1027">
        <f t="shared" si="149"/>
        <v>6557.4564173228364</v>
      </c>
      <c r="U1027">
        <f t="shared" si="150"/>
        <v>117.75400000000081</v>
      </c>
      <c r="V1027" s="4">
        <f t="shared" ref="V1027:V1090" si="151">I1027/H1027*100</f>
        <v>4.2461402585050189E-4</v>
      </c>
      <c r="W1027">
        <f t="shared" ref="W1027:W1090" si="152">IF(N1027="Delivered",1,0)</f>
        <v>0</v>
      </c>
      <c r="X1027">
        <f t="shared" ref="X1027:X1090" si="153">IF(N1027="Returned",1,0)</f>
        <v>0</v>
      </c>
      <c r="Y1027">
        <f t="shared" ref="Y1027:Y1090" si="154">IF(N1027="Cancelled",1,0)</f>
        <v>1</v>
      </c>
    </row>
    <row r="1028" spans="1:25" x14ac:dyDescent="0.25">
      <c r="A1028" t="s">
        <v>1089</v>
      </c>
      <c r="B1028" s="1">
        <v>45840</v>
      </c>
      <c r="C1028" t="s">
        <v>36</v>
      </c>
      <c r="D1028" t="s">
        <v>16</v>
      </c>
      <c r="E1028" t="s">
        <v>17</v>
      </c>
      <c r="F1028" t="s">
        <v>32</v>
      </c>
      <c r="G1028">
        <v>5</v>
      </c>
      <c r="H1028">
        <v>2459.19</v>
      </c>
      <c r="I1028">
        <v>0.08</v>
      </c>
      <c r="J1028">
        <v>11312.27</v>
      </c>
      <c r="K1028" t="s">
        <v>58</v>
      </c>
      <c r="L1028" t="s">
        <v>34</v>
      </c>
      <c r="M1028" t="s">
        <v>54</v>
      </c>
      <c r="N1028" t="s">
        <v>22</v>
      </c>
      <c r="O1028">
        <f t="shared" si="146"/>
        <v>12295.95</v>
      </c>
      <c r="P1028">
        <f t="shared" si="147"/>
        <v>11312.274000000001</v>
      </c>
      <c r="Q1028">
        <f t="shared" si="148"/>
        <v>2058812.7634000003</v>
      </c>
      <c r="T1028">
        <f t="shared" si="149"/>
        <v>6557.4564173228364</v>
      </c>
      <c r="U1028">
        <f t="shared" si="150"/>
        <v>983.67599999999948</v>
      </c>
      <c r="V1028" s="4">
        <f t="shared" si="151"/>
        <v>3.2531036642146401E-3</v>
      </c>
      <c r="W1028">
        <f t="shared" si="152"/>
        <v>1</v>
      </c>
      <c r="X1028">
        <f t="shared" si="153"/>
        <v>0</v>
      </c>
      <c r="Y1028">
        <f t="shared" si="154"/>
        <v>0</v>
      </c>
    </row>
    <row r="1029" spans="1:25" x14ac:dyDescent="0.25">
      <c r="A1029" t="s">
        <v>1090</v>
      </c>
      <c r="B1029" s="1">
        <v>45720</v>
      </c>
      <c r="C1029" t="s">
        <v>52</v>
      </c>
      <c r="D1029" t="s">
        <v>43</v>
      </c>
      <c r="E1029" t="s">
        <v>27</v>
      </c>
      <c r="F1029" t="s">
        <v>79</v>
      </c>
      <c r="G1029">
        <v>5</v>
      </c>
      <c r="H1029">
        <v>3728.08</v>
      </c>
      <c r="I1029">
        <v>0.12</v>
      </c>
      <c r="J1029">
        <v>16403.55</v>
      </c>
      <c r="K1029" t="s">
        <v>33</v>
      </c>
      <c r="L1029" t="s">
        <v>20</v>
      </c>
      <c r="M1029" t="s">
        <v>54</v>
      </c>
      <c r="N1029" t="s">
        <v>22</v>
      </c>
      <c r="O1029">
        <f t="shared" si="146"/>
        <v>18640.400000000001</v>
      </c>
      <c r="P1029">
        <f t="shared" si="147"/>
        <v>16403.552</v>
      </c>
      <c r="Q1029">
        <f t="shared" si="148"/>
        <v>1975775.7839999988</v>
      </c>
      <c r="T1029">
        <f t="shared" si="149"/>
        <v>6400.6183730158691</v>
      </c>
      <c r="U1029">
        <f t="shared" si="150"/>
        <v>2236.8480000000018</v>
      </c>
      <c r="V1029" s="4">
        <f t="shared" si="151"/>
        <v>3.2188150468874057E-3</v>
      </c>
      <c r="W1029">
        <f t="shared" si="152"/>
        <v>1</v>
      </c>
      <c r="X1029">
        <f t="shared" si="153"/>
        <v>0</v>
      </c>
      <c r="Y1029">
        <f t="shared" si="154"/>
        <v>0</v>
      </c>
    </row>
    <row r="1030" spans="1:25" x14ac:dyDescent="0.25">
      <c r="A1030" t="s">
        <v>1091</v>
      </c>
      <c r="B1030" s="1">
        <v>45771</v>
      </c>
      <c r="C1030" t="s">
        <v>48</v>
      </c>
      <c r="D1030" t="s">
        <v>16</v>
      </c>
      <c r="E1030" t="s">
        <v>99</v>
      </c>
      <c r="F1030" t="s">
        <v>120</v>
      </c>
      <c r="G1030">
        <v>2</v>
      </c>
      <c r="H1030">
        <v>662.07</v>
      </c>
      <c r="I1030">
        <v>0</v>
      </c>
      <c r="J1030">
        <v>1324.14</v>
      </c>
      <c r="K1030" t="s">
        <v>33</v>
      </c>
      <c r="L1030" t="s">
        <v>29</v>
      </c>
      <c r="M1030" t="s">
        <v>21</v>
      </c>
      <c r="N1030" t="s">
        <v>22</v>
      </c>
      <c r="O1030">
        <f t="shared" si="146"/>
        <v>1324.14</v>
      </c>
      <c r="P1030">
        <f t="shared" si="147"/>
        <v>1324.14</v>
      </c>
      <c r="Q1030">
        <f t="shared" si="148"/>
        <v>2189601.9989000014</v>
      </c>
      <c r="T1030">
        <f t="shared" si="149"/>
        <v>7014.593770491806</v>
      </c>
      <c r="U1030">
        <f t="shared" si="150"/>
        <v>0</v>
      </c>
      <c r="V1030" s="4">
        <f t="shared" si="151"/>
        <v>0</v>
      </c>
      <c r="W1030">
        <f t="shared" si="152"/>
        <v>1</v>
      </c>
      <c r="X1030">
        <f t="shared" si="153"/>
        <v>0</v>
      </c>
      <c r="Y1030">
        <f t="shared" si="154"/>
        <v>0</v>
      </c>
    </row>
    <row r="1031" spans="1:25" x14ac:dyDescent="0.25">
      <c r="A1031" t="s">
        <v>1092</v>
      </c>
      <c r="B1031" s="1">
        <v>45791</v>
      </c>
      <c r="C1031" t="s">
        <v>24</v>
      </c>
      <c r="D1031" t="s">
        <v>39</v>
      </c>
      <c r="E1031" t="s">
        <v>61</v>
      </c>
      <c r="F1031" t="s">
        <v>75</v>
      </c>
      <c r="G1031">
        <v>5</v>
      </c>
      <c r="H1031">
        <v>2274.6999999999998</v>
      </c>
      <c r="I1031">
        <v>0.01</v>
      </c>
      <c r="J1031">
        <v>11259.76</v>
      </c>
      <c r="K1031" t="s">
        <v>41</v>
      </c>
      <c r="L1031" t="s">
        <v>20</v>
      </c>
      <c r="M1031" t="s">
        <v>54</v>
      </c>
      <c r="N1031" t="s">
        <v>22</v>
      </c>
      <c r="O1031">
        <f t="shared" si="146"/>
        <v>11373.5</v>
      </c>
      <c r="P1031">
        <f t="shared" si="147"/>
        <v>11259.764999999999</v>
      </c>
      <c r="Q1031">
        <f t="shared" si="148"/>
        <v>1802015.0199999986</v>
      </c>
      <c r="T1031">
        <f t="shared" si="149"/>
        <v>6400.6183730158691</v>
      </c>
      <c r="U1031">
        <f t="shared" si="150"/>
        <v>113.73500000000058</v>
      </c>
      <c r="V1031" s="4">
        <f t="shared" si="151"/>
        <v>4.3961841121906191E-4</v>
      </c>
      <c r="W1031">
        <f t="shared" si="152"/>
        <v>1</v>
      </c>
      <c r="X1031">
        <f t="shared" si="153"/>
        <v>0</v>
      </c>
      <c r="Y1031">
        <f t="shared" si="154"/>
        <v>0</v>
      </c>
    </row>
    <row r="1032" spans="1:25" x14ac:dyDescent="0.25">
      <c r="A1032" t="s">
        <v>1093</v>
      </c>
      <c r="B1032" s="1">
        <v>45836</v>
      </c>
      <c r="C1032" t="s">
        <v>36</v>
      </c>
      <c r="D1032" t="s">
        <v>43</v>
      </c>
      <c r="E1032" t="s">
        <v>61</v>
      </c>
      <c r="F1032" t="s">
        <v>75</v>
      </c>
      <c r="G1032">
        <v>4</v>
      </c>
      <c r="H1032">
        <v>4310.6400000000003</v>
      </c>
      <c r="I1032">
        <v>0.15</v>
      </c>
      <c r="J1032">
        <v>14656.18</v>
      </c>
      <c r="K1032" t="s">
        <v>46</v>
      </c>
      <c r="L1032" t="s">
        <v>29</v>
      </c>
      <c r="M1032" t="s">
        <v>30</v>
      </c>
      <c r="N1032" t="s">
        <v>22</v>
      </c>
      <c r="O1032">
        <f t="shared" si="146"/>
        <v>17242.560000000001</v>
      </c>
      <c r="P1032">
        <f t="shared" si="147"/>
        <v>14656.176000000001</v>
      </c>
      <c r="Q1032">
        <f t="shared" si="148"/>
        <v>1802015.0199999986</v>
      </c>
      <c r="T1032">
        <f t="shared" si="149"/>
        <v>7014.593770491806</v>
      </c>
      <c r="U1032">
        <f t="shared" si="150"/>
        <v>2586.384</v>
      </c>
      <c r="V1032" s="4">
        <f t="shared" si="151"/>
        <v>3.4797617059183785E-3</v>
      </c>
      <c r="W1032">
        <f t="shared" si="152"/>
        <v>1</v>
      </c>
      <c r="X1032">
        <f t="shared" si="153"/>
        <v>0</v>
      </c>
      <c r="Y1032">
        <f t="shared" si="154"/>
        <v>0</v>
      </c>
    </row>
    <row r="1033" spans="1:25" x14ac:dyDescent="0.25">
      <c r="A1033" t="s">
        <v>1094</v>
      </c>
      <c r="B1033" s="1">
        <v>45732</v>
      </c>
      <c r="C1033" t="s">
        <v>52</v>
      </c>
      <c r="D1033" t="s">
        <v>16</v>
      </c>
      <c r="E1033" t="s">
        <v>61</v>
      </c>
      <c r="F1033" t="s">
        <v>75</v>
      </c>
      <c r="G1033">
        <v>5</v>
      </c>
      <c r="H1033">
        <v>1081.72</v>
      </c>
      <c r="I1033">
        <v>0.12</v>
      </c>
      <c r="J1033">
        <v>4759.57</v>
      </c>
      <c r="K1033" t="s">
        <v>19</v>
      </c>
      <c r="L1033" t="s">
        <v>29</v>
      </c>
      <c r="M1033" t="s">
        <v>30</v>
      </c>
      <c r="N1033" t="s">
        <v>59</v>
      </c>
      <c r="O1033">
        <f t="shared" si="146"/>
        <v>5408.6</v>
      </c>
      <c r="P1033">
        <f t="shared" si="147"/>
        <v>4759.5680000000002</v>
      </c>
      <c r="Q1033">
        <f t="shared" si="148"/>
        <v>1802015.0199999986</v>
      </c>
      <c r="T1033">
        <f t="shared" si="149"/>
        <v>7014.593770491806</v>
      </c>
      <c r="U1033">
        <f t="shared" si="150"/>
        <v>649.03200000000015</v>
      </c>
      <c r="V1033" s="4">
        <f t="shared" si="151"/>
        <v>1.1093443774729135E-2</v>
      </c>
      <c r="W1033">
        <f t="shared" si="152"/>
        <v>0</v>
      </c>
      <c r="X1033">
        <f t="shared" si="153"/>
        <v>0</v>
      </c>
      <c r="Y1033">
        <f t="shared" si="154"/>
        <v>0</v>
      </c>
    </row>
    <row r="1034" spans="1:25" x14ac:dyDescent="0.25">
      <c r="A1034" t="s">
        <v>1095</v>
      </c>
      <c r="B1034" s="1">
        <v>45737</v>
      </c>
      <c r="C1034" t="s">
        <v>15</v>
      </c>
      <c r="D1034" t="s">
        <v>16</v>
      </c>
      <c r="E1034" t="s">
        <v>49</v>
      </c>
      <c r="F1034" t="s">
        <v>53</v>
      </c>
      <c r="G1034">
        <v>1</v>
      </c>
      <c r="H1034">
        <v>2373.42</v>
      </c>
      <c r="I1034">
        <v>0.2</v>
      </c>
      <c r="J1034">
        <v>1898.74</v>
      </c>
      <c r="K1034" t="s">
        <v>41</v>
      </c>
      <c r="L1034" t="s">
        <v>34</v>
      </c>
      <c r="M1034" t="s">
        <v>54</v>
      </c>
      <c r="N1034" t="s">
        <v>22</v>
      </c>
      <c r="O1034">
        <f t="shared" si="146"/>
        <v>2373.42</v>
      </c>
      <c r="P1034">
        <f t="shared" si="147"/>
        <v>1898.7360000000001</v>
      </c>
      <c r="Q1034">
        <f t="shared" si="148"/>
        <v>1954015.6870999979</v>
      </c>
      <c r="T1034">
        <f t="shared" si="149"/>
        <v>6557.4564173228364</v>
      </c>
      <c r="U1034">
        <f t="shared" si="150"/>
        <v>474.68399999999997</v>
      </c>
      <c r="V1034" s="4">
        <f t="shared" si="151"/>
        <v>8.4266585770744317E-3</v>
      </c>
      <c r="W1034">
        <f t="shared" si="152"/>
        <v>1</v>
      </c>
      <c r="X1034">
        <f t="shared" si="153"/>
        <v>0</v>
      </c>
      <c r="Y1034">
        <f t="shared" si="154"/>
        <v>0</v>
      </c>
    </row>
    <row r="1035" spans="1:25" x14ac:dyDescent="0.25">
      <c r="A1035" t="s">
        <v>1096</v>
      </c>
      <c r="B1035" s="1">
        <v>45842</v>
      </c>
      <c r="C1035" t="s">
        <v>24</v>
      </c>
      <c r="D1035" t="s">
        <v>25</v>
      </c>
      <c r="E1035" t="s">
        <v>17</v>
      </c>
      <c r="F1035" t="s">
        <v>40</v>
      </c>
      <c r="G1035">
        <v>1</v>
      </c>
      <c r="H1035">
        <v>3261.03</v>
      </c>
      <c r="I1035">
        <v>0.22</v>
      </c>
      <c r="J1035">
        <v>2543.6</v>
      </c>
      <c r="K1035" t="s">
        <v>33</v>
      </c>
      <c r="L1035" t="s">
        <v>34</v>
      </c>
      <c r="M1035" t="s">
        <v>21</v>
      </c>
      <c r="N1035" t="s">
        <v>22</v>
      </c>
      <c r="O1035">
        <f t="shared" si="146"/>
        <v>3261.03</v>
      </c>
      <c r="P1035">
        <f t="shared" si="147"/>
        <v>2543.6034000000004</v>
      </c>
      <c r="Q1035">
        <f t="shared" si="148"/>
        <v>2058812.7634000003</v>
      </c>
      <c r="T1035">
        <f t="shared" si="149"/>
        <v>6557.4564173228364</v>
      </c>
      <c r="U1035">
        <f t="shared" si="150"/>
        <v>717.42659999999978</v>
      </c>
      <c r="V1035" s="4">
        <f t="shared" si="151"/>
        <v>6.7463347469971149E-3</v>
      </c>
      <c r="W1035">
        <f t="shared" si="152"/>
        <v>1</v>
      </c>
      <c r="X1035">
        <f t="shared" si="153"/>
        <v>0</v>
      </c>
      <c r="Y1035">
        <f t="shared" si="154"/>
        <v>0</v>
      </c>
    </row>
    <row r="1036" spans="1:25" x14ac:dyDescent="0.25">
      <c r="A1036" t="s">
        <v>1097</v>
      </c>
      <c r="B1036" s="1">
        <v>45798</v>
      </c>
      <c r="C1036" t="s">
        <v>48</v>
      </c>
      <c r="D1036" t="s">
        <v>43</v>
      </c>
      <c r="E1036" t="s">
        <v>99</v>
      </c>
      <c r="F1036" t="s">
        <v>100</v>
      </c>
      <c r="G1036">
        <v>1</v>
      </c>
      <c r="H1036">
        <v>4910.59</v>
      </c>
      <c r="I1036">
        <v>0.09</v>
      </c>
      <c r="J1036">
        <v>4468.6400000000003</v>
      </c>
      <c r="K1036" t="s">
        <v>41</v>
      </c>
      <c r="L1036" t="s">
        <v>34</v>
      </c>
      <c r="M1036" t="s">
        <v>21</v>
      </c>
      <c r="N1036" t="s">
        <v>22</v>
      </c>
      <c r="O1036">
        <f t="shared" si="146"/>
        <v>4910.59</v>
      </c>
      <c r="P1036">
        <f t="shared" si="147"/>
        <v>4468.6369000000004</v>
      </c>
      <c r="Q1036">
        <f t="shared" si="148"/>
        <v>2189601.9989000014</v>
      </c>
      <c r="T1036">
        <f t="shared" si="149"/>
        <v>6557.4564173228364</v>
      </c>
      <c r="U1036">
        <f t="shared" si="150"/>
        <v>441.95309999999972</v>
      </c>
      <c r="V1036" s="4">
        <f t="shared" si="151"/>
        <v>1.8327736585624129E-3</v>
      </c>
      <c r="W1036">
        <f t="shared" si="152"/>
        <v>1</v>
      </c>
      <c r="X1036">
        <f t="shared" si="153"/>
        <v>0</v>
      </c>
      <c r="Y1036">
        <f t="shared" si="154"/>
        <v>0</v>
      </c>
    </row>
    <row r="1037" spans="1:25" x14ac:dyDescent="0.25">
      <c r="A1037" t="s">
        <v>1098</v>
      </c>
      <c r="B1037" s="1">
        <v>45698</v>
      </c>
      <c r="C1037" t="s">
        <v>36</v>
      </c>
      <c r="D1037" t="s">
        <v>25</v>
      </c>
      <c r="E1037" t="s">
        <v>27</v>
      </c>
      <c r="F1037" t="s">
        <v>87</v>
      </c>
      <c r="G1037">
        <v>2</v>
      </c>
      <c r="H1037">
        <v>1824.15</v>
      </c>
      <c r="I1037">
        <v>0.18</v>
      </c>
      <c r="J1037">
        <v>2991.61</v>
      </c>
      <c r="K1037" t="s">
        <v>58</v>
      </c>
      <c r="L1037" t="s">
        <v>20</v>
      </c>
      <c r="M1037" t="s">
        <v>30</v>
      </c>
      <c r="N1037" t="s">
        <v>22</v>
      </c>
      <c r="O1037">
        <f t="shared" si="146"/>
        <v>3648.3</v>
      </c>
      <c r="P1037">
        <f t="shared" si="147"/>
        <v>2991.6060000000002</v>
      </c>
      <c r="Q1037">
        <f t="shared" si="148"/>
        <v>1975775.7839999988</v>
      </c>
      <c r="T1037">
        <f t="shared" si="149"/>
        <v>6400.6183730158691</v>
      </c>
      <c r="U1037">
        <f t="shared" si="150"/>
        <v>656.69399999999996</v>
      </c>
      <c r="V1037" s="4">
        <f t="shared" si="151"/>
        <v>9.8676095715812834E-3</v>
      </c>
      <c r="W1037">
        <f t="shared" si="152"/>
        <v>1</v>
      </c>
      <c r="X1037">
        <f t="shared" si="153"/>
        <v>0</v>
      </c>
      <c r="Y1037">
        <f t="shared" si="154"/>
        <v>0</v>
      </c>
    </row>
    <row r="1038" spans="1:25" x14ac:dyDescent="0.25">
      <c r="A1038" t="s">
        <v>1099</v>
      </c>
      <c r="B1038" s="1">
        <v>45674</v>
      </c>
      <c r="C1038" t="s">
        <v>15</v>
      </c>
      <c r="D1038" t="s">
        <v>43</v>
      </c>
      <c r="E1038" t="s">
        <v>61</v>
      </c>
      <c r="F1038" t="s">
        <v>66</v>
      </c>
      <c r="G1038">
        <v>4</v>
      </c>
      <c r="H1038">
        <v>1944.96</v>
      </c>
      <c r="I1038">
        <v>0.12</v>
      </c>
      <c r="J1038">
        <v>6846.26</v>
      </c>
      <c r="K1038" t="s">
        <v>41</v>
      </c>
      <c r="L1038" t="s">
        <v>20</v>
      </c>
      <c r="M1038" t="s">
        <v>21</v>
      </c>
      <c r="N1038" t="s">
        <v>22</v>
      </c>
      <c r="O1038">
        <f t="shared" si="146"/>
        <v>7779.84</v>
      </c>
      <c r="P1038">
        <f t="shared" si="147"/>
        <v>6846.2592000000004</v>
      </c>
      <c r="Q1038">
        <f t="shared" si="148"/>
        <v>1802015.0199999986</v>
      </c>
      <c r="T1038">
        <f t="shared" si="149"/>
        <v>6400.6183730158691</v>
      </c>
      <c r="U1038">
        <f t="shared" si="150"/>
        <v>933.58079999999973</v>
      </c>
      <c r="V1038" s="4">
        <f t="shared" si="151"/>
        <v>6.1697926949654484E-3</v>
      </c>
      <c r="W1038">
        <f t="shared" si="152"/>
        <v>1</v>
      </c>
      <c r="X1038">
        <f t="shared" si="153"/>
        <v>0</v>
      </c>
      <c r="Y1038">
        <f t="shared" si="154"/>
        <v>0</v>
      </c>
    </row>
    <row r="1039" spans="1:25" x14ac:dyDescent="0.25">
      <c r="A1039" t="s">
        <v>1100</v>
      </c>
      <c r="B1039" s="1">
        <v>45774</v>
      </c>
      <c r="C1039" t="s">
        <v>52</v>
      </c>
      <c r="D1039" t="s">
        <v>16</v>
      </c>
      <c r="E1039" t="s">
        <v>27</v>
      </c>
      <c r="F1039" t="s">
        <v>28</v>
      </c>
      <c r="G1039">
        <v>5</v>
      </c>
      <c r="H1039">
        <v>1805.67</v>
      </c>
      <c r="I1039">
        <v>0.15</v>
      </c>
      <c r="J1039">
        <v>7674.1</v>
      </c>
      <c r="K1039" t="s">
        <v>46</v>
      </c>
      <c r="L1039" t="s">
        <v>29</v>
      </c>
      <c r="M1039" t="s">
        <v>30</v>
      </c>
      <c r="N1039" t="s">
        <v>22</v>
      </c>
      <c r="O1039">
        <f t="shared" si="146"/>
        <v>9028.35</v>
      </c>
      <c r="P1039">
        <f t="shared" si="147"/>
        <v>7674.0974999999999</v>
      </c>
      <c r="Q1039">
        <f t="shared" si="148"/>
        <v>1975775.7839999988</v>
      </c>
      <c r="T1039">
        <f t="shared" si="149"/>
        <v>7014.593770491806</v>
      </c>
      <c r="U1039">
        <f t="shared" si="150"/>
        <v>1354.2525000000005</v>
      </c>
      <c r="V1039" s="4">
        <f t="shared" si="151"/>
        <v>8.3071657611855972E-3</v>
      </c>
      <c r="W1039">
        <f t="shared" si="152"/>
        <v>1</v>
      </c>
      <c r="X1039">
        <f t="shared" si="153"/>
        <v>0</v>
      </c>
      <c r="Y1039">
        <f t="shared" si="154"/>
        <v>0</v>
      </c>
    </row>
    <row r="1040" spans="1:25" x14ac:dyDescent="0.25">
      <c r="A1040" t="s">
        <v>1101</v>
      </c>
      <c r="B1040" s="1">
        <v>45794</v>
      </c>
      <c r="C1040" t="s">
        <v>24</v>
      </c>
      <c r="D1040" t="s">
        <v>43</v>
      </c>
      <c r="E1040" t="s">
        <v>61</v>
      </c>
      <c r="F1040" t="s">
        <v>75</v>
      </c>
      <c r="G1040">
        <v>4</v>
      </c>
      <c r="H1040">
        <v>1685.93</v>
      </c>
      <c r="I1040">
        <v>0.06</v>
      </c>
      <c r="J1040">
        <v>6339.1</v>
      </c>
      <c r="K1040" t="s">
        <v>58</v>
      </c>
      <c r="L1040" t="s">
        <v>34</v>
      </c>
      <c r="M1040" t="s">
        <v>21</v>
      </c>
      <c r="N1040" t="s">
        <v>22</v>
      </c>
      <c r="O1040">
        <f t="shared" si="146"/>
        <v>6743.72</v>
      </c>
      <c r="P1040">
        <f t="shared" si="147"/>
        <v>6339.0968000000003</v>
      </c>
      <c r="Q1040">
        <f t="shared" si="148"/>
        <v>1802015.0199999986</v>
      </c>
      <c r="T1040">
        <f t="shared" si="149"/>
        <v>6557.4564173228364</v>
      </c>
      <c r="U1040">
        <f t="shared" si="150"/>
        <v>404.6232</v>
      </c>
      <c r="V1040" s="4">
        <f t="shared" si="151"/>
        <v>3.5588666196105416E-3</v>
      </c>
      <c r="W1040">
        <f t="shared" si="152"/>
        <v>1</v>
      </c>
      <c r="X1040">
        <f t="shared" si="153"/>
        <v>0</v>
      </c>
      <c r="Y1040">
        <f t="shared" si="154"/>
        <v>0</v>
      </c>
    </row>
    <row r="1041" spans="1:25" x14ac:dyDescent="0.25">
      <c r="A1041" t="s">
        <v>1102</v>
      </c>
      <c r="B1041" s="1">
        <v>45821</v>
      </c>
      <c r="C1041" t="s">
        <v>48</v>
      </c>
      <c r="D1041" t="s">
        <v>16</v>
      </c>
      <c r="E1041" t="s">
        <v>61</v>
      </c>
      <c r="F1041" t="s">
        <v>92</v>
      </c>
      <c r="G1041">
        <v>5</v>
      </c>
      <c r="H1041">
        <v>1327.37</v>
      </c>
      <c r="I1041">
        <v>0.01</v>
      </c>
      <c r="J1041">
        <v>6570.48</v>
      </c>
      <c r="K1041" t="s">
        <v>58</v>
      </c>
      <c r="L1041" t="s">
        <v>20</v>
      </c>
      <c r="M1041" t="s">
        <v>21</v>
      </c>
      <c r="N1041" t="s">
        <v>22</v>
      </c>
      <c r="O1041">
        <f t="shared" si="146"/>
        <v>6636.8499999999995</v>
      </c>
      <c r="P1041">
        <f t="shared" si="147"/>
        <v>6570.481499999999</v>
      </c>
      <c r="Q1041">
        <f t="shared" si="148"/>
        <v>1802015.0199999986</v>
      </c>
      <c r="T1041">
        <f t="shared" si="149"/>
        <v>6400.6183730158691</v>
      </c>
      <c r="U1041">
        <f t="shared" si="150"/>
        <v>66.368500000000495</v>
      </c>
      <c r="V1041" s="4">
        <f t="shared" si="151"/>
        <v>7.5336944484205614E-4</v>
      </c>
      <c r="W1041">
        <f t="shared" si="152"/>
        <v>1</v>
      </c>
      <c r="X1041">
        <f t="shared" si="153"/>
        <v>0</v>
      </c>
      <c r="Y1041">
        <f t="shared" si="154"/>
        <v>0</v>
      </c>
    </row>
    <row r="1042" spans="1:25" x14ac:dyDescent="0.25">
      <c r="A1042" t="s">
        <v>1103</v>
      </c>
      <c r="B1042" s="1">
        <v>45781</v>
      </c>
      <c r="C1042" t="s">
        <v>52</v>
      </c>
      <c r="D1042" t="s">
        <v>43</v>
      </c>
      <c r="E1042" t="s">
        <v>99</v>
      </c>
      <c r="F1042" t="s">
        <v>120</v>
      </c>
      <c r="G1042">
        <v>4</v>
      </c>
      <c r="H1042">
        <v>1950.38</v>
      </c>
      <c r="I1042">
        <v>0.25</v>
      </c>
      <c r="J1042">
        <v>5851.14</v>
      </c>
      <c r="K1042" t="s">
        <v>46</v>
      </c>
      <c r="L1042" t="s">
        <v>20</v>
      </c>
      <c r="M1042" t="s">
        <v>21</v>
      </c>
      <c r="N1042" t="s">
        <v>22</v>
      </c>
      <c r="O1042">
        <f t="shared" si="146"/>
        <v>7801.52</v>
      </c>
      <c r="P1042">
        <f t="shared" si="147"/>
        <v>5851.14</v>
      </c>
      <c r="Q1042">
        <f t="shared" si="148"/>
        <v>2189601.9989000014</v>
      </c>
      <c r="T1042">
        <f t="shared" si="149"/>
        <v>6400.6183730158691</v>
      </c>
      <c r="U1042">
        <f t="shared" si="150"/>
        <v>1950.38</v>
      </c>
      <c r="V1042" s="4">
        <f t="shared" si="151"/>
        <v>1.2818014950932637E-2</v>
      </c>
      <c r="W1042">
        <f t="shared" si="152"/>
        <v>1</v>
      </c>
      <c r="X1042">
        <f t="shared" si="153"/>
        <v>0</v>
      </c>
      <c r="Y1042">
        <f t="shared" si="154"/>
        <v>0</v>
      </c>
    </row>
    <row r="1043" spans="1:25" x14ac:dyDescent="0.25">
      <c r="A1043" t="s">
        <v>1104</v>
      </c>
      <c r="B1043" s="1">
        <v>45707</v>
      </c>
      <c r="C1043" t="s">
        <v>15</v>
      </c>
      <c r="D1043" t="s">
        <v>16</v>
      </c>
      <c r="E1043" t="s">
        <v>49</v>
      </c>
      <c r="F1043" t="s">
        <v>50</v>
      </c>
      <c r="G1043">
        <v>2</v>
      </c>
      <c r="H1043">
        <v>2226.91</v>
      </c>
      <c r="I1043">
        <v>0.13</v>
      </c>
      <c r="J1043">
        <v>3874.82</v>
      </c>
      <c r="K1043" t="s">
        <v>19</v>
      </c>
      <c r="L1043" t="s">
        <v>20</v>
      </c>
      <c r="M1043" t="s">
        <v>54</v>
      </c>
      <c r="N1043" t="s">
        <v>22</v>
      </c>
      <c r="O1043">
        <f t="shared" si="146"/>
        <v>4453.82</v>
      </c>
      <c r="P1043">
        <f t="shared" si="147"/>
        <v>3874.8233999999998</v>
      </c>
      <c r="Q1043">
        <f t="shared" si="148"/>
        <v>1954015.6870999979</v>
      </c>
      <c r="T1043">
        <f t="shared" si="149"/>
        <v>6400.6183730158691</v>
      </c>
      <c r="U1043">
        <f t="shared" si="150"/>
        <v>578.99659999999994</v>
      </c>
      <c r="V1043" s="4">
        <f t="shared" si="151"/>
        <v>5.837685402643125E-3</v>
      </c>
      <c r="W1043">
        <f t="shared" si="152"/>
        <v>1</v>
      </c>
      <c r="X1043">
        <f t="shared" si="153"/>
        <v>0</v>
      </c>
      <c r="Y1043">
        <f t="shared" si="154"/>
        <v>0</v>
      </c>
    </row>
    <row r="1044" spans="1:25" x14ac:dyDescent="0.25">
      <c r="A1044" t="s">
        <v>1105</v>
      </c>
      <c r="B1044" s="1">
        <v>45679</v>
      </c>
      <c r="C1044" t="s">
        <v>24</v>
      </c>
      <c r="D1044" t="s">
        <v>39</v>
      </c>
      <c r="E1044" t="s">
        <v>17</v>
      </c>
      <c r="F1044" t="s">
        <v>44</v>
      </c>
      <c r="G1044">
        <v>3</v>
      </c>
      <c r="H1044">
        <v>3894.49</v>
      </c>
      <c r="I1044">
        <v>0.14000000000000001</v>
      </c>
      <c r="J1044">
        <v>10047.780000000001</v>
      </c>
      <c r="K1044" t="s">
        <v>19</v>
      </c>
      <c r="L1044" t="s">
        <v>20</v>
      </c>
      <c r="M1044" t="s">
        <v>54</v>
      </c>
      <c r="N1044" t="s">
        <v>22</v>
      </c>
      <c r="O1044">
        <f t="shared" si="146"/>
        <v>11683.47</v>
      </c>
      <c r="P1044">
        <f t="shared" si="147"/>
        <v>10047.7842</v>
      </c>
      <c r="Q1044">
        <f t="shared" si="148"/>
        <v>2058812.7634000003</v>
      </c>
      <c r="T1044">
        <f t="shared" si="149"/>
        <v>6400.6183730158691</v>
      </c>
      <c r="U1044">
        <f t="shared" si="150"/>
        <v>1635.6857999999993</v>
      </c>
      <c r="V1044" s="4">
        <f t="shared" si="151"/>
        <v>3.5948224286106788E-3</v>
      </c>
      <c r="W1044">
        <f t="shared" si="152"/>
        <v>1</v>
      </c>
      <c r="X1044">
        <f t="shared" si="153"/>
        <v>0</v>
      </c>
      <c r="Y1044">
        <f t="shared" si="154"/>
        <v>0</v>
      </c>
    </row>
    <row r="1045" spans="1:25" x14ac:dyDescent="0.25">
      <c r="A1045" t="s">
        <v>1106</v>
      </c>
      <c r="B1045" s="1">
        <v>45795</v>
      </c>
      <c r="C1045" t="s">
        <v>52</v>
      </c>
      <c r="D1045" t="s">
        <v>43</v>
      </c>
      <c r="E1045" t="s">
        <v>27</v>
      </c>
      <c r="F1045" t="s">
        <v>87</v>
      </c>
      <c r="G1045">
        <v>4</v>
      </c>
      <c r="H1045">
        <v>2554.17</v>
      </c>
      <c r="I1045">
        <v>0.09</v>
      </c>
      <c r="J1045">
        <v>9297.18</v>
      </c>
      <c r="K1045" t="s">
        <v>19</v>
      </c>
      <c r="L1045" t="s">
        <v>29</v>
      </c>
      <c r="M1045" t="s">
        <v>21</v>
      </c>
      <c r="N1045" t="s">
        <v>88</v>
      </c>
      <c r="O1045">
        <f t="shared" si="146"/>
        <v>10216.68</v>
      </c>
      <c r="P1045">
        <f t="shared" si="147"/>
        <v>9297.1787999999997</v>
      </c>
      <c r="Q1045">
        <f t="shared" si="148"/>
        <v>1975775.7839999988</v>
      </c>
      <c r="T1045">
        <f t="shared" si="149"/>
        <v>7014.593770491806</v>
      </c>
      <c r="U1045">
        <f t="shared" si="150"/>
        <v>919.50120000000061</v>
      </c>
      <c r="V1045" s="4">
        <f t="shared" si="151"/>
        <v>3.5236495613056289E-3</v>
      </c>
      <c r="W1045">
        <f t="shared" si="152"/>
        <v>0</v>
      </c>
      <c r="X1045">
        <f t="shared" si="153"/>
        <v>0</v>
      </c>
      <c r="Y1045">
        <f t="shared" si="154"/>
        <v>1</v>
      </c>
    </row>
    <row r="1046" spans="1:25" x14ac:dyDescent="0.25">
      <c r="A1046" t="s">
        <v>1107</v>
      </c>
      <c r="B1046" s="1">
        <v>45810</v>
      </c>
      <c r="C1046" t="s">
        <v>48</v>
      </c>
      <c r="D1046" t="s">
        <v>16</v>
      </c>
      <c r="E1046" t="s">
        <v>49</v>
      </c>
      <c r="F1046" t="s">
        <v>50</v>
      </c>
      <c r="G1046">
        <v>1</v>
      </c>
      <c r="H1046">
        <v>723.24</v>
      </c>
      <c r="I1046">
        <v>0.13</v>
      </c>
      <c r="J1046">
        <v>629.22</v>
      </c>
      <c r="K1046" t="s">
        <v>58</v>
      </c>
      <c r="L1046" t="s">
        <v>29</v>
      </c>
      <c r="M1046" t="s">
        <v>54</v>
      </c>
      <c r="N1046" t="s">
        <v>22</v>
      </c>
      <c r="O1046">
        <f t="shared" si="146"/>
        <v>723.24</v>
      </c>
      <c r="P1046">
        <f t="shared" si="147"/>
        <v>629.21879999999999</v>
      </c>
      <c r="Q1046">
        <f t="shared" si="148"/>
        <v>1954015.6870999979</v>
      </c>
      <c r="T1046">
        <f t="shared" si="149"/>
        <v>7014.593770491806</v>
      </c>
      <c r="U1046">
        <f t="shared" si="150"/>
        <v>94.021200000000022</v>
      </c>
      <c r="V1046" s="4">
        <f t="shared" si="151"/>
        <v>1.7974669542613796E-2</v>
      </c>
      <c r="W1046">
        <f t="shared" si="152"/>
        <v>1</v>
      </c>
      <c r="X1046">
        <f t="shared" si="153"/>
        <v>0</v>
      </c>
      <c r="Y1046">
        <f t="shared" si="154"/>
        <v>0</v>
      </c>
    </row>
    <row r="1047" spans="1:25" x14ac:dyDescent="0.25">
      <c r="A1047" t="s">
        <v>1108</v>
      </c>
      <c r="B1047" s="1">
        <v>45718</v>
      </c>
      <c r="C1047" t="s">
        <v>24</v>
      </c>
      <c r="D1047" t="s">
        <v>39</v>
      </c>
      <c r="E1047" t="s">
        <v>17</v>
      </c>
      <c r="F1047" t="s">
        <v>32</v>
      </c>
      <c r="G1047">
        <v>3</v>
      </c>
      <c r="H1047">
        <v>2013.09</v>
      </c>
      <c r="I1047">
        <v>0.09</v>
      </c>
      <c r="J1047">
        <v>5495.74</v>
      </c>
      <c r="K1047" t="s">
        <v>19</v>
      </c>
      <c r="L1047" t="s">
        <v>34</v>
      </c>
      <c r="M1047" t="s">
        <v>54</v>
      </c>
      <c r="N1047" t="s">
        <v>22</v>
      </c>
      <c r="O1047">
        <f t="shared" si="146"/>
        <v>6039.2699999999995</v>
      </c>
      <c r="P1047">
        <f t="shared" si="147"/>
        <v>5495.7357000000002</v>
      </c>
      <c r="Q1047">
        <f t="shared" si="148"/>
        <v>2058812.7634000003</v>
      </c>
      <c r="T1047">
        <f t="shared" si="149"/>
        <v>6557.4564173228364</v>
      </c>
      <c r="U1047">
        <f t="shared" si="150"/>
        <v>543.53429999999935</v>
      </c>
      <c r="V1047" s="4">
        <f t="shared" si="151"/>
        <v>4.4707390131588755E-3</v>
      </c>
      <c r="W1047">
        <f t="shared" si="152"/>
        <v>1</v>
      </c>
      <c r="X1047">
        <f t="shared" si="153"/>
        <v>0</v>
      </c>
      <c r="Y1047">
        <f t="shared" si="154"/>
        <v>0</v>
      </c>
    </row>
    <row r="1048" spans="1:25" x14ac:dyDescent="0.25">
      <c r="A1048" t="s">
        <v>1109</v>
      </c>
      <c r="B1048" s="1">
        <v>45825</v>
      </c>
      <c r="C1048" t="s">
        <v>36</v>
      </c>
      <c r="D1048" t="s">
        <v>16</v>
      </c>
      <c r="E1048" t="s">
        <v>27</v>
      </c>
      <c r="F1048" t="s">
        <v>68</v>
      </c>
      <c r="G1048">
        <v>3</v>
      </c>
      <c r="H1048">
        <v>2056.1799999999998</v>
      </c>
      <c r="I1048">
        <v>0.01</v>
      </c>
      <c r="J1048">
        <v>6106.85</v>
      </c>
      <c r="K1048" t="s">
        <v>33</v>
      </c>
      <c r="L1048" t="s">
        <v>29</v>
      </c>
      <c r="M1048" t="s">
        <v>21</v>
      </c>
      <c r="N1048" t="s">
        <v>22</v>
      </c>
      <c r="O1048">
        <f t="shared" si="146"/>
        <v>6168.5399999999991</v>
      </c>
      <c r="P1048">
        <f t="shared" si="147"/>
        <v>6106.8545999999988</v>
      </c>
      <c r="Q1048">
        <f t="shared" si="148"/>
        <v>1975775.7839999988</v>
      </c>
      <c r="T1048">
        <f t="shared" si="149"/>
        <v>7014.593770491806</v>
      </c>
      <c r="U1048">
        <f t="shared" si="150"/>
        <v>61.6854000000003</v>
      </c>
      <c r="V1048" s="4">
        <f t="shared" si="151"/>
        <v>4.8633874466243231E-4</v>
      </c>
      <c r="W1048">
        <f t="shared" si="152"/>
        <v>1</v>
      </c>
      <c r="X1048">
        <f t="shared" si="153"/>
        <v>0</v>
      </c>
      <c r="Y1048">
        <f t="shared" si="154"/>
        <v>0</v>
      </c>
    </row>
    <row r="1049" spans="1:25" x14ac:dyDescent="0.25">
      <c r="A1049" t="s">
        <v>1110</v>
      </c>
      <c r="B1049" s="1">
        <v>45792</v>
      </c>
      <c r="C1049" t="s">
        <v>24</v>
      </c>
      <c r="D1049" t="s">
        <v>43</v>
      </c>
      <c r="E1049" t="s">
        <v>99</v>
      </c>
      <c r="F1049" t="s">
        <v>120</v>
      </c>
      <c r="G1049">
        <v>3</v>
      </c>
      <c r="H1049">
        <v>1082.51</v>
      </c>
      <c r="I1049">
        <v>0.22</v>
      </c>
      <c r="J1049">
        <v>2533.0700000000002</v>
      </c>
      <c r="K1049" t="s">
        <v>46</v>
      </c>
      <c r="L1049" t="s">
        <v>34</v>
      </c>
      <c r="M1049" t="s">
        <v>54</v>
      </c>
      <c r="N1049" t="s">
        <v>22</v>
      </c>
      <c r="O1049">
        <f t="shared" si="146"/>
        <v>3247.5299999999997</v>
      </c>
      <c r="P1049">
        <f t="shared" si="147"/>
        <v>2533.0733999999998</v>
      </c>
      <c r="Q1049">
        <f t="shared" si="148"/>
        <v>2189601.9989000014</v>
      </c>
      <c r="T1049">
        <f t="shared" si="149"/>
        <v>6557.4564173228364</v>
      </c>
      <c r="U1049">
        <f t="shared" si="150"/>
        <v>714.45659999999998</v>
      </c>
      <c r="V1049" s="4">
        <f t="shared" si="151"/>
        <v>2.03231378924906E-2</v>
      </c>
      <c r="W1049">
        <f t="shared" si="152"/>
        <v>1</v>
      </c>
      <c r="X1049">
        <f t="shared" si="153"/>
        <v>0</v>
      </c>
      <c r="Y1049">
        <f t="shared" si="154"/>
        <v>0</v>
      </c>
    </row>
    <row r="1050" spans="1:25" x14ac:dyDescent="0.25">
      <c r="A1050" t="s">
        <v>1111</v>
      </c>
      <c r="B1050" s="1">
        <v>45776</v>
      </c>
      <c r="C1050" t="s">
        <v>52</v>
      </c>
      <c r="D1050" t="s">
        <v>39</v>
      </c>
      <c r="E1050" t="s">
        <v>99</v>
      </c>
      <c r="F1050" t="s">
        <v>120</v>
      </c>
      <c r="G1050">
        <v>5</v>
      </c>
      <c r="H1050">
        <v>4531.1899999999996</v>
      </c>
      <c r="I1050">
        <v>0.18</v>
      </c>
      <c r="J1050">
        <v>18577.88</v>
      </c>
      <c r="K1050" t="s">
        <v>41</v>
      </c>
      <c r="L1050" t="s">
        <v>20</v>
      </c>
      <c r="M1050" t="s">
        <v>54</v>
      </c>
      <c r="N1050" t="s">
        <v>59</v>
      </c>
      <c r="O1050">
        <f t="shared" si="146"/>
        <v>22655.949999999997</v>
      </c>
      <c r="P1050">
        <f t="shared" si="147"/>
        <v>18577.879000000001</v>
      </c>
      <c r="Q1050">
        <f t="shared" si="148"/>
        <v>2189601.9989000014</v>
      </c>
      <c r="T1050">
        <f t="shared" si="149"/>
        <v>6400.6183730158691</v>
      </c>
      <c r="U1050">
        <f t="shared" si="150"/>
        <v>4078.0709999999963</v>
      </c>
      <c r="V1050" s="4">
        <f t="shared" si="151"/>
        <v>3.9724663940377694E-3</v>
      </c>
      <c r="W1050">
        <f t="shared" si="152"/>
        <v>0</v>
      </c>
      <c r="X1050">
        <f t="shared" si="153"/>
        <v>0</v>
      </c>
      <c r="Y1050">
        <f t="shared" si="154"/>
        <v>0</v>
      </c>
    </row>
    <row r="1051" spans="1:25" x14ac:dyDescent="0.25">
      <c r="A1051" t="s">
        <v>1112</v>
      </c>
      <c r="B1051" s="1">
        <v>45816</v>
      </c>
      <c r="C1051" t="s">
        <v>36</v>
      </c>
      <c r="D1051" t="s">
        <v>43</v>
      </c>
      <c r="E1051" t="s">
        <v>49</v>
      </c>
      <c r="F1051" t="s">
        <v>56</v>
      </c>
      <c r="G1051">
        <v>3</v>
      </c>
      <c r="H1051">
        <v>3644.32</v>
      </c>
      <c r="I1051">
        <v>0.03</v>
      </c>
      <c r="J1051">
        <v>10604.97</v>
      </c>
      <c r="K1051" t="s">
        <v>41</v>
      </c>
      <c r="L1051" t="s">
        <v>20</v>
      </c>
      <c r="M1051" t="s">
        <v>30</v>
      </c>
      <c r="N1051" t="s">
        <v>22</v>
      </c>
      <c r="O1051">
        <f t="shared" si="146"/>
        <v>10932.960000000001</v>
      </c>
      <c r="P1051">
        <f t="shared" si="147"/>
        <v>10604.9712</v>
      </c>
      <c r="Q1051">
        <f t="shared" si="148"/>
        <v>1954015.6870999979</v>
      </c>
      <c r="T1051">
        <f t="shared" si="149"/>
        <v>6400.6183730158691</v>
      </c>
      <c r="U1051">
        <f t="shared" si="150"/>
        <v>327.98880000000099</v>
      </c>
      <c r="V1051" s="4">
        <f t="shared" si="151"/>
        <v>8.2319884093603188E-4</v>
      </c>
      <c r="W1051">
        <f t="shared" si="152"/>
        <v>1</v>
      </c>
      <c r="X1051">
        <f t="shared" si="153"/>
        <v>0</v>
      </c>
      <c r="Y1051">
        <f t="shared" si="154"/>
        <v>0</v>
      </c>
    </row>
    <row r="1052" spans="1:25" x14ac:dyDescent="0.25">
      <c r="A1052" t="s">
        <v>1113</v>
      </c>
      <c r="B1052" s="1">
        <v>45683</v>
      </c>
      <c r="C1052" t="s">
        <v>15</v>
      </c>
      <c r="D1052" t="s">
        <v>25</v>
      </c>
      <c r="E1052" t="s">
        <v>49</v>
      </c>
      <c r="F1052" t="s">
        <v>50</v>
      </c>
      <c r="G1052">
        <v>1</v>
      </c>
      <c r="H1052">
        <v>229.13</v>
      </c>
      <c r="I1052">
        <v>0.2</v>
      </c>
      <c r="J1052">
        <v>183.3</v>
      </c>
      <c r="K1052" t="s">
        <v>19</v>
      </c>
      <c r="L1052" t="s">
        <v>20</v>
      </c>
      <c r="M1052" t="s">
        <v>54</v>
      </c>
      <c r="N1052" t="s">
        <v>22</v>
      </c>
      <c r="O1052">
        <f t="shared" si="146"/>
        <v>229.13</v>
      </c>
      <c r="P1052">
        <f t="shared" si="147"/>
        <v>183.304</v>
      </c>
      <c r="Q1052">
        <f t="shared" si="148"/>
        <v>1954015.6870999979</v>
      </c>
      <c r="T1052">
        <f t="shared" si="149"/>
        <v>6400.6183730158691</v>
      </c>
      <c r="U1052">
        <f t="shared" si="150"/>
        <v>45.825999999999993</v>
      </c>
      <c r="V1052" s="4">
        <f t="shared" si="151"/>
        <v>8.7286693143630259E-2</v>
      </c>
      <c r="W1052">
        <f t="shared" si="152"/>
        <v>1</v>
      </c>
      <c r="X1052">
        <f t="shared" si="153"/>
        <v>0</v>
      </c>
      <c r="Y1052">
        <f t="shared" si="154"/>
        <v>0</v>
      </c>
    </row>
    <row r="1053" spans="1:25" x14ac:dyDescent="0.25">
      <c r="A1053" t="s">
        <v>1114</v>
      </c>
      <c r="B1053" s="1">
        <v>45814</v>
      </c>
      <c r="C1053" t="s">
        <v>24</v>
      </c>
      <c r="D1053" t="s">
        <v>16</v>
      </c>
      <c r="E1053" t="s">
        <v>17</v>
      </c>
      <c r="F1053" t="s">
        <v>40</v>
      </c>
      <c r="G1053">
        <v>2</v>
      </c>
      <c r="H1053">
        <v>2205.62</v>
      </c>
      <c r="I1053">
        <v>0.11</v>
      </c>
      <c r="J1053">
        <v>3926</v>
      </c>
      <c r="K1053" t="s">
        <v>41</v>
      </c>
      <c r="L1053" t="s">
        <v>34</v>
      </c>
      <c r="M1053" t="s">
        <v>54</v>
      </c>
      <c r="N1053" t="s">
        <v>22</v>
      </c>
      <c r="O1053">
        <f t="shared" si="146"/>
        <v>4411.24</v>
      </c>
      <c r="P1053">
        <f t="shared" si="147"/>
        <v>3926.0036</v>
      </c>
      <c r="Q1053">
        <f t="shared" si="148"/>
        <v>2058812.7634000003</v>
      </c>
      <c r="T1053">
        <f t="shared" si="149"/>
        <v>6557.4564173228364</v>
      </c>
      <c r="U1053">
        <f t="shared" si="150"/>
        <v>485.23639999999978</v>
      </c>
      <c r="V1053" s="4">
        <f t="shared" si="151"/>
        <v>4.9872598181010331E-3</v>
      </c>
      <c r="W1053">
        <f t="shared" si="152"/>
        <v>1</v>
      </c>
      <c r="X1053">
        <f t="shared" si="153"/>
        <v>0</v>
      </c>
      <c r="Y1053">
        <f t="shared" si="154"/>
        <v>0</v>
      </c>
    </row>
    <row r="1054" spans="1:25" x14ac:dyDescent="0.25">
      <c r="A1054" t="s">
        <v>1115</v>
      </c>
      <c r="B1054" s="1">
        <v>45769</v>
      </c>
      <c r="C1054" t="s">
        <v>15</v>
      </c>
      <c r="D1054" t="s">
        <v>16</v>
      </c>
      <c r="E1054" t="s">
        <v>27</v>
      </c>
      <c r="F1054" t="s">
        <v>28</v>
      </c>
      <c r="G1054">
        <v>4</v>
      </c>
      <c r="H1054">
        <v>4598.54</v>
      </c>
      <c r="I1054">
        <v>0.06</v>
      </c>
      <c r="J1054">
        <v>17290.509999999998</v>
      </c>
      <c r="K1054" t="s">
        <v>19</v>
      </c>
      <c r="L1054" t="s">
        <v>34</v>
      </c>
      <c r="M1054" t="s">
        <v>54</v>
      </c>
      <c r="N1054" t="s">
        <v>22</v>
      </c>
      <c r="O1054">
        <f t="shared" si="146"/>
        <v>18394.16</v>
      </c>
      <c r="P1054">
        <f t="shared" si="147"/>
        <v>17290.510399999999</v>
      </c>
      <c r="Q1054">
        <f t="shared" si="148"/>
        <v>1975775.7839999988</v>
      </c>
      <c r="T1054">
        <f t="shared" si="149"/>
        <v>6557.4564173228364</v>
      </c>
      <c r="U1054">
        <f t="shared" si="150"/>
        <v>1103.6496000000006</v>
      </c>
      <c r="V1054" s="4">
        <f t="shared" si="151"/>
        <v>1.3047619461829189E-3</v>
      </c>
      <c r="W1054">
        <f t="shared" si="152"/>
        <v>1</v>
      </c>
      <c r="X1054">
        <f t="shared" si="153"/>
        <v>0</v>
      </c>
      <c r="Y1054">
        <f t="shared" si="154"/>
        <v>0</v>
      </c>
    </row>
    <row r="1055" spans="1:25" x14ac:dyDescent="0.25">
      <c r="A1055" t="s">
        <v>1116</v>
      </c>
      <c r="B1055" s="1">
        <v>45811</v>
      </c>
      <c r="C1055" t="s">
        <v>24</v>
      </c>
      <c r="D1055" t="s">
        <v>16</v>
      </c>
      <c r="E1055" t="s">
        <v>27</v>
      </c>
      <c r="F1055" t="s">
        <v>79</v>
      </c>
      <c r="G1055">
        <v>1</v>
      </c>
      <c r="H1055">
        <v>377.61</v>
      </c>
      <c r="I1055">
        <v>0.11</v>
      </c>
      <c r="J1055">
        <v>336.07</v>
      </c>
      <c r="K1055" t="s">
        <v>19</v>
      </c>
      <c r="L1055" t="s">
        <v>20</v>
      </c>
      <c r="M1055" t="s">
        <v>30</v>
      </c>
      <c r="N1055" t="s">
        <v>22</v>
      </c>
      <c r="O1055">
        <f t="shared" si="146"/>
        <v>377.61</v>
      </c>
      <c r="P1055">
        <f t="shared" si="147"/>
        <v>336.0729</v>
      </c>
      <c r="Q1055">
        <f t="shared" si="148"/>
        <v>1975775.7839999988</v>
      </c>
      <c r="T1055">
        <f t="shared" si="149"/>
        <v>6400.6183730158691</v>
      </c>
      <c r="U1055">
        <f t="shared" si="150"/>
        <v>41.537100000000009</v>
      </c>
      <c r="V1055" s="4">
        <f t="shared" si="151"/>
        <v>2.9130584465453774E-2</v>
      </c>
      <c r="W1055">
        <f t="shared" si="152"/>
        <v>1</v>
      </c>
      <c r="X1055">
        <f t="shared" si="153"/>
        <v>0</v>
      </c>
      <c r="Y1055">
        <f t="shared" si="154"/>
        <v>0</v>
      </c>
    </row>
    <row r="1056" spans="1:25" x14ac:dyDescent="0.25">
      <c r="A1056" t="s">
        <v>1117</v>
      </c>
      <c r="B1056" s="1">
        <v>45667</v>
      </c>
      <c r="C1056" t="s">
        <v>15</v>
      </c>
      <c r="D1056" t="s">
        <v>16</v>
      </c>
      <c r="E1056" t="s">
        <v>27</v>
      </c>
      <c r="F1056" t="s">
        <v>68</v>
      </c>
      <c r="G1056">
        <v>4</v>
      </c>
      <c r="H1056">
        <v>2445.64</v>
      </c>
      <c r="I1056">
        <v>0.03</v>
      </c>
      <c r="J1056">
        <v>9489.08</v>
      </c>
      <c r="K1056" t="s">
        <v>19</v>
      </c>
      <c r="L1056" t="s">
        <v>29</v>
      </c>
      <c r="M1056" t="s">
        <v>54</v>
      </c>
      <c r="N1056" t="s">
        <v>22</v>
      </c>
      <c r="O1056">
        <f t="shared" si="146"/>
        <v>9782.56</v>
      </c>
      <c r="P1056">
        <f t="shared" si="147"/>
        <v>9489.0831999999991</v>
      </c>
      <c r="Q1056">
        <f t="shared" si="148"/>
        <v>1975775.7839999988</v>
      </c>
      <c r="T1056">
        <f t="shared" si="149"/>
        <v>7014.593770491806</v>
      </c>
      <c r="U1056">
        <f t="shared" si="150"/>
        <v>293.47680000000037</v>
      </c>
      <c r="V1056" s="4">
        <f t="shared" si="151"/>
        <v>1.2266727727711355E-3</v>
      </c>
      <c r="W1056">
        <f t="shared" si="152"/>
        <v>1</v>
      </c>
      <c r="X1056">
        <f t="shared" si="153"/>
        <v>0</v>
      </c>
      <c r="Y1056">
        <f t="shared" si="154"/>
        <v>0</v>
      </c>
    </row>
    <row r="1057" spans="1:25" x14ac:dyDescent="0.25">
      <c r="A1057" t="s">
        <v>1118</v>
      </c>
      <c r="B1057" s="1">
        <v>45727</v>
      </c>
      <c r="C1057" t="s">
        <v>48</v>
      </c>
      <c r="D1057" t="s">
        <v>39</v>
      </c>
      <c r="E1057" t="s">
        <v>27</v>
      </c>
      <c r="F1057" t="s">
        <v>68</v>
      </c>
      <c r="G1057">
        <v>4</v>
      </c>
      <c r="H1057">
        <v>3594.36</v>
      </c>
      <c r="I1057">
        <v>0.24</v>
      </c>
      <c r="J1057">
        <v>10926.85</v>
      </c>
      <c r="K1057" t="s">
        <v>46</v>
      </c>
      <c r="L1057" t="s">
        <v>20</v>
      </c>
      <c r="M1057" t="s">
        <v>21</v>
      </c>
      <c r="N1057" t="s">
        <v>37</v>
      </c>
      <c r="O1057">
        <f t="shared" si="146"/>
        <v>14377.44</v>
      </c>
      <c r="P1057">
        <f t="shared" si="147"/>
        <v>10926.8544</v>
      </c>
      <c r="Q1057">
        <f t="shared" si="148"/>
        <v>1975775.7839999988</v>
      </c>
      <c r="T1057">
        <f t="shared" si="149"/>
        <v>6400.6183730158691</v>
      </c>
      <c r="U1057">
        <f t="shared" si="150"/>
        <v>3450.5856000000003</v>
      </c>
      <c r="V1057" s="4">
        <f t="shared" si="151"/>
        <v>6.6771274997496077E-3</v>
      </c>
      <c r="W1057">
        <f t="shared" si="152"/>
        <v>0</v>
      </c>
      <c r="X1057">
        <f t="shared" si="153"/>
        <v>1</v>
      </c>
      <c r="Y1057">
        <f t="shared" si="154"/>
        <v>0</v>
      </c>
    </row>
    <row r="1058" spans="1:25" x14ac:dyDescent="0.25">
      <c r="A1058" t="s">
        <v>1119</v>
      </c>
      <c r="B1058" s="1">
        <v>45763</v>
      </c>
      <c r="C1058" t="s">
        <v>15</v>
      </c>
      <c r="D1058" t="s">
        <v>25</v>
      </c>
      <c r="E1058" t="s">
        <v>61</v>
      </c>
      <c r="F1058" t="s">
        <v>66</v>
      </c>
      <c r="G1058">
        <v>1</v>
      </c>
      <c r="H1058">
        <v>364.59</v>
      </c>
      <c r="I1058">
        <v>0.23</v>
      </c>
      <c r="J1058">
        <v>280.73</v>
      </c>
      <c r="K1058" t="s">
        <v>33</v>
      </c>
      <c r="L1058" t="s">
        <v>29</v>
      </c>
      <c r="M1058" t="s">
        <v>21</v>
      </c>
      <c r="N1058" t="s">
        <v>22</v>
      </c>
      <c r="O1058">
        <f t="shared" si="146"/>
        <v>364.59</v>
      </c>
      <c r="P1058">
        <f t="shared" si="147"/>
        <v>280.73429999999996</v>
      </c>
      <c r="Q1058">
        <f t="shared" si="148"/>
        <v>1802015.0199999986</v>
      </c>
      <c r="T1058">
        <f t="shared" si="149"/>
        <v>7014.593770491806</v>
      </c>
      <c r="U1058">
        <f t="shared" si="150"/>
        <v>83.855700000000013</v>
      </c>
      <c r="V1058" s="4">
        <f t="shared" si="151"/>
        <v>6.3084560739460768E-2</v>
      </c>
      <c r="W1058">
        <f t="shared" si="152"/>
        <v>1</v>
      </c>
      <c r="X1058">
        <f t="shared" si="153"/>
        <v>0</v>
      </c>
      <c r="Y1058">
        <f t="shared" si="154"/>
        <v>0</v>
      </c>
    </row>
    <row r="1059" spans="1:25" x14ac:dyDescent="0.25">
      <c r="A1059" t="s">
        <v>1120</v>
      </c>
      <c r="B1059" s="1">
        <v>45743</v>
      </c>
      <c r="C1059" t="s">
        <v>36</v>
      </c>
      <c r="D1059" t="s">
        <v>16</v>
      </c>
      <c r="E1059" t="s">
        <v>61</v>
      </c>
      <c r="F1059" t="s">
        <v>75</v>
      </c>
      <c r="G1059">
        <v>5</v>
      </c>
      <c r="H1059">
        <v>1132.77</v>
      </c>
      <c r="I1059">
        <v>0.09</v>
      </c>
      <c r="J1059">
        <v>5154.1000000000004</v>
      </c>
      <c r="K1059" t="s">
        <v>19</v>
      </c>
      <c r="L1059" t="s">
        <v>34</v>
      </c>
      <c r="M1059" t="s">
        <v>54</v>
      </c>
      <c r="N1059" t="s">
        <v>59</v>
      </c>
      <c r="O1059">
        <f t="shared" si="146"/>
        <v>5663.85</v>
      </c>
      <c r="P1059">
        <f t="shared" si="147"/>
        <v>5154.1035000000002</v>
      </c>
      <c r="Q1059">
        <f t="shared" si="148"/>
        <v>1802015.0199999986</v>
      </c>
      <c r="T1059">
        <f t="shared" si="149"/>
        <v>6557.4564173228364</v>
      </c>
      <c r="U1059">
        <f t="shared" si="150"/>
        <v>509.7465000000002</v>
      </c>
      <c r="V1059" s="4">
        <f t="shared" si="151"/>
        <v>7.9451256654042741E-3</v>
      </c>
      <c r="W1059">
        <f t="shared" si="152"/>
        <v>0</v>
      </c>
      <c r="X1059">
        <f t="shared" si="153"/>
        <v>0</v>
      </c>
      <c r="Y1059">
        <f t="shared" si="154"/>
        <v>0</v>
      </c>
    </row>
    <row r="1060" spans="1:25" x14ac:dyDescent="0.25">
      <c r="A1060" t="s">
        <v>1121</v>
      </c>
      <c r="B1060" s="1">
        <v>45788</v>
      </c>
      <c r="C1060" t="s">
        <v>24</v>
      </c>
      <c r="D1060" t="s">
        <v>16</v>
      </c>
      <c r="E1060" t="s">
        <v>49</v>
      </c>
      <c r="F1060" t="s">
        <v>50</v>
      </c>
      <c r="G1060">
        <v>1</v>
      </c>
      <c r="H1060">
        <v>1424.46</v>
      </c>
      <c r="I1060">
        <v>0.15</v>
      </c>
      <c r="J1060">
        <v>1210.79</v>
      </c>
      <c r="K1060" t="s">
        <v>58</v>
      </c>
      <c r="L1060" t="s">
        <v>34</v>
      </c>
      <c r="M1060" t="s">
        <v>30</v>
      </c>
      <c r="N1060" t="s">
        <v>22</v>
      </c>
      <c r="O1060">
        <f t="shared" si="146"/>
        <v>1424.46</v>
      </c>
      <c r="P1060">
        <f t="shared" si="147"/>
        <v>1210.7909999999999</v>
      </c>
      <c r="Q1060">
        <f t="shared" si="148"/>
        <v>1954015.6870999979</v>
      </c>
      <c r="T1060">
        <f t="shared" si="149"/>
        <v>6557.4564173228364</v>
      </c>
      <c r="U1060">
        <f t="shared" si="150"/>
        <v>213.6690000000001</v>
      </c>
      <c r="V1060" s="4">
        <f t="shared" si="151"/>
        <v>1.0530306221304915E-2</v>
      </c>
      <c r="W1060">
        <f t="shared" si="152"/>
        <v>1</v>
      </c>
      <c r="X1060">
        <f t="shared" si="153"/>
        <v>0</v>
      </c>
      <c r="Y1060">
        <f t="shared" si="154"/>
        <v>0</v>
      </c>
    </row>
    <row r="1061" spans="1:25" x14ac:dyDescent="0.25">
      <c r="A1061" t="s">
        <v>1122</v>
      </c>
      <c r="B1061" s="1">
        <v>45731</v>
      </c>
      <c r="C1061" t="s">
        <v>48</v>
      </c>
      <c r="D1061" t="s">
        <v>43</v>
      </c>
      <c r="E1061" t="s">
        <v>27</v>
      </c>
      <c r="F1061" t="s">
        <v>87</v>
      </c>
      <c r="G1061">
        <v>4</v>
      </c>
      <c r="H1061">
        <v>2275.6999999999998</v>
      </c>
      <c r="I1061">
        <v>0.06</v>
      </c>
      <c r="J1061">
        <v>8556.6299999999992</v>
      </c>
      <c r="K1061" t="s">
        <v>58</v>
      </c>
      <c r="L1061" t="s">
        <v>34</v>
      </c>
      <c r="M1061" t="s">
        <v>30</v>
      </c>
      <c r="N1061" t="s">
        <v>22</v>
      </c>
      <c r="O1061">
        <f t="shared" si="146"/>
        <v>9102.7999999999993</v>
      </c>
      <c r="P1061">
        <f t="shared" si="147"/>
        <v>8556.6319999999996</v>
      </c>
      <c r="Q1061">
        <f t="shared" si="148"/>
        <v>1975775.7839999988</v>
      </c>
      <c r="T1061">
        <f t="shared" si="149"/>
        <v>6557.4564173228364</v>
      </c>
      <c r="U1061">
        <f t="shared" si="150"/>
        <v>546.16799999999967</v>
      </c>
      <c r="V1061" s="4">
        <f t="shared" si="151"/>
        <v>2.6365513907808586E-3</v>
      </c>
      <c r="W1061">
        <f t="shared" si="152"/>
        <v>1</v>
      </c>
      <c r="X1061">
        <f t="shared" si="153"/>
        <v>0</v>
      </c>
      <c r="Y1061">
        <f t="shared" si="154"/>
        <v>0</v>
      </c>
    </row>
    <row r="1062" spans="1:25" x14ac:dyDescent="0.25">
      <c r="A1062" t="s">
        <v>1123</v>
      </c>
      <c r="B1062" s="1">
        <v>45673</v>
      </c>
      <c r="C1062" t="s">
        <v>15</v>
      </c>
      <c r="D1062" t="s">
        <v>39</v>
      </c>
      <c r="E1062" t="s">
        <v>27</v>
      </c>
      <c r="F1062" t="s">
        <v>79</v>
      </c>
      <c r="G1062">
        <v>3</v>
      </c>
      <c r="H1062">
        <v>4692.3999999999996</v>
      </c>
      <c r="I1062">
        <v>0.23</v>
      </c>
      <c r="J1062">
        <v>10839.44</v>
      </c>
      <c r="K1062" t="s">
        <v>58</v>
      </c>
      <c r="L1062" t="s">
        <v>29</v>
      </c>
      <c r="M1062" t="s">
        <v>30</v>
      </c>
      <c r="N1062" t="s">
        <v>88</v>
      </c>
      <c r="O1062">
        <f t="shared" si="146"/>
        <v>14077.199999999999</v>
      </c>
      <c r="P1062">
        <f t="shared" si="147"/>
        <v>10839.444</v>
      </c>
      <c r="Q1062">
        <f t="shared" si="148"/>
        <v>1975775.7839999988</v>
      </c>
      <c r="T1062">
        <f t="shared" si="149"/>
        <v>7014.593770491806</v>
      </c>
      <c r="U1062">
        <f t="shared" si="150"/>
        <v>3237.7559999999994</v>
      </c>
      <c r="V1062" s="4">
        <f t="shared" si="151"/>
        <v>4.9015429204671383E-3</v>
      </c>
      <c r="W1062">
        <f t="shared" si="152"/>
        <v>0</v>
      </c>
      <c r="X1062">
        <f t="shared" si="153"/>
        <v>0</v>
      </c>
      <c r="Y1062">
        <f t="shared" si="154"/>
        <v>1</v>
      </c>
    </row>
    <row r="1063" spans="1:25" x14ac:dyDescent="0.25">
      <c r="A1063" t="s">
        <v>1124</v>
      </c>
      <c r="B1063" s="1">
        <v>45758</v>
      </c>
      <c r="C1063" t="s">
        <v>24</v>
      </c>
      <c r="D1063" t="s">
        <v>16</v>
      </c>
      <c r="E1063" t="s">
        <v>27</v>
      </c>
      <c r="F1063" t="s">
        <v>68</v>
      </c>
      <c r="G1063">
        <v>5</v>
      </c>
      <c r="H1063">
        <v>2226.9699999999998</v>
      </c>
      <c r="I1063">
        <v>0.11</v>
      </c>
      <c r="J1063">
        <v>9910.02</v>
      </c>
      <c r="K1063" t="s">
        <v>46</v>
      </c>
      <c r="L1063" t="s">
        <v>29</v>
      </c>
      <c r="M1063" t="s">
        <v>21</v>
      </c>
      <c r="N1063" t="s">
        <v>88</v>
      </c>
      <c r="O1063">
        <f t="shared" si="146"/>
        <v>11134.849999999999</v>
      </c>
      <c r="P1063">
        <f t="shared" si="147"/>
        <v>9910.0164999999997</v>
      </c>
      <c r="Q1063">
        <f t="shared" si="148"/>
        <v>1975775.7839999988</v>
      </c>
      <c r="T1063">
        <f t="shared" si="149"/>
        <v>7014.593770491806</v>
      </c>
      <c r="U1063">
        <f t="shared" si="150"/>
        <v>1224.8334999999988</v>
      </c>
      <c r="V1063" s="4">
        <f t="shared" si="151"/>
        <v>4.9394468717584884E-3</v>
      </c>
      <c r="W1063">
        <f t="shared" si="152"/>
        <v>0</v>
      </c>
      <c r="X1063">
        <f t="shared" si="153"/>
        <v>0</v>
      </c>
      <c r="Y1063">
        <f t="shared" si="154"/>
        <v>1</v>
      </c>
    </row>
    <row r="1064" spans="1:25" x14ac:dyDescent="0.25">
      <c r="A1064" t="s">
        <v>1125</v>
      </c>
      <c r="B1064" s="1">
        <v>45785</v>
      </c>
      <c r="C1064" t="s">
        <v>15</v>
      </c>
      <c r="D1064" t="s">
        <v>39</v>
      </c>
      <c r="E1064" t="s">
        <v>27</v>
      </c>
      <c r="F1064" t="s">
        <v>87</v>
      </c>
      <c r="G1064">
        <v>4</v>
      </c>
      <c r="H1064">
        <v>2905.75</v>
      </c>
      <c r="I1064">
        <v>0.14000000000000001</v>
      </c>
      <c r="J1064">
        <v>9995.7800000000007</v>
      </c>
      <c r="K1064" t="s">
        <v>33</v>
      </c>
      <c r="L1064" t="s">
        <v>34</v>
      </c>
      <c r="M1064" t="s">
        <v>21</v>
      </c>
      <c r="N1064" t="s">
        <v>22</v>
      </c>
      <c r="O1064">
        <f t="shared" si="146"/>
        <v>11623</v>
      </c>
      <c r="P1064">
        <f t="shared" si="147"/>
        <v>9995.7800000000007</v>
      </c>
      <c r="Q1064">
        <f t="shared" si="148"/>
        <v>1975775.7839999988</v>
      </c>
      <c r="T1064">
        <f t="shared" si="149"/>
        <v>6557.4564173228364</v>
      </c>
      <c r="U1064">
        <f t="shared" si="150"/>
        <v>1627.2199999999993</v>
      </c>
      <c r="V1064" s="4">
        <f t="shared" si="151"/>
        <v>4.8180332100146266E-3</v>
      </c>
      <c r="W1064">
        <f t="shared" si="152"/>
        <v>1</v>
      </c>
      <c r="X1064">
        <f t="shared" si="153"/>
        <v>0</v>
      </c>
      <c r="Y1064">
        <f t="shared" si="154"/>
        <v>0</v>
      </c>
    </row>
    <row r="1065" spans="1:25" x14ac:dyDescent="0.25">
      <c r="A1065" t="s">
        <v>1126</v>
      </c>
      <c r="B1065" s="1">
        <v>45726</v>
      </c>
      <c r="C1065" t="s">
        <v>52</v>
      </c>
      <c r="D1065" t="s">
        <v>43</v>
      </c>
      <c r="E1065" t="s">
        <v>49</v>
      </c>
      <c r="F1065" t="s">
        <v>50</v>
      </c>
      <c r="G1065">
        <v>3</v>
      </c>
      <c r="H1065">
        <v>4017.99</v>
      </c>
      <c r="I1065">
        <v>0.24</v>
      </c>
      <c r="J1065">
        <v>9161.02</v>
      </c>
      <c r="K1065" t="s">
        <v>19</v>
      </c>
      <c r="L1065" t="s">
        <v>20</v>
      </c>
      <c r="M1065" t="s">
        <v>54</v>
      </c>
      <c r="N1065" t="s">
        <v>88</v>
      </c>
      <c r="O1065">
        <f t="shared" si="146"/>
        <v>12053.97</v>
      </c>
      <c r="P1065">
        <f t="shared" si="147"/>
        <v>9161.0172000000002</v>
      </c>
      <c r="Q1065">
        <f t="shared" si="148"/>
        <v>1954015.6870999979</v>
      </c>
      <c r="T1065">
        <f t="shared" si="149"/>
        <v>6400.6183730158691</v>
      </c>
      <c r="U1065">
        <f t="shared" si="150"/>
        <v>2892.9527999999991</v>
      </c>
      <c r="V1065" s="4">
        <f t="shared" si="151"/>
        <v>5.9731358216421641E-3</v>
      </c>
      <c r="W1065">
        <f t="shared" si="152"/>
        <v>0</v>
      </c>
      <c r="X1065">
        <f t="shared" si="153"/>
        <v>0</v>
      </c>
      <c r="Y1065">
        <f t="shared" si="154"/>
        <v>1</v>
      </c>
    </row>
    <row r="1066" spans="1:25" x14ac:dyDescent="0.25">
      <c r="A1066" t="s">
        <v>1127</v>
      </c>
      <c r="B1066" s="1">
        <v>45662</v>
      </c>
      <c r="C1066" t="s">
        <v>36</v>
      </c>
      <c r="D1066" t="s">
        <v>16</v>
      </c>
      <c r="E1066" t="s">
        <v>99</v>
      </c>
      <c r="F1066" t="s">
        <v>111</v>
      </c>
      <c r="G1066">
        <v>5</v>
      </c>
      <c r="H1066">
        <v>1443.92</v>
      </c>
      <c r="I1066">
        <v>7.0000000000000007E-2</v>
      </c>
      <c r="J1066">
        <v>6714.23</v>
      </c>
      <c r="K1066" t="s">
        <v>41</v>
      </c>
      <c r="L1066" t="s">
        <v>20</v>
      </c>
      <c r="M1066" t="s">
        <v>30</v>
      </c>
      <c r="N1066" t="s">
        <v>22</v>
      </c>
      <c r="O1066">
        <f t="shared" si="146"/>
        <v>7219.6</v>
      </c>
      <c r="P1066">
        <f t="shared" si="147"/>
        <v>6714.2280000000001</v>
      </c>
      <c r="Q1066">
        <f t="shared" si="148"/>
        <v>2189601.9989000014</v>
      </c>
      <c r="T1066">
        <f t="shared" si="149"/>
        <v>6400.6183730158691</v>
      </c>
      <c r="U1066">
        <f t="shared" si="150"/>
        <v>505.3720000000003</v>
      </c>
      <c r="V1066" s="4">
        <f t="shared" si="151"/>
        <v>4.8479140118566121E-3</v>
      </c>
      <c r="W1066">
        <f t="shared" si="152"/>
        <v>1</v>
      </c>
      <c r="X1066">
        <f t="shared" si="153"/>
        <v>0</v>
      </c>
      <c r="Y1066">
        <f t="shared" si="154"/>
        <v>0</v>
      </c>
    </row>
    <row r="1067" spans="1:25" x14ac:dyDescent="0.25">
      <c r="A1067" t="s">
        <v>1128</v>
      </c>
      <c r="B1067" s="1">
        <v>45824</v>
      </c>
      <c r="C1067" t="s">
        <v>15</v>
      </c>
      <c r="D1067" t="s">
        <v>39</v>
      </c>
      <c r="E1067" t="s">
        <v>27</v>
      </c>
      <c r="F1067" t="s">
        <v>28</v>
      </c>
      <c r="G1067">
        <v>4</v>
      </c>
      <c r="H1067">
        <v>184.61</v>
      </c>
      <c r="I1067">
        <v>0</v>
      </c>
      <c r="J1067">
        <v>738.44</v>
      </c>
      <c r="K1067" t="s">
        <v>19</v>
      </c>
      <c r="L1067" t="s">
        <v>34</v>
      </c>
      <c r="M1067" t="s">
        <v>54</v>
      </c>
      <c r="N1067" t="s">
        <v>22</v>
      </c>
      <c r="O1067">
        <f t="shared" si="146"/>
        <v>738.44</v>
      </c>
      <c r="P1067">
        <f t="shared" si="147"/>
        <v>738.44</v>
      </c>
      <c r="Q1067">
        <f t="shared" si="148"/>
        <v>1975775.7839999988</v>
      </c>
      <c r="T1067">
        <f t="shared" si="149"/>
        <v>6557.4564173228364</v>
      </c>
      <c r="U1067">
        <f t="shared" si="150"/>
        <v>0</v>
      </c>
      <c r="V1067" s="4">
        <f t="shared" si="151"/>
        <v>0</v>
      </c>
      <c r="W1067">
        <f t="shared" si="152"/>
        <v>1</v>
      </c>
      <c r="X1067">
        <f t="shared" si="153"/>
        <v>0</v>
      </c>
      <c r="Y1067">
        <f t="shared" si="154"/>
        <v>0</v>
      </c>
    </row>
    <row r="1068" spans="1:25" x14ac:dyDescent="0.25">
      <c r="A1068" t="s">
        <v>1129</v>
      </c>
      <c r="B1068" s="1">
        <v>45741</v>
      </c>
      <c r="C1068" t="s">
        <v>48</v>
      </c>
      <c r="D1068" t="s">
        <v>16</v>
      </c>
      <c r="E1068" t="s">
        <v>27</v>
      </c>
      <c r="F1068" t="s">
        <v>68</v>
      </c>
      <c r="G1068">
        <v>1</v>
      </c>
      <c r="H1068">
        <v>1454.58</v>
      </c>
      <c r="I1068">
        <v>0.15</v>
      </c>
      <c r="J1068">
        <v>1236.3900000000001</v>
      </c>
      <c r="K1068" t="s">
        <v>58</v>
      </c>
      <c r="L1068" t="s">
        <v>29</v>
      </c>
      <c r="M1068" t="s">
        <v>30</v>
      </c>
      <c r="N1068" t="s">
        <v>22</v>
      </c>
      <c r="O1068">
        <f t="shared" si="146"/>
        <v>1454.58</v>
      </c>
      <c r="P1068">
        <f t="shared" si="147"/>
        <v>1236.3929999999998</v>
      </c>
      <c r="Q1068">
        <f t="shared" si="148"/>
        <v>1975775.7839999988</v>
      </c>
      <c r="T1068">
        <f t="shared" si="149"/>
        <v>7014.593770491806</v>
      </c>
      <c r="U1068">
        <f t="shared" si="150"/>
        <v>218.18700000000013</v>
      </c>
      <c r="V1068" s="4">
        <f t="shared" si="151"/>
        <v>1.0312255083941757E-2</v>
      </c>
      <c r="W1068">
        <f t="shared" si="152"/>
        <v>1</v>
      </c>
      <c r="X1068">
        <f t="shared" si="153"/>
        <v>0</v>
      </c>
      <c r="Y1068">
        <f t="shared" si="154"/>
        <v>0</v>
      </c>
    </row>
    <row r="1069" spans="1:25" x14ac:dyDescent="0.25">
      <c r="A1069" t="s">
        <v>1130</v>
      </c>
      <c r="B1069" s="1">
        <v>45819</v>
      </c>
      <c r="C1069" t="s">
        <v>15</v>
      </c>
      <c r="D1069" t="s">
        <v>16</v>
      </c>
      <c r="E1069" t="s">
        <v>99</v>
      </c>
      <c r="F1069" t="s">
        <v>111</v>
      </c>
      <c r="G1069">
        <v>2</v>
      </c>
      <c r="H1069">
        <v>3188.66</v>
      </c>
      <c r="I1069">
        <v>0.04</v>
      </c>
      <c r="J1069">
        <v>6122.23</v>
      </c>
      <c r="K1069" t="s">
        <v>41</v>
      </c>
      <c r="L1069" t="s">
        <v>20</v>
      </c>
      <c r="M1069" t="s">
        <v>21</v>
      </c>
      <c r="N1069" t="s">
        <v>22</v>
      </c>
      <c r="O1069">
        <f t="shared" si="146"/>
        <v>6377.32</v>
      </c>
      <c r="P1069">
        <f t="shared" si="147"/>
        <v>6122.2271999999994</v>
      </c>
      <c r="Q1069">
        <f t="shared" si="148"/>
        <v>2189601.9989000014</v>
      </c>
      <c r="T1069">
        <f t="shared" si="149"/>
        <v>6400.6183730158691</v>
      </c>
      <c r="U1069">
        <f t="shared" si="150"/>
        <v>255.09280000000035</v>
      </c>
      <c r="V1069" s="4">
        <f t="shared" si="151"/>
        <v>1.2544454410316559E-3</v>
      </c>
      <c r="W1069">
        <f t="shared" si="152"/>
        <v>1</v>
      </c>
      <c r="X1069">
        <f t="shared" si="153"/>
        <v>0</v>
      </c>
      <c r="Y1069">
        <f t="shared" si="154"/>
        <v>0</v>
      </c>
    </row>
    <row r="1070" spans="1:25" x14ac:dyDescent="0.25">
      <c r="A1070" t="s">
        <v>1131</v>
      </c>
      <c r="B1070" s="1">
        <v>45755</v>
      </c>
      <c r="C1070" t="s">
        <v>36</v>
      </c>
      <c r="D1070" t="s">
        <v>39</v>
      </c>
      <c r="E1070" t="s">
        <v>17</v>
      </c>
      <c r="F1070" t="s">
        <v>44</v>
      </c>
      <c r="G1070">
        <v>3</v>
      </c>
      <c r="H1070">
        <v>305.58</v>
      </c>
      <c r="I1070">
        <v>0.18</v>
      </c>
      <c r="J1070">
        <v>751.73</v>
      </c>
      <c r="K1070" t="s">
        <v>41</v>
      </c>
      <c r="L1070" t="s">
        <v>29</v>
      </c>
      <c r="M1070" t="s">
        <v>54</v>
      </c>
      <c r="N1070" t="s">
        <v>59</v>
      </c>
      <c r="O1070">
        <f t="shared" si="146"/>
        <v>916.74</v>
      </c>
      <c r="P1070">
        <f t="shared" si="147"/>
        <v>751.72680000000003</v>
      </c>
      <c r="Q1070">
        <f t="shared" si="148"/>
        <v>2058812.7634000003</v>
      </c>
      <c r="T1070">
        <f t="shared" si="149"/>
        <v>7014.593770491806</v>
      </c>
      <c r="U1070">
        <f t="shared" si="150"/>
        <v>165.01319999999998</v>
      </c>
      <c r="V1070" s="4">
        <f t="shared" si="151"/>
        <v>5.890437855880621E-2</v>
      </c>
      <c r="W1070">
        <f t="shared" si="152"/>
        <v>0</v>
      </c>
      <c r="X1070">
        <f t="shared" si="153"/>
        <v>0</v>
      </c>
      <c r="Y1070">
        <f t="shared" si="154"/>
        <v>0</v>
      </c>
    </row>
    <row r="1071" spans="1:25" x14ac:dyDescent="0.25">
      <c r="A1071" t="s">
        <v>1132</v>
      </c>
      <c r="B1071" s="1">
        <v>45680</v>
      </c>
      <c r="C1071" t="s">
        <v>36</v>
      </c>
      <c r="D1071" t="s">
        <v>16</v>
      </c>
      <c r="E1071" t="s">
        <v>17</v>
      </c>
      <c r="F1071" t="s">
        <v>32</v>
      </c>
      <c r="G1071">
        <v>2</v>
      </c>
      <c r="H1071">
        <v>1813.68</v>
      </c>
      <c r="I1071">
        <v>0.02</v>
      </c>
      <c r="J1071">
        <v>3554.81</v>
      </c>
      <c r="K1071" t="s">
        <v>58</v>
      </c>
      <c r="L1071" t="s">
        <v>29</v>
      </c>
      <c r="M1071" t="s">
        <v>30</v>
      </c>
      <c r="N1071" t="s">
        <v>22</v>
      </c>
      <c r="O1071">
        <f t="shared" si="146"/>
        <v>3627.36</v>
      </c>
      <c r="P1071">
        <f t="shared" si="147"/>
        <v>3554.8128000000002</v>
      </c>
      <c r="Q1071">
        <f t="shared" si="148"/>
        <v>2058812.7634000003</v>
      </c>
      <c r="T1071">
        <f t="shared" si="149"/>
        <v>7014.593770491806</v>
      </c>
      <c r="U1071">
        <f t="shared" si="150"/>
        <v>72.547199999999975</v>
      </c>
      <c r="V1071" s="4">
        <f t="shared" si="151"/>
        <v>1.1027303603722818E-3</v>
      </c>
      <c r="W1071">
        <f t="shared" si="152"/>
        <v>1</v>
      </c>
      <c r="X1071">
        <f t="shared" si="153"/>
        <v>0</v>
      </c>
      <c r="Y1071">
        <f t="shared" si="154"/>
        <v>0</v>
      </c>
    </row>
    <row r="1072" spans="1:25" x14ac:dyDescent="0.25">
      <c r="A1072" t="s">
        <v>1133</v>
      </c>
      <c r="B1072" s="1">
        <v>45744</v>
      </c>
      <c r="C1072" t="s">
        <v>15</v>
      </c>
      <c r="D1072" t="s">
        <v>43</v>
      </c>
      <c r="E1072" t="s">
        <v>61</v>
      </c>
      <c r="F1072" t="s">
        <v>75</v>
      </c>
      <c r="G1072">
        <v>4</v>
      </c>
      <c r="H1072">
        <v>449.83</v>
      </c>
      <c r="I1072">
        <v>0.11</v>
      </c>
      <c r="J1072">
        <v>1601.39</v>
      </c>
      <c r="K1072" t="s">
        <v>33</v>
      </c>
      <c r="L1072" t="s">
        <v>34</v>
      </c>
      <c r="M1072" t="s">
        <v>30</v>
      </c>
      <c r="N1072" t="s">
        <v>22</v>
      </c>
      <c r="O1072">
        <f t="shared" si="146"/>
        <v>1799.32</v>
      </c>
      <c r="P1072">
        <f t="shared" si="147"/>
        <v>1601.3948</v>
      </c>
      <c r="Q1072">
        <f t="shared" si="148"/>
        <v>1802015.0199999986</v>
      </c>
      <c r="T1072">
        <f t="shared" si="149"/>
        <v>6557.4564173228364</v>
      </c>
      <c r="U1072">
        <f t="shared" si="150"/>
        <v>197.9251999999999</v>
      </c>
      <c r="V1072" s="4">
        <f t="shared" si="151"/>
        <v>2.4453682502278643E-2</v>
      </c>
      <c r="W1072">
        <f t="shared" si="152"/>
        <v>1</v>
      </c>
      <c r="X1072">
        <f t="shared" si="153"/>
        <v>0</v>
      </c>
      <c r="Y1072">
        <f t="shared" si="154"/>
        <v>0</v>
      </c>
    </row>
    <row r="1073" spans="1:25" x14ac:dyDescent="0.25">
      <c r="A1073" t="s">
        <v>1134</v>
      </c>
      <c r="B1073" s="1">
        <v>45730</v>
      </c>
      <c r="C1073" t="s">
        <v>15</v>
      </c>
      <c r="D1073" t="s">
        <v>16</v>
      </c>
      <c r="E1073" t="s">
        <v>27</v>
      </c>
      <c r="F1073" t="s">
        <v>28</v>
      </c>
      <c r="G1073">
        <v>3</v>
      </c>
      <c r="H1073">
        <v>2406.36</v>
      </c>
      <c r="I1073">
        <v>0.24</v>
      </c>
      <c r="J1073">
        <v>5486.5</v>
      </c>
      <c r="K1073" t="s">
        <v>41</v>
      </c>
      <c r="L1073" t="s">
        <v>29</v>
      </c>
      <c r="M1073" t="s">
        <v>21</v>
      </c>
      <c r="N1073" t="s">
        <v>22</v>
      </c>
      <c r="O1073">
        <f t="shared" si="146"/>
        <v>7219.08</v>
      </c>
      <c r="P1073">
        <f t="shared" si="147"/>
        <v>5486.5007999999998</v>
      </c>
      <c r="Q1073">
        <f t="shared" si="148"/>
        <v>1975775.7839999988</v>
      </c>
      <c r="T1073">
        <f t="shared" si="149"/>
        <v>7014.593770491806</v>
      </c>
      <c r="U1073">
        <f t="shared" si="150"/>
        <v>1732.5792000000001</v>
      </c>
      <c r="V1073" s="4">
        <f t="shared" si="151"/>
        <v>9.9735700393956007E-3</v>
      </c>
      <c r="W1073">
        <f t="shared" si="152"/>
        <v>1</v>
      </c>
      <c r="X1073">
        <f t="shared" si="153"/>
        <v>0</v>
      </c>
      <c r="Y1073">
        <f t="shared" si="154"/>
        <v>0</v>
      </c>
    </row>
    <row r="1074" spans="1:25" x14ac:dyDescent="0.25">
      <c r="A1074" t="s">
        <v>1135</v>
      </c>
      <c r="B1074" s="1">
        <v>45783</v>
      </c>
      <c r="C1074" t="s">
        <v>52</v>
      </c>
      <c r="D1074" t="s">
        <v>39</v>
      </c>
      <c r="E1074" t="s">
        <v>17</v>
      </c>
      <c r="F1074" t="s">
        <v>32</v>
      </c>
      <c r="G1074">
        <v>1</v>
      </c>
      <c r="H1074">
        <v>3084.29</v>
      </c>
      <c r="I1074">
        <v>0.2</v>
      </c>
      <c r="J1074">
        <v>2467.4299999999998</v>
      </c>
      <c r="K1074" t="s">
        <v>33</v>
      </c>
      <c r="L1074" t="s">
        <v>20</v>
      </c>
      <c r="M1074" t="s">
        <v>21</v>
      </c>
      <c r="N1074" t="s">
        <v>37</v>
      </c>
      <c r="O1074">
        <f t="shared" si="146"/>
        <v>3084.29</v>
      </c>
      <c r="P1074">
        <f t="shared" si="147"/>
        <v>2467.4320000000002</v>
      </c>
      <c r="Q1074">
        <f t="shared" si="148"/>
        <v>2058812.7634000003</v>
      </c>
      <c r="T1074">
        <f t="shared" si="149"/>
        <v>6400.6183730158691</v>
      </c>
      <c r="U1074">
        <f t="shared" si="150"/>
        <v>616.85799999999972</v>
      </c>
      <c r="V1074" s="4">
        <f t="shared" si="151"/>
        <v>6.4844745468162854E-3</v>
      </c>
      <c r="W1074">
        <f t="shared" si="152"/>
        <v>0</v>
      </c>
      <c r="X1074">
        <f t="shared" si="153"/>
        <v>1</v>
      </c>
      <c r="Y1074">
        <f t="shared" si="154"/>
        <v>0</v>
      </c>
    </row>
    <row r="1075" spans="1:25" x14ac:dyDescent="0.25">
      <c r="A1075" t="s">
        <v>1136</v>
      </c>
      <c r="B1075" s="1">
        <v>45833</v>
      </c>
      <c r="C1075" t="s">
        <v>52</v>
      </c>
      <c r="D1075" t="s">
        <v>25</v>
      </c>
      <c r="E1075" t="s">
        <v>49</v>
      </c>
      <c r="F1075" t="s">
        <v>56</v>
      </c>
      <c r="G1075">
        <v>1</v>
      </c>
      <c r="H1075">
        <v>4780.38</v>
      </c>
      <c r="I1075">
        <v>0.24</v>
      </c>
      <c r="J1075">
        <v>3633.09</v>
      </c>
      <c r="K1075" t="s">
        <v>41</v>
      </c>
      <c r="L1075" t="s">
        <v>29</v>
      </c>
      <c r="M1075" t="s">
        <v>54</v>
      </c>
      <c r="N1075" t="s">
        <v>22</v>
      </c>
      <c r="O1075">
        <f t="shared" si="146"/>
        <v>4780.38</v>
      </c>
      <c r="P1075">
        <f t="shared" si="147"/>
        <v>3633.0888</v>
      </c>
      <c r="Q1075">
        <f t="shared" si="148"/>
        <v>1954015.6870999979</v>
      </c>
      <c r="T1075">
        <f t="shared" si="149"/>
        <v>7014.593770491806</v>
      </c>
      <c r="U1075">
        <f t="shared" si="150"/>
        <v>1147.2912000000001</v>
      </c>
      <c r="V1075" s="4">
        <f t="shared" si="151"/>
        <v>5.0205213811454321E-3</v>
      </c>
      <c r="W1075">
        <f t="shared" si="152"/>
        <v>1</v>
      </c>
      <c r="X1075">
        <f t="shared" si="153"/>
        <v>0</v>
      </c>
      <c r="Y1075">
        <f t="shared" si="154"/>
        <v>0</v>
      </c>
    </row>
    <row r="1076" spans="1:25" x14ac:dyDescent="0.25">
      <c r="A1076" t="s">
        <v>1137</v>
      </c>
      <c r="B1076" s="1">
        <v>45820</v>
      </c>
      <c r="C1076" t="s">
        <v>36</v>
      </c>
      <c r="D1076" t="s">
        <v>39</v>
      </c>
      <c r="E1076" t="s">
        <v>17</v>
      </c>
      <c r="F1076" t="s">
        <v>18</v>
      </c>
      <c r="G1076">
        <v>5</v>
      </c>
      <c r="H1076">
        <v>2649.65</v>
      </c>
      <c r="I1076">
        <v>0.08</v>
      </c>
      <c r="J1076">
        <v>12188.39</v>
      </c>
      <c r="K1076" t="s">
        <v>41</v>
      </c>
      <c r="L1076" t="s">
        <v>29</v>
      </c>
      <c r="M1076" t="s">
        <v>54</v>
      </c>
      <c r="N1076" t="s">
        <v>37</v>
      </c>
      <c r="O1076">
        <f t="shared" si="146"/>
        <v>13248.25</v>
      </c>
      <c r="P1076">
        <f t="shared" si="147"/>
        <v>12188.390000000001</v>
      </c>
      <c r="Q1076">
        <f t="shared" si="148"/>
        <v>2058812.7634000003</v>
      </c>
      <c r="T1076">
        <f t="shared" si="149"/>
        <v>7014.593770491806</v>
      </c>
      <c r="U1076">
        <f t="shared" si="150"/>
        <v>1059.8599999999988</v>
      </c>
      <c r="V1076" s="4">
        <f t="shared" si="151"/>
        <v>3.0192666956013058E-3</v>
      </c>
      <c r="W1076">
        <f t="shared" si="152"/>
        <v>0</v>
      </c>
      <c r="X1076">
        <f t="shared" si="153"/>
        <v>1</v>
      </c>
      <c r="Y1076">
        <f t="shared" si="154"/>
        <v>0</v>
      </c>
    </row>
    <row r="1077" spans="1:25" x14ac:dyDescent="0.25">
      <c r="A1077" t="s">
        <v>1138</v>
      </c>
      <c r="B1077" s="1">
        <v>45749</v>
      </c>
      <c r="C1077" t="s">
        <v>15</v>
      </c>
      <c r="D1077" t="s">
        <v>25</v>
      </c>
      <c r="E1077" t="s">
        <v>99</v>
      </c>
      <c r="F1077" t="s">
        <v>100</v>
      </c>
      <c r="G1077">
        <v>3</v>
      </c>
      <c r="H1077">
        <v>3766.12</v>
      </c>
      <c r="I1077">
        <v>0.03</v>
      </c>
      <c r="J1077">
        <v>10959.41</v>
      </c>
      <c r="K1077" t="s">
        <v>19</v>
      </c>
      <c r="L1077" t="s">
        <v>34</v>
      </c>
      <c r="M1077" t="s">
        <v>54</v>
      </c>
      <c r="N1077" t="s">
        <v>22</v>
      </c>
      <c r="O1077">
        <f t="shared" si="146"/>
        <v>11298.36</v>
      </c>
      <c r="P1077">
        <f t="shared" si="147"/>
        <v>10959.4092</v>
      </c>
      <c r="Q1077">
        <f t="shared" si="148"/>
        <v>2189601.9989000014</v>
      </c>
      <c r="T1077">
        <f t="shared" si="149"/>
        <v>6557.4564173228364</v>
      </c>
      <c r="U1077">
        <f t="shared" si="150"/>
        <v>338.95080000000053</v>
      </c>
      <c r="V1077" s="4">
        <f t="shared" si="151"/>
        <v>7.9657578622030088E-4</v>
      </c>
      <c r="W1077">
        <f t="shared" si="152"/>
        <v>1</v>
      </c>
      <c r="X1077">
        <f t="shared" si="153"/>
        <v>0</v>
      </c>
      <c r="Y1077">
        <f t="shared" si="154"/>
        <v>0</v>
      </c>
    </row>
    <row r="1078" spans="1:25" x14ac:dyDescent="0.25">
      <c r="A1078" t="s">
        <v>1139</v>
      </c>
      <c r="B1078" s="1">
        <v>45797</v>
      </c>
      <c r="C1078" t="s">
        <v>24</v>
      </c>
      <c r="D1078" t="s">
        <v>43</v>
      </c>
      <c r="E1078" t="s">
        <v>49</v>
      </c>
      <c r="F1078" t="s">
        <v>53</v>
      </c>
      <c r="G1078">
        <v>5</v>
      </c>
      <c r="H1078">
        <v>474.57</v>
      </c>
      <c r="I1078">
        <v>0.09</v>
      </c>
      <c r="J1078">
        <v>2159.29</v>
      </c>
      <c r="K1078" t="s">
        <v>46</v>
      </c>
      <c r="L1078" t="s">
        <v>29</v>
      </c>
      <c r="M1078" t="s">
        <v>30</v>
      </c>
      <c r="N1078" t="s">
        <v>22</v>
      </c>
      <c r="O1078">
        <f t="shared" si="146"/>
        <v>2372.85</v>
      </c>
      <c r="P1078">
        <f t="shared" si="147"/>
        <v>2159.2934999999998</v>
      </c>
      <c r="Q1078">
        <f t="shared" si="148"/>
        <v>1954015.6870999979</v>
      </c>
      <c r="T1078">
        <f t="shared" si="149"/>
        <v>7014.593770491806</v>
      </c>
      <c r="U1078">
        <f t="shared" si="150"/>
        <v>213.55650000000014</v>
      </c>
      <c r="V1078" s="4">
        <f t="shared" si="151"/>
        <v>1.8964536317087048E-2</v>
      </c>
      <c r="W1078">
        <f t="shared" si="152"/>
        <v>1</v>
      </c>
      <c r="X1078">
        <f t="shared" si="153"/>
        <v>0</v>
      </c>
      <c r="Y1078">
        <f t="shared" si="154"/>
        <v>0</v>
      </c>
    </row>
    <row r="1079" spans="1:25" x14ac:dyDescent="0.25">
      <c r="A1079" t="s">
        <v>1140</v>
      </c>
      <c r="B1079" s="1">
        <v>45689</v>
      </c>
      <c r="C1079" t="s">
        <v>36</v>
      </c>
      <c r="D1079" t="s">
        <v>43</v>
      </c>
      <c r="E1079" t="s">
        <v>49</v>
      </c>
      <c r="F1079" t="s">
        <v>73</v>
      </c>
      <c r="G1079">
        <v>2</v>
      </c>
      <c r="H1079">
        <v>3904.6</v>
      </c>
      <c r="I1079">
        <v>0.1</v>
      </c>
      <c r="J1079">
        <v>7028.28</v>
      </c>
      <c r="K1079" t="s">
        <v>19</v>
      </c>
      <c r="L1079" t="s">
        <v>29</v>
      </c>
      <c r="M1079" t="s">
        <v>21</v>
      </c>
      <c r="N1079" t="s">
        <v>22</v>
      </c>
      <c r="O1079">
        <f t="shared" si="146"/>
        <v>7809.2</v>
      </c>
      <c r="P1079">
        <f t="shared" si="147"/>
        <v>7028.28</v>
      </c>
      <c r="Q1079">
        <f t="shared" si="148"/>
        <v>1954015.6870999979</v>
      </c>
      <c r="T1079">
        <f t="shared" si="149"/>
        <v>7014.593770491806</v>
      </c>
      <c r="U1079">
        <f t="shared" si="150"/>
        <v>780.92000000000007</v>
      </c>
      <c r="V1079" s="4">
        <f t="shared" si="151"/>
        <v>2.5610818009527223E-3</v>
      </c>
      <c r="W1079">
        <f t="shared" si="152"/>
        <v>1</v>
      </c>
      <c r="X1079">
        <f t="shared" si="153"/>
        <v>0</v>
      </c>
      <c r="Y1079">
        <f t="shared" si="154"/>
        <v>0</v>
      </c>
    </row>
    <row r="1080" spans="1:25" x14ac:dyDescent="0.25">
      <c r="A1080" t="s">
        <v>1141</v>
      </c>
      <c r="B1080" s="1">
        <v>45744</v>
      </c>
      <c r="C1080" t="s">
        <v>15</v>
      </c>
      <c r="D1080" t="s">
        <v>25</v>
      </c>
      <c r="E1080" t="s">
        <v>99</v>
      </c>
      <c r="F1080" t="s">
        <v>111</v>
      </c>
      <c r="G1080">
        <v>4</v>
      </c>
      <c r="H1080">
        <v>2163.0100000000002</v>
      </c>
      <c r="I1080">
        <v>0.25</v>
      </c>
      <c r="J1080">
        <v>6489.03</v>
      </c>
      <c r="K1080" t="s">
        <v>58</v>
      </c>
      <c r="L1080" t="s">
        <v>20</v>
      </c>
      <c r="M1080" t="s">
        <v>21</v>
      </c>
      <c r="N1080" t="s">
        <v>22</v>
      </c>
      <c r="O1080">
        <f t="shared" si="146"/>
        <v>8652.0400000000009</v>
      </c>
      <c r="P1080">
        <f t="shared" si="147"/>
        <v>6489.0300000000007</v>
      </c>
      <c r="Q1080">
        <f t="shared" si="148"/>
        <v>2189601.9989000014</v>
      </c>
      <c r="T1080">
        <f t="shared" si="149"/>
        <v>6400.6183730158691</v>
      </c>
      <c r="U1080">
        <f t="shared" si="150"/>
        <v>2163.0100000000002</v>
      </c>
      <c r="V1080" s="4">
        <f t="shared" si="151"/>
        <v>1.1557967831863929E-2</v>
      </c>
      <c r="W1080">
        <f t="shared" si="152"/>
        <v>1</v>
      </c>
      <c r="X1080">
        <f t="shared" si="153"/>
        <v>0</v>
      </c>
      <c r="Y1080">
        <f t="shared" si="154"/>
        <v>0</v>
      </c>
    </row>
    <row r="1081" spans="1:25" x14ac:dyDescent="0.25">
      <c r="A1081" t="s">
        <v>1142</v>
      </c>
      <c r="B1081" s="1">
        <v>45694</v>
      </c>
      <c r="C1081" t="s">
        <v>48</v>
      </c>
      <c r="D1081" t="s">
        <v>25</v>
      </c>
      <c r="E1081" t="s">
        <v>61</v>
      </c>
      <c r="F1081" t="s">
        <v>75</v>
      </c>
      <c r="G1081">
        <v>1</v>
      </c>
      <c r="H1081">
        <v>2151.27</v>
      </c>
      <c r="I1081">
        <v>0.19</v>
      </c>
      <c r="J1081">
        <v>1742.53</v>
      </c>
      <c r="K1081" t="s">
        <v>58</v>
      </c>
      <c r="L1081" t="s">
        <v>20</v>
      </c>
      <c r="M1081" t="s">
        <v>21</v>
      </c>
      <c r="N1081" t="s">
        <v>22</v>
      </c>
      <c r="O1081">
        <f t="shared" si="146"/>
        <v>2151.27</v>
      </c>
      <c r="P1081">
        <f t="shared" si="147"/>
        <v>1742.5287000000001</v>
      </c>
      <c r="Q1081">
        <f t="shared" si="148"/>
        <v>1802015.0199999986</v>
      </c>
      <c r="T1081">
        <f t="shared" si="149"/>
        <v>6400.6183730158691</v>
      </c>
      <c r="U1081">
        <f t="shared" si="150"/>
        <v>408.74129999999991</v>
      </c>
      <c r="V1081" s="4">
        <f t="shared" si="151"/>
        <v>8.8319922650341425E-3</v>
      </c>
      <c r="W1081">
        <f t="shared" si="152"/>
        <v>1</v>
      </c>
      <c r="X1081">
        <f t="shared" si="153"/>
        <v>0</v>
      </c>
      <c r="Y1081">
        <f t="shared" si="154"/>
        <v>0</v>
      </c>
    </row>
    <row r="1082" spans="1:25" x14ac:dyDescent="0.25">
      <c r="A1082" t="s">
        <v>1143</v>
      </c>
      <c r="B1082" s="1">
        <v>45802</v>
      </c>
      <c r="C1082" t="s">
        <v>48</v>
      </c>
      <c r="D1082" t="s">
        <v>25</v>
      </c>
      <c r="E1082" t="s">
        <v>61</v>
      </c>
      <c r="F1082" t="s">
        <v>62</v>
      </c>
      <c r="G1082">
        <v>2</v>
      </c>
      <c r="H1082">
        <v>4950.67</v>
      </c>
      <c r="I1082">
        <v>0.03</v>
      </c>
      <c r="J1082">
        <v>9604.2999999999993</v>
      </c>
      <c r="K1082" t="s">
        <v>58</v>
      </c>
      <c r="L1082" t="s">
        <v>29</v>
      </c>
      <c r="M1082" t="s">
        <v>21</v>
      </c>
      <c r="N1082" t="s">
        <v>37</v>
      </c>
      <c r="O1082">
        <f t="shared" si="146"/>
        <v>9901.34</v>
      </c>
      <c r="P1082">
        <f t="shared" si="147"/>
        <v>9604.2998000000007</v>
      </c>
      <c r="Q1082">
        <f t="shared" si="148"/>
        <v>1802015.0199999986</v>
      </c>
      <c r="T1082">
        <f t="shared" si="149"/>
        <v>7014.593770491806</v>
      </c>
      <c r="U1082">
        <f t="shared" si="150"/>
        <v>297.04019999999946</v>
      </c>
      <c r="V1082" s="4">
        <f t="shared" si="151"/>
        <v>6.0597858471681605E-4</v>
      </c>
      <c r="W1082">
        <f t="shared" si="152"/>
        <v>0</v>
      </c>
      <c r="X1082">
        <f t="shared" si="153"/>
        <v>1</v>
      </c>
      <c r="Y1082">
        <f t="shared" si="154"/>
        <v>0</v>
      </c>
    </row>
    <row r="1083" spans="1:25" x14ac:dyDescent="0.25">
      <c r="A1083" t="s">
        <v>1144</v>
      </c>
      <c r="B1083" s="1">
        <v>45761</v>
      </c>
      <c r="C1083" t="s">
        <v>48</v>
      </c>
      <c r="D1083" t="s">
        <v>16</v>
      </c>
      <c r="E1083" t="s">
        <v>99</v>
      </c>
      <c r="F1083" t="s">
        <v>100</v>
      </c>
      <c r="G1083">
        <v>3</v>
      </c>
      <c r="H1083">
        <v>683.25</v>
      </c>
      <c r="I1083">
        <v>0.22</v>
      </c>
      <c r="J1083">
        <v>1598.81</v>
      </c>
      <c r="K1083" t="s">
        <v>33</v>
      </c>
      <c r="L1083" t="s">
        <v>20</v>
      </c>
      <c r="M1083" t="s">
        <v>30</v>
      </c>
      <c r="N1083" t="s">
        <v>59</v>
      </c>
      <c r="O1083">
        <f t="shared" si="146"/>
        <v>2049.75</v>
      </c>
      <c r="P1083">
        <f t="shared" si="147"/>
        <v>1598.8050000000001</v>
      </c>
      <c r="Q1083">
        <f t="shared" si="148"/>
        <v>2189601.9989000014</v>
      </c>
      <c r="T1083">
        <f t="shared" si="149"/>
        <v>6400.6183730158691</v>
      </c>
      <c r="U1083">
        <f t="shared" si="150"/>
        <v>450.94499999999994</v>
      </c>
      <c r="V1083" s="4">
        <f t="shared" si="151"/>
        <v>3.2199048664471278E-2</v>
      </c>
      <c r="W1083">
        <f t="shared" si="152"/>
        <v>0</v>
      </c>
      <c r="X1083">
        <f t="shared" si="153"/>
        <v>0</v>
      </c>
      <c r="Y1083">
        <f t="shared" si="154"/>
        <v>0</v>
      </c>
    </row>
    <row r="1084" spans="1:25" x14ac:dyDescent="0.25">
      <c r="A1084" t="s">
        <v>1145</v>
      </c>
      <c r="B1084" s="1">
        <v>45786</v>
      </c>
      <c r="C1084" t="s">
        <v>15</v>
      </c>
      <c r="D1084" t="s">
        <v>43</v>
      </c>
      <c r="E1084" t="s">
        <v>17</v>
      </c>
      <c r="F1084" t="s">
        <v>18</v>
      </c>
      <c r="G1084">
        <v>4</v>
      </c>
      <c r="H1084">
        <v>3729.42</v>
      </c>
      <c r="I1084">
        <v>0.11</v>
      </c>
      <c r="J1084">
        <v>13276.74</v>
      </c>
      <c r="K1084" t="s">
        <v>41</v>
      </c>
      <c r="L1084" t="s">
        <v>34</v>
      </c>
      <c r="M1084" t="s">
        <v>30</v>
      </c>
      <c r="N1084" t="s">
        <v>22</v>
      </c>
      <c r="O1084">
        <f t="shared" si="146"/>
        <v>14917.68</v>
      </c>
      <c r="P1084">
        <f t="shared" si="147"/>
        <v>13276.735200000001</v>
      </c>
      <c r="Q1084">
        <f t="shared" si="148"/>
        <v>2058812.7634000003</v>
      </c>
      <c r="T1084">
        <f t="shared" si="149"/>
        <v>6557.4564173228364</v>
      </c>
      <c r="U1084">
        <f t="shared" si="150"/>
        <v>1640.9447999999993</v>
      </c>
      <c r="V1084" s="4">
        <f t="shared" si="151"/>
        <v>2.949520300743815E-3</v>
      </c>
      <c r="W1084">
        <f t="shared" si="152"/>
        <v>1</v>
      </c>
      <c r="X1084">
        <f t="shared" si="153"/>
        <v>0</v>
      </c>
      <c r="Y1084">
        <f t="shared" si="154"/>
        <v>0</v>
      </c>
    </row>
    <row r="1085" spans="1:25" x14ac:dyDescent="0.25">
      <c r="A1085" t="s">
        <v>1146</v>
      </c>
      <c r="B1085" s="1">
        <v>45712</v>
      </c>
      <c r="C1085" t="s">
        <v>52</v>
      </c>
      <c r="D1085" t="s">
        <v>39</v>
      </c>
      <c r="E1085" t="s">
        <v>27</v>
      </c>
      <c r="F1085" t="s">
        <v>79</v>
      </c>
      <c r="G1085">
        <v>5</v>
      </c>
      <c r="H1085">
        <v>1912.38</v>
      </c>
      <c r="I1085">
        <v>0.16</v>
      </c>
      <c r="J1085">
        <v>8032</v>
      </c>
      <c r="K1085" t="s">
        <v>58</v>
      </c>
      <c r="L1085" t="s">
        <v>29</v>
      </c>
      <c r="M1085" t="s">
        <v>30</v>
      </c>
      <c r="N1085" t="s">
        <v>22</v>
      </c>
      <c r="O1085">
        <f t="shared" si="146"/>
        <v>9561.9000000000015</v>
      </c>
      <c r="P1085">
        <f t="shared" si="147"/>
        <v>8031.996000000001</v>
      </c>
      <c r="Q1085">
        <f t="shared" si="148"/>
        <v>1975775.7839999988</v>
      </c>
      <c r="T1085">
        <f t="shared" si="149"/>
        <v>7014.593770491806</v>
      </c>
      <c r="U1085">
        <f t="shared" si="150"/>
        <v>1529.9040000000005</v>
      </c>
      <c r="V1085" s="4">
        <f t="shared" si="151"/>
        <v>8.3665380311444375E-3</v>
      </c>
      <c r="W1085">
        <f t="shared" si="152"/>
        <v>1</v>
      </c>
      <c r="X1085">
        <f t="shared" si="153"/>
        <v>0</v>
      </c>
      <c r="Y1085">
        <f t="shared" si="154"/>
        <v>0</v>
      </c>
    </row>
    <row r="1086" spans="1:25" x14ac:dyDescent="0.25">
      <c r="A1086" t="s">
        <v>1147</v>
      </c>
      <c r="B1086" s="1">
        <v>45779</v>
      </c>
      <c r="C1086" t="s">
        <v>24</v>
      </c>
      <c r="D1086" t="s">
        <v>25</v>
      </c>
      <c r="E1086" t="s">
        <v>27</v>
      </c>
      <c r="F1086" t="s">
        <v>28</v>
      </c>
      <c r="G1086">
        <v>4</v>
      </c>
      <c r="H1086">
        <v>1771.47</v>
      </c>
      <c r="I1086">
        <v>0.14000000000000001</v>
      </c>
      <c r="J1086">
        <v>6093.86</v>
      </c>
      <c r="K1086" t="s">
        <v>19</v>
      </c>
      <c r="L1086" t="s">
        <v>34</v>
      </c>
      <c r="M1086" t="s">
        <v>21</v>
      </c>
      <c r="N1086" t="s">
        <v>22</v>
      </c>
      <c r="O1086">
        <f t="shared" si="146"/>
        <v>7085.88</v>
      </c>
      <c r="P1086">
        <f t="shared" si="147"/>
        <v>6093.8567999999996</v>
      </c>
      <c r="Q1086">
        <f t="shared" si="148"/>
        <v>1975775.7839999988</v>
      </c>
      <c r="T1086">
        <f t="shared" si="149"/>
        <v>6557.4564173228364</v>
      </c>
      <c r="U1086">
        <f t="shared" si="150"/>
        <v>992.02320000000054</v>
      </c>
      <c r="V1086" s="4">
        <f t="shared" si="151"/>
        <v>7.9030409772674684E-3</v>
      </c>
      <c r="W1086">
        <f t="shared" si="152"/>
        <v>1</v>
      </c>
      <c r="X1086">
        <f t="shared" si="153"/>
        <v>0</v>
      </c>
      <c r="Y1086">
        <f t="shared" si="154"/>
        <v>0</v>
      </c>
    </row>
    <row r="1087" spans="1:25" x14ac:dyDescent="0.25">
      <c r="A1087" t="s">
        <v>1148</v>
      </c>
      <c r="B1087" s="1">
        <v>45816</v>
      </c>
      <c r="C1087" t="s">
        <v>52</v>
      </c>
      <c r="D1087" t="s">
        <v>39</v>
      </c>
      <c r="E1087" t="s">
        <v>49</v>
      </c>
      <c r="F1087" t="s">
        <v>53</v>
      </c>
      <c r="G1087">
        <v>2</v>
      </c>
      <c r="H1087">
        <v>2209.63</v>
      </c>
      <c r="I1087">
        <v>7.0000000000000007E-2</v>
      </c>
      <c r="J1087">
        <v>4109.91</v>
      </c>
      <c r="K1087" t="s">
        <v>19</v>
      </c>
      <c r="L1087" t="s">
        <v>20</v>
      </c>
      <c r="M1087" t="s">
        <v>21</v>
      </c>
      <c r="N1087" t="s">
        <v>22</v>
      </c>
      <c r="O1087">
        <f t="shared" si="146"/>
        <v>4419.26</v>
      </c>
      <c r="P1087">
        <f t="shared" si="147"/>
        <v>4109.9117999999999</v>
      </c>
      <c r="Q1087">
        <f t="shared" si="148"/>
        <v>1954015.6870999979</v>
      </c>
      <c r="T1087">
        <f t="shared" si="149"/>
        <v>6400.6183730158691</v>
      </c>
      <c r="U1087">
        <f t="shared" si="150"/>
        <v>309.34820000000036</v>
      </c>
      <c r="V1087" s="4">
        <f t="shared" si="151"/>
        <v>3.167951195449012E-3</v>
      </c>
      <c r="W1087">
        <f t="shared" si="152"/>
        <v>1</v>
      </c>
      <c r="X1087">
        <f t="shared" si="153"/>
        <v>0</v>
      </c>
      <c r="Y1087">
        <f t="shared" si="154"/>
        <v>0</v>
      </c>
    </row>
    <row r="1088" spans="1:25" x14ac:dyDescent="0.25">
      <c r="A1088" t="s">
        <v>1149</v>
      </c>
      <c r="B1088" s="1">
        <v>45838</v>
      </c>
      <c r="C1088" t="s">
        <v>24</v>
      </c>
      <c r="D1088" t="s">
        <v>39</v>
      </c>
      <c r="E1088" t="s">
        <v>99</v>
      </c>
      <c r="F1088" t="s">
        <v>100</v>
      </c>
      <c r="G1088">
        <v>4</v>
      </c>
      <c r="H1088">
        <v>2250.69</v>
      </c>
      <c r="I1088">
        <v>0.22</v>
      </c>
      <c r="J1088">
        <v>7022.15</v>
      </c>
      <c r="K1088" t="s">
        <v>46</v>
      </c>
      <c r="L1088" t="s">
        <v>34</v>
      </c>
      <c r="M1088" t="s">
        <v>30</v>
      </c>
      <c r="N1088" t="s">
        <v>59</v>
      </c>
      <c r="O1088">
        <f t="shared" si="146"/>
        <v>9002.76</v>
      </c>
      <c r="P1088">
        <f t="shared" si="147"/>
        <v>7022.1528000000008</v>
      </c>
      <c r="Q1088">
        <f t="shared" si="148"/>
        <v>2189601.9989000014</v>
      </c>
      <c r="T1088">
        <f t="shared" si="149"/>
        <v>6557.4564173228364</v>
      </c>
      <c r="U1088">
        <f t="shared" si="150"/>
        <v>1980.6071999999995</v>
      </c>
      <c r="V1088" s="4">
        <f t="shared" si="151"/>
        <v>9.77478017852303E-3</v>
      </c>
      <c r="W1088">
        <f t="shared" si="152"/>
        <v>0</v>
      </c>
      <c r="X1088">
        <f t="shared" si="153"/>
        <v>0</v>
      </c>
      <c r="Y1088">
        <f t="shared" si="154"/>
        <v>0</v>
      </c>
    </row>
    <row r="1089" spans="1:25" x14ac:dyDescent="0.25">
      <c r="A1089" t="s">
        <v>1150</v>
      </c>
      <c r="B1089" s="1">
        <v>45764</v>
      </c>
      <c r="C1089" t="s">
        <v>15</v>
      </c>
      <c r="D1089" t="s">
        <v>16</v>
      </c>
      <c r="E1089" t="s">
        <v>17</v>
      </c>
      <c r="F1089" t="s">
        <v>44</v>
      </c>
      <c r="G1089">
        <v>2</v>
      </c>
      <c r="H1089">
        <v>2805.6</v>
      </c>
      <c r="I1089">
        <v>0.13</v>
      </c>
      <c r="J1089">
        <v>4881.74</v>
      </c>
      <c r="K1089" t="s">
        <v>19</v>
      </c>
      <c r="L1089" t="s">
        <v>20</v>
      </c>
      <c r="M1089" t="s">
        <v>54</v>
      </c>
      <c r="N1089" t="s">
        <v>22</v>
      </c>
      <c r="O1089">
        <f t="shared" si="146"/>
        <v>5611.2</v>
      </c>
      <c r="P1089">
        <f t="shared" si="147"/>
        <v>4881.7439999999997</v>
      </c>
      <c r="Q1089">
        <f t="shared" si="148"/>
        <v>2058812.7634000003</v>
      </c>
      <c r="T1089">
        <f t="shared" si="149"/>
        <v>6400.6183730158691</v>
      </c>
      <c r="U1089">
        <f t="shared" si="150"/>
        <v>729.45600000000013</v>
      </c>
      <c r="V1089" s="4">
        <f t="shared" si="151"/>
        <v>4.6335899629312803E-3</v>
      </c>
      <c r="W1089">
        <f t="shared" si="152"/>
        <v>1</v>
      </c>
      <c r="X1089">
        <f t="shared" si="153"/>
        <v>0</v>
      </c>
      <c r="Y1089">
        <f t="shared" si="154"/>
        <v>0</v>
      </c>
    </row>
    <row r="1090" spans="1:25" x14ac:dyDescent="0.25">
      <c r="A1090" t="s">
        <v>1151</v>
      </c>
      <c r="B1090" s="1">
        <v>45810</v>
      </c>
      <c r="C1090" t="s">
        <v>24</v>
      </c>
      <c r="D1090" t="s">
        <v>25</v>
      </c>
      <c r="E1090" t="s">
        <v>17</v>
      </c>
      <c r="F1090" t="s">
        <v>44</v>
      </c>
      <c r="G1090">
        <v>3</v>
      </c>
      <c r="H1090">
        <v>1095.3900000000001</v>
      </c>
      <c r="I1090">
        <v>0.24</v>
      </c>
      <c r="J1090">
        <v>2497.4899999999998</v>
      </c>
      <c r="K1090" t="s">
        <v>41</v>
      </c>
      <c r="L1090" t="s">
        <v>20</v>
      </c>
      <c r="M1090" t="s">
        <v>21</v>
      </c>
      <c r="N1090" t="s">
        <v>22</v>
      </c>
      <c r="O1090">
        <f t="shared" ref="O1090:O1153" si="155">G:G*H:H</f>
        <v>3286.17</v>
      </c>
      <c r="P1090">
        <f t="shared" ref="P1090:P1153" si="156">O:O*(1-I:I)</f>
        <v>2497.4892</v>
      </c>
      <c r="Q1090">
        <f t="shared" ref="Q1090:Q1153" si="157">SUMIF(E:E,E1090,P:P)</f>
        <v>2058812.7634000003</v>
      </c>
      <c r="T1090">
        <f t="shared" ref="T1090:T1153" si="158">AVERAGEIF(L:L,L1090,J:J)</f>
        <v>6400.6183730158691</v>
      </c>
      <c r="U1090">
        <f t="shared" ref="U1090:U1153" si="159">O1090-P1090</f>
        <v>788.68080000000009</v>
      </c>
      <c r="V1090" s="4">
        <f t="shared" si="151"/>
        <v>2.1910004655875986E-2</v>
      </c>
      <c r="W1090">
        <f t="shared" si="152"/>
        <v>1</v>
      </c>
      <c r="X1090">
        <f t="shared" si="153"/>
        <v>0</v>
      </c>
      <c r="Y1090">
        <f t="shared" si="154"/>
        <v>0</v>
      </c>
    </row>
    <row r="1091" spans="1:25" x14ac:dyDescent="0.25">
      <c r="A1091" t="s">
        <v>1152</v>
      </c>
      <c r="B1091" s="1">
        <v>45753</v>
      </c>
      <c r="C1091" t="s">
        <v>48</v>
      </c>
      <c r="D1091" t="s">
        <v>16</v>
      </c>
      <c r="E1091" t="s">
        <v>27</v>
      </c>
      <c r="F1091" t="s">
        <v>68</v>
      </c>
      <c r="G1091">
        <v>1</v>
      </c>
      <c r="H1091">
        <v>2277.58</v>
      </c>
      <c r="I1091">
        <v>0.11</v>
      </c>
      <c r="J1091">
        <v>2027.05</v>
      </c>
      <c r="K1091" t="s">
        <v>46</v>
      </c>
      <c r="L1091" t="s">
        <v>20</v>
      </c>
      <c r="M1091" t="s">
        <v>30</v>
      </c>
      <c r="N1091" t="s">
        <v>37</v>
      </c>
      <c r="O1091">
        <f t="shared" si="155"/>
        <v>2277.58</v>
      </c>
      <c r="P1091">
        <f t="shared" si="156"/>
        <v>2027.0462</v>
      </c>
      <c r="Q1091">
        <f t="shared" si="157"/>
        <v>1975775.7839999988</v>
      </c>
      <c r="T1091">
        <f t="shared" si="158"/>
        <v>6400.6183730158691</v>
      </c>
      <c r="U1091">
        <f t="shared" si="159"/>
        <v>250.53379999999993</v>
      </c>
      <c r="V1091" s="4">
        <f t="shared" ref="V1091:V1154" si="160">I1091/H1091*100</f>
        <v>4.8296876509277388E-3</v>
      </c>
      <c r="W1091">
        <f t="shared" ref="W1091:W1154" si="161">IF(N1091="Delivered",1,0)</f>
        <v>0</v>
      </c>
      <c r="X1091">
        <f t="shared" ref="X1091:X1154" si="162">IF(N1091="Returned",1,0)</f>
        <v>1</v>
      </c>
      <c r="Y1091">
        <f t="shared" ref="Y1091:Y1154" si="163">IF(N1091="Cancelled",1,0)</f>
        <v>0</v>
      </c>
    </row>
    <row r="1092" spans="1:25" x14ac:dyDescent="0.25">
      <c r="A1092" t="s">
        <v>1153</v>
      </c>
      <c r="B1092" s="1">
        <v>45750</v>
      </c>
      <c r="C1092" t="s">
        <v>15</v>
      </c>
      <c r="D1092" t="s">
        <v>39</v>
      </c>
      <c r="E1092" t="s">
        <v>99</v>
      </c>
      <c r="F1092" t="s">
        <v>120</v>
      </c>
      <c r="G1092">
        <v>2</v>
      </c>
      <c r="H1092">
        <v>3664.07</v>
      </c>
      <c r="I1092">
        <v>0.08</v>
      </c>
      <c r="J1092">
        <v>6741.89</v>
      </c>
      <c r="K1092" t="s">
        <v>58</v>
      </c>
      <c r="L1092" t="s">
        <v>29</v>
      </c>
      <c r="M1092" t="s">
        <v>21</v>
      </c>
      <c r="N1092" t="s">
        <v>22</v>
      </c>
      <c r="O1092">
        <f t="shared" si="155"/>
        <v>7328.14</v>
      </c>
      <c r="P1092">
        <f t="shared" si="156"/>
        <v>6741.8888000000006</v>
      </c>
      <c r="Q1092">
        <f t="shared" si="157"/>
        <v>2189601.9989000014</v>
      </c>
      <c r="T1092">
        <f t="shared" si="158"/>
        <v>7014.593770491806</v>
      </c>
      <c r="U1092">
        <f t="shared" si="159"/>
        <v>586.2511999999997</v>
      </c>
      <c r="V1092" s="4">
        <f t="shared" si="160"/>
        <v>2.183364400789286E-3</v>
      </c>
      <c r="W1092">
        <f t="shared" si="161"/>
        <v>1</v>
      </c>
      <c r="X1092">
        <f t="shared" si="162"/>
        <v>0</v>
      </c>
      <c r="Y1092">
        <f t="shared" si="163"/>
        <v>0</v>
      </c>
    </row>
    <row r="1093" spans="1:25" x14ac:dyDescent="0.25">
      <c r="A1093" t="s">
        <v>1154</v>
      </c>
      <c r="B1093" s="1">
        <v>45744</v>
      </c>
      <c r="C1093" t="s">
        <v>15</v>
      </c>
      <c r="D1093" t="s">
        <v>43</v>
      </c>
      <c r="E1093" t="s">
        <v>27</v>
      </c>
      <c r="F1093" t="s">
        <v>79</v>
      </c>
      <c r="G1093">
        <v>1</v>
      </c>
      <c r="H1093">
        <v>4668.6000000000004</v>
      </c>
      <c r="I1093">
        <v>0.2</v>
      </c>
      <c r="J1093">
        <v>3734.88</v>
      </c>
      <c r="K1093" t="s">
        <v>58</v>
      </c>
      <c r="L1093" t="s">
        <v>34</v>
      </c>
      <c r="M1093" t="s">
        <v>30</v>
      </c>
      <c r="N1093" t="s">
        <v>88</v>
      </c>
      <c r="O1093">
        <f t="shared" si="155"/>
        <v>4668.6000000000004</v>
      </c>
      <c r="P1093">
        <f t="shared" si="156"/>
        <v>3734.8800000000006</v>
      </c>
      <c r="Q1093">
        <f t="shared" si="157"/>
        <v>1975775.7839999988</v>
      </c>
      <c r="T1093">
        <f t="shared" si="158"/>
        <v>6557.4564173228364</v>
      </c>
      <c r="U1093">
        <f t="shared" si="159"/>
        <v>933.7199999999998</v>
      </c>
      <c r="V1093" s="4">
        <f t="shared" si="160"/>
        <v>4.2839395107741075E-3</v>
      </c>
      <c r="W1093">
        <f t="shared" si="161"/>
        <v>0</v>
      </c>
      <c r="X1093">
        <f t="shared" si="162"/>
        <v>0</v>
      </c>
      <c r="Y1093">
        <f t="shared" si="163"/>
        <v>1</v>
      </c>
    </row>
    <row r="1094" spans="1:25" x14ac:dyDescent="0.25">
      <c r="A1094" t="s">
        <v>1155</v>
      </c>
      <c r="B1094" s="1">
        <v>45820</v>
      </c>
      <c r="C1094" t="s">
        <v>52</v>
      </c>
      <c r="D1094" t="s">
        <v>39</v>
      </c>
      <c r="E1094" t="s">
        <v>17</v>
      </c>
      <c r="F1094" t="s">
        <v>18</v>
      </c>
      <c r="G1094">
        <v>4</v>
      </c>
      <c r="H1094">
        <v>4373.3599999999997</v>
      </c>
      <c r="I1094">
        <v>0.06</v>
      </c>
      <c r="J1094">
        <v>16443.830000000002</v>
      </c>
      <c r="K1094" t="s">
        <v>19</v>
      </c>
      <c r="L1094" t="s">
        <v>29</v>
      </c>
      <c r="M1094" t="s">
        <v>54</v>
      </c>
      <c r="N1094" t="s">
        <v>22</v>
      </c>
      <c r="O1094">
        <f t="shared" si="155"/>
        <v>17493.439999999999</v>
      </c>
      <c r="P1094">
        <f t="shared" si="156"/>
        <v>16443.833599999998</v>
      </c>
      <c r="Q1094">
        <f t="shared" si="157"/>
        <v>2058812.7634000003</v>
      </c>
      <c r="T1094">
        <f t="shared" si="158"/>
        <v>7014.593770491806</v>
      </c>
      <c r="U1094">
        <f t="shared" si="159"/>
        <v>1049.6064000000006</v>
      </c>
      <c r="V1094" s="4">
        <f t="shared" si="160"/>
        <v>1.3719428540069879E-3</v>
      </c>
      <c r="W1094">
        <f t="shared" si="161"/>
        <v>1</v>
      </c>
      <c r="X1094">
        <f t="shared" si="162"/>
        <v>0</v>
      </c>
      <c r="Y1094">
        <f t="shared" si="163"/>
        <v>0</v>
      </c>
    </row>
    <row r="1095" spans="1:25" x14ac:dyDescent="0.25">
      <c r="A1095" t="s">
        <v>1156</v>
      </c>
      <c r="B1095" s="1">
        <v>45801</v>
      </c>
      <c r="C1095" t="s">
        <v>48</v>
      </c>
      <c r="D1095" t="s">
        <v>43</v>
      </c>
      <c r="E1095" t="s">
        <v>49</v>
      </c>
      <c r="F1095" t="s">
        <v>73</v>
      </c>
      <c r="G1095">
        <v>2</v>
      </c>
      <c r="H1095">
        <v>3210.39</v>
      </c>
      <c r="I1095">
        <v>0.02</v>
      </c>
      <c r="J1095">
        <v>6292.36</v>
      </c>
      <c r="K1095" t="s">
        <v>46</v>
      </c>
      <c r="L1095" t="s">
        <v>20</v>
      </c>
      <c r="M1095" t="s">
        <v>21</v>
      </c>
      <c r="N1095" t="s">
        <v>22</v>
      </c>
      <c r="O1095">
        <f t="shared" si="155"/>
        <v>6420.78</v>
      </c>
      <c r="P1095">
        <f t="shared" si="156"/>
        <v>6292.3643999999995</v>
      </c>
      <c r="Q1095">
        <f t="shared" si="157"/>
        <v>1954015.6870999979</v>
      </c>
      <c r="T1095">
        <f t="shared" si="158"/>
        <v>6400.6183730158691</v>
      </c>
      <c r="U1095">
        <f t="shared" si="159"/>
        <v>128.41560000000027</v>
      </c>
      <c r="V1095" s="4">
        <f t="shared" si="160"/>
        <v>6.2297727067427947E-4</v>
      </c>
      <c r="W1095">
        <f t="shared" si="161"/>
        <v>1</v>
      </c>
      <c r="X1095">
        <f t="shared" si="162"/>
        <v>0</v>
      </c>
      <c r="Y1095">
        <f t="shared" si="163"/>
        <v>0</v>
      </c>
    </row>
    <row r="1096" spans="1:25" x14ac:dyDescent="0.25">
      <c r="A1096" t="s">
        <v>1157</v>
      </c>
      <c r="B1096" s="1">
        <v>45775</v>
      </c>
      <c r="C1096" t="s">
        <v>36</v>
      </c>
      <c r="D1096" t="s">
        <v>25</v>
      </c>
      <c r="E1096" t="s">
        <v>17</v>
      </c>
      <c r="F1096" t="s">
        <v>40</v>
      </c>
      <c r="G1096">
        <v>2</v>
      </c>
      <c r="H1096">
        <v>290.18</v>
      </c>
      <c r="I1096">
        <v>0.17</v>
      </c>
      <c r="J1096">
        <v>481.7</v>
      </c>
      <c r="K1096" t="s">
        <v>33</v>
      </c>
      <c r="L1096" t="s">
        <v>20</v>
      </c>
      <c r="M1096" t="s">
        <v>21</v>
      </c>
      <c r="N1096" t="s">
        <v>22</v>
      </c>
      <c r="O1096">
        <f t="shared" si="155"/>
        <v>580.36</v>
      </c>
      <c r="P1096">
        <f t="shared" si="156"/>
        <v>481.69880000000001</v>
      </c>
      <c r="Q1096">
        <f t="shared" si="157"/>
        <v>2058812.7634000003</v>
      </c>
      <c r="T1096">
        <f t="shared" si="158"/>
        <v>6400.6183730158691</v>
      </c>
      <c r="U1096">
        <f t="shared" si="159"/>
        <v>98.661200000000008</v>
      </c>
      <c r="V1096" s="4">
        <f t="shared" si="160"/>
        <v>5.8584326969467228E-2</v>
      </c>
      <c r="W1096">
        <f t="shared" si="161"/>
        <v>1</v>
      </c>
      <c r="X1096">
        <f t="shared" si="162"/>
        <v>0</v>
      </c>
      <c r="Y1096">
        <f t="shared" si="163"/>
        <v>0</v>
      </c>
    </row>
    <row r="1097" spans="1:25" x14ac:dyDescent="0.25">
      <c r="A1097" t="s">
        <v>1158</v>
      </c>
      <c r="B1097" s="1">
        <v>45712</v>
      </c>
      <c r="C1097" t="s">
        <v>48</v>
      </c>
      <c r="D1097" t="s">
        <v>25</v>
      </c>
      <c r="E1097" t="s">
        <v>61</v>
      </c>
      <c r="F1097" t="s">
        <v>66</v>
      </c>
      <c r="G1097">
        <v>2</v>
      </c>
      <c r="H1097">
        <v>4401.66</v>
      </c>
      <c r="I1097">
        <v>0.21</v>
      </c>
      <c r="J1097">
        <v>6954.62</v>
      </c>
      <c r="K1097" t="s">
        <v>33</v>
      </c>
      <c r="L1097" t="s">
        <v>29</v>
      </c>
      <c r="M1097" t="s">
        <v>30</v>
      </c>
      <c r="N1097" t="s">
        <v>22</v>
      </c>
      <c r="O1097">
        <f t="shared" si="155"/>
        <v>8803.32</v>
      </c>
      <c r="P1097">
        <f t="shared" si="156"/>
        <v>6954.6228000000001</v>
      </c>
      <c r="Q1097">
        <f t="shared" si="157"/>
        <v>1802015.0199999986</v>
      </c>
      <c r="T1097">
        <f t="shared" si="158"/>
        <v>7014.593770491806</v>
      </c>
      <c r="U1097">
        <f t="shared" si="159"/>
        <v>1848.6971999999996</v>
      </c>
      <c r="V1097" s="4">
        <f t="shared" si="160"/>
        <v>4.7709273319611238E-3</v>
      </c>
      <c r="W1097">
        <f t="shared" si="161"/>
        <v>1</v>
      </c>
      <c r="X1097">
        <f t="shared" si="162"/>
        <v>0</v>
      </c>
      <c r="Y1097">
        <f t="shared" si="163"/>
        <v>0</v>
      </c>
    </row>
    <row r="1098" spans="1:25" x14ac:dyDescent="0.25">
      <c r="A1098" t="s">
        <v>1159</v>
      </c>
      <c r="B1098" s="1">
        <v>45722</v>
      </c>
      <c r="C1098" t="s">
        <v>36</v>
      </c>
      <c r="D1098" t="s">
        <v>25</v>
      </c>
      <c r="E1098" t="s">
        <v>49</v>
      </c>
      <c r="F1098" t="s">
        <v>53</v>
      </c>
      <c r="G1098">
        <v>1</v>
      </c>
      <c r="H1098">
        <v>1172.76</v>
      </c>
      <c r="I1098">
        <v>0.24</v>
      </c>
      <c r="J1098">
        <v>891.3</v>
      </c>
      <c r="K1098" t="s">
        <v>41</v>
      </c>
      <c r="L1098" t="s">
        <v>34</v>
      </c>
      <c r="M1098" t="s">
        <v>30</v>
      </c>
      <c r="N1098" t="s">
        <v>59</v>
      </c>
      <c r="O1098">
        <f t="shared" si="155"/>
        <v>1172.76</v>
      </c>
      <c r="P1098">
        <f t="shared" si="156"/>
        <v>891.29759999999999</v>
      </c>
      <c r="Q1098">
        <f t="shared" si="157"/>
        <v>1954015.6870999979</v>
      </c>
      <c r="T1098">
        <f t="shared" si="158"/>
        <v>6557.4564173228364</v>
      </c>
      <c r="U1098">
        <f t="shared" si="159"/>
        <v>281.4624</v>
      </c>
      <c r="V1098" s="4">
        <f t="shared" si="160"/>
        <v>2.0464545175483476E-2</v>
      </c>
      <c r="W1098">
        <f t="shared" si="161"/>
        <v>0</v>
      </c>
      <c r="X1098">
        <f t="shared" si="162"/>
        <v>0</v>
      </c>
      <c r="Y1098">
        <f t="shared" si="163"/>
        <v>0</v>
      </c>
    </row>
    <row r="1099" spans="1:25" x14ac:dyDescent="0.25">
      <c r="A1099" t="s">
        <v>1160</v>
      </c>
      <c r="B1099" s="1">
        <v>45825</v>
      </c>
      <c r="C1099" t="s">
        <v>48</v>
      </c>
      <c r="D1099" t="s">
        <v>25</v>
      </c>
      <c r="E1099" t="s">
        <v>99</v>
      </c>
      <c r="F1099" t="s">
        <v>100</v>
      </c>
      <c r="G1099">
        <v>4</v>
      </c>
      <c r="H1099">
        <v>4785.95</v>
      </c>
      <c r="I1099">
        <v>0.17</v>
      </c>
      <c r="J1099">
        <v>15889.35</v>
      </c>
      <c r="K1099" t="s">
        <v>58</v>
      </c>
      <c r="L1099" t="s">
        <v>20</v>
      </c>
      <c r="M1099" t="s">
        <v>30</v>
      </c>
      <c r="N1099" t="s">
        <v>22</v>
      </c>
      <c r="O1099">
        <f t="shared" si="155"/>
        <v>19143.8</v>
      </c>
      <c r="P1099">
        <f t="shared" si="156"/>
        <v>15889.353999999999</v>
      </c>
      <c r="Q1099">
        <f t="shared" si="157"/>
        <v>2189601.9989000014</v>
      </c>
      <c r="T1099">
        <f t="shared" si="158"/>
        <v>6400.6183730158691</v>
      </c>
      <c r="U1099">
        <f t="shared" si="159"/>
        <v>3254.4459999999999</v>
      </c>
      <c r="V1099" s="4">
        <f t="shared" si="160"/>
        <v>3.5520638535713918E-3</v>
      </c>
      <c r="W1099">
        <f t="shared" si="161"/>
        <v>1</v>
      </c>
      <c r="X1099">
        <f t="shared" si="162"/>
        <v>0</v>
      </c>
      <c r="Y1099">
        <f t="shared" si="163"/>
        <v>0</v>
      </c>
    </row>
    <row r="1100" spans="1:25" x14ac:dyDescent="0.25">
      <c r="A1100" t="s">
        <v>1161</v>
      </c>
      <c r="B1100" s="1">
        <v>45707</v>
      </c>
      <c r="C1100" t="s">
        <v>36</v>
      </c>
      <c r="D1100" t="s">
        <v>25</v>
      </c>
      <c r="E1100" t="s">
        <v>49</v>
      </c>
      <c r="F1100" t="s">
        <v>50</v>
      </c>
      <c r="G1100">
        <v>2</v>
      </c>
      <c r="H1100">
        <v>241.92</v>
      </c>
      <c r="I1100">
        <v>7.0000000000000007E-2</v>
      </c>
      <c r="J1100">
        <v>449.97</v>
      </c>
      <c r="K1100" t="s">
        <v>41</v>
      </c>
      <c r="L1100" t="s">
        <v>29</v>
      </c>
      <c r="M1100" t="s">
        <v>54</v>
      </c>
      <c r="N1100" t="s">
        <v>22</v>
      </c>
      <c r="O1100">
        <f t="shared" si="155"/>
        <v>483.84</v>
      </c>
      <c r="P1100">
        <f t="shared" si="156"/>
        <v>449.97119999999995</v>
      </c>
      <c r="Q1100">
        <f t="shared" si="157"/>
        <v>1954015.6870999979</v>
      </c>
      <c r="T1100">
        <f t="shared" si="158"/>
        <v>7014.593770491806</v>
      </c>
      <c r="U1100">
        <f t="shared" si="159"/>
        <v>33.868800000000022</v>
      </c>
      <c r="V1100" s="4">
        <f t="shared" si="160"/>
        <v>2.8935185185185189E-2</v>
      </c>
      <c r="W1100">
        <f t="shared" si="161"/>
        <v>1</v>
      </c>
      <c r="X1100">
        <f t="shared" si="162"/>
        <v>0</v>
      </c>
      <c r="Y1100">
        <f t="shared" si="163"/>
        <v>0</v>
      </c>
    </row>
    <row r="1101" spans="1:25" x14ac:dyDescent="0.25">
      <c r="A1101" t="s">
        <v>1162</v>
      </c>
      <c r="B1101" s="1">
        <v>45821</v>
      </c>
      <c r="C1101" t="s">
        <v>15</v>
      </c>
      <c r="D1101" t="s">
        <v>39</v>
      </c>
      <c r="E1101" t="s">
        <v>99</v>
      </c>
      <c r="F1101" t="s">
        <v>111</v>
      </c>
      <c r="G1101">
        <v>4</v>
      </c>
      <c r="H1101">
        <v>2183.48</v>
      </c>
      <c r="I1101">
        <v>7.0000000000000007E-2</v>
      </c>
      <c r="J1101">
        <v>8122.55</v>
      </c>
      <c r="K1101" t="s">
        <v>41</v>
      </c>
      <c r="L1101" t="s">
        <v>34</v>
      </c>
      <c r="M1101" t="s">
        <v>54</v>
      </c>
      <c r="N1101" t="s">
        <v>22</v>
      </c>
      <c r="O1101">
        <f t="shared" si="155"/>
        <v>8733.92</v>
      </c>
      <c r="P1101">
        <f t="shared" si="156"/>
        <v>8122.5455999999995</v>
      </c>
      <c r="Q1101">
        <f t="shared" si="157"/>
        <v>2189601.9989000014</v>
      </c>
      <c r="T1101">
        <f t="shared" si="158"/>
        <v>6557.4564173228364</v>
      </c>
      <c r="U1101">
        <f t="shared" si="159"/>
        <v>611.37440000000061</v>
      </c>
      <c r="V1101" s="4">
        <f t="shared" si="160"/>
        <v>3.2058915126312129E-3</v>
      </c>
      <c r="W1101">
        <f t="shared" si="161"/>
        <v>1</v>
      </c>
      <c r="X1101">
        <f t="shared" si="162"/>
        <v>0</v>
      </c>
      <c r="Y1101">
        <f t="shared" si="163"/>
        <v>0</v>
      </c>
    </row>
    <row r="1102" spans="1:25" x14ac:dyDescent="0.25">
      <c r="A1102" t="s">
        <v>1163</v>
      </c>
      <c r="B1102" s="1">
        <v>45841</v>
      </c>
      <c r="C1102" t="s">
        <v>24</v>
      </c>
      <c r="D1102" t="s">
        <v>43</v>
      </c>
      <c r="E1102" t="s">
        <v>61</v>
      </c>
      <c r="F1102" t="s">
        <v>66</v>
      </c>
      <c r="G1102">
        <v>4</v>
      </c>
      <c r="H1102">
        <v>1184.42</v>
      </c>
      <c r="I1102">
        <v>0.22</v>
      </c>
      <c r="J1102">
        <v>3695.39</v>
      </c>
      <c r="K1102" t="s">
        <v>46</v>
      </c>
      <c r="L1102" t="s">
        <v>34</v>
      </c>
      <c r="M1102" t="s">
        <v>21</v>
      </c>
      <c r="N1102" t="s">
        <v>88</v>
      </c>
      <c r="O1102">
        <f t="shared" si="155"/>
        <v>4737.68</v>
      </c>
      <c r="P1102">
        <f t="shared" si="156"/>
        <v>3695.3904000000002</v>
      </c>
      <c r="Q1102">
        <f t="shared" si="157"/>
        <v>1802015.0199999986</v>
      </c>
      <c r="T1102">
        <f t="shared" si="158"/>
        <v>6557.4564173228364</v>
      </c>
      <c r="U1102">
        <f t="shared" si="159"/>
        <v>1042.2896000000001</v>
      </c>
      <c r="V1102" s="4">
        <f t="shared" si="160"/>
        <v>1.8574492156498538E-2</v>
      </c>
      <c r="W1102">
        <f t="shared" si="161"/>
        <v>0</v>
      </c>
      <c r="X1102">
        <f t="shared" si="162"/>
        <v>0</v>
      </c>
      <c r="Y1102">
        <f t="shared" si="163"/>
        <v>1</v>
      </c>
    </row>
    <row r="1103" spans="1:25" x14ac:dyDescent="0.25">
      <c r="A1103" t="s">
        <v>1164</v>
      </c>
      <c r="B1103" s="1">
        <v>45676</v>
      </c>
      <c r="C1103" t="s">
        <v>52</v>
      </c>
      <c r="D1103" t="s">
        <v>16</v>
      </c>
      <c r="E1103" t="s">
        <v>17</v>
      </c>
      <c r="F1103" t="s">
        <v>32</v>
      </c>
      <c r="G1103">
        <v>1</v>
      </c>
      <c r="H1103">
        <v>4756.3599999999997</v>
      </c>
      <c r="I1103">
        <v>0.01</v>
      </c>
      <c r="J1103">
        <v>4708.8</v>
      </c>
      <c r="K1103" t="s">
        <v>33</v>
      </c>
      <c r="L1103" t="s">
        <v>29</v>
      </c>
      <c r="M1103" t="s">
        <v>30</v>
      </c>
      <c r="N1103" t="s">
        <v>88</v>
      </c>
      <c r="O1103">
        <f t="shared" si="155"/>
        <v>4756.3599999999997</v>
      </c>
      <c r="P1103">
        <f t="shared" si="156"/>
        <v>4708.7963999999993</v>
      </c>
      <c r="Q1103">
        <f t="shared" si="157"/>
        <v>2058812.7634000003</v>
      </c>
      <c r="T1103">
        <f t="shared" si="158"/>
        <v>7014.593770491806</v>
      </c>
      <c r="U1103">
        <f t="shared" si="159"/>
        <v>47.563600000000406</v>
      </c>
      <c r="V1103" s="4">
        <f t="shared" si="160"/>
        <v>2.1024480905566442E-4</v>
      </c>
      <c r="W1103">
        <f t="shared" si="161"/>
        <v>0</v>
      </c>
      <c r="X1103">
        <f t="shared" si="162"/>
        <v>0</v>
      </c>
      <c r="Y1103">
        <f t="shared" si="163"/>
        <v>1</v>
      </c>
    </row>
    <row r="1104" spans="1:25" x14ac:dyDescent="0.25">
      <c r="A1104" t="s">
        <v>1165</v>
      </c>
      <c r="B1104" s="1">
        <v>45714</v>
      </c>
      <c r="C1104" t="s">
        <v>36</v>
      </c>
      <c r="D1104" t="s">
        <v>43</v>
      </c>
      <c r="E1104" t="s">
        <v>99</v>
      </c>
      <c r="F1104" t="s">
        <v>111</v>
      </c>
      <c r="G1104">
        <v>1</v>
      </c>
      <c r="H1104">
        <v>2641.38</v>
      </c>
      <c r="I1104">
        <v>0.09</v>
      </c>
      <c r="J1104">
        <v>2403.66</v>
      </c>
      <c r="K1104" t="s">
        <v>58</v>
      </c>
      <c r="L1104" t="s">
        <v>29</v>
      </c>
      <c r="M1104" t="s">
        <v>54</v>
      </c>
      <c r="N1104" t="s">
        <v>88</v>
      </c>
      <c r="O1104">
        <f t="shared" si="155"/>
        <v>2641.38</v>
      </c>
      <c r="P1104">
        <f t="shared" si="156"/>
        <v>2403.6558</v>
      </c>
      <c r="Q1104">
        <f t="shared" si="157"/>
        <v>2189601.9989000014</v>
      </c>
      <c r="T1104">
        <f t="shared" si="158"/>
        <v>7014.593770491806</v>
      </c>
      <c r="U1104">
        <f t="shared" si="159"/>
        <v>237.72420000000011</v>
      </c>
      <c r="V1104" s="4">
        <f t="shared" si="160"/>
        <v>3.4073098153238079E-3</v>
      </c>
      <c r="W1104">
        <f t="shared" si="161"/>
        <v>0</v>
      </c>
      <c r="X1104">
        <f t="shared" si="162"/>
        <v>0</v>
      </c>
      <c r="Y1104">
        <f t="shared" si="163"/>
        <v>1</v>
      </c>
    </row>
    <row r="1105" spans="1:25" x14ac:dyDescent="0.25">
      <c r="A1105" t="s">
        <v>1166</v>
      </c>
      <c r="B1105" s="1">
        <v>45831</v>
      </c>
      <c r="C1105" t="s">
        <v>15</v>
      </c>
      <c r="D1105" t="s">
        <v>16</v>
      </c>
      <c r="E1105" t="s">
        <v>49</v>
      </c>
      <c r="F1105" t="s">
        <v>73</v>
      </c>
      <c r="G1105">
        <v>3</v>
      </c>
      <c r="H1105">
        <v>2125.64</v>
      </c>
      <c r="I1105">
        <v>0.14000000000000001</v>
      </c>
      <c r="J1105">
        <v>5484.15</v>
      </c>
      <c r="K1105" t="s">
        <v>19</v>
      </c>
      <c r="L1105" t="s">
        <v>34</v>
      </c>
      <c r="M1105" t="s">
        <v>54</v>
      </c>
      <c r="N1105" t="s">
        <v>22</v>
      </c>
      <c r="O1105">
        <f t="shared" si="155"/>
        <v>6376.92</v>
      </c>
      <c r="P1105">
        <f t="shared" si="156"/>
        <v>5484.1512000000002</v>
      </c>
      <c r="Q1105">
        <f t="shared" si="157"/>
        <v>1954015.6870999979</v>
      </c>
      <c r="T1105">
        <f t="shared" si="158"/>
        <v>6557.4564173228364</v>
      </c>
      <c r="U1105">
        <f t="shared" si="159"/>
        <v>892.76879999999983</v>
      </c>
      <c r="V1105" s="4">
        <f t="shared" si="160"/>
        <v>6.5862516700852464E-3</v>
      </c>
      <c r="W1105">
        <f t="shared" si="161"/>
        <v>1</v>
      </c>
      <c r="X1105">
        <f t="shared" si="162"/>
        <v>0</v>
      </c>
      <c r="Y1105">
        <f t="shared" si="163"/>
        <v>0</v>
      </c>
    </row>
    <row r="1106" spans="1:25" x14ac:dyDescent="0.25">
      <c r="A1106" t="s">
        <v>1167</v>
      </c>
      <c r="B1106" s="1">
        <v>45747</v>
      </c>
      <c r="C1106" t="s">
        <v>36</v>
      </c>
      <c r="D1106" t="s">
        <v>43</v>
      </c>
      <c r="E1106" t="s">
        <v>17</v>
      </c>
      <c r="F1106" t="s">
        <v>18</v>
      </c>
      <c r="G1106">
        <v>1</v>
      </c>
      <c r="H1106">
        <v>869.03</v>
      </c>
      <c r="I1106">
        <v>0.08</v>
      </c>
      <c r="J1106">
        <v>799.51</v>
      </c>
      <c r="K1106" t="s">
        <v>41</v>
      </c>
      <c r="L1106" t="s">
        <v>34</v>
      </c>
      <c r="M1106" t="s">
        <v>54</v>
      </c>
      <c r="N1106" t="s">
        <v>22</v>
      </c>
      <c r="O1106">
        <f t="shared" si="155"/>
        <v>869.03</v>
      </c>
      <c r="P1106">
        <f t="shared" si="156"/>
        <v>799.50760000000002</v>
      </c>
      <c r="Q1106">
        <f t="shared" si="157"/>
        <v>2058812.7634000003</v>
      </c>
      <c r="T1106">
        <f t="shared" si="158"/>
        <v>6557.4564173228364</v>
      </c>
      <c r="U1106">
        <f t="shared" si="159"/>
        <v>69.522399999999948</v>
      </c>
      <c r="V1106" s="4">
        <f t="shared" si="160"/>
        <v>9.205666087476843E-3</v>
      </c>
      <c r="W1106">
        <f t="shared" si="161"/>
        <v>1</v>
      </c>
      <c r="X1106">
        <f t="shared" si="162"/>
        <v>0</v>
      </c>
      <c r="Y1106">
        <f t="shared" si="163"/>
        <v>0</v>
      </c>
    </row>
    <row r="1107" spans="1:25" x14ac:dyDescent="0.25">
      <c r="A1107" t="s">
        <v>1168</v>
      </c>
      <c r="B1107" s="1">
        <v>45707</v>
      </c>
      <c r="C1107" t="s">
        <v>48</v>
      </c>
      <c r="D1107" t="s">
        <v>25</v>
      </c>
      <c r="E1107" t="s">
        <v>17</v>
      </c>
      <c r="F1107" t="s">
        <v>40</v>
      </c>
      <c r="G1107">
        <v>3</v>
      </c>
      <c r="H1107">
        <v>4323.72</v>
      </c>
      <c r="I1107">
        <v>0.02</v>
      </c>
      <c r="J1107">
        <v>12711.74</v>
      </c>
      <c r="K1107" t="s">
        <v>19</v>
      </c>
      <c r="L1107" t="s">
        <v>29</v>
      </c>
      <c r="M1107" t="s">
        <v>21</v>
      </c>
      <c r="N1107" t="s">
        <v>22</v>
      </c>
      <c r="O1107">
        <f t="shared" si="155"/>
        <v>12971.16</v>
      </c>
      <c r="P1107">
        <f t="shared" si="156"/>
        <v>12711.736799999999</v>
      </c>
      <c r="Q1107">
        <f t="shared" si="157"/>
        <v>2058812.7634000003</v>
      </c>
      <c r="T1107">
        <f t="shared" si="158"/>
        <v>7014.593770491806</v>
      </c>
      <c r="U1107">
        <f t="shared" si="159"/>
        <v>259.42320000000109</v>
      </c>
      <c r="V1107" s="4">
        <f t="shared" si="160"/>
        <v>4.6256464340891637E-4</v>
      </c>
      <c r="W1107">
        <f t="shared" si="161"/>
        <v>1</v>
      </c>
      <c r="X1107">
        <f t="shared" si="162"/>
        <v>0</v>
      </c>
      <c r="Y1107">
        <f t="shared" si="163"/>
        <v>0</v>
      </c>
    </row>
    <row r="1108" spans="1:25" x14ac:dyDescent="0.25">
      <c r="A1108" t="s">
        <v>1169</v>
      </c>
      <c r="B1108" s="1">
        <v>45805</v>
      </c>
      <c r="C1108" t="s">
        <v>24</v>
      </c>
      <c r="D1108" t="s">
        <v>25</v>
      </c>
      <c r="E1108" t="s">
        <v>27</v>
      </c>
      <c r="F1108" t="s">
        <v>68</v>
      </c>
      <c r="G1108">
        <v>2</v>
      </c>
      <c r="H1108">
        <v>4174.21</v>
      </c>
      <c r="I1108">
        <v>0.21</v>
      </c>
      <c r="J1108">
        <v>6595.25</v>
      </c>
      <c r="K1108" t="s">
        <v>33</v>
      </c>
      <c r="L1108" t="s">
        <v>34</v>
      </c>
      <c r="M1108" t="s">
        <v>30</v>
      </c>
      <c r="N1108" t="s">
        <v>22</v>
      </c>
      <c r="O1108">
        <f t="shared" si="155"/>
        <v>8348.42</v>
      </c>
      <c r="P1108">
        <f t="shared" si="156"/>
        <v>6595.2518</v>
      </c>
      <c r="Q1108">
        <f t="shared" si="157"/>
        <v>1975775.7839999988</v>
      </c>
      <c r="T1108">
        <f t="shared" si="158"/>
        <v>6557.4564173228364</v>
      </c>
      <c r="U1108">
        <f t="shared" si="159"/>
        <v>1753.1682000000001</v>
      </c>
      <c r="V1108" s="4">
        <f t="shared" si="160"/>
        <v>5.0308920729910571E-3</v>
      </c>
      <c r="W1108">
        <f t="shared" si="161"/>
        <v>1</v>
      </c>
      <c r="X1108">
        <f t="shared" si="162"/>
        <v>0</v>
      </c>
      <c r="Y1108">
        <f t="shared" si="163"/>
        <v>0</v>
      </c>
    </row>
    <row r="1109" spans="1:25" x14ac:dyDescent="0.25">
      <c r="A1109" t="s">
        <v>1170</v>
      </c>
      <c r="B1109" s="1">
        <v>45750</v>
      </c>
      <c r="C1109" t="s">
        <v>15</v>
      </c>
      <c r="D1109" t="s">
        <v>25</v>
      </c>
      <c r="E1109" t="s">
        <v>17</v>
      </c>
      <c r="F1109" t="s">
        <v>32</v>
      </c>
      <c r="G1109">
        <v>1</v>
      </c>
      <c r="H1109">
        <v>1394.92</v>
      </c>
      <c r="I1109">
        <v>0.16</v>
      </c>
      <c r="J1109">
        <v>1171.73</v>
      </c>
      <c r="K1109" t="s">
        <v>41</v>
      </c>
      <c r="L1109" t="s">
        <v>20</v>
      </c>
      <c r="M1109" t="s">
        <v>30</v>
      </c>
      <c r="N1109" t="s">
        <v>22</v>
      </c>
      <c r="O1109">
        <f t="shared" si="155"/>
        <v>1394.92</v>
      </c>
      <c r="P1109">
        <f t="shared" si="156"/>
        <v>1171.7328</v>
      </c>
      <c r="Q1109">
        <f t="shared" si="157"/>
        <v>2058812.7634000003</v>
      </c>
      <c r="T1109">
        <f t="shared" si="158"/>
        <v>6400.6183730158691</v>
      </c>
      <c r="U1109">
        <f t="shared" si="159"/>
        <v>223.18720000000008</v>
      </c>
      <c r="V1109" s="4">
        <f t="shared" si="160"/>
        <v>1.1470191838958506E-2</v>
      </c>
      <c r="W1109">
        <f t="shared" si="161"/>
        <v>1</v>
      </c>
      <c r="X1109">
        <f t="shared" si="162"/>
        <v>0</v>
      </c>
      <c r="Y1109">
        <f t="shared" si="163"/>
        <v>0</v>
      </c>
    </row>
    <row r="1110" spans="1:25" x14ac:dyDescent="0.25">
      <c r="A1110" t="s">
        <v>1171</v>
      </c>
      <c r="B1110" s="1">
        <v>45770</v>
      </c>
      <c r="C1110" t="s">
        <v>48</v>
      </c>
      <c r="D1110" t="s">
        <v>43</v>
      </c>
      <c r="E1110" t="s">
        <v>17</v>
      </c>
      <c r="F1110" t="s">
        <v>44</v>
      </c>
      <c r="G1110">
        <v>4</v>
      </c>
      <c r="H1110">
        <v>1493.67</v>
      </c>
      <c r="I1110">
        <v>0.18</v>
      </c>
      <c r="J1110">
        <v>4899.24</v>
      </c>
      <c r="K1110" t="s">
        <v>33</v>
      </c>
      <c r="L1110" t="s">
        <v>34</v>
      </c>
      <c r="M1110" t="s">
        <v>21</v>
      </c>
      <c r="N1110" t="s">
        <v>22</v>
      </c>
      <c r="O1110">
        <f t="shared" si="155"/>
        <v>5974.68</v>
      </c>
      <c r="P1110">
        <f t="shared" si="156"/>
        <v>4899.2376000000004</v>
      </c>
      <c r="Q1110">
        <f t="shared" si="157"/>
        <v>2058812.7634000003</v>
      </c>
      <c r="T1110">
        <f t="shared" si="158"/>
        <v>6557.4564173228364</v>
      </c>
      <c r="U1110">
        <f t="shared" si="159"/>
        <v>1075.4423999999999</v>
      </c>
      <c r="V1110" s="4">
        <f t="shared" si="160"/>
        <v>1.2050854606439173E-2</v>
      </c>
      <c r="W1110">
        <f t="shared" si="161"/>
        <v>1</v>
      </c>
      <c r="X1110">
        <f t="shared" si="162"/>
        <v>0</v>
      </c>
      <c r="Y1110">
        <f t="shared" si="163"/>
        <v>0</v>
      </c>
    </row>
    <row r="1111" spans="1:25" x14ac:dyDescent="0.25">
      <c r="A1111" t="s">
        <v>1172</v>
      </c>
      <c r="B1111" s="1">
        <v>45778</v>
      </c>
      <c r="C1111" t="s">
        <v>15</v>
      </c>
      <c r="D1111" t="s">
        <v>25</v>
      </c>
      <c r="E1111" t="s">
        <v>49</v>
      </c>
      <c r="F1111" t="s">
        <v>50</v>
      </c>
      <c r="G1111">
        <v>1</v>
      </c>
      <c r="H1111">
        <v>2316.12</v>
      </c>
      <c r="I1111">
        <v>0.14000000000000001</v>
      </c>
      <c r="J1111">
        <v>1991.86</v>
      </c>
      <c r="K1111" t="s">
        <v>33</v>
      </c>
      <c r="L1111" t="s">
        <v>29</v>
      </c>
      <c r="M1111" t="s">
        <v>54</v>
      </c>
      <c r="N1111" t="s">
        <v>88</v>
      </c>
      <c r="O1111">
        <f t="shared" si="155"/>
        <v>2316.12</v>
      </c>
      <c r="P1111">
        <f t="shared" si="156"/>
        <v>1991.8631999999998</v>
      </c>
      <c r="Q1111">
        <f t="shared" si="157"/>
        <v>1954015.6870999979</v>
      </c>
      <c r="T1111">
        <f t="shared" si="158"/>
        <v>7014.593770491806</v>
      </c>
      <c r="U1111">
        <f t="shared" si="159"/>
        <v>324.25680000000011</v>
      </c>
      <c r="V1111" s="4">
        <f t="shared" si="160"/>
        <v>6.0445918173497063E-3</v>
      </c>
      <c r="W1111">
        <f t="shared" si="161"/>
        <v>0</v>
      </c>
      <c r="X1111">
        <f t="shared" si="162"/>
        <v>0</v>
      </c>
      <c r="Y1111">
        <f t="shared" si="163"/>
        <v>1</v>
      </c>
    </row>
    <row r="1112" spans="1:25" x14ac:dyDescent="0.25">
      <c r="A1112" t="s">
        <v>1173</v>
      </c>
      <c r="B1112" s="1">
        <v>45789</v>
      </c>
      <c r="C1112" t="s">
        <v>48</v>
      </c>
      <c r="D1112" t="s">
        <v>16</v>
      </c>
      <c r="E1112" t="s">
        <v>49</v>
      </c>
      <c r="F1112" t="s">
        <v>53</v>
      </c>
      <c r="G1112">
        <v>3</v>
      </c>
      <c r="H1112">
        <v>1728.93</v>
      </c>
      <c r="I1112">
        <v>0.2</v>
      </c>
      <c r="J1112">
        <v>4149.43</v>
      </c>
      <c r="K1112" t="s">
        <v>33</v>
      </c>
      <c r="L1112" t="s">
        <v>20</v>
      </c>
      <c r="M1112" t="s">
        <v>54</v>
      </c>
      <c r="N1112" t="s">
        <v>22</v>
      </c>
      <c r="O1112">
        <f t="shared" si="155"/>
        <v>5186.79</v>
      </c>
      <c r="P1112">
        <f t="shared" si="156"/>
        <v>4149.4319999999998</v>
      </c>
      <c r="Q1112">
        <f t="shared" si="157"/>
        <v>1954015.6870999979</v>
      </c>
      <c r="T1112">
        <f t="shared" si="158"/>
        <v>6400.6183730158691</v>
      </c>
      <c r="U1112">
        <f t="shared" si="159"/>
        <v>1037.3580000000002</v>
      </c>
      <c r="V1112" s="4">
        <f t="shared" si="160"/>
        <v>1.1567848322372797E-2</v>
      </c>
      <c r="W1112">
        <f t="shared" si="161"/>
        <v>1</v>
      </c>
      <c r="X1112">
        <f t="shared" si="162"/>
        <v>0</v>
      </c>
      <c r="Y1112">
        <f t="shared" si="163"/>
        <v>0</v>
      </c>
    </row>
    <row r="1113" spans="1:25" x14ac:dyDescent="0.25">
      <c r="A1113" t="s">
        <v>1174</v>
      </c>
      <c r="B1113" s="1">
        <v>45733</v>
      </c>
      <c r="C1113" t="s">
        <v>36</v>
      </c>
      <c r="D1113" t="s">
        <v>43</v>
      </c>
      <c r="E1113" t="s">
        <v>61</v>
      </c>
      <c r="F1113" t="s">
        <v>92</v>
      </c>
      <c r="G1113">
        <v>2</v>
      </c>
      <c r="H1113">
        <v>2075.66</v>
      </c>
      <c r="I1113">
        <v>0.21</v>
      </c>
      <c r="J1113">
        <v>3279.54</v>
      </c>
      <c r="K1113" t="s">
        <v>19</v>
      </c>
      <c r="L1113" t="s">
        <v>20</v>
      </c>
      <c r="M1113" t="s">
        <v>21</v>
      </c>
      <c r="N1113" t="s">
        <v>22</v>
      </c>
      <c r="O1113">
        <f t="shared" si="155"/>
        <v>4151.32</v>
      </c>
      <c r="P1113">
        <f t="shared" si="156"/>
        <v>3279.5427999999997</v>
      </c>
      <c r="Q1113">
        <f t="shared" si="157"/>
        <v>1802015.0199999986</v>
      </c>
      <c r="T1113">
        <f t="shared" si="158"/>
        <v>6400.6183730158691</v>
      </c>
      <c r="U1113">
        <f t="shared" si="159"/>
        <v>871.77719999999999</v>
      </c>
      <c r="V1113" s="4">
        <f t="shared" si="160"/>
        <v>1.0117263906420128E-2</v>
      </c>
      <c r="W1113">
        <f t="shared" si="161"/>
        <v>1</v>
      </c>
      <c r="X1113">
        <f t="shared" si="162"/>
        <v>0</v>
      </c>
      <c r="Y1113">
        <f t="shared" si="163"/>
        <v>0</v>
      </c>
    </row>
    <row r="1114" spans="1:25" x14ac:dyDescent="0.25">
      <c r="A1114" t="s">
        <v>1175</v>
      </c>
      <c r="B1114" s="1">
        <v>45725</v>
      </c>
      <c r="C1114" t="s">
        <v>48</v>
      </c>
      <c r="D1114" t="s">
        <v>25</v>
      </c>
      <c r="E1114" t="s">
        <v>49</v>
      </c>
      <c r="F1114" t="s">
        <v>53</v>
      </c>
      <c r="G1114">
        <v>3</v>
      </c>
      <c r="H1114">
        <v>4188.18</v>
      </c>
      <c r="I1114">
        <v>0.01</v>
      </c>
      <c r="J1114">
        <v>12438.89</v>
      </c>
      <c r="K1114" t="s">
        <v>46</v>
      </c>
      <c r="L1114" t="s">
        <v>29</v>
      </c>
      <c r="M1114" t="s">
        <v>21</v>
      </c>
      <c r="N1114" t="s">
        <v>37</v>
      </c>
      <c r="O1114">
        <f t="shared" si="155"/>
        <v>12564.54</v>
      </c>
      <c r="P1114">
        <f t="shared" si="156"/>
        <v>12438.894600000001</v>
      </c>
      <c r="Q1114">
        <f t="shared" si="157"/>
        <v>1954015.6870999979</v>
      </c>
      <c r="T1114">
        <f t="shared" si="158"/>
        <v>7014.593770491806</v>
      </c>
      <c r="U1114">
        <f t="shared" si="159"/>
        <v>125.64539999999943</v>
      </c>
      <c r="V1114" s="4">
        <f t="shared" si="160"/>
        <v>2.3876719720737884E-4</v>
      </c>
      <c r="W1114">
        <f t="shared" si="161"/>
        <v>0</v>
      </c>
      <c r="X1114">
        <f t="shared" si="162"/>
        <v>1</v>
      </c>
      <c r="Y1114">
        <f t="shared" si="163"/>
        <v>0</v>
      </c>
    </row>
    <row r="1115" spans="1:25" x14ac:dyDescent="0.25">
      <c r="A1115" t="s">
        <v>1176</v>
      </c>
      <c r="B1115" s="1">
        <v>45665</v>
      </c>
      <c r="C1115" t="s">
        <v>36</v>
      </c>
      <c r="D1115" t="s">
        <v>25</v>
      </c>
      <c r="E1115" t="s">
        <v>99</v>
      </c>
      <c r="F1115" t="s">
        <v>100</v>
      </c>
      <c r="G1115">
        <v>4</v>
      </c>
      <c r="H1115">
        <v>1633.78</v>
      </c>
      <c r="I1115">
        <v>0.16</v>
      </c>
      <c r="J1115">
        <v>5489.5</v>
      </c>
      <c r="K1115" t="s">
        <v>41</v>
      </c>
      <c r="L1115" t="s">
        <v>29</v>
      </c>
      <c r="M1115" t="s">
        <v>30</v>
      </c>
      <c r="N1115" t="s">
        <v>22</v>
      </c>
      <c r="O1115">
        <f t="shared" si="155"/>
        <v>6535.12</v>
      </c>
      <c r="P1115">
        <f t="shared" si="156"/>
        <v>5489.5007999999998</v>
      </c>
      <c r="Q1115">
        <f t="shared" si="157"/>
        <v>2189601.9989000014</v>
      </c>
      <c r="T1115">
        <f t="shared" si="158"/>
        <v>7014.593770491806</v>
      </c>
      <c r="U1115">
        <f t="shared" si="159"/>
        <v>1045.6192000000001</v>
      </c>
      <c r="V1115" s="4">
        <f t="shared" si="160"/>
        <v>9.7932402159409473E-3</v>
      </c>
      <c r="W1115">
        <f t="shared" si="161"/>
        <v>1</v>
      </c>
      <c r="X1115">
        <f t="shared" si="162"/>
        <v>0</v>
      </c>
      <c r="Y1115">
        <f t="shared" si="163"/>
        <v>0</v>
      </c>
    </row>
    <row r="1116" spans="1:25" x14ac:dyDescent="0.25">
      <c r="A1116" t="s">
        <v>1177</v>
      </c>
      <c r="B1116" s="1">
        <v>45755</v>
      </c>
      <c r="C1116" t="s">
        <v>24</v>
      </c>
      <c r="D1116" t="s">
        <v>16</v>
      </c>
      <c r="E1116" t="s">
        <v>27</v>
      </c>
      <c r="F1116" t="s">
        <v>79</v>
      </c>
      <c r="G1116">
        <v>1</v>
      </c>
      <c r="H1116">
        <v>1940.86</v>
      </c>
      <c r="I1116">
        <v>0.19</v>
      </c>
      <c r="J1116">
        <v>1572.1</v>
      </c>
      <c r="K1116" t="s">
        <v>41</v>
      </c>
      <c r="L1116" t="s">
        <v>29</v>
      </c>
      <c r="M1116" t="s">
        <v>54</v>
      </c>
      <c r="N1116" t="s">
        <v>22</v>
      </c>
      <c r="O1116">
        <f t="shared" si="155"/>
        <v>1940.86</v>
      </c>
      <c r="P1116">
        <f t="shared" si="156"/>
        <v>1572.0966000000001</v>
      </c>
      <c r="Q1116">
        <f t="shared" si="157"/>
        <v>1975775.7839999988</v>
      </c>
      <c r="T1116">
        <f t="shared" si="158"/>
        <v>7014.593770491806</v>
      </c>
      <c r="U1116">
        <f t="shared" si="159"/>
        <v>368.76339999999982</v>
      </c>
      <c r="V1116" s="4">
        <f t="shared" si="160"/>
        <v>9.7894747689168723E-3</v>
      </c>
      <c r="W1116">
        <f t="shared" si="161"/>
        <v>1</v>
      </c>
      <c r="X1116">
        <f t="shared" si="162"/>
        <v>0</v>
      </c>
      <c r="Y1116">
        <f t="shared" si="163"/>
        <v>0</v>
      </c>
    </row>
    <row r="1117" spans="1:25" x14ac:dyDescent="0.25">
      <c r="A1117" t="s">
        <v>1178</v>
      </c>
      <c r="B1117" s="1">
        <v>45825</v>
      </c>
      <c r="C1117" t="s">
        <v>24</v>
      </c>
      <c r="D1117" t="s">
        <v>25</v>
      </c>
      <c r="E1117" t="s">
        <v>49</v>
      </c>
      <c r="F1117" t="s">
        <v>56</v>
      </c>
      <c r="G1117">
        <v>2</v>
      </c>
      <c r="H1117">
        <v>3168.21</v>
      </c>
      <c r="I1117">
        <v>0.13</v>
      </c>
      <c r="J1117">
        <v>5512.69</v>
      </c>
      <c r="K1117" t="s">
        <v>41</v>
      </c>
      <c r="L1117" t="s">
        <v>34</v>
      </c>
      <c r="M1117" t="s">
        <v>54</v>
      </c>
      <c r="N1117" t="s">
        <v>22</v>
      </c>
      <c r="O1117">
        <f t="shared" si="155"/>
        <v>6336.42</v>
      </c>
      <c r="P1117">
        <f t="shared" si="156"/>
        <v>5512.6854000000003</v>
      </c>
      <c r="Q1117">
        <f t="shared" si="157"/>
        <v>1954015.6870999979</v>
      </c>
      <c r="T1117">
        <f t="shared" si="158"/>
        <v>6557.4564173228364</v>
      </c>
      <c r="U1117">
        <f t="shared" si="159"/>
        <v>823.73459999999977</v>
      </c>
      <c r="V1117" s="4">
        <f t="shared" si="160"/>
        <v>4.1032633569113158E-3</v>
      </c>
      <c r="W1117">
        <f t="shared" si="161"/>
        <v>1</v>
      </c>
      <c r="X1117">
        <f t="shared" si="162"/>
        <v>0</v>
      </c>
      <c r="Y1117">
        <f t="shared" si="163"/>
        <v>0</v>
      </c>
    </row>
    <row r="1118" spans="1:25" x14ac:dyDescent="0.25">
      <c r="A1118" t="s">
        <v>1179</v>
      </c>
      <c r="B1118" s="1">
        <v>45723</v>
      </c>
      <c r="C1118" t="s">
        <v>48</v>
      </c>
      <c r="D1118" t="s">
        <v>43</v>
      </c>
      <c r="E1118" t="s">
        <v>99</v>
      </c>
      <c r="F1118" t="s">
        <v>120</v>
      </c>
      <c r="G1118">
        <v>3</v>
      </c>
      <c r="H1118">
        <v>2660.15</v>
      </c>
      <c r="I1118">
        <v>0.15</v>
      </c>
      <c r="J1118">
        <v>6783.38</v>
      </c>
      <c r="K1118" t="s">
        <v>46</v>
      </c>
      <c r="L1118" t="s">
        <v>29</v>
      </c>
      <c r="M1118" t="s">
        <v>30</v>
      </c>
      <c r="N1118" t="s">
        <v>22</v>
      </c>
      <c r="O1118">
        <f t="shared" si="155"/>
        <v>7980.4500000000007</v>
      </c>
      <c r="P1118">
        <f t="shared" si="156"/>
        <v>6783.3825000000006</v>
      </c>
      <c r="Q1118">
        <f t="shared" si="157"/>
        <v>2189601.9989000014</v>
      </c>
      <c r="T1118">
        <f t="shared" si="158"/>
        <v>7014.593770491806</v>
      </c>
      <c r="U1118">
        <f t="shared" si="159"/>
        <v>1197.0675000000001</v>
      </c>
      <c r="V1118" s="4">
        <f t="shared" si="160"/>
        <v>5.6387797680581917E-3</v>
      </c>
      <c r="W1118">
        <f t="shared" si="161"/>
        <v>1</v>
      </c>
      <c r="X1118">
        <f t="shared" si="162"/>
        <v>0</v>
      </c>
      <c r="Y1118">
        <f t="shared" si="163"/>
        <v>0</v>
      </c>
    </row>
    <row r="1119" spans="1:25" x14ac:dyDescent="0.25">
      <c r="A1119" t="s">
        <v>1180</v>
      </c>
      <c r="B1119" s="1">
        <v>45695</v>
      </c>
      <c r="C1119" t="s">
        <v>36</v>
      </c>
      <c r="D1119" t="s">
        <v>43</v>
      </c>
      <c r="E1119" t="s">
        <v>27</v>
      </c>
      <c r="F1119" t="s">
        <v>68</v>
      </c>
      <c r="G1119">
        <v>5</v>
      </c>
      <c r="H1119">
        <v>1331.07</v>
      </c>
      <c r="I1119">
        <v>0.12</v>
      </c>
      <c r="J1119">
        <v>5856.71</v>
      </c>
      <c r="K1119" t="s">
        <v>46</v>
      </c>
      <c r="L1119" t="s">
        <v>29</v>
      </c>
      <c r="M1119" t="s">
        <v>30</v>
      </c>
      <c r="N1119" t="s">
        <v>22</v>
      </c>
      <c r="O1119">
        <f t="shared" si="155"/>
        <v>6655.3499999999995</v>
      </c>
      <c r="P1119">
        <f t="shared" si="156"/>
        <v>5856.7079999999996</v>
      </c>
      <c r="Q1119">
        <f t="shared" si="157"/>
        <v>1975775.7839999988</v>
      </c>
      <c r="T1119">
        <f t="shared" si="158"/>
        <v>7014.593770491806</v>
      </c>
      <c r="U1119">
        <f t="shared" si="159"/>
        <v>798.64199999999983</v>
      </c>
      <c r="V1119" s="4">
        <f t="shared" si="160"/>
        <v>9.0153034776533168E-3</v>
      </c>
      <c r="W1119">
        <f t="shared" si="161"/>
        <v>1</v>
      </c>
      <c r="X1119">
        <f t="shared" si="162"/>
        <v>0</v>
      </c>
      <c r="Y1119">
        <f t="shared" si="163"/>
        <v>0</v>
      </c>
    </row>
    <row r="1120" spans="1:25" x14ac:dyDescent="0.25">
      <c r="A1120" t="s">
        <v>1181</v>
      </c>
      <c r="B1120" s="1">
        <v>45754</v>
      </c>
      <c r="C1120" t="s">
        <v>15</v>
      </c>
      <c r="D1120" t="s">
        <v>39</v>
      </c>
      <c r="E1120" t="s">
        <v>49</v>
      </c>
      <c r="F1120" t="s">
        <v>56</v>
      </c>
      <c r="G1120">
        <v>2</v>
      </c>
      <c r="H1120">
        <v>2405.42</v>
      </c>
      <c r="I1120">
        <v>0.25</v>
      </c>
      <c r="J1120">
        <v>3608.13</v>
      </c>
      <c r="K1120" t="s">
        <v>41</v>
      </c>
      <c r="L1120" t="s">
        <v>20</v>
      </c>
      <c r="M1120" t="s">
        <v>54</v>
      </c>
      <c r="N1120" t="s">
        <v>22</v>
      </c>
      <c r="O1120">
        <f t="shared" si="155"/>
        <v>4810.84</v>
      </c>
      <c r="P1120">
        <f t="shared" si="156"/>
        <v>3608.13</v>
      </c>
      <c r="Q1120">
        <f t="shared" si="157"/>
        <v>1954015.6870999979</v>
      </c>
      <c r="T1120">
        <f t="shared" si="158"/>
        <v>6400.6183730158691</v>
      </c>
      <c r="U1120">
        <f t="shared" si="159"/>
        <v>1202.71</v>
      </c>
      <c r="V1120" s="4">
        <f t="shared" si="160"/>
        <v>1.0393195367129232E-2</v>
      </c>
      <c r="W1120">
        <f t="shared" si="161"/>
        <v>1</v>
      </c>
      <c r="X1120">
        <f t="shared" si="162"/>
        <v>0</v>
      </c>
      <c r="Y1120">
        <f t="shared" si="163"/>
        <v>0</v>
      </c>
    </row>
    <row r="1121" spans="1:25" x14ac:dyDescent="0.25">
      <c r="A1121" t="s">
        <v>1182</v>
      </c>
      <c r="B1121" s="1">
        <v>45701</v>
      </c>
      <c r="C1121" t="s">
        <v>36</v>
      </c>
      <c r="D1121" t="s">
        <v>16</v>
      </c>
      <c r="E1121" t="s">
        <v>61</v>
      </c>
      <c r="F1121" t="s">
        <v>62</v>
      </c>
      <c r="G1121">
        <v>1</v>
      </c>
      <c r="H1121">
        <v>399.43</v>
      </c>
      <c r="I1121">
        <v>0.12</v>
      </c>
      <c r="J1121">
        <v>351.5</v>
      </c>
      <c r="K1121" t="s">
        <v>41</v>
      </c>
      <c r="L1121" t="s">
        <v>34</v>
      </c>
      <c r="M1121" t="s">
        <v>54</v>
      </c>
      <c r="N1121" t="s">
        <v>22</v>
      </c>
      <c r="O1121">
        <f t="shared" si="155"/>
        <v>399.43</v>
      </c>
      <c r="P1121">
        <f t="shared" si="156"/>
        <v>351.4984</v>
      </c>
      <c r="Q1121">
        <f t="shared" si="157"/>
        <v>1802015.0199999986</v>
      </c>
      <c r="T1121">
        <f t="shared" si="158"/>
        <v>6557.4564173228364</v>
      </c>
      <c r="U1121">
        <f t="shared" si="159"/>
        <v>47.931600000000003</v>
      </c>
      <c r="V1121" s="4">
        <f t="shared" si="160"/>
        <v>3.0042811005683099E-2</v>
      </c>
      <c r="W1121">
        <f t="shared" si="161"/>
        <v>1</v>
      </c>
      <c r="X1121">
        <f t="shared" si="162"/>
        <v>0</v>
      </c>
      <c r="Y1121">
        <f t="shared" si="163"/>
        <v>0</v>
      </c>
    </row>
    <row r="1122" spans="1:25" x14ac:dyDescent="0.25">
      <c r="A1122" t="s">
        <v>1183</v>
      </c>
      <c r="B1122" s="1">
        <v>45728</v>
      </c>
      <c r="C1122" t="s">
        <v>15</v>
      </c>
      <c r="D1122" t="s">
        <v>39</v>
      </c>
      <c r="E1122" t="s">
        <v>27</v>
      </c>
      <c r="F1122" t="s">
        <v>68</v>
      </c>
      <c r="G1122">
        <v>3</v>
      </c>
      <c r="H1122">
        <v>1492.52</v>
      </c>
      <c r="I1122">
        <v>0.23</v>
      </c>
      <c r="J1122">
        <v>3447.72</v>
      </c>
      <c r="K1122" t="s">
        <v>58</v>
      </c>
      <c r="L1122" t="s">
        <v>20</v>
      </c>
      <c r="M1122" t="s">
        <v>30</v>
      </c>
      <c r="N1122" t="s">
        <v>22</v>
      </c>
      <c r="O1122">
        <f t="shared" si="155"/>
        <v>4477.5599999999995</v>
      </c>
      <c r="P1122">
        <f t="shared" si="156"/>
        <v>3447.7211999999995</v>
      </c>
      <c r="Q1122">
        <f t="shared" si="157"/>
        <v>1975775.7839999988</v>
      </c>
      <c r="T1122">
        <f t="shared" si="158"/>
        <v>6400.6183730158691</v>
      </c>
      <c r="U1122">
        <f t="shared" si="159"/>
        <v>1029.8388</v>
      </c>
      <c r="V1122" s="4">
        <f t="shared" si="160"/>
        <v>1.5410178758073595E-2</v>
      </c>
      <c r="W1122">
        <f t="shared" si="161"/>
        <v>1</v>
      </c>
      <c r="X1122">
        <f t="shared" si="162"/>
        <v>0</v>
      </c>
      <c r="Y1122">
        <f t="shared" si="163"/>
        <v>0</v>
      </c>
    </row>
    <row r="1123" spans="1:25" x14ac:dyDescent="0.25">
      <c r="A1123" t="s">
        <v>1184</v>
      </c>
      <c r="B1123" s="1">
        <v>45814</v>
      </c>
      <c r="C1123" t="s">
        <v>36</v>
      </c>
      <c r="D1123" t="s">
        <v>43</v>
      </c>
      <c r="E1123" t="s">
        <v>49</v>
      </c>
      <c r="F1123" t="s">
        <v>53</v>
      </c>
      <c r="G1123">
        <v>2</v>
      </c>
      <c r="H1123">
        <v>479.63</v>
      </c>
      <c r="I1123">
        <v>0.04</v>
      </c>
      <c r="J1123">
        <v>920.89</v>
      </c>
      <c r="K1123" t="s">
        <v>33</v>
      </c>
      <c r="L1123" t="s">
        <v>29</v>
      </c>
      <c r="M1123" t="s">
        <v>21</v>
      </c>
      <c r="N1123" t="s">
        <v>22</v>
      </c>
      <c r="O1123">
        <f t="shared" si="155"/>
        <v>959.26</v>
      </c>
      <c r="P1123">
        <f t="shared" si="156"/>
        <v>920.88959999999997</v>
      </c>
      <c r="Q1123">
        <f t="shared" si="157"/>
        <v>1954015.6870999979</v>
      </c>
      <c r="T1123">
        <f t="shared" si="158"/>
        <v>7014.593770491806</v>
      </c>
      <c r="U1123">
        <f t="shared" si="159"/>
        <v>38.370400000000018</v>
      </c>
      <c r="V1123" s="4">
        <f t="shared" si="160"/>
        <v>8.33976189979776E-3</v>
      </c>
      <c r="W1123">
        <f t="shared" si="161"/>
        <v>1</v>
      </c>
      <c r="X1123">
        <f t="shared" si="162"/>
        <v>0</v>
      </c>
      <c r="Y1123">
        <f t="shared" si="163"/>
        <v>0</v>
      </c>
    </row>
    <row r="1124" spans="1:25" x14ac:dyDescent="0.25">
      <c r="A1124" t="s">
        <v>1185</v>
      </c>
      <c r="B1124" s="1">
        <v>45710</v>
      </c>
      <c r="C1124" t="s">
        <v>52</v>
      </c>
      <c r="D1124" t="s">
        <v>39</v>
      </c>
      <c r="E1124" t="s">
        <v>99</v>
      </c>
      <c r="F1124" t="s">
        <v>120</v>
      </c>
      <c r="G1124">
        <v>4</v>
      </c>
      <c r="H1124">
        <v>1717.78</v>
      </c>
      <c r="I1124">
        <v>0.19</v>
      </c>
      <c r="J1124">
        <v>5565.61</v>
      </c>
      <c r="K1124" t="s">
        <v>33</v>
      </c>
      <c r="L1124" t="s">
        <v>29</v>
      </c>
      <c r="M1124" t="s">
        <v>21</v>
      </c>
      <c r="N1124" t="s">
        <v>59</v>
      </c>
      <c r="O1124">
        <f t="shared" si="155"/>
        <v>6871.12</v>
      </c>
      <c r="P1124">
        <f t="shared" si="156"/>
        <v>5565.6072000000004</v>
      </c>
      <c r="Q1124">
        <f t="shared" si="157"/>
        <v>2189601.9989000014</v>
      </c>
      <c r="T1124">
        <f t="shared" si="158"/>
        <v>7014.593770491806</v>
      </c>
      <c r="U1124">
        <f t="shared" si="159"/>
        <v>1305.5127999999995</v>
      </c>
      <c r="V1124" s="4">
        <f t="shared" si="160"/>
        <v>1.1060787760947269E-2</v>
      </c>
      <c r="W1124">
        <f t="shared" si="161"/>
        <v>0</v>
      </c>
      <c r="X1124">
        <f t="shared" si="162"/>
        <v>0</v>
      </c>
      <c r="Y1124">
        <f t="shared" si="163"/>
        <v>0</v>
      </c>
    </row>
    <row r="1125" spans="1:25" x14ac:dyDescent="0.25">
      <c r="A1125" t="s">
        <v>1186</v>
      </c>
      <c r="B1125" s="1">
        <v>45726</v>
      </c>
      <c r="C1125" t="s">
        <v>52</v>
      </c>
      <c r="D1125" t="s">
        <v>43</v>
      </c>
      <c r="E1125" t="s">
        <v>27</v>
      </c>
      <c r="F1125" t="s">
        <v>87</v>
      </c>
      <c r="G1125">
        <v>2</v>
      </c>
      <c r="H1125">
        <v>4946.53</v>
      </c>
      <c r="I1125">
        <v>0.02</v>
      </c>
      <c r="J1125">
        <v>9695.2000000000007</v>
      </c>
      <c r="K1125" t="s">
        <v>19</v>
      </c>
      <c r="L1125" t="s">
        <v>20</v>
      </c>
      <c r="M1125" t="s">
        <v>21</v>
      </c>
      <c r="N1125" t="s">
        <v>22</v>
      </c>
      <c r="O1125">
        <f t="shared" si="155"/>
        <v>9893.06</v>
      </c>
      <c r="P1125">
        <f t="shared" si="156"/>
        <v>9695.1988000000001</v>
      </c>
      <c r="Q1125">
        <f t="shared" si="157"/>
        <v>1975775.7839999988</v>
      </c>
      <c r="T1125">
        <f t="shared" si="158"/>
        <v>6400.6183730158691</v>
      </c>
      <c r="U1125">
        <f t="shared" si="159"/>
        <v>197.86119999999937</v>
      </c>
      <c r="V1125" s="4">
        <f t="shared" si="160"/>
        <v>4.043238391357174E-4</v>
      </c>
      <c r="W1125">
        <f t="shared" si="161"/>
        <v>1</v>
      </c>
      <c r="X1125">
        <f t="shared" si="162"/>
        <v>0</v>
      </c>
      <c r="Y1125">
        <f t="shared" si="163"/>
        <v>0</v>
      </c>
    </row>
    <row r="1126" spans="1:25" x14ac:dyDescent="0.25">
      <c r="A1126" t="s">
        <v>1187</v>
      </c>
      <c r="B1126" s="1">
        <v>45714</v>
      </c>
      <c r="C1126" t="s">
        <v>15</v>
      </c>
      <c r="D1126" t="s">
        <v>25</v>
      </c>
      <c r="E1126" t="s">
        <v>49</v>
      </c>
      <c r="F1126" t="s">
        <v>56</v>
      </c>
      <c r="G1126">
        <v>2</v>
      </c>
      <c r="H1126">
        <v>2607.36</v>
      </c>
      <c r="I1126">
        <v>0.11</v>
      </c>
      <c r="J1126">
        <v>4641.1000000000004</v>
      </c>
      <c r="K1126" t="s">
        <v>58</v>
      </c>
      <c r="L1126" t="s">
        <v>20</v>
      </c>
      <c r="M1126" t="s">
        <v>21</v>
      </c>
      <c r="N1126" t="s">
        <v>22</v>
      </c>
      <c r="O1126">
        <f t="shared" si="155"/>
        <v>5214.72</v>
      </c>
      <c r="P1126">
        <f t="shared" si="156"/>
        <v>4641.1008000000002</v>
      </c>
      <c r="Q1126">
        <f t="shared" si="157"/>
        <v>1954015.6870999979</v>
      </c>
      <c r="T1126">
        <f t="shared" si="158"/>
        <v>6400.6183730158691</v>
      </c>
      <c r="U1126">
        <f t="shared" si="159"/>
        <v>573.61920000000009</v>
      </c>
      <c r="V1126" s="4">
        <f t="shared" si="160"/>
        <v>4.2188267059401078E-3</v>
      </c>
      <c r="W1126">
        <f t="shared" si="161"/>
        <v>1</v>
      </c>
      <c r="X1126">
        <f t="shared" si="162"/>
        <v>0</v>
      </c>
      <c r="Y1126">
        <f t="shared" si="163"/>
        <v>0</v>
      </c>
    </row>
    <row r="1127" spans="1:25" x14ac:dyDescent="0.25">
      <c r="A1127" t="s">
        <v>1188</v>
      </c>
      <c r="B1127" s="1">
        <v>45830</v>
      </c>
      <c r="C1127" t="s">
        <v>52</v>
      </c>
      <c r="D1127" t="s">
        <v>39</v>
      </c>
      <c r="E1127" t="s">
        <v>27</v>
      </c>
      <c r="F1127" t="s">
        <v>79</v>
      </c>
      <c r="G1127">
        <v>4</v>
      </c>
      <c r="H1127">
        <v>3892.21</v>
      </c>
      <c r="I1127">
        <v>0.18</v>
      </c>
      <c r="J1127">
        <v>12766.45</v>
      </c>
      <c r="K1127" t="s">
        <v>33</v>
      </c>
      <c r="L1127" t="s">
        <v>34</v>
      </c>
      <c r="M1127" t="s">
        <v>30</v>
      </c>
      <c r="N1127" t="s">
        <v>88</v>
      </c>
      <c r="O1127">
        <f t="shared" si="155"/>
        <v>15568.84</v>
      </c>
      <c r="P1127">
        <f t="shared" si="156"/>
        <v>12766.448800000002</v>
      </c>
      <c r="Q1127">
        <f t="shared" si="157"/>
        <v>1975775.7839999988</v>
      </c>
      <c r="T1127">
        <f t="shared" si="158"/>
        <v>6557.4564173228364</v>
      </c>
      <c r="U1127">
        <f t="shared" si="159"/>
        <v>2802.3911999999982</v>
      </c>
      <c r="V1127" s="4">
        <f t="shared" si="160"/>
        <v>4.6246220013822477E-3</v>
      </c>
      <c r="W1127">
        <f t="shared" si="161"/>
        <v>0</v>
      </c>
      <c r="X1127">
        <f t="shared" si="162"/>
        <v>0</v>
      </c>
      <c r="Y1127">
        <f t="shared" si="163"/>
        <v>1</v>
      </c>
    </row>
    <row r="1128" spans="1:25" x14ac:dyDescent="0.25">
      <c r="A1128" t="s">
        <v>1189</v>
      </c>
      <c r="B1128" s="1">
        <v>45775</v>
      </c>
      <c r="C1128" t="s">
        <v>36</v>
      </c>
      <c r="D1128" t="s">
        <v>25</v>
      </c>
      <c r="E1128" t="s">
        <v>99</v>
      </c>
      <c r="F1128" t="s">
        <v>120</v>
      </c>
      <c r="G1128">
        <v>3</v>
      </c>
      <c r="H1128">
        <v>3585.6</v>
      </c>
      <c r="I1128">
        <v>0.21</v>
      </c>
      <c r="J1128">
        <v>8497.8700000000008</v>
      </c>
      <c r="K1128" t="s">
        <v>19</v>
      </c>
      <c r="L1128" t="s">
        <v>20</v>
      </c>
      <c r="M1128" t="s">
        <v>21</v>
      </c>
      <c r="N1128" t="s">
        <v>22</v>
      </c>
      <c r="O1128">
        <f t="shared" si="155"/>
        <v>10756.8</v>
      </c>
      <c r="P1128">
        <f t="shared" si="156"/>
        <v>8497.8719999999994</v>
      </c>
      <c r="Q1128">
        <f t="shared" si="157"/>
        <v>2189601.9989000014</v>
      </c>
      <c r="T1128">
        <f t="shared" si="158"/>
        <v>6400.6183730158691</v>
      </c>
      <c r="U1128">
        <f t="shared" si="159"/>
        <v>2258.9279999999999</v>
      </c>
      <c r="V1128" s="4">
        <f t="shared" si="160"/>
        <v>5.856760374832664E-3</v>
      </c>
      <c r="W1128">
        <f t="shared" si="161"/>
        <v>1</v>
      </c>
      <c r="X1128">
        <f t="shared" si="162"/>
        <v>0</v>
      </c>
      <c r="Y1128">
        <f t="shared" si="163"/>
        <v>0</v>
      </c>
    </row>
    <row r="1129" spans="1:25" x14ac:dyDescent="0.25">
      <c r="A1129" t="s">
        <v>1190</v>
      </c>
      <c r="B1129" s="1">
        <v>45796</v>
      </c>
      <c r="C1129" t="s">
        <v>36</v>
      </c>
      <c r="D1129" t="s">
        <v>39</v>
      </c>
      <c r="E1129" t="s">
        <v>99</v>
      </c>
      <c r="F1129" t="s">
        <v>120</v>
      </c>
      <c r="G1129">
        <v>3</v>
      </c>
      <c r="H1129">
        <v>972.26</v>
      </c>
      <c r="I1129">
        <v>0.22</v>
      </c>
      <c r="J1129">
        <v>2275.09</v>
      </c>
      <c r="K1129" t="s">
        <v>41</v>
      </c>
      <c r="L1129" t="s">
        <v>29</v>
      </c>
      <c r="M1129" t="s">
        <v>30</v>
      </c>
      <c r="N1129" t="s">
        <v>22</v>
      </c>
      <c r="O1129">
        <f t="shared" si="155"/>
        <v>2916.7799999999997</v>
      </c>
      <c r="P1129">
        <f t="shared" si="156"/>
        <v>2275.0884000000001</v>
      </c>
      <c r="Q1129">
        <f t="shared" si="157"/>
        <v>2189601.9989000014</v>
      </c>
      <c r="T1129">
        <f t="shared" si="158"/>
        <v>7014.593770491806</v>
      </c>
      <c r="U1129">
        <f t="shared" si="159"/>
        <v>641.69159999999965</v>
      </c>
      <c r="V1129" s="4">
        <f t="shared" si="160"/>
        <v>2.2627692181103821E-2</v>
      </c>
      <c r="W1129">
        <f t="shared" si="161"/>
        <v>1</v>
      </c>
      <c r="X1129">
        <f t="shared" si="162"/>
        <v>0</v>
      </c>
      <c r="Y1129">
        <f t="shared" si="163"/>
        <v>0</v>
      </c>
    </row>
    <row r="1130" spans="1:25" x14ac:dyDescent="0.25">
      <c r="A1130" t="s">
        <v>1191</v>
      </c>
      <c r="B1130" s="1">
        <v>45830</v>
      </c>
      <c r="C1130" t="s">
        <v>48</v>
      </c>
      <c r="D1130" t="s">
        <v>16</v>
      </c>
      <c r="E1130" t="s">
        <v>61</v>
      </c>
      <c r="F1130" t="s">
        <v>75</v>
      </c>
      <c r="G1130">
        <v>1</v>
      </c>
      <c r="H1130">
        <v>1059.5999999999999</v>
      </c>
      <c r="I1130">
        <v>0.09</v>
      </c>
      <c r="J1130">
        <v>964.24</v>
      </c>
      <c r="K1130" t="s">
        <v>46</v>
      </c>
      <c r="L1130" t="s">
        <v>20</v>
      </c>
      <c r="M1130" t="s">
        <v>54</v>
      </c>
      <c r="N1130" t="s">
        <v>22</v>
      </c>
      <c r="O1130">
        <f t="shared" si="155"/>
        <v>1059.5999999999999</v>
      </c>
      <c r="P1130">
        <f t="shared" si="156"/>
        <v>964.23599999999999</v>
      </c>
      <c r="Q1130">
        <f t="shared" si="157"/>
        <v>1802015.0199999986</v>
      </c>
      <c r="T1130">
        <f t="shared" si="158"/>
        <v>6400.6183730158691</v>
      </c>
      <c r="U1130">
        <f t="shared" si="159"/>
        <v>95.363999999999919</v>
      </c>
      <c r="V1130" s="4">
        <f t="shared" si="160"/>
        <v>8.493771234428087E-3</v>
      </c>
      <c r="W1130">
        <f t="shared" si="161"/>
        <v>1</v>
      </c>
      <c r="X1130">
        <f t="shared" si="162"/>
        <v>0</v>
      </c>
      <c r="Y1130">
        <f t="shared" si="163"/>
        <v>0</v>
      </c>
    </row>
    <row r="1131" spans="1:25" x14ac:dyDescent="0.25">
      <c r="A1131" t="s">
        <v>1192</v>
      </c>
      <c r="B1131" s="1">
        <v>45713</v>
      </c>
      <c r="C1131" t="s">
        <v>15</v>
      </c>
      <c r="D1131" t="s">
        <v>25</v>
      </c>
      <c r="E1131" t="s">
        <v>99</v>
      </c>
      <c r="F1131" t="s">
        <v>120</v>
      </c>
      <c r="G1131">
        <v>1</v>
      </c>
      <c r="H1131">
        <v>3073.19</v>
      </c>
      <c r="I1131">
        <v>0.01</v>
      </c>
      <c r="J1131">
        <v>3042.46</v>
      </c>
      <c r="K1131" t="s">
        <v>46</v>
      </c>
      <c r="L1131" t="s">
        <v>29</v>
      </c>
      <c r="M1131" t="s">
        <v>30</v>
      </c>
      <c r="N1131" t="s">
        <v>22</v>
      </c>
      <c r="O1131">
        <f t="shared" si="155"/>
        <v>3073.19</v>
      </c>
      <c r="P1131">
        <f t="shared" si="156"/>
        <v>3042.4580999999998</v>
      </c>
      <c r="Q1131">
        <f t="shared" si="157"/>
        <v>2189601.9989000014</v>
      </c>
      <c r="T1131">
        <f t="shared" si="158"/>
        <v>7014.593770491806</v>
      </c>
      <c r="U1131">
        <f t="shared" si="159"/>
        <v>30.731900000000223</v>
      </c>
      <c r="V1131" s="4">
        <f t="shared" si="160"/>
        <v>3.2539478522317203E-4</v>
      </c>
      <c r="W1131">
        <f t="shared" si="161"/>
        <v>1</v>
      </c>
      <c r="X1131">
        <f t="shared" si="162"/>
        <v>0</v>
      </c>
      <c r="Y1131">
        <f t="shared" si="163"/>
        <v>0</v>
      </c>
    </row>
    <row r="1132" spans="1:25" x14ac:dyDescent="0.25">
      <c r="A1132" t="s">
        <v>1193</v>
      </c>
      <c r="B1132" s="1">
        <v>45767</v>
      </c>
      <c r="C1132" t="s">
        <v>24</v>
      </c>
      <c r="D1132" t="s">
        <v>43</v>
      </c>
      <c r="E1132" t="s">
        <v>99</v>
      </c>
      <c r="F1132" t="s">
        <v>111</v>
      </c>
      <c r="G1132">
        <v>4</v>
      </c>
      <c r="H1132">
        <v>4986.43</v>
      </c>
      <c r="I1132">
        <v>0.16</v>
      </c>
      <c r="J1132">
        <v>16754.400000000001</v>
      </c>
      <c r="K1132" t="s">
        <v>33</v>
      </c>
      <c r="L1132" t="s">
        <v>20</v>
      </c>
      <c r="M1132" t="s">
        <v>30</v>
      </c>
      <c r="N1132" t="s">
        <v>22</v>
      </c>
      <c r="O1132">
        <f t="shared" si="155"/>
        <v>19945.72</v>
      </c>
      <c r="P1132">
        <f t="shared" si="156"/>
        <v>16754.4048</v>
      </c>
      <c r="Q1132">
        <f t="shared" si="157"/>
        <v>2189601.9989000014</v>
      </c>
      <c r="T1132">
        <f t="shared" si="158"/>
        <v>6400.6183730158691</v>
      </c>
      <c r="U1132">
        <f t="shared" si="159"/>
        <v>3191.3152000000009</v>
      </c>
      <c r="V1132" s="4">
        <f t="shared" si="160"/>
        <v>3.2087084346917533E-3</v>
      </c>
      <c r="W1132">
        <f t="shared" si="161"/>
        <v>1</v>
      </c>
      <c r="X1132">
        <f t="shared" si="162"/>
        <v>0</v>
      </c>
      <c r="Y1132">
        <f t="shared" si="163"/>
        <v>0</v>
      </c>
    </row>
    <row r="1133" spans="1:25" x14ac:dyDescent="0.25">
      <c r="A1133" t="s">
        <v>1194</v>
      </c>
      <c r="B1133" s="1">
        <v>45661</v>
      </c>
      <c r="C1133" t="s">
        <v>24</v>
      </c>
      <c r="D1133" t="s">
        <v>43</v>
      </c>
      <c r="E1133" t="s">
        <v>27</v>
      </c>
      <c r="F1133" t="s">
        <v>79</v>
      </c>
      <c r="G1133">
        <v>5</v>
      </c>
      <c r="H1133">
        <v>4481.8999999999996</v>
      </c>
      <c r="I1133">
        <v>0.04</v>
      </c>
      <c r="J1133">
        <v>21513.119999999999</v>
      </c>
      <c r="K1133" t="s">
        <v>46</v>
      </c>
      <c r="L1133" t="s">
        <v>20</v>
      </c>
      <c r="M1133" t="s">
        <v>21</v>
      </c>
      <c r="N1133" t="s">
        <v>37</v>
      </c>
      <c r="O1133">
        <f t="shared" si="155"/>
        <v>22409.5</v>
      </c>
      <c r="P1133">
        <f t="shared" si="156"/>
        <v>21513.119999999999</v>
      </c>
      <c r="Q1133">
        <f t="shared" si="157"/>
        <v>1975775.7839999988</v>
      </c>
      <c r="T1133">
        <f t="shared" si="158"/>
        <v>6400.6183730158691</v>
      </c>
      <c r="U1133">
        <f t="shared" si="159"/>
        <v>896.38000000000102</v>
      </c>
      <c r="V1133" s="4">
        <f t="shared" si="160"/>
        <v>8.9247863629264383E-4</v>
      </c>
      <c r="W1133">
        <f t="shared" si="161"/>
        <v>0</v>
      </c>
      <c r="X1133">
        <f t="shared" si="162"/>
        <v>1</v>
      </c>
      <c r="Y1133">
        <f t="shared" si="163"/>
        <v>0</v>
      </c>
    </row>
    <row r="1134" spans="1:25" x14ac:dyDescent="0.25">
      <c r="A1134" t="s">
        <v>1195</v>
      </c>
      <c r="B1134" s="1">
        <v>45760</v>
      </c>
      <c r="C1134" t="s">
        <v>48</v>
      </c>
      <c r="D1134" t="s">
        <v>39</v>
      </c>
      <c r="E1134" t="s">
        <v>61</v>
      </c>
      <c r="F1134" t="s">
        <v>62</v>
      </c>
      <c r="G1134">
        <v>4</v>
      </c>
      <c r="H1134">
        <v>3223.64</v>
      </c>
      <c r="I1134">
        <v>0.02</v>
      </c>
      <c r="J1134">
        <v>12636.67</v>
      </c>
      <c r="K1134" t="s">
        <v>58</v>
      </c>
      <c r="L1134" t="s">
        <v>20</v>
      </c>
      <c r="M1134" t="s">
        <v>54</v>
      </c>
      <c r="N1134" t="s">
        <v>59</v>
      </c>
      <c r="O1134">
        <f t="shared" si="155"/>
        <v>12894.56</v>
      </c>
      <c r="P1134">
        <f t="shared" si="156"/>
        <v>12636.668799999999</v>
      </c>
      <c r="Q1134">
        <f t="shared" si="157"/>
        <v>1802015.0199999986</v>
      </c>
      <c r="T1134">
        <f t="shared" si="158"/>
        <v>6400.6183730158691</v>
      </c>
      <c r="U1134">
        <f t="shared" si="159"/>
        <v>257.89120000000003</v>
      </c>
      <c r="V1134" s="4">
        <f t="shared" si="160"/>
        <v>6.2041667183680563E-4</v>
      </c>
      <c r="W1134">
        <f t="shared" si="161"/>
        <v>0</v>
      </c>
      <c r="X1134">
        <f t="shared" si="162"/>
        <v>0</v>
      </c>
      <c r="Y1134">
        <f t="shared" si="163"/>
        <v>0</v>
      </c>
    </row>
    <row r="1135" spans="1:25" x14ac:dyDescent="0.25">
      <c r="A1135" t="s">
        <v>1196</v>
      </c>
      <c r="B1135" s="1">
        <v>45697</v>
      </c>
      <c r="C1135" t="s">
        <v>15</v>
      </c>
      <c r="D1135" t="s">
        <v>16</v>
      </c>
      <c r="E1135" t="s">
        <v>61</v>
      </c>
      <c r="F1135" t="s">
        <v>62</v>
      </c>
      <c r="G1135">
        <v>2</v>
      </c>
      <c r="H1135">
        <v>4538.05</v>
      </c>
      <c r="I1135">
        <v>0.15</v>
      </c>
      <c r="J1135">
        <v>7714.69</v>
      </c>
      <c r="K1135" t="s">
        <v>46</v>
      </c>
      <c r="L1135" t="s">
        <v>29</v>
      </c>
      <c r="M1135" t="s">
        <v>30</v>
      </c>
      <c r="N1135" t="s">
        <v>37</v>
      </c>
      <c r="O1135">
        <f t="shared" si="155"/>
        <v>9076.1</v>
      </c>
      <c r="P1135">
        <f t="shared" si="156"/>
        <v>7714.6850000000004</v>
      </c>
      <c r="Q1135">
        <f t="shared" si="157"/>
        <v>1802015.0199999986</v>
      </c>
      <c r="T1135">
        <f t="shared" si="158"/>
        <v>7014.593770491806</v>
      </c>
      <c r="U1135">
        <f t="shared" si="159"/>
        <v>1361.415</v>
      </c>
      <c r="V1135" s="4">
        <f t="shared" si="160"/>
        <v>3.3053844713037536E-3</v>
      </c>
      <c r="W1135">
        <f t="shared" si="161"/>
        <v>0</v>
      </c>
      <c r="X1135">
        <f t="shared" si="162"/>
        <v>1</v>
      </c>
      <c r="Y1135">
        <f t="shared" si="163"/>
        <v>0</v>
      </c>
    </row>
    <row r="1136" spans="1:25" x14ac:dyDescent="0.25">
      <c r="A1136" t="s">
        <v>1197</v>
      </c>
      <c r="B1136" s="1">
        <v>45676</v>
      </c>
      <c r="C1136" t="s">
        <v>24</v>
      </c>
      <c r="D1136" t="s">
        <v>25</v>
      </c>
      <c r="E1136" t="s">
        <v>49</v>
      </c>
      <c r="F1136" t="s">
        <v>50</v>
      </c>
      <c r="G1136">
        <v>5</v>
      </c>
      <c r="H1136">
        <v>822.82</v>
      </c>
      <c r="I1136">
        <v>7.0000000000000007E-2</v>
      </c>
      <c r="J1136">
        <v>3826.11</v>
      </c>
      <c r="K1136" t="s">
        <v>58</v>
      </c>
      <c r="L1136" t="s">
        <v>20</v>
      </c>
      <c r="M1136" t="s">
        <v>54</v>
      </c>
      <c r="N1136" t="s">
        <v>22</v>
      </c>
      <c r="O1136">
        <f t="shared" si="155"/>
        <v>4114.1000000000004</v>
      </c>
      <c r="P1136">
        <f t="shared" si="156"/>
        <v>3826.1130000000003</v>
      </c>
      <c r="Q1136">
        <f t="shared" si="157"/>
        <v>1954015.6870999979</v>
      </c>
      <c r="T1136">
        <f t="shared" si="158"/>
        <v>6400.6183730158691</v>
      </c>
      <c r="U1136">
        <f t="shared" si="159"/>
        <v>287.98700000000008</v>
      </c>
      <c r="V1136" s="4">
        <f t="shared" si="160"/>
        <v>8.507328455798352E-3</v>
      </c>
      <c r="W1136">
        <f t="shared" si="161"/>
        <v>1</v>
      </c>
      <c r="X1136">
        <f t="shared" si="162"/>
        <v>0</v>
      </c>
      <c r="Y1136">
        <f t="shared" si="163"/>
        <v>0</v>
      </c>
    </row>
    <row r="1137" spans="1:25" x14ac:dyDescent="0.25">
      <c r="A1137" t="s">
        <v>1198</v>
      </c>
      <c r="B1137" s="1">
        <v>45706</v>
      </c>
      <c r="C1137" t="s">
        <v>36</v>
      </c>
      <c r="D1137" t="s">
        <v>39</v>
      </c>
      <c r="E1137" t="s">
        <v>27</v>
      </c>
      <c r="F1137" t="s">
        <v>68</v>
      </c>
      <c r="G1137">
        <v>1</v>
      </c>
      <c r="H1137">
        <v>1624.71</v>
      </c>
      <c r="I1137">
        <v>0.14000000000000001</v>
      </c>
      <c r="J1137">
        <v>1397.25</v>
      </c>
      <c r="K1137" t="s">
        <v>41</v>
      </c>
      <c r="L1137" t="s">
        <v>20</v>
      </c>
      <c r="M1137" t="s">
        <v>54</v>
      </c>
      <c r="N1137" t="s">
        <v>22</v>
      </c>
      <c r="O1137">
        <f t="shared" si="155"/>
        <v>1624.71</v>
      </c>
      <c r="P1137">
        <f t="shared" si="156"/>
        <v>1397.2506000000001</v>
      </c>
      <c r="Q1137">
        <f t="shared" si="157"/>
        <v>1975775.7839999988</v>
      </c>
      <c r="T1137">
        <f t="shared" si="158"/>
        <v>6400.6183730158691</v>
      </c>
      <c r="U1137">
        <f t="shared" si="159"/>
        <v>227.45939999999996</v>
      </c>
      <c r="V1137" s="4">
        <f t="shared" si="160"/>
        <v>8.6169224046137478E-3</v>
      </c>
      <c r="W1137">
        <f t="shared" si="161"/>
        <v>1</v>
      </c>
      <c r="X1137">
        <f t="shared" si="162"/>
        <v>0</v>
      </c>
      <c r="Y1137">
        <f t="shared" si="163"/>
        <v>0</v>
      </c>
    </row>
    <row r="1138" spans="1:25" x14ac:dyDescent="0.25">
      <c r="A1138" t="s">
        <v>1199</v>
      </c>
      <c r="B1138" s="1">
        <v>45799</v>
      </c>
      <c r="C1138" t="s">
        <v>24</v>
      </c>
      <c r="D1138" t="s">
        <v>16</v>
      </c>
      <c r="E1138" t="s">
        <v>17</v>
      </c>
      <c r="F1138" t="s">
        <v>40</v>
      </c>
      <c r="G1138">
        <v>2</v>
      </c>
      <c r="H1138">
        <v>3674.8</v>
      </c>
      <c r="I1138">
        <v>0.05</v>
      </c>
      <c r="J1138">
        <v>6982.12</v>
      </c>
      <c r="K1138" t="s">
        <v>58</v>
      </c>
      <c r="L1138" t="s">
        <v>20</v>
      </c>
      <c r="M1138" t="s">
        <v>21</v>
      </c>
      <c r="N1138" t="s">
        <v>88</v>
      </c>
      <c r="O1138">
        <f t="shared" si="155"/>
        <v>7349.6</v>
      </c>
      <c r="P1138">
        <f t="shared" si="156"/>
        <v>6982.12</v>
      </c>
      <c r="Q1138">
        <f t="shared" si="157"/>
        <v>2058812.7634000003</v>
      </c>
      <c r="T1138">
        <f t="shared" si="158"/>
        <v>6400.6183730158691</v>
      </c>
      <c r="U1138">
        <f t="shared" si="159"/>
        <v>367.48000000000047</v>
      </c>
      <c r="V1138" s="4">
        <f t="shared" si="160"/>
        <v>1.3606182649395886E-3</v>
      </c>
      <c r="W1138">
        <f t="shared" si="161"/>
        <v>0</v>
      </c>
      <c r="X1138">
        <f t="shared" si="162"/>
        <v>0</v>
      </c>
      <c r="Y1138">
        <f t="shared" si="163"/>
        <v>1</v>
      </c>
    </row>
    <row r="1139" spans="1:25" x14ac:dyDescent="0.25">
      <c r="A1139" t="s">
        <v>1200</v>
      </c>
      <c r="B1139" s="1">
        <v>45738</v>
      </c>
      <c r="C1139" t="s">
        <v>15</v>
      </c>
      <c r="D1139" t="s">
        <v>43</v>
      </c>
      <c r="E1139" t="s">
        <v>17</v>
      </c>
      <c r="F1139" t="s">
        <v>44</v>
      </c>
      <c r="G1139">
        <v>2</v>
      </c>
      <c r="H1139">
        <v>1608.13</v>
      </c>
      <c r="I1139">
        <v>0.17</v>
      </c>
      <c r="J1139">
        <v>2669.5</v>
      </c>
      <c r="K1139" t="s">
        <v>41</v>
      </c>
      <c r="L1139" t="s">
        <v>20</v>
      </c>
      <c r="M1139" t="s">
        <v>54</v>
      </c>
      <c r="N1139" t="s">
        <v>22</v>
      </c>
      <c r="O1139">
        <f t="shared" si="155"/>
        <v>3216.26</v>
      </c>
      <c r="P1139">
        <f t="shared" si="156"/>
        <v>2669.4958000000001</v>
      </c>
      <c r="Q1139">
        <f t="shared" si="157"/>
        <v>2058812.7634000003</v>
      </c>
      <c r="T1139">
        <f t="shared" si="158"/>
        <v>6400.6183730158691</v>
      </c>
      <c r="U1139">
        <f t="shared" si="159"/>
        <v>546.76420000000007</v>
      </c>
      <c r="V1139" s="4">
        <f t="shared" si="160"/>
        <v>1.0571284659822279E-2</v>
      </c>
      <c r="W1139">
        <f t="shared" si="161"/>
        <v>1</v>
      </c>
      <c r="X1139">
        <f t="shared" si="162"/>
        <v>0</v>
      </c>
      <c r="Y1139">
        <f t="shared" si="163"/>
        <v>0</v>
      </c>
    </row>
    <row r="1140" spans="1:25" x14ac:dyDescent="0.25">
      <c r="A1140" t="s">
        <v>1201</v>
      </c>
      <c r="B1140" s="1">
        <v>45754</v>
      </c>
      <c r="C1140" t="s">
        <v>52</v>
      </c>
      <c r="D1140" t="s">
        <v>39</v>
      </c>
      <c r="E1140" t="s">
        <v>49</v>
      </c>
      <c r="F1140" t="s">
        <v>53</v>
      </c>
      <c r="G1140">
        <v>5</v>
      </c>
      <c r="H1140">
        <v>1646.15</v>
      </c>
      <c r="I1140">
        <v>0.06</v>
      </c>
      <c r="J1140">
        <v>7736.9</v>
      </c>
      <c r="K1140" t="s">
        <v>46</v>
      </c>
      <c r="L1140" t="s">
        <v>20</v>
      </c>
      <c r="M1140" t="s">
        <v>54</v>
      </c>
      <c r="N1140" t="s">
        <v>37</v>
      </c>
      <c r="O1140">
        <f t="shared" si="155"/>
        <v>8230.75</v>
      </c>
      <c r="P1140">
        <f t="shared" si="156"/>
        <v>7736.9049999999997</v>
      </c>
      <c r="Q1140">
        <f t="shared" si="157"/>
        <v>1954015.6870999979</v>
      </c>
      <c r="T1140">
        <f t="shared" si="158"/>
        <v>6400.6183730158691</v>
      </c>
      <c r="U1140">
        <f t="shared" si="159"/>
        <v>493.84500000000025</v>
      </c>
      <c r="V1140" s="4">
        <f t="shared" si="160"/>
        <v>3.6448683291316099E-3</v>
      </c>
      <c r="W1140">
        <f t="shared" si="161"/>
        <v>0</v>
      </c>
      <c r="X1140">
        <f t="shared" si="162"/>
        <v>1</v>
      </c>
      <c r="Y1140">
        <f t="shared" si="163"/>
        <v>0</v>
      </c>
    </row>
    <row r="1141" spans="1:25" x14ac:dyDescent="0.25">
      <c r="A1141" t="s">
        <v>1202</v>
      </c>
      <c r="B1141" s="1">
        <v>45767</v>
      </c>
      <c r="C1141" t="s">
        <v>15</v>
      </c>
      <c r="D1141" t="s">
        <v>25</v>
      </c>
      <c r="E1141" t="s">
        <v>61</v>
      </c>
      <c r="F1141" t="s">
        <v>66</v>
      </c>
      <c r="G1141">
        <v>1</v>
      </c>
      <c r="H1141">
        <v>2500.44</v>
      </c>
      <c r="I1141">
        <v>0.14000000000000001</v>
      </c>
      <c r="J1141">
        <v>2150.38</v>
      </c>
      <c r="K1141" t="s">
        <v>41</v>
      </c>
      <c r="L1141" t="s">
        <v>34</v>
      </c>
      <c r="M1141" t="s">
        <v>30</v>
      </c>
      <c r="N1141" t="s">
        <v>88</v>
      </c>
      <c r="O1141">
        <f t="shared" si="155"/>
        <v>2500.44</v>
      </c>
      <c r="P1141">
        <f t="shared" si="156"/>
        <v>2150.3784000000001</v>
      </c>
      <c r="Q1141">
        <f t="shared" si="157"/>
        <v>1802015.0199999986</v>
      </c>
      <c r="T1141">
        <f t="shared" si="158"/>
        <v>6557.4564173228364</v>
      </c>
      <c r="U1141">
        <f t="shared" si="159"/>
        <v>350.0616</v>
      </c>
      <c r="V1141" s="4">
        <f t="shared" si="160"/>
        <v>5.5990145734350757E-3</v>
      </c>
      <c r="W1141">
        <f t="shared" si="161"/>
        <v>0</v>
      </c>
      <c r="X1141">
        <f t="shared" si="162"/>
        <v>0</v>
      </c>
      <c r="Y1141">
        <f t="shared" si="163"/>
        <v>1</v>
      </c>
    </row>
    <row r="1142" spans="1:25" x14ac:dyDescent="0.25">
      <c r="A1142" t="s">
        <v>1203</v>
      </c>
      <c r="B1142" s="1">
        <v>45807</v>
      </c>
      <c r="C1142" t="s">
        <v>36</v>
      </c>
      <c r="D1142" t="s">
        <v>39</v>
      </c>
      <c r="E1142" t="s">
        <v>61</v>
      </c>
      <c r="F1142" t="s">
        <v>62</v>
      </c>
      <c r="G1142">
        <v>5</v>
      </c>
      <c r="H1142">
        <v>2886.69</v>
      </c>
      <c r="I1142">
        <v>0.25</v>
      </c>
      <c r="J1142">
        <v>10825.09</v>
      </c>
      <c r="K1142" t="s">
        <v>41</v>
      </c>
      <c r="L1142" t="s">
        <v>20</v>
      </c>
      <c r="M1142" t="s">
        <v>30</v>
      </c>
      <c r="N1142" t="s">
        <v>22</v>
      </c>
      <c r="O1142">
        <f t="shared" si="155"/>
        <v>14433.45</v>
      </c>
      <c r="P1142">
        <f t="shared" si="156"/>
        <v>10825.087500000001</v>
      </c>
      <c r="Q1142">
        <f t="shared" si="157"/>
        <v>1802015.0199999986</v>
      </c>
      <c r="T1142">
        <f t="shared" si="158"/>
        <v>6400.6183730158691</v>
      </c>
      <c r="U1142">
        <f t="shared" si="159"/>
        <v>3608.3624999999993</v>
      </c>
      <c r="V1142" s="4">
        <f t="shared" si="160"/>
        <v>8.6604380795998175E-3</v>
      </c>
      <c r="W1142">
        <f t="shared" si="161"/>
        <v>1</v>
      </c>
      <c r="X1142">
        <f t="shared" si="162"/>
        <v>0</v>
      </c>
      <c r="Y1142">
        <f t="shared" si="163"/>
        <v>0</v>
      </c>
    </row>
    <row r="1143" spans="1:25" x14ac:dyDescent="0.25">
      <c r="A1143" t="s">
        <v>1204</v>
      </c>
      <c r="B1143" s="1">
        <v>45706</v>
      </c>
      <c r="C1143" t="s">
        <v>15</v>
      </c>
      <c r="D1143" t="s">
        <v>43</v>
      </c>
      <c r="E1143" t="s">
        <v>99</v>
      </c>
      <c r="F1143" t="s">
        <v>100</v>
      </c>
      <c r="G1143">
        <v>3</v>
      </c>
      <c r="H1143">
        <v>544.71</v>
      </c>
      <c r="I1143">
        <v>0.19</v>
      </c>
      <c r="J1143">
        <v>1323.65</v>
      </c>
      <c r="K1143" t="s">
        <v>33</v>
      </c>
      <c r="L1143" t="s">
        <v>29</v>
      </c>
      <c r="M1143" t="s">
        <v>30</v>
      </c>
      <c r="N1143" t="s">
        <v>22</v>
      </c>
      <c r="O1143">
        <f t="shared" si="155"/>
        <v>1634.13</v>
      </c>
      <c r="P1143">
        <f t="shared" si="156"/>
        <v>1323.6453000000001</v>
      </c>
      <c r="Q1143">
        <f t="shared" si="157"/>
        <v>2189601.9989000014</v>
      </c>
      <c r="T1143">
        <f t="shared" si="158"/>
        <v>7014.593770491806</v>
      </c>
      <c r="U1143">
        <f t="shared" si="159"/>
        <v>310.48469999999998</v>
      </c>
      <c r="V1143" s="4">
        <f t="shared" si="160"/>
        <v>3.4880945824383613E-2</v>
      </c>
      <c r="W1143">
        <f t="shared" si="161"/>
        <v>1</v>
      </c>
      <c r="X1143">
        <f t="shared" si="162"/>
        <v>0</v>
      </c>
      <c r="Y1143">
        <f t="shared" si="163"/>
        <v>0</v>
      </c>
    </row>
    <row r="1144" spans="1:25" x14ac:dyDescent="0.25">
      <c r="A1144" t="s">
        <v>1205</v>
      </c>
      <c r="B1144" s="1">
        <v>45794</v>
      </c>
      <c r="C1144" t="s">
        <v>36</v>
      </c>
      <c r="D1144" t="s">
        <v>25</v>
      </c>
      <c r="E1144" t="s">
        <v>17</v>
      </c>
      <c r="F1144" t="s">
        <v>18</v>
      </c>
      <c r="G1144">
        <v>2</v>
      </c>
      <c r="H1144">
        <v>2389.5100000000002</v>
      </c>
      <c r="I1144">
        <v>0.08</v>
      </c>
      <c r="J1144">
        <v>4396.7</v>
      </c>
      <c r="K1144" t="s">
        <v>19</v>
      </c>
      <c r="L1144" t="s">
        <v>34</v>
      </c>
      <c r="M1144" t="s">
        <v>21</v>
      </c>
      <c r="N1144" t="s">
        <v>22</v>
      </c>
      <c r="O1144">
        <f t="shared" si="155"/>
        <v>4779.0200000000004</v>
      </c>
      <c r="P1144">
        <f t="shared" si="156"/>
        <v>4396.6984000000002</v>
      </c>
      <c r="Q1144">
        <f t="shared" si="157"/>
        <v>2058812.7634000003</v>
      </c>
      <c r="T1144">
        <f t="shared" si="158"/>
        <v>6557.4564173228364</v>
      </c>
      <c r="U1144">
        <f t="shared" si="159"/>
        <v>382.32160000000022</v>
      </c>
      <c r="V1144" s="4">
        <f t="shared" si="160"/>
        <v>3.3479667379504581E-3</v>
      </c>
      <c r="W1144">
        <f t="shared" si="161"/>
        <v>1</v>
      </c>
      <c r="X1144">
        <f t="shared" si="162"/>
        <v>0</v>
      </c>
      <c r="Y1144">
        <f t="shared" si="163"/>
        <v>0</v>
      </c>
    </row>
    <row r="1145" spans="1:25" x14ac:dyDescent="0.25">
      <c r="A1145" t="s">
        <v>1206</v>
      </c>
      <c r="B1145" s="1">
        <v>45752</v>
      </c>
      <c r="C1145" t="s">
        <v>24</v>
      </c>
      <c r="D1145" t="s">
        <v>16</v>
      </c>
      <c r="E1145" t="s">
        <v>17</v>
      </c>
      <c r="F1145" t="s">
        <v>32</v>
      </c>
      <c r="G1145">
        <v>2</v>
      </c>
      <c r="H1145">
        <v>2164.9</v>
      </c>
      <c r="I1145">
        <v>0.08</v>
      </c>
      <c r="J1145">
        <v>3983.42</v>
      </c>
      <c r="K1145" t="s">
        <v>46</v>
      </c>
      <c r="L1145" t="s">
        <v>20</v>
      </c>
      <c r="M1145" t="s">
        <v>21</v>
      </c>
      <c r="N1145" t="s">
        <v>22</v>
      </c>
      <c r="O1145">
        <f t="shared" si="155"/>
        <v>4329.8</v>
      </c>
      <c r="P1145">
        <f t="shared" si="156"/>
        <v>3983.4160000000002</v>
      </c>
      <c r="Q1145">
        <f t="shared" si="157"/>
        <v>2058812.7634000003</v>
      </c>
      <c r="T1145">
        <f t="shared" si="158"/>
        <v>6400.6183730158691</v>
      </c>
      <c r="U1145">
        <f t="shared" si="159"/>
        <v>346.38400000000001</v>
      </c>
      <c r="V1145" s="4">
        <f t="shared" si="160"/>
        <v>3.6953208000369527E-3</v>
      </c>
      <c r="W1145">
        <f t="shared" si="161"/>
        <v>1</v>
      </c>
      <c r="X1145">
        <f t="shared" si="162"/>
        <v>0</v>
      </c>
      <c r="Y1145">
        <f t="shared" si="163"/>
        <v>0</v>
      </c>
    </row>
    <row r="1146" spans="1:25" x14ac:dyDescent="0.25">
      <c r="A1146" t="s">
        <v>1207</v>
      </c>
      <c r="B1146" s="1">
        <v>45785</v>
      </c>
      <c r="C1146" t="s">
        <v>52</v>
      </c>
      <c r="D1146" t="s">
        <v>25</v>
      </c>
      <c r="E1146" t="s">
        <v>99</v>
      </c>
      <c r="F1146" t="s">
        <v>111</v>
      </c>
      <c r="G1146">
        <v>2</v>
      </c>
      <c r="H1146">
        <v>3785.02</v>
      </c>
      <c r="I1146">
        <v>0.11</v>
      </c>
      <c r="J1146">
        <v>6737.34</v>
      </c>
      <c r="K1146" t="s">
        <v>41</v>
      </c>
      <c r="L1146" t="s">
        <v>29</v>
      </c>
      <c r="M1146" t="s">
        <v>21</v>
      </c>
      <c r="N1146" t="s">
        <v>22</v>
      </c>
      <c r="O1146">
        <f t="shared" si="155"/>
        <v>7570.04</v>
      </c>
      <c r="P1146">
        <f t="shared" si="156"/>
        <v>6737.3356000000003</v>
      </c>
      <c r="Q1146">
        <f t="shared" si="157"/>
        <v>2189601.9989000014</v>
      </c>
      <c r="T1146">
        <f t="shared" si="158"/>
        <v>7014.593770491806</v>
      </c>
      <c r="U1146">
        <f t="shared" si="159"/>
        <v>832.70439999999962</v>
      </c>
      <c r="V1146" s="4">
        <f t="shared" si="160"/>
        <v>2.9061933622543607E-3</v>
      </c>
      <c r="W1146">
        <f t="shared" si="161"/>
        <v>1</v>
      </c>
      <c r="X1146">
        <f t="shared" si="162"/>
        <v>0</v>
      </c>
      <c r="Y1146">
        <f t="shared" si="163"/>
        <v>0</v>
      </c>
    </row>
    <row r="1147" spans="1:25" x14ac:dyDescent="0.25">
      <c r="A1147" t="s">
        <v>1208</v>
      </c>
      <c r="B1147" s="1">
        <v>45798</v>
      </c>
      <c r="C1147" t="s">
        <v>48</v>
      </c>
      <c r="D1147" t="s">
        <v>39</v>
      </c>
      <c r="E1147" t="s">
        <v>49</v>
      </c>
      <c r="F1147" t="s">
        <v>50</v>
      </c>
      <c r="G1147">
        <v>3</v>
      </c>
      <c r="H1147">
        <v>3044.62</v>
      </c>
      <c r="I1147">
        <v>0.12</v>
      </c>
      <c r="J1147">
        <v>8037.8</v>
      </c>
      <c r="K1147" t="s">
        <v>19</v>
      </c>
      <c r="L1147" t="s">
        <v>34</v>
      </c>
      <c r="M1147" t="s">
        <v>30</v>
      </c>
      <c r="N1147" t="s">
        <v>22</v>
      </c>
      <c r="O1147">
        <f t="shared" si="155"/>
        <v>9133.86</v>
      </c>
      <c r="P1147">
        <f t="shared" si="156"/>
        <v>8037.796800000001</v>
      </c>
      <c r="Q1147">
        <f t="shared" si="157"/>
        <v>1954015.6870999979</v>
      </c>
      <c r="T1147">
        <f t="shared" si="158"/>
        <v>6557.4564173228364</v>
      </c>
      <c r="U1147">
        <f t="shared" si="159"/>
        <v>1096.0631999999996</v>
      </c>
      <c r="V1147" s="4">
        <f t="shared" si="160"/>
        <v>3.9413785628419967E-3</v>
      </c>
      <c r="W1147">
        <f t="shared" si="161"/>
        <v>1</v>
      </c>
      <c r="X1147">
        <f t="shared" si="162"/>
        <v>0</v>
      </c>
      <c r="Y1147">
        <f t="shared" si="163"/>
        <v>0</v>
      </c>
    </row>
    <row r="1148" spans="1:25" x14ac:dyDescent="0.25">
      <c r="A1148" t="s">
        <v>1209</v>
      </c>
      <c r="B1148" s="1">
        <v>45755</v>
      </c>
      <c r="C1148" t="s">
        <v>48</v>
      </c>
      <c r="D1148" t="s">
        <v>43</v>
      </c>
      <c r="E1148" t="s">
        <v>61</v>
      </c>
      <c r="F1148" t="s">
        <v>62</v>
      </c>
      <c r="G1148">
        <v>5</v>
      </c>
      <c r="H1148">
        <v>2063.6799999999998</v>
      </c>
      <c r="I1148">
        <v>0.01</v>
      </c>
      <c r="J1148">
        <v>10215.219999999999</v>
      </c>
      <c r="K1148" t="s">
        <v>41</v>
      </c>
      <c r="L1148" t="s">
        <v>34</v>
      </c>
      <c r="M1148" t="s">
        <v>21</v>
      </c>
      <c r="N1148" t="s">
        <v>37</v>
      </c>
      <c r="O1148">
        <f t="shared" si="155"/>
        <v>10318.4</v>
      </c>
      <c r="P1148">
        <f t="shared" si="156"/>
        <v>10215.216</v>
      </c>
      <c r="Q1148">
        <f t="shared" si="157"/>
        <v>1802015.0199999986</v>
      </c>
      <c r="T1148">
        <f t="shared" si="158"/>
        <v>6557.4564173228364</v>
      </c>
      <c r="U1148">
        <f t="shared" si="159"/>
        <v>103.18399999999929</v>
      </c>
      <c r="V1148" s="4">
        <f t="shared" si="160"/>
        <v>4.8457125135679957E-4</v>
      </c>
      <c r="W1148">
        <f t="shared" si="161"/>
        <v>0</v>
      </c>
      <c r="X1148">
        <f t="shared" si="162"/>
        <v>1</v>
      </c>
      <c r="Y1148">
        <f t="shared" si="163"/>
        <v>0</v>
      </c>
    </row>
    <row r="1149" spans="1:25" x14ac:dyDescent="0.25">
      <c r="A1149" t="s">
        <v>1210</v>
      </c>
      <c r="B1149" s="1">
        <v>45747</v>
      </c>
      <c r="C1149" t="s">
        <v>36</v>
      </c>
      <c r="D1149" t="s">
        <v>39</v>
      </c>
      <c r="E1149" t="s">
        <v>27</v>
      </c>
      <c r="F1149" t="s">
        <v>68</v>
      </c>
      <c r="G1149">
        <v>3</v>
      </c>
      <c r="H1149">
        <v>3963.99</v>
      </c>
      <c r="I1149">
        <v>0.01</v>
      </c>
      <c r="J1149">
        <v>11773.05</v>
      </c>
      <c r="K1149" t="s">
        <v>19</v>
      </c>
      <c r="L1149" t="s">
        <v>20</v>
      </c>
      <c r="M1149" t="s">
        <v>54</v>
      </c>
      <c r="N1149" t="s">
        <v>88</v>
      </c>
      <c r="O1149">
        <f t="shared" si="155"/>
        <v>11891.97</v>
      </c>
      <c r="P1149">
        <f t="shared" si="156"/>
        <v>11773.050299999999</v>
      </c>
      <c r="Q1149">
        <f t="shared" si="157"/>
        <v>1975775.7839999988</v>
      </c>
      <c r="T1149">
        <f t="shared" si="158"/>
        <v>6400.6183730158691</v>
      </c>
      <c r="U1149">
        <f t="shared" si="159"/>
        <v>118.91970000000038</v>
      </c>
      <c r="V1149" s="4">
        <f t="shared" si="160"/>
        <v>2.5227107031047005E-4</v>
      </c>
      <c r="W1149">
        <f t="shared" si="161"/>
        <v>0</v>
      </c>
      <c r="X1149">
        <f t="shared" si="162"/>
        <v>0</v>
      </c>
      <c r="Y1149">
        <f t="shared" si="163"/>
        <v>1</v>
      </c>
    </row>
    <row r="1150" spans="1:25" x14ac:dyDescent="0.25">
      <c r="A1150" t="s">
        <v>1211</v>
      </c>
      <c r="B1150" s="1">
        <v>45813</v>
      </c>
      <c r="C1150" t="s">
        <v>48</v>
      </c>
      <c r="D1150" t="s">
        <v>39</v>
      </c>
      <c r="E1150" t="s">
        <v>61</v>
      </c>
      <c r="F1150" t="s">
        <v>66</v>
      </c>
      <c r="G1150">
        <v>4</v>
      </c>
      <c r="H1150">
        <v>104.13</v>
      </c>
      <c r="I1150">
        <v>0.04</v>
      </c>
      <c r="J1150">
        <v>399.86</v>
      </c>
      <c r="K1150" t="s">
        <v>41</v>
      </c>
      <c r="L1150" t="s">
        <v>20</v>
      </c>
      <c r="M1150" t="s">
        <v>54</v>
      </c>
      <c r="N1150" t="s">
        <v>22</v>
      </c>
      <c r="O1150">
        <f t="shared" si="155"/>
        <v>416.52</v>
      </c>
      <c r="P1150">
        <f t="shared" si="156"/>
        <v>399.85919999999999</v>
      </c>
      <c r="Q1150">
        <f t="shared" si="157"/>
        <v>1802015.0199999986</v>
      </c>
      <c r="T1150">
        <f t="shared" si="158"/>
        <v>6400.6183730158691</v>
      </c>
      <c r="U1150">
        <f t="shared" si="159"/>
        <v>16.660799999999995</v>
      </c>
      <c r="V1150" s="4">
        <f t="shared" si="160"/>
        <v>3.8413521559588978E-2</v>
      </c>
      <c r="W1150">
        <f t="shared" si="161"/>
        <v>1</v>
      </c>
      <c r="X1150">
        <f t="shared" si="162"/>
        <v>0</v>
      </c>
      <c r="Y1150">
        <f t="shared" si="163"/>
        <v>0</v>
      </c>
    </row>
    <row r="1151" spans="1:25" x14ac:dyDescent="0.25">
      <c r="A1151" t="s">
        <v>1212</v>
      </c>
      <c r="B1151" s="1">
        <v>45663</v>
      </c>
      <c r="C1151" t="s">
        <v>52</v>
      </c>
      <c r="D1151" t="s">
        <v>16</v>
      </c>
      <c r="E1151" t="s">
        <v>61</v>
      </c>
      <c r="F1151" t="s">
        <v>75</v>
      </c>
      <c r="G1151">
        <v>2</v>
      </c>
      <c r="H1151">
        <v>855.28</v>
      </c>
      <c r="I1151">
        <v>0.14000000000000001</v>
      </c>
      <c r="J1151">
        <v>1471.08</v>
      </c>
      <c r="K1151" t="s">
        <v>41</v>
      </c>
      <c r="L1151" t="s">
        <v>20</v>
      </c>
      <c r="M1151" t="s">
        <v>30</v>
      </c>
      <c r="N1151" t="s">
        <v>22</v>
      </c>
      <c r="O1151">
        <f t="shared" si="155"/>
        <v>1710.56</v>
      </c>
      <c r="P1151">
        <f t="shared" si="156"/>
        <v>1471.0816</v>
      </c>
      <c r="Q1151">
        <f t="shared" si="157"/>
        <v>1802015.0199999986</v>
      </c>
      <c r="T1151">
        <f t="shared" si="158"/>
        <v>6400.6183730158691</v>
      </c>
      <c r="U1151">
        <f t="shared" si="159"/>
        <v>239.47839999999997</v>
      </c>
      <c r="V1151" s="4">
        <f t="shared" si="160"/>
        <v>1.6368908427649428E-2</v>
      </c>
      <c r="W1151">
        <f t="shared" si="161"/>
        <v>1</v>
      </c>
      <c r="X1151">
        <f t="shared" si="162"/>
        <v>0</v>
      </c>
      <c r="Y1151">
        <f t="shared" si="163"/>
        <v>0</v>
      </c>
    </row>
    <row r="1152" spans="1:25" x14ac:dyDescent="0.25">
      <c r="A1152" t="s">
        <v>1213</v>
      </c>
      <c r="B1152" s="1">
        <v>45678</v>
      </c>
      <c r="C1152" t="s">
        <v>48</v>
      </c>
      <c r="D1152" t="s">
        <v>25</v>
      </c>
      <c r="E1152" t="s">
        <v>99</v>
      </c>
      <c r="F1152" t="s">
        <v>120</v>
      </c>
      <c r="G1152">
        <v>4</v>
      </c>
      <c r="H1152">
        <v>3524.02</v>
      </c>
      <c r="I1152">
        <v>0.23</v>
      </c>
      <c r="J1152">
        <v>10853.98</v>
      </c>
      <c r="K1152" t="s">
        <v>33</v>
      </c>
      <c r="L1152" t="s">
        <v>29</v>
      </c>
      <c r="M1152" t="s">
        <v>21</v>
      </c>
      <c r="N1152" t="s">
        <v>88</v>
      </c>
      <c r="O1152">
        <f t="shared" si="155"/>
        <v>14096.08</v>
      </c>
      <c r="P1152">
        <f t="shared" si="156"/>
        <v>10853.981600000001</v>
      </c>
      <c r="Q1152">
        <f t="shared" si="157"/>
        <v>2189601.9989000014</v>
      </c>
      <c r="T1152">
        <f t="shared" si="158"/>
        <v>7014.593770491806</v>
      </c>
      <c r="U1152">
        <f t="shared" si="159"/>
        <v>3242.0983999999989</v>
      </c>
      <c r="V1152" s="4">
        <f t="shared" si="160"/>
        <v>6.5266371927514607E-3</v>
      </c>
      <c r="W1152">
        <f t="shared" si="161"/>
        <v>0</v>
      </c>
      <c r="X1152">
        <f t="shared" si="162"/>
        <v>0</v>
      </c>
      <c r="Y1152">
        <f t="shared" si="163"/>
        <v>1</v>
      </c>
    </row>
    <row r="1153" spans="1:25" x14ac:dyDescent="0.25">
      <c r="A1153" t="s">
        <v>1214</v>
      </c>
      <c r="B1153" s="1">
        <v>45717</v>
      </c>
      <c r="C1153" t="s">
        <v>48</v>
      </c>
      <c r="D1153" t="s">
        <v>25</v>
      </c>
      <c r="E1153" t="s">
        <v>61</v>
      </c>
      <c r="F1153" t="s">
        <v>62</v>
      </c>
      <c r="G1153">
        <v>2</v>
      </c>
      <c r="H1153">
        <v>2059.4299999999998</v>
      </c>
      <c r="I1153">
        <v>0.08</v>
      </c>
      <c r="J1153">
        <v>3789.35</v>
      </c>
      <c r="K1153" t="s">
        <v>19</v>
      </c>
      <c r="L1153" t="s">
        <v>34</v>
      </c>
      <c r="M1153" t="s">
        <v>30</v>
      </c>
      <c r="N1153" t="s">
        <v>22</v>
      </c>
      <c r="O1153">
        <f t="shared" si="155"/>
        <v>4118.8599999999997</v>
      </c>
      <c r="P1153">
        <f t="shared" si="156"/>
        <v>3789.3512000000001</v>
      </c>
      <c r="Q1153">
        <f t="shared" si="157"/>
        <v>1802015.0199999986</v>
      </c>
      <c r="T1153">
        <f t="shared" si="158"/>
        <v>6557.4564173228364</v>
      </c>
      <c r="U1153">
        <f t="shared" si="159"/>
        <v>329.50879999999961</v>
      </c>
      <c r="V1153" s="4">
        <f t="shared" si="160"/>
        <v>3.8845700023792994E-3</v>
      </c>
      <c r="W1153">
        <f t="shared" si="161"/>
        <v>1</v>
      </c>
      <c r="X1153">
        <f t="shared" si="162"/>
        <v>0</v>
      </c>
      <c r="Y1153">
        <f t="shared" si="163"/>
        <v>0</v>
      </c>
    </row>
    <row r="1154" spans="1:25" x14ac:dyDescent="0.25">
      <c r="A1154" t="s">
        <v>1215</v>
      </c>
      <c r="B1154" s="1">
        <v>45703</v>
      </c>
      <c r="C1154" t="s">
        <v>15</v>
      </c>
      <c r="D1154" t="s">
        <v>43</v>
      </c>
      <c r="E1154" t="s">
        <v>27</v>
      </c>
      <c r="F1154" t="s">
        <v>79</v>
      </c>
      <c r="G1154">
        <v>5</v>
      </c>
      <c r="H1154">
        <v>231.79</v>
      </c>
      <c r="I1154">
        <v>0.22</v>
      </c>
      <c r="J1154">
        <v>903.98</v>
      </c>
      <c r="K1154" t="s">
        <v>41</v>
      </c>
      <c r="L1154" t="s">
        <v>29</v>
      </c>
      <c r="M1154" t="s">
        <v>54</v>
      </c>
      <c r="N1154" t="s">
        <v>22</v>
      </c>
      <c r="O1154">
        <f t="shared" ref="O1154:O1217" si="164">G:G*H:H</f>
        <v>1158.95</v>
      </c>
      <c r="P1154">
        <f t="shared" ref="P1154:P1217" si="165">O:O*(1-I:I)</f>
        <v>903.98100000000011</v>
      </c>
      <c r="Q1154">
        <f t="shared" ref="Q1154:Q1217" si="166">SUMIF(E:E,E1154,P:P)</f>
        <v>1975775.7839999988</v>
      </c>
      <c r="T1154">
        <f t="shared" ref="T1154:T1217" si="167">AVERAGEIF(L:L,L1154,J:J)</f>
        <v>7014.593770491806</v>
      </c>
      <c r="U1154">
        <f t="shared" ref="U1154:U1217" si="168">O1154-P1154</f>
        <v>254.96899999999994</v>
      </c>
      <c r="V1154" s="4">
        <f t="shared" si="160"/>
        <v>9.4913499288148753E-2</v>
      </c>
      <c r="W1154">
        <f t="shared" si="161"/>
        <v>1</v>
      </c>
      <c r="X1154">
        <f t="shared" si="162"/>
        <v>0</v>
      </c>
      <c r="Y1154">
        <f t="shared" si="163"/>
        <v>0</v>
      </c>
    </row>
    <row r="1155" spans="1:25" x14ac:dyDescent="0.25">
      <c r="A1155" t="s">
        <v>1216</v>
      </c>
      <c r="B1155" s="1">
        <v>45738</v>
      </c>
      <c r="C1155" t="s">
        <v>36</v>
      </c>
      <c r="D1155" t="s">
        <v>16</v>
      </c>
      <c r="E1155" t="s">
        <v>99</v>
      </c>
      <c r="F1155" t="s">
        <v>120</v>
      </c>
      <c r="G1155">
        <v>1</v>
      </c>
      <c r="H1155">
        <v>3263.33</v>
      </c>
      <c r="I1155">
        <v>0.03</v>
      </c>
      <c r="J1155">
        <v>3165.43</v>
      </c>
      <c r="K1155" t="s">
        <v>33</v>
      </c>
      <c r="L1155" t="s">
        <v>34</v>
      </c>
      <c r="M1155" t="s">
        <v>54</v>
      </c>
      <c r="N1155" t="s">
        <v>22</v>
      </c>
      <c r="O1155">
        <f t="shared" si="164"/>
        <v>3263.33</v>
      </c>
      <c r="P1155">
        <f t="shared" si="165"/>
        <v>3165.4301</v>
      </c>
      <c r="Q1155">
        <f t="shared" si="166"/>
        <v>2189601.9989000014</v>
      </c>
      <c r="T1155">
        <f t="shared" si="167"/>
        <v>6557.4564173228364</v>
      </c>
      <c r="U1155">
        <f t="shared" si="168"/>
        <v>97.899899999999889</v>
      </c>
      <c r="V1155" s="4">
        <f t="shared" ref="V1155:V1218" si="169">I1155/H1155*100</f>
        <v>9.1930635271333266E-4</v>
      </c>
      <c r="W1155">
        <f t="shared" ref="W1155:W1218" si="170">IF(N1155="Delivered",1,0)</f>
        <v>1</v>
      </c>
      <c r="X1155">
        <f t="shared" ref="X1155:X1218" si="171">IF(N1155="Returned",1,0)</f>
        <v>0</v>
      </c>
      <c r="Y1155">
        <f t="shared" ref="Y1155:Y1218" si="172">IF(N1155="Cancelled",1,0)</f>
        <v>0</v>
      </c>
    </row>
    <row r="1156" spans="1:25" x14ac:dyDescent="0.25">
      <c r="A1156" t="s">
        <v>1217</v>
      </c>
      <c r="B1156" s="1">
        <v>45794</v>
      </c>
      <c r="C1156" t="s">
        <v>15</v>
      </c>
      <c r="D1156" t="s">
        <v>25</v>
      </c>
      <c r="E1156" t="s">
        <v>49</v>
      </c>
      <c r="F1156" t="s">
        <v>56</v>
      </c>
      <c r="G1156">
        <v>2</v>
      </c>
      <c r="H1156">
        <v>2185.9899999999998</v>
      </c>
      <c r="I1156">
        <v>7.0000000000000007E-2</v>
      </c>
      <c r="J1156">
        <v>4065.94</v>
      </c>
      <c r="K1156" t="s">
        <v>41</v>
      </c>
      <c r="L1156" t="s">
        <v>29</v>
      </c>
      <c r="M1156" t="s">
        <v>30</v>
      </c>
      <c r="N1156" t="s">
        <v>22</v>
      </c>
      <c r="O1156">
        <f t="shared" si="164"/>
        <v>4371.9799999999996</v>
      </c>
      <c r="P1156">
        <f t="shared" si="165"/>
        <v>4065.9413999999992</v>
      </c>
      <c r="Q1156">
        <f t="shared" si="166"/>
        <v>1954015.6870999979</v>
      </c>
      <c r="T1156">
        <f t="shared" si="167"/>
        <v>7014.593770491806</v>
      </c>
      <c r="U1156">
        <f t="shared" si="168"/>
        <v>306.03860000000032</v>
      </c>
      <c r="V1156" s="4">
        <f t="shared" si="169"/>
        <v>3.2022104401209527E-3</v>
      </c>
      <c r="W1156">
        <f t="shared" si="170"/>
        <v>1</v>
      </c>
      <c r="X1156">
        <f t="shared" si="171"/>
        <v>0</v>
      </c>
      <c r="Y1156">
        <f t="shared" si="172"/>
        <v>0</v>
      </c>
    </row>
    <row r="1157" spans="1:25" x14ac:dyDescent="0.25">
      <c r="A1157" t="s">
        <v>1218</v>
      </c>
      <c r="B1157" s="1">
        <v>45707</v>
      </c>
      <c r="C1157" t="s">
        <v>52</v>
      </c>
      <c r="D1157" t="s">
        <v>39</v>
      </c>
      <c r="E1157" t="s">
        <v>49</v>
      </c>
      <c r="F1157" t="s">
        <v>73</v>
      </c>
      <c r="G1157">
        <v>5</v>
      </c>
      <c r="H1157">
        <v>4187.74</v>
      </c>
      <c r="I1157">
        <v>0.12</v>
      </c>
      <c r="J1157">
        <v>18426.060000000001</v>
      </c>
      <c r="K1157" t="s">
        <v>41</v>
      </c>
      <c r="L1157" t="s">
        <v>29</v>
      </c>
      <c r="M1157" t="s">
        <v>54</v>
      </c>
      <c r="N1157" t="s">
        <v>22</v>
      </c>
      <c r="O1157">
        <f t="shared" si="164"/>
        <v>20938.699999999997</v>
      </c>
      <c r="P1157">
        <f t="shared" si="165"/>
        <v>18426.055999999997</v>
      </c>
      <c r="Q1157">
        <f t="shared" si="166"/>
        <v>1954015.6870999979</v>
      </c>
      <c r="T1157">
        <f t="shared" si="167"/>
        <v>7014.593770491806</v>
      </c>
      <c r="U1157">
        <f t="shared" si="168"/>
        <v>2512.6440000000002</v>
      </c>
      <c r="V1157" s="4">
        <f t="shared" si="169"/>
        <v>2.865507409724577E-3</v>
      </c>
      <c r="W1157">
        <f t="shared" si="170"/>
        <v>1</v>
      </c>
      <c r="X1157">
        <f t="shared" si="171"/>
        <v>0</v>
      </c>
      <c r="Y1157">
        <f t="shared" si="172"/>
        <v>0</v>
      </c>
    </row>
    <row r="1158" spans="1:25" x14ac:dyDescent="0.25">
      <c r="A1158" t="s">
        <v>1219</v>
      </c>
      <c r="B1158" s="1">
        <v>45719</v>
      </c>
      <c r="C1158" t="s">
        <v>24</v>
      </c>
      <c r="D1158" t="s">
        <v>16</v>
      </c>
      <c r="E1158" t="s">
        <v>17</v>
      </c>
      <c r="F1158" t="s">
        <v>40</v>
      </c>
      <c r="G1158">
        <v>2</v>
      </c>
      <c r="H1158">
        <v>2915.94</v>
      </c>
      <c r="I1158">
        <v>0.1</v>
      </c>
      <c r="J1158">
        <v>5248.69</v>
      </c>
      <c r="K1158" t="s">
        <v>19</v>
      </c>
      <c r="L1158" t="s">
        <v>34</v>
      </c>
      <c r="M1158" t="s">
        <v>30</v>
      </c>
      <c r="N1158" t="s">
        <v>22</v>
      </c>
      <c r="O1158">
        <f t="shared" si="164"/>
        <v>5831.88</v>
      </c>
      <c r="P1158">
        <f t="shared" si="165"/>
        <v>5248.692</v>
      </c>
      <c r="Q1158">
        <f t="shared" si="166"/>
        <v>2058812.7634000003</v>
      </c>
      <c r="T1158">
        <f t="shared" si="167"/>
        <v>6557.4564173228364</v>
      </c>
      <c r="U1158">
        <f t="shared" si="168"/>
        <v>583.1880000000001</v>
      </c>
      <c r="V1158" s="4">
        <f t="shared" si="169"/>
        <v>3.4294258455249424E-3</v>
      </c>
      <c r="W1158">
        <f t="shared" si="170"/>
        <v>1</v>
      </c>
      <c r="X1158">
        <f t="shared" si="171"/>
        <v>0</v>
      </c>
      <c r="Y1158">
        <f t="shared" si="172"/>
        <v>0</v>
      </c>
    </row>
    <row r="1159" spans="1:25" x14ac:dyDescent="0.25">
      <c r="A1159" t="s">
        <v>1220</v>
      </c>
      <c r="B1159" s="1">
        <v>45788</v>
      </c>
      <c r="C1159" t="s">
        <v>24</v>
      </c>
      <c r="D1159" t="s">
        <v>39</v>
      </c>
      <c r="E1159" t="s">
        <v>49</v>
      </c>
      <c r="F1159" t="s">
        <v>50</v>
      </c>
      <c r="G1159">
        <v>3</v>
      </c>
      <c r="H1159">
        <v>3736.12</v>
      </c>
      <c r="I1159">
        <v>0.03</v>
      </c>
      <c r="J1159">
        <v>10872.11</v>
      </c>
      <c r="K1159" t="s">
        <v>46</v>
      </c>
      <c r="L1159" t="s">
        <v>34</v>
      </c>
      <c r="M1159" t="s">
        <v>30</v>
      </c>
      <c r="N1159" t="s">
        <v>88</v>
      </c>
      <c r="O1159">
        <f t="shared" si="164"/>
        <v>11208.36</v>
      </c>
      <c r="P1159">
        <f t="shared" si="165"/>
        <v>10872.109200000001</v>
      </c>
      <c r="Q1159">
        <f t="shared" si="166"/>
        <v>1954015.6870999979</v>
      </c>
      <c r="T1159">
        <f t="shared" si="167"/>
        <v>6557.4564173228364</v>
      </c>
      <c r="U1159">
        <f t="shared" si="168"/>
        <v>336.2507999999998</v>
      </c>
      <c r="V1159" s="4">
        <f t="shared" si="169"/>
        <v>8.0297206727835302E-4</v>
      </c>
      <c r="W1159">
        <f t="shared" si="170"/>
        <v>0</v>
      </c>
      <c r="X1159">
        <f t="shared" si="171"/>
        <v>0</v>
      </c>
      <c r="Y1159">
        <f t="shared" si="172"/>
        <v>1</v>
      </c>
    </row>
    <row r="1160" spans="1:25" x14ac:dyDescent="0.25">
      <c r="A1160" t="s">
        <v>1221</v>
      </c>
      <c r="B1160" s="1">
        <v>45772</v>
      </c>
      <c r="C1160" t="s">
        <v>24</v>
      </c>
      <c r="D1160" t="s">
        <v>43</v>
      </c>
      <c r="E1160" t="s">
        <v>99</v>
      </c>
      <c r="F1160" t="s">
        <v>111</v>
      </c>
      <c r="G1160">
        <v>5</v>
      </c>
      <c r="H1160">
        <v>3822.09</v>
      </c>
      <c r="I1160">
        <v>0.22</v>
      </c>
      <c r="J1160">
        <v>14906.15</v>
      </c>
      <c r="K1160" t="s">
        <v>19</v>
      </c>
      <c r="L1160" t="s">
        <v>34</v>
      </c>
      <c r="M1160" t="s">
        <v>54</v>
      </c>
      <c r="N1160" t="s">
        <v>22</v>
      </c>
      <c r="O1160">
        <f t="shared" si="164"/>
        <v>19110.45</v>
      </c>
      <c r="P1160">
        <f t="shared" si="165"/>
        <v>14906.151000000002</v>
      </c>
      <c r="Q1160">
        <f t="shared" si="166"/>
        <v>2189601.9989000014</v>
      </c>
      <c r="T1160">
        <f t="shared" si="167"/>
        <v>6557.4564173228364</v>
      </c>
      <c r="U1160">
        <f t="shared" si="168"/>
        <v>4204.2989999999991</v>
      </c>
      <c r="V1160" s="4">
        <f t="shared" si="169"/>
        <v>5.7560130713824112E-3</v>
      </c>
      <c r="W1160">
        <f t="shared" si="170"/>
        <v>1</v>
      </c>
      <c r="X1160">
        <f t="shared" si="171"/>
        <v>0</v>
      </c>
      <c r="Y1160">
        <f t="shared" si="172"/>
        <v>0</v>
      </c>
    </row>
    <row r="1161" spans="1:25" x14ac:dyDescent="0.25">
      <c r="A1161" t="s">
        <v>1222</v>
      </c>
      <c r="B1161" s="1">
        <v>45731</v>
      </c>
      <c r="C1161" t="s">
        <v>52</v>
      </c>
      <c r="D1161" t="s">
        <v>16</v>
      </c>
      <c r="E1161" t="s">
        <v>27</v>
      </c>
      <c r="F1161" t="s">
        <v>28</v>
      </c>
      <c r="G1161">
        <v>4</v>
      </c>
      <c r="H1161">
        <v>2230.9499999999998</v>
      </c>
      <c r="I1161">
        <v>0.12</v>
      </c>
      <c r="J1161">
        <v>7852.94</v>
      </c>
      <c r="K1161" t="s">
        <v>33</v>
      </c>
      <c r="L1161" t="s">
        <v>29</v>
      </c>
      <c r="M1161" t="s">
        <v>54</v>
      </c>
      <c r="N1161" t="s">
        <v>37</v>
      </c>
      <c r="O1161">
        <f t="shared" si="164"/>
        <v>8923.7999999999993</v>
      </c>
      <c r="P1161">
        <f t="shared" si="165"/>
        <v>7852.9439999999995</v>
      </c>
      <c r="Q1161">
        <f t="shared" si="166"/>
        <v>1975775.7839999988</v>
      </c>
      <c r="T1161">
        <f t="shared" si="167"/>
        <v>7014.593770491806</v>
      </c>
      <c r="U1161">
        <f t="shared" si="168"/>
        <v>1070.8559999999998</v>
      </c>
      <c r="V1161" s="4">
        <f t="shared" si="169"/>
        <v>5.3788744705170451E-3</v>
      </c>
      <c r="W1161">
        <f t="shared" si="170"/>
        <v>0</v>
      </c>
      <c r="X1161">
        <f t="shared" si="171"/>
        <v>1</v>
      </c>
      <c r="Y1161">
        <f t="shared" si="172"/>
        <v>0</v>
      </c>
    </row>
    <row r="1162" spans="1:25" x14ac:dyDescent="0.25">
      <c r="A1162" t="s">
        <v>1223</v>
      </c>
      <c r="B1162" s="1">
        <v>45751</v>
      </c>
      <c r="C1162" t="s">
        <v>24</v>
      </c>
      <c r="D1162" t="s">
        <v>16</v>
      </c>
      <c r="E1162" t="s">
        <v>49</v>
      </c>
      <c r="F1162" t="s">
        <v>53</v>
      </c>
      <c r="G1162">
        <v>3</v>
      </c>
      <c r="H1162">
        <v>1336.4</v>
      </c>
      <c r="I1162">
        <v>0.08</v>
      </c>
      <c r="J1162">
        <v>3688.46</v>
      </c>
      <c r="K1162" t="s">
        <v>33</v>
      </c>
      <c r="L1162" t="s">
        <v>29</v>
      </c>
      <c r="M1162" t="s">
        <v>30</v>
      </c>
      <c r="N1162" t="s">
        <v>22</v>
      </c>
      <c r="O1162">
        <f t="shared" si="164"/>
        <v>4009.2000000000003</v>
      </c>
      <c r="P1162">
        <f t="shared" si="165"/>
        <v>3688.4640000000004</v>
      </c>
      <c r="Q1162">
        <f t="shared" si="166"/>
        <v>1954015.6870999979</v>
      </c>
      <c r="T1162">
        <f t="shared" si="167"/>
        <v>7014.593770491806</v>
      </c>
      <c r="U1162">
        <f t="shared" si="168"/>
        <v>320.73599999999988</v>
      </c>
      <c r="V1162" s="4">
        <f t="shared" si="169"/>
        <v>5.9862316671655189E-3</v>
      </c>
      <c r="W1162">
        <f t="shared" si="170"/>
        <v>1</v>
      </c>
      <c r="X1162">
        <f t="shared" si="171"/>
        <v>0</v>
      </c>
      <c r="Y1162">
        <f t="shared" si="172"/>
        <v>0</v>
      </c>
    </row>
    <row r="1163" spans="1:25" x14ac:dyDescent="0.25">
      <c r="A1163" t="s">
        <v>1224</v>
      </c>
      <c r="B1163" s="1">
        <v>45767</v>
      </c>
      <c r="C1163" t="s">
        <v>15</v>
      </c>
      <c r="D1163" t="s">
        <v>16</v>
      </c>
      <c r="E1163" t="s">
        <v>61</v>
      </c>
      <c r="F1163" t="s">
        <v>66</v>
      </c>
      <c r="G1163">
        <v>4</v>
      </c>
      <c r="H1163">
        <v>1690.7</v>
      </c>
      <c r="I1163">
        <v>0.16</v>
      </c>
      <c r="J1163">
        <v>5680.75</v>
      </c>
      <c r="K1163" t="s">
        <v>41</v>
      </c>
      <c r="L1163" t="s">
        <v>20</v>
      </c>
      <c r="M1163" t="s">
        <v>21</v>
      </c>
      <c r="N1163" t="s">
        <v>22</v>
      </c>
      <c r="O1163">
        <f t="shared" si="164"/>
        <v>6762.8</v>
      </c>
      <c r="P1163">
        <f t="shared" si="165"/>
        <v>5680.7519999999995</v>
      </c>
      <c r="Q1163">
        <f t="shared" si="166"/>
        <v>1802015.0199999986</v>
      </c>
      <c r="T1163">
        <f t="shared" si="167"/>
        <v>6400.6183730158691</v>
      </c>
      <c r="U1163">
        <f t="shared" si="168"/>
        <v>1082.0480000000007</v>
      </c>
      <c r="V1163" s="4">
        <f t="shared" si="169"/>
        <v>9.4635358135683433E-3</v>
      </c>
      <c r="W1163">
        <f t="shared" si="170"/>
        <v>1</v>
      </c>
      <c r="X1163">
        <f t="shared" si="171"/>
        <v>0</v>
      </c>
      <c r="Y1163">
        <f t="shared" si="172"/>
        <v>0</v>
      </c>
    </row>
    <row r="1164" spans="1:25" x14ac:dyDescent="0.25">
      <c r="A1164" t="s">
        <v>1225</v>
      </c>
      <c r="B1164" s="1">
        <v>45763</v>
      </c>
      <c r="C1164" t="s">
        <v>52</v>
      </c>
      <c r="D1164" t="s">
        <v>25</v>
      </c>
      <c r="E1164" t="s">
        <v>17</v>
      </c>
      <c r="F1164" t="s">
        <v>40</v>
      </c>
      <c r="G1164">
        <v>5</v>
      </c>
      <c r="H1164">
        <v>563.41</v>
      </c>
      <c r="I1164">
        <v>0.18</v>
      </c>
      <c r="J1164">
        <v>2309.98</v>
      </c>
      <c r="K1164" t="s">
        <v>19</v>
      </c>
      <c r="L1164" t="s">
        <v>20</v>
      </c>
      <c r="M1164" t="s">
        <v>21</v>
      </c>
      <c r="N1164" t="s">
        <v>22</v>
      </c>
      <c r="O1164">
        <f t="shared" si="164"/>
        <v>2817.0499999999997</v>
      </c>
      <c r="P1164">
        <f t="shared" si="165"/>
        <v>2309.9809999999998</v>
      </c>
      <c r="Q1164">
        <f t="shared" si="166"/>
        <v>2058812.7634000003</v>
      </c>
      <c r="T1164">
        <f t="shared" si="167"/>
        <v>6400.6183730158691</v>
      </c>
      <c r="U1164">
        <f t="shared" si="168"/>
        <v>507.06899999999996</v>
      </c>
      <c r="V1164" s="4">
        <f t="shared" si="169"/>
        <v>3.1948314726398183E-2</v>
      </c>
      <c r="W1164">
        <f t="shared" si="170"/>
        <v>1</v>
      </c>
      <c r="X1164">
        <f t="shared" si="171"/>
        <v>0</v>
      </c>
      <c r="Y1164">
        <f t="shared" si="172"/>
        <v>0</v>
      </c>
    </row>
    <row r="1165" spans="1:25" x14ac:dyDescent="0.25">
      <c r="A1165" t="s">
        <v>1226</v>
      </c>
      <c r="B1165" s="1">
        <v>45726</v>
      </c>
      <c r="C1165" t="s">
        <v>48</v>
      </c>
      <c r="D1165" t="s">
        <v>39</v>
      </c>
      <c r="E1165" t="s">
        <v>99</v>
      </c>
      <c r="F1165" t="s">
        <v>111</v>
      </c>
      <c r="G1165">
        <v>5</v>
      </c>
      <c r="H1165">
        <v>2888.43</v>
      </c>
      <c r="I1165">
        <v>0.01</v>
      </c>
      <c r="J1165">
        <v>14297.73</v>
      </c>
      <c r="K1165" t="s">
        <v>33</v>
      </c>
      <c r="L1165" t="s">
        <v>20</v>
      </c>
      <c r="M1165" t="s">
        <v>30</v>
      </c>
      <c r="N1165" t="s">
        <v>22</v>
      </c>
      <c r="O1165">
        <f t="shared" si="164"/>
        <v>14442.15</v>
      </c>
      <c r="P1165">
        <f t="shared" si="165"/>
        <v>14297.728499999999</v>
      </c>
      <c r="Q1165">
        <f t="shared" si="166"/>
        <v>2189601.9989000014</v>
      </c>
      <c r="T1165">
        <f t="shared" si="167"/>
        <v>6400.6183730158691</v>
      </c>
      <c r="U1165">
        <f t="shared" si="168"/>
        <v>144.42150000000038</v>
      </c>
      <c r="V1165" s="4">
        <f t="shared" si="169"/>
        <v>3.4620884009652308E-4</v>
      </c>
      <c r="W1165">
        <f t="shared" si="170"/>
        <v>1</v>
      </c>
      <c r="X1165">
        <f t="shared" si="171"/>
        <v>0</v>
      </c>
      <c r="Y1165">
        <f t="shared" si="172"/>
        <v>0</v>
      </c>
    </row>
    <row r="1166" spans="1:25" x14ac:dyDescent="0.25">
      <c r="A1166" t="s">
        <v>1227</v>
      </c>
      <c r="B1166" s="1">
        <v>45742</v>
      </c>
      <c r="C1166" t="s">
        <v>48</v>
      </c>
      <c r="D1166" t="s">
        <v>25</v>
      </c>
      <c r="E1166" t="s">
        <v>27</v>
      </c>
      <c r="F1166" t="s">
        <v>79</v>
      </c>
      <c r="G1166">
        <v>1</v>
      </c>
      <c r="H1166">
        <v>1755.09</v>
      </c>
      <c r="I1166">
        <v>0.16</v>
      </c>
      <c r="J1166">
        <v>1474.28</v>
      </c>
      <c r="K1166" t="s">
        <v>33</v>
      </c>
      <c r="L1166" t="s">
        <v>29</v>
      </c>
      <c r="M1166" t="s">
        <v>30</v>
      </c>
      <c r="N1166" t="s">
        <v>22</v>
      </c>
      <c r="O1166">
        <f t="shared" si="164"/>
        <v>1755.09</v>
      </c>
      <c r="P1166">
        <f t="shared" si="165"/>
        <v>1474.2755999999999</v>
      </c>
      <c r="Q1166">
        <f t="shared" si="166"/>
        <v>1975775.7839999988</v>
      </c>
      <c r="T1166">
        <f t="shared" si="167"/>
        <v>7014.593770491806</v>
      </c>
      <c r="U1166">
        <f t="shared" si="168"/>
        <v>280.81439999999998</v>
      </c>
      <c r="V1166" s="4">
        <f t="shared" si="169"/>
        <v>9.1163416121110598E-3</v>
      </c>
      <c r="W1166">
        <f t="shared" si="170"/>
        <v>1</v>
      </c>
      <c r="X1166">
        <f t="shared" si="171"/>
        <v>0</v>
      </c>
      <c r="Y1166">
        <f t="shared" si="172"/>
        <v>0</v>
      </c>
    </row>
    <row r="1167" spans="1:25" x14ac:dyDescent="0.25">
      <c r="A1167" t="s">
        <v>1228</v>
      </c>
      <c r="B1167" s="1">
        <v>45804</v>
      </c>
      <c r="C1167" t="s">
        <v>24</v>
      </c>
      <c r="D1167" t="s">
        <v>43</v>
      </c>
      <c r="E1167" t="s">
        <v>61</v>
      </c>
      <c r="F1167" t="s">
        <v>66</v>
      </c>
      <c r="G1167">
        <v>2</v>
      </c>
      <c r="H1167">
        <v>2897.39</v>
      </c>
      <c r="I1167">
        <v>0.25</v>
      </c>
      <c r="J1167">
        <v>4346.09</v>
      </c>
      <c r="K1167" t="s">
        <v>41</v>
      </c>
      <c r="L1167" t="s">
        <v>20</v>
      </c>
      <c r="M1167" t="s">
        <v>21</v>
      </c>
      <c r="N1167" t="s">
        <v>22</v>
      </c>
      <c r="O1167">
        <f t="shared" si="164"/>
        <v>5794.78</v>
      </c>
      <c r="P1167">
        <f t="shared" si="165"/>
        <v>4346.085</v>
      </c>
      <c r="Q1167">
        <f t="shared" si="166"/>
        <v>1802015.0199999986</v>
      </c>
      <c r="T1167">
        <f t="shared" si="167"/>
        <v>6400.6183730158691</v>
      </c>
      <c r="U1167">
        <f t="shared" si="168"/>
        <v>1448.6949999999997</v>
      </c>
      <c r="V1167" s="4">
        <f t="shared" si="169"/>
        <v>8.628455264910833E-3</v>
      </c>
      <c r="W1167">
        <f t="shared" si="170"/>
        <v>1</v>
      </c>
      <c r="X1167">
        <f t="shared" si="171"/>
        <v>0</v>
      </c>
      <c r="Y1167">
        <f t="shared" si="172"/>
        <v>0</v>
      </c>
    </row>
    <row r="1168" spans="1:25" x14ac:dyDescent="0.25">
      <c r="A1168" t="s">
        <v>1229</v>
      </c>
      <c r="B1168" s="1">
        <v>45766</v>
      </c>
      <c r="C1168" t="s">
        <v>36</v>
      </c>
      <c r="D1168" t="s">
        <v>39</v>
      </c>
      <c r="E1168" t="s">
        <v>17</v>
      </c>
      <c r="F1168" t="s">
        <v>32</v>
      </c>
      <c r="G1168">
        <v>4</v>
      </c>
      <c r="H1168">
        <v>1446.46</v>
      </c>
      <c r="I1168">
        <v>0.17</v>
      </c>
      <c r="J1168">
        <v>4802.25</v>
      </c>
      <c r="K1168" t="s">
        <v>41</v>
      </c>
      <c r="L1168" t="s">
        <v>20</v>
      </c>
      <c r="M1168" t="s">
        <v>54</v>
      </c>
      <c r="N1168" t="s">
        <v>22</v>
      </c>
      <c r="O1168">
        <f t="shared" si="164"/>
        <v>5785.84</v>
      </c>
      <c r="P1168">
        <f t="shared" si="165"/>
        <v>4802.2471999999998</v>
      </c>
      <c r="Q1168">
        <f t="shared" si="166"/>
        <v>2058812.7634000003</v>
      </c>
      <c r="T1168">
        <f t="shared" si="167"/>
        <v>6400.6183730158691</v>
      </c>
      <c r="U1168">
        <f t="shared" si="168"/>
        <v>983.59280000000035</v>
      </c>
      <c r="V1168" s="4">
        <f t="shared" si="169"/>
        <v>1.1752831049596948E-2</v>
      </c>
      <c r="W1168">
        <f t="shared" si="170"/>
        <v>1</v>
      </c>
      <c r="X1168">
        <f t="shared" si="171"/>
        <v>0</v>
      </c>
      <c r="Y1168">
        <f t="shared" si="172"/>
        <v>0</v>
      </c>
    </row>
    <row r="1169" spans="1:25" x14ac:dyDescent="0.25">
      <c r="A1169" t="s">
        <v>1230</v>
      </c>
      <c r="B1169" s="1">
        <v>45724</v>
      </c>
      <c r="C1169" t="s">
        <v>52</v>
      </c>
      <c r="D1169" t="s">
        <v>43</v>
      </c>
      <c r="E1169" t="s">
        <v>17</v>
      </c>
      <c r="F1169" t="s">
        <v>40</v>
      </c>
      <c r="G1169">
        <v>1</v>
      </c>
      <c r="H1169">
        <v>2095.1999999999998</v>
      </c>
      <c r="I1169">
        <v>0</v>
      </c>
      <c r="J1169">
        <v>2095.1999999999998</v>
      </c>
      <c r="K1169" t="s">
        <v>46</v>
      </c>
      <c r="L1169" t="s">
        <v>34</v>
      </c>
      <c r="M1169" t="s">
        <v>30</v>
      </c>
      <c r="N1169" t="s">
        <v>22</v>
      </c>
      <c r="O1169">
        <f t="shared" si="164"/>
        <v>2095.1999999999998</v>
      </c>
      <c r="P1169">
        <f t="shared" si="165"/>
        <v>2095.1999999999998</v>
      </c>
      <c r="Q1169">
        <f t="shared" si="166"/>
        <v>2058812.7634000003</v>
      </c>
      <c r="T1169">
        <f t="shared" si="167"/>
        <v>6557.4564173228364</v>
      </c>
      <c r="U1169">
        <f t="shared" si="168"/>
        <v>0</v>
      </c>
      <c r="V1169" s="4">
        <f t="shared" si="169"/>
        <v>0</v>
      </c>
      <c r="W1169">
        <f t="shared" si="170"/>
        <v>1</v>
      </c>
      <c r="X1169">
        <f t="shared" si="171"/>
        <v>0</v>
      </c>
      <c r="Y1169">
        <f t="shared" si="172"/>
        <v>0</v>
      </c>
    </row>
    <row r="1170" spans="1:25" x14ac:dyDescent="0.25">
      <c r="A1170" t="s">
        <v>1231</v>
      </c>
      <c r="B1170" s="1">
        <v>45728</v>
      </c>
      <c r="C1170" t="s">
        <v>24</v>
      </c>
      <c r="D1170" t="s">
        <v>39</v>
      </c>
      <c r="E1170" t="s">
        <v>49</v>
      </c>
      <c r="F1170" t="s">
        <v>53</v>
      </c>
      <c r="G1170">
        <v>1</v>
      </c>
      <c r="H1170">
        <v>3574.14</v>
      </c>
      <c r="I1170">
        <v>0.06</v>
      </c>
      <c r="J1170">
        <v>3359.69</v>
      </c>
      <c r="K1170" t="s">
        <v>19</v>
      </c>
      <c r="L1170" t="s">
        <v>20</v>
      </c>
      <c r="M1170" t="s">
        <v>21</v>
      </c>
      <c r="N1170" t="s">
        <v>22</v>
      </c>
      <c r="O1170">
        <f t="shared" si="164"/>
        <v>3574.14</v>
      </c>
      <c r="P1170">
        <f t="shared" si="165"/>
        <v>3359.6915999999997</v>
      </c>
      <c r="Q1170">
        <f t="shared" si="166"/>
        <v>1954015.6870999979</v>
      </c>
      <c r="T1170">
        <f t="shared" si="167"/>
        <v>6400.6183730158691</v>
      </c>
      <c r="U1170">
        <f t="shared" si="168"/>
        <v>214.44840000000022</v>
      </c>
      <c r="V1170" s="4">
        <f t="shared" si="169"/>
        <v>1.6787255115915996E-3</v>
      </c>
      <c r="W1170">
        <f t="shared" si="170"/>
        <v>1</v>
      </c>
      <c r="X1170">
        <f t="shared" si="171"/>
        <v>0</v>
      </c>
      <c r="Y1170">
        <f t="shared" si="172"/>
        <v>0</v>
      </c>
    </row>
    <row r="1171" spans="1:25" x14ac:dyDescent="0.25">
      <c r="A1171" t="s">
        <v>1232</v>
      </c>
      <c r="B1171" s="1">
        <v>45796</v>
      </c>
      <c r="C1171" t="s">
        <v>36</v>
      </c>
      <c r="D1171" t="s">
        <v>16</v>
      </c>
      <c r="E1171" t="s">
        <v>27</v>
      </c>
      <c r="F1171" t="s">
        <v>87</v>
      </c>
      <c r="G1171">
        <v>5</v>
      </c>
      <c r="H1171">
        <v>1710.88</v>
      </c>
      <c r="I1171">
        <v>0.1</v>
      </c>
      <c r="J1171">
        <v>7698.96</v>
      </c>
      <c r="K1171" t="s">
        <v>41</v>
      </c>
      <c r="L1171" t="s">
        <v>29</v>
      </c>
      <c r="M1171" t="s">
        <v>21</v>
      </c>
      <c r="N1171" t="s">
        <v>22</v>
      </c>
      <c r="O1171">
        <f t="shared" si="164"/>
        <v>8554.4000000000015</v>
      </c>
      <c r="P1171">
        <f t="shared" si="165"/>
        <v>7698.9600000000019</v>
      </c>
      <c r="Q1171">
        <f t="shared" si="166"/>
        <v>1975775.7839999988</v>
      </c>
      <c r="T1171">
        <f t="shared" si="167"/>
        <v>7014.593770491806</v>
      </c>
      <c r="U1171">
        <f t="shared" si="168"/>
        <v>855.4399999999996</v>
      </c>
      <c r="V1171" s="4">
        <f t="shared" si="169"/>
        <v>5.8449452913120733E-3</v>
      </c>
      <c r="W1171">
        <f t="shared" si="170"/>
        <v>1</v>
      </c>
      <c r="X1171">
        <f t="shared" si="171"/>
        <v>0</v>
      </c>
      <c r="Y1171">
        <f t="shared" si="172"/>
        <v>0</v>
      </c>
    </row>
    <row r="1172" spans="1:25" x14ac:dyDescent="0.25">
      <c r="A1172" t="s">
        <v>1233</v>
      </c>
      <c r="B1172" s="1">
        <v>45748</v>
      </c>
      <c r="C1172" t="s">
        <v>48</v>
      </c>
      <c r="D1172" t="s">
        <v>25</v>
      </c>
      <c r="E1172" t="s">
        <v>99</v>
      </c>
      <c r="F1172" t="s">
        <v>111</v>
      </c>
      <c r="G1172">
        <v>4</v>
      </c>
      <c r="H1172">
        <v>1132.1199999999999</v>
      </c>
      <c r="I1172">
        <v>0.17</v>
      </c>
      <c r="J1172">
        <v>3758.64</v>
      </c>
      <c r="K1172" t="s">
        <v>19</v>
      </c>
      <c r="L1172" t="s">
        <v>34</v>
      </c>
      <c r="M1172" t="s">
        <v>21</v>
      </c>
      <c r="N1172" t="s">
        <v>22</v>
      </c>
      <c r="O1172">
        <f t="shared" si="164"/>
        <v>4528.4799999999996</v>
      </c>
      <c r="P1172">
        <f t="shared" si="165"/>
        <v>3758.6383999999994</v>
      </c>
      <c r="Q1172">
        <f t="shared" si="166"/>
        <v>2189601.9989000014</v>
      </c>
      <c r="T1172">
        <f t="shared" si="167"/>
        <v>6557.4564173228364</v>
      </c>
      <c r="U1172">
        <f t="shared" si="168"/>
        <v>769.8416000000002</v>
      </c>
      <c r="V1172" s="4">
        <f t="shared" si="169"/>
        <v>1.5016076034342652E-2</v>
      </c>
      <c r="W1172">
        <f t="shared" si="170"/>
        <v>1</v>
      </c>
      <c r="X1172">
        <f t="shared" si="171"/>
        <v>0</v>
      </c>
      <c r="Y1172">
        <f t="shared" si="172"/>
        <v>0</v>
      </c>
    </row>
    <row r="1173" spans="1:25" x14ac:dyDescent="0.25">
      <c r="A1173" t="s">
        <v>1234</v>
      </c>
      <c r="B1173" s="1">
        <v>45712</v>
      </c>
      <c r="C1173" t="s">
        <v>48</v>
      </c>
      <c r="D1173" t="s">
        <v>39</v>
      </c>
      <c r="E1173" t="s">
        <v>17</v>
      </c>
      <c r="F1173" t="s">
        <v>18</v>
      </c>
      <c r="G1173">
        <v>1</v>
      </c>
      <c r="H1173">
        <v>1117</v>
      </c>
      <c r="I1173">
        <v>0.25</v>
      </c>
      <c r="J1173">
        <v>837.75</v>
      </c>
      <c r="K1173" t="s">
        <v>33</v>
      </c>
      <c r="L1173" t="s">
        <v>34</v>
      </c>
      <c r="M1173" t="s">
        <v>30</v>
      </c>
      <c r="N1173" t="s">
        <v>22</v>
      </c>
      <c r="O1173">
        <f t="shared" si="164"/>
        <v>1117</v>
      </c>
      <c r="P1173">
        <f t="shared" si="165"/>
        <v>837.75</v>
      </c>
      <c r="Q1173">
        <f t="shared" si="166"/>
        <v>2058812.7634000003</v>
      </c>
      <c r="T1173">
        <f t="shared" si="167"/>
        <v>6557.4564173228364</v>
      </c>
      <c r="U1173">
        <f t="shared" si="168"/>
        <v>279.25</v>
      </c>
      <c r="V1173" s="4">
        <f t="shared" si="169"/>
        <v>2.2381378692927483E-2</v>
      </c>
      <c r="W1173">
        <f t="shared" si="170"/>
        <v>1</v>
      </c>
      <c r="X1173">
        <f t="shared" si="171"/>
        <v>0</v>
      </c>
      <c r="Y1173">
        <f t="shared" si="172"/>
        <v>0</v>
      </c>
    </row>
    <row r="1174" spans="1:25" x14ac:dyDescent="0.25">
      <c r="A1174" t="s">
        <v>1235</v>
      </c>
      <c r="B1174" s="1">
        <v>45719</v>
      </c>
      <c r="C1174" t="s">
        <v>48</v>
      </c>
      <c r="D1174" t="s">
        <v>25</v>
      </c>
      <c r="E1174" t="s">
        <v>99</v>
      </c>
      <c r="F1174" t="s">
        <v>115</v>
      </c>
      <c r="G1174">
        <v>5</v>
      </c>
      <c r="H1174">
        <v>2966.19</v>
      </c>
      <c r="I1174">
        <v>0.16</v>
      </c>
      <c r="J1174">
        <v>12458</v>
      </c>
      <c r="K1174" t="s">
        <v>58</v>
      </c>
      <c r="L1174" t="s">
        <v>20</v>
      </c>
      <c r="M1174" t="s">
        <v>21</v>
      </c>
      <c r="N1174" t="s">
        <v>22</v>
      </c>
      <c r="O1174">
        <f t="shared" si="164"/>
        <v>14830.95</v>
      </c>
      <c r="P1174">
        <f t="shared" si="165"/>
        <v>12457.998</v>
      </c>
      <c r="Q1174">
        <f t="shared" si="166"/>
        <v>2189601.9989000014</v>
      </c>
      <c r="T1174">
        <f t="shared" si="167"/>
        <v>6400.6183730158691</v>
      </c>
      <c r="U1174">
        <f t="shared" si="168"/>
        <v>2372.9520000000011</v>
      </c>
      <c r="V1174" s="4">
        <f t="shared" si="169"/>
        <v>5.3941251234748949E-3</v>
      </c>
      <c r="W1174">
        <f t="shared" si="170"/>
        <v>1</v>
      </c>
      <c r="X1174">
        <f t="shared" si="171"/>
        <v>0</v>
      </c>
      <c r="Y1174">
        <f t="shared" si="172"/>
        <v>0</v>
      </c>
    </row>
    <row r="1175" spans="1:25" x14ac:dyDescent="0.25">
      <c r="A1175" t="s">
        <v>1236</v>
      </c>
      <c r="B1175" s="1">
        <v>45708</v>
      </c>
      <c r="C1175" t="s">
        <v>36</v>
      </c>
      <c r="D1175" t="s">
        <v>16</v>
      </c>
      <c r="E1175" t="s">
        <v>17</v>
      </c>
      <c r="F1175" t="s">
        <v>32</v>
      </c>
      <c r="G1175">
        <v>4</v>
      </c>
      <c r="H1175">
        <v>4613.76</v>
      </c>
      <c r="I1175">
        <v>0.03</v>
      </c>
      <c r="J1175">
        <v>17901.39</v>
      </c>
      <c r="K1175" t="s">
        <v>41</v>
      </c>
      <c r="L1175" t="s">
        <v>20</v>
      </c>
      <c r="M1175" t="s">
        <v>21</v>
      </c>
      <c r="N1175" t="s">
        <v>22</v>
      </c>
      <c r="O1175">
        <f t="shared" si="164"/>
        <v>18455.04</v>
      </c>
      <c r="P1175">
        <f t="shared" si="165"/>
        <v>17901.388800000001</v>
      </c>
      <c r="Q1175">
        <f t="shared" si="166"/>
        <v>2058812.7634000003</v>
      </c>
      <c r="T1175">
        <f t="shared" si="167"/>
        <v>6400.6183730158691</v>
      </c>
      <c r="U1175">
        <f t="shared" si="168"/>
        <v>553.65120000000024</v>
      </c>
      <c r="V1175" s="4">
        <f t="shared" si="169"/>
        <v>6.5022888056595922E-4</v>
      </c>
      <c r="W1175">
        <f t="shared" si="170"/>
        <v>1</v>
      </c>
      <c r="X1175">
        <f t="shared" si="171"/>
        <v>0</v>
      </c>
      <c r="Y1175">
        <f t="shared" si="172"/>
        <v>0</v>
      </c>
    </row>
    <row r="1176" spans="1:25" x14ac:dyDescent="0.25">
      <c r="A1176" t="s">
        <v>1237</v>
      </c>
      <c r="B1176" s="1">
        <v>45704</v>
      </c>
      <c r="C1176" t="s">
        <v>24</v>
      </c>
      <c r="D1176" t="s">
        <v>25</v>
      </c>
      <c r="E1176" t="s">
        <v>61</v>
      </c>
      <c r="F1176" t="s">
        <v>75</v>
      </c>
      <c r="G1176">
        <v>2</v>
      </c>
      <c r="H1176">
        <v>4337.9799999999996</v>
      </c>
      <c r="I1176">
        <v>0.19</v>
      </c>
      <c r="J1176">
        <v>7027.53</v>
      </c>
      <c r="K1176" t="s">
        <v>33</v>
      </c>
      <c r="L1176" t="s">
        <v>34</v>
      </c>
      <c r="M1176" t="s">
        <v>21</v>
      </c>
      <c r="N1176" t="s">
        <v>22</v>
      </c>
      <c r="O1176">
        <f t="shared" si="164"/>
        <v>8675.9599999999991</v>
      </c>
      <c r="P1176">
        <f t="shared" si="165"/>
        <v>7027.5275999999994</v>
      </c>
      <c r="Q1176">
        <f t="shared" si="166"/>
        <v>1802015.0199999986</v>
      </c>
      <c r="T1176">
        <f t="shared" si="167"/>
        <v>6557.4564173228364</v>
      </c>
      <c r="U1176">
        <f t="shared" si="168"/>
        <v>1648.4323999999997</v>
      </c>
      <c r="V1176" s="4">
        <f t="shared" si="169"/>
        <v>4.3799187640330296E-3</v>
      </c>
      <c r="W1176">
        <f t="shared" si="170"/>
        <v>1</v>
      </c>
      <c r="X1176">
        <f t="shared" si="171"/>
        <v>0</v>
      </c>
      <c r="Y1176">
        <f t="shared" si="172"/>
        <v>0</v>
      </c>
    </row>
    <row r="1177" spans="1:25" x14ac:dyDescent="0.25">
      <c r="A1177" t="s">
        <v>1238</v>
      </c>
      <c r="B1177" s="1">
        <v>45683</v>
      </c>
      <c r="C1177" t="s">
        <v>48</v>
      </c>
      <c r="D1177" t="s">
        <v>39</v>
      </c>
      <c r="E1177" t="s">
        <v>99</v>
      </c>
      <c r="F1177" t="s">
        <v>100</v>
      </c>
      <c r="G1177">
        <v>3</v>
      </c>
      <c r="H1177">
        <v>3875.45</v>
      </c>
      <c r="I1177">
        <v>0.16</v>
      </c>
      <c r="J1177">
        <v>9766.1299999999992</v>
      </c>
      <c r="K1177" t="s">
        <v>33</v>
      </c>
      <c r="L1177" t="s">
        <v>34</v>
      </c>
      <c r="M1177" t="s">
        <v>21</v>
      </c>
      <c r="N1177" t="s">
        <v>22</v>
      </c>
      <c r="O1177">
        <f t="shared" si="164"/>
        <v>11626.349999999999</v>
      </c>
      <c r="P1177">
        <f t="shared" si="165"/>
        <v>9766.1339999999982</v>
      </c>
      <c r="Q1177">
        <f t="shared" si="166"/>
        <v>2189601.9989000014</v>
      </c>
      <c r="T1177">
        <f t="shared" si="167"/>
        <v>6557.4564173228364</v>
      </c>
      <c r="U1177">
        <f t="shared" si="168"/>
        <v>1860.2160000000003</v>
      </c>
      <c r="V1177" s="4">
        <f t="shared" si="169"/>
        <v>4.1285528132216911E-3</v>
      </c>
      <c r="W1177">
        <f t="shared" si="170"/>
        <v>1</v>
      </c>
      <c r="X1177">
        <f t="shared" si="171"/>
        <v>0</v>
      </c>
      <c r="Y1177">
        <f t="shared" si="172"/>
        <v>0</v>
      </c>
    </row>
    <row r="1178" spans="1:25" x14ac:dyDescent="0.25">
      <c r="A1178" t="s">
        <v>1239</v>
      </c>
      <c r="B1178" s="1">
        <v>45800</v>
      </c>
      <c r="C1178" t="s">
        <v>52</v>
      </c>
      <c r="D1178" t="s">
        <v>43</v>
      </c>
      <c r="E1178" t="s">
        <v>27</v>
      </c>
      <c r="F1178" t="s">
        <v>87</v>
      </c>
      <c r="G1178">
        <v>4</v>
      </c>
      <c r="H1178">
        <v>1502.79</v>
      </c>
      <c r="I1178">
        <v>0.23</v>
      </c>
      <c r="J1178">
        <v>4628.59</v>
      </c>
      <c r="K1178" t="s">
        <v>41</v>
      </c>
      <c r="L1178" t="s">
        <v>34</v>
      </c>
      <c r="M1178" t="s">
        <v>54</v>
      </c>
      <c r="N1178" t="s">
        <v>22</v>
      </c>
      <c r="O1178">
        <f t="shared" si="164"/>
        <v>6011.16</v>
      </c>
      <c r="P1178">
        <f t="shared" si="165"/>
        <v>4628.5932000000003</v>
      </c>
      <c r="Q1178">
        <f t="shared" si="166"/>
        <v>1975775.7839999988</v>
      </c>
      <c r="T1178">
        <f t="shared" si="167"/>
        <v>6557.4564173228364</v>
      </c>
      <c r="U1178">
        <f t="shared" si="168"/>
        <v>1382.5667999999996</v>
      </c>
      <c r="V1178" s="4">
        <f t="shared" si="169"/>
        <v>1.5304866282048725E-2</v>
      </c>
      <c r="W1178">
        <f t="shared" si="170"/>
        <v>1</v>
      </c>
      <c r="X1178">
        <f t="shared" si="171"/>
        <v>0</v>
      </c>
      <c r="Y1178">
        <f t="shared" si="172"/>
        <v>0</v>
      </c>
    </row>
    <row r="1179" spans="1:25" x14ac:dyDescent="0.25">
      <c r="A1179" t="s">
        <v>1240</v>
      </c>
      <c r="B1179" s="1">
        <v>45697</v>
      </c>
      <c r="C1179" t="s">
        <v>48</v>
      </c>
      <c r="D1179" t="s">
        <v>25</v>
      </c>
      <c r="E1179" t="s">
        <v>17</v>
      </c>
      <c r="F1179" t="s">
        <v>32</v>
      </c>
      <c r="G1179">
        <v>1</v>
      </c>
      <c r="H1179">
        <v>1978.43</v>
      </c>
      <c r="I1179">
        <v>0.16</v>
      </c>
      <c r="J1179">
        <v>1661.88</v>
      </c>
      <c r="K1179" t="s">
        <v>19</v>
      </c>
      <c r="L1179" t="s">
        <v>29</v>
      </c>
      <c r="M1179" t="s">
        <v>30</v>
      </c>
      <c r="N1179" t="s">
        <v>22</v>
      </c>
      <c r="O1179">
        <f t="shared" si="164"/>
        <v>1978.43</v>
      </c>
      <c r="P1179">
        <f t="shared" si="165"/>
        <v>1661.8812</v>
      </c>
      <c r="Q1179">
        <f t="shared" si="166"/>
        <v>2058812.7634000003</v>
      </c>
      <c r="T1179">
        <f t="shared" si="167"/>
        <v>7014.593770491806</v>
      </c>
      <c r="U1179">
        <f t="shared" si="168"/>
        <v>316.54880000000003</v>
      </c>
      <c r="V1179" s="4">
        <f t="shared" si="169"/>
        <v>8.0872206749796564E-3</v>
      </c>
      <c r="W1179">
        <f t="shared" si="170"/>
        <v>1</v>
      </c>
      <c r="X1179">
        <f t="shared" si="171"/>
        <v>0</v>
      </c>
      <c r="Y1179">
        <f t="shared" si="172"/>
        <v>0</v>
      </c>
    </row>
    <row r="1180" spans="1:25" x14ac:dyDescent="0.25">
      <c r="A1180" t="s">
        <v>1241</v>
      </c>
      <c r="B1180" s="1">
        <v>45721</v>
      </c>
      <c r="C1180" t="s">
        <v>52</v>
      </c>
      <c r="D1180" t="s">
        <v>25</v>
      </c>
      <c r="E1180" t="s">
        <v>17</v>
      </c>
      <c r="F1180" t="s">
        <v>44</v>
      </c>
      <c r="G1180">
        <v>5</v>
      </c>
      <c r="H1180">
        <v>4994.66</v>
      </c>
      <c r="I1180">
        <v>0.15</v>
      </c>
      <c r="J1180">
        <v>21227.31</v>
      </c>
      <c r="K1180" t="s">
        <v>33</v>
      </c>
      <c r="L1180" t="s">
        <v>29</v>
      </c>
      <c r="M1180" t="s">
        <v>21</v>
      </c>
      <c r="N1180" t="s">
        <v>37</v>
      </c>
      <c r="O1180">
        <f t="shared" si="164"/>
        <v>24973.3</v>
      </c>
      <c r="P1180">
        <f t="shared" si="165"/>
        <v>21227.305</v>
      </c>
      <c r="Q1180">
        <f t="shared" si="166"/>
        <v>2058812.7634000003</v>
      </c>
      <c r="T1180">
        <f t="shared" si="167"/>
        <v>7014.593770491806</v>
      </c>
      <c r="U1180">
        <f t="shared" si="168"/>
        <v>3745.994999999999</v>
      </c>
      <c r="V1180" s="4">
        <f t="shared" si="169"/>
        <v>3.0032074255304663E-3</v>
      </c>
      <c r="W1180">
        <f t="shared" si="170"/>
        <v>0</v>
      </c>
      <c r="X1180">
        <f t="shared" si="171"/>
        <v>1</v>
      </c>
      <c r="Y1180">
        <f t="shared" si="172"/>
        <v>0</v>
      </c>
    </row>
    <row r="1181" spans="1:25" x14ac:dyDescent="0.25">
      <c r="A1181" t="s">
        <v>1242</v>
      </c>
      <c r="B1181" s="1">
        <v>45683</v>
      </c>
      <c r="C1181" t="s">
        <v>52</v>
      </c>
      <c r="D1181" t="s">
        <v>25</v>
      </c>
      <c r="E1181" t="s">
        <v>99</v>
      </c>
      <c r="F1181" t="s">
        <v>100</v>
      </c>
      <c r="G1181">
        <v>4</v>
      </c>
      <c r="H1181">
        <v>3453.38</v>
      </c>
      <c r="I1181">
        <v>0.24</v>
      </c>
      <c r="J1181">
        <v>10498.28</v>
      </c>
      <c r="K1181" t="s">
        <v>33</v>
      </c>
      <c r="L1181" t="s">
        <v>29</v>
      </c>
      <c r="M1181" t="s">
        <v>54</v>
      </c>
      <c r="N1181" t="s">
        <v>22</v>
      </c>
      <c r="O1181">
        <f t="shared" si="164"/>
        <v>13813.52</v>
      </c>
      <c r="P1181">
        <f t="shared" si="165"/>
        <v>10498.2752</v>
      </c>
      <c r="Q1181">
        <f t="shared" si="166"/>
        <v>2189601.9989000014</v>
      </c>
      <c r="T1181">
        <f t="shared" si="167"/>
        <v>7014.593770491806</v>
      </c>
      <c r="U1181">
        <f t="shared" si="168"/>
        <v>3315.2448000000004</v>
      </c>
      <c r="V1181" s="4">
        <f t="shared" si="169"/>
        <v>6.9497130347659381E-3</v>
      </c>
      <c r="W1181">
        <f t="shared" si="170"/>
        <v>1</v>
      </c>
      <c r="X1181">
        <f t="shared" si="171"/>
        <v>0</v>
      </c>
      <c r="Y1181">
        <f t="shared" si="172"/>
        <v>0</v>
      </c>
    </row>
    <row r="1182" spans="1:25" x14ac:dyDescent="0.25">
      <c r="A1182" t="s">
        <v>1243</v>
      </c>
      <c r="B1182" s="1">
        <v>45804</v>
      </c>
      <c r="C1182" t="s">
        <v>48</v>
      </c>
      <c r="D1182" t="s">
        <v>39</v>
      </c>
      <c r="E1182" t="s">
        <v>61</v>
      </c>
      <c r="F1182" t="s">
        <v>75</v>
      </c>
      <c r="G1182">
        <v>2</v>
      </c>
      <c r="H1182">
        <v>958.53</v>
      </c>
      <c r="I1182">
        <v>0.23</v>
      </c>
      <c r="J1182">
        <v>1476.14</v>
      </c>
      <c r="K1182" t="s">
        <v>46</v>
      </c>
      <c r="L1182" t="s">
        <v>29</v>
      </c>
      <c r="M1182" t="s">
        <v>54</v>
      </c>
      <c r="N1182" t="s">
        <v>22</v>
      </c>
      <c r="O1182">
        <f t="shared" si="164"/>
        <v>1917.06</v>
      </c>
      <c r="P1182">
        <f t="shared" si="165"/>
        <v>1476.1361999999999</v>
      </c>
      <c r="Q1182">
        <f t="shared" si="166"/>
        <v>1802015.0199999986</v>
      </c>
      <c r="T1182">
        <f t="shared" si="167"/>
        <v>7014.593770491806</v>
      </c>
      <c r="U1182">
        <f t="shared" si="168"/>
        <v>440.92380000000003</v>
      </c>
      <c r="V1182" s="4">
        <f t="shared" si="169"/>
        <v>2.3995075793141581E-2</v>
      </c>
      <c r="W1182">
        <f t="shared" si="170"/>
        <v>1</v>
      </c>
      <c r="X1182">
        <f t="shared" si="171"/>
        <v>0</v>
      </c>
      <c r="Y1182">
        <f t="shared" si="172"/>
        <v>0</v>
      </c>
    </row>
    <row r="1183" spans="1:25" x14ac:dyDescent="0.25">
      <c r="A1183" t="s">
        <v>1244</v>
      </c>
      <c r="B1183" s="1">
        <v>45764</v>
      </c>
      <c r="C1183" t="s">
        <v>52</v>
      </c>
      <c r="D1183" t="s">
        <v>43</v>
      </c>
      <c r="E1183" t="s">
        <v>17</v>
      </c>
      <c r="F1183" t="s">
        <v>18</v>
      </c>
      <c r="G1183">
        <v>4</v>
      </c>
      <c r="H1183">
        <v>1300.73</v>
      </c>
      <c r="I1183">
        <v>0.15</v>
      </c>
      <c r="J1183">
        <v>4422.4799999999996</v>
      </c>
      <c r="K1183" t="s">
        <v>33</v>
      </c>
      <c r="L1183" t="s">
        <v>34</v>
      </c>
      <c r="M1183" t="s">
        <v>54</v>
      </c>
      <c r="N1183" t="s">
        <v>59</v>
      </c>
      <c r="O1183">
        <f t="shared" si="164"/>
        <v>5202.92</v>
      </c>
      <c r="P1183">
        <f t="shared" si="165"/>
        <v>4422.482</v>
      </c>
      <c r="Q1183">
        <f t="shared" si="166"/>
        <v>2058812.7634000003</v>
      </c>
      <c r="T1183">
        <f t="shared" si="167"/>
        <v>6557.4564173228364</v>
      </c>
      <c r="U1183">
        <f t="shared" si="168"/>
        <v>780.4380000000001</v>
      </c>
      <c r="V1183" s="4">
        <f t="shared" si="169"/>
        <v>1.1531985884849277E-2</v>
      </c>
      <c r="W1183">
        <f t="shared" si="170"/>
        <v>0</v>
      </c>
      <c r="X1183">
        <f t="shared" si="171"/>
        <v>0</v>
      </c>
      <c r="Y1183">
        <f t="shared" si="172"/>
        <v>0</v>
      </c>
    </row>
    <row r="1184" spans="1:25" x14ac:dyDescent="0.25">
      <c r="A1184" t="s">
        <v>1245</v>
      </c>
      <c r="B1184" s="1">
        <v>45808</v>
      </c>
      <c r="C1184" t="s">
        <v>36</v>
      </c>
      <c r="D1184" t="s">
        <v>16</v>
      </c>
      <c r="E1184" t="s">
        <v>27</v>
      </c>
      <c r="F1184" t="s">
        <v>79</v>
      </c>
      <c r="G1184">
        <v>2</v>
      </c>
      <c r="H1184">
        <v>2364.84</v>
      </c>
      <c r="I1184">
        <v>0.24</v>
      </c>
      <c r="J1184">
        <v>3594.56</v>
      </c>
      <c r="K1184" t="s">
        <v>46</v>
      </c>
      <c r="L1184" t="s">
        <v>20</v>
      </c>
      <c r="M1184" t="s">
        <v>54</v>
      </c>
      <c r="N1184" t="s">
        <v>22</v>
      </c>
      <c r="O1184">
        <f t="shared" si="164"/>
        <v>4729.68</v>
      </c>
      <c r="P1184">
        <f t="shared" si="165"/>
        <v>3594.5568000000003</v>
      </c>
      <c r="Q1184">
        <f t="shared" si="166"/>
        <v>1975775.7839999988</v>
      </c>
      <c r="T1184">
        <f t="shared" si="167"/>
        <v>6400.6183730158691</v>
      </c>
      <c r="U1184">
        <f t="shared" si="168"/>
        <v>1135.1232</v>
      </c>
      <c r="V1184" s="4">
        <f t="shared" si="169"/>
        <v>1.0148678134672958E-2</v>
      </c>
      <c r="W1184">
        <f t="shared" si="170"/>
        <v>1</v>
      </c>
      <c r="X1184">
        <f t="shared" si="171"/>
        <v>0</v>
      </c>
      <c r="Y1184">
        <f t="shared" si="172"/>
        <v>0</v>
      </c>
    </row>
    <row r="1185" spans="1:25" x14ac:dyDescent="0.25">
      <c r="A1185" t="s">
        <v>1246</v>
      </c>
      <c r="B1185" s="1">
        <v>45794</v>
      </c>
      <c r="C1185" t="s">
        <v>48</v>
      </c>
      <c r="D1185" t="s">
        <v>16</v>
      </c>
      <c r="E1185" t="s">
        <v>49</v>
      </c>
      <c r="F1185" t="s">
        <v>50</v>
      </c>
      <c r="G1185">
        <v>3</v>
      </c>
      <c r="H1185">
        <v>4428.45</v>
      </c>
      <c r="I1185">
        <v>0.13</v>
      </c>
      <c r="J1185">
        <v>11558.25</v>
      </c>
      <c r="K1185" t="s">
        <v>58</v>
      </c>
      <c r="L1185" t="s">
        <v>34</v>
      </c>
      <c r="M1185" t="s">
        <v>21</v>
      </c>
      <c r="N1185" t="s">
        <v>22</v>
      </c>
      <c r="O1185">
        <f t="shared" si="164"/>
        <v>13285.349999999999</v>
      </c>
      <c r="P1185">
        <f t="shared" si="165"/>
        <v>11558.254499999999</v>
      </c>
      <c r="Q1185">
        <f t="shared" si="166"/>
        <v>1954015.6870999979</v>
      </c>
      <c r="T1185">
        <f t="shared" si="167"/>
        <v>6557.4564173228364</v>
      </c>
      <c r="U1185">
        <f t="shared" si="168"/>
        <v>1727.0954999999994</v>
      </c>
      <c r="V1185" s="4">
        <f t="shared" si="169"/>
        <v>2.9355643622486424E-3</v>
      </c>
      <c r="W1185">
        <f t="shared" si="170"/>
        <v>1</v>
      </c>
      <c r="X1185">
        <f t="shared" si="171"/>
        <v>0</v>
      </c>
      <c r="Y1185">
        <f t="shared" si="172"/>
        <v>0</v>
      </c>
    </row>
    <row r="1186" spans="1:25" x14ac:dyDescent="0.25">
      <c r="A1186" t="s">
        <v>1247</v>
      </c>
      <c r="B1186" s="1">
        <v>45695</v>
      </c>
      <c r="C1186" t="s">
        <v>48</v>
      </c>
      <c r="D1186" t="s">
        <v>25</v>
      </c>
      <c r="E1186" t="s">
        <v>17</v>
      </c>
      <c r="F1186" t="s">
        <v>32</v>
      </c>
      <c r="G1186">
        <v>4</v>
      </c>
      <c r="H1186">
        <v>3611.46</v>
      </c>
      <c r="I1186">
        <v>0.13</v>
      </c>
      <c r="J1186">
        <v>12567.88</v>
      </c>
      <c r="K1186" t="s">
        <v>58</v>
      </c>
      <c r="L1186" t="s">
        <v>34</v>
      </c>
      <c r="M1186" t="s">
        <v>21</v>
      </c>
      <c r="N1186" t="s">
        <v>22</v>
      </c>
      <c r="O1186">
        <f t="shared" si="164"/>
        <v>14445.84</v>
      </c>
      <c r="P1186">
        <f t="shared" si="165"/>
        <v>12567.880800000001</v>
      </c>
      <c r="Q1186">
        <f t="shared" si="166"/>
        <v>2058812.7634000003</v>
      </c>
      <c r="T1186">
        <f t="shared" si="167"/>
        <v>6557.4564173228364</v>
      </c>
      <c r="U1186">
        <f t="shared" si="168"/>
        <v>1877.9591999999993</v>
      </c>
      <c r="V1186" s="4">
        <f t="shared" si="169"/>
        <v>3.5996522182164554E-3</v>
      </c>
      <c r="W1186">
        <f t="shared" si="170"/>
        <v>1</v>
      </c>
      <c r="X1186">
        <f t="shared" si="171"/>
        <v>0</v>
      </c>
      <c r="Y1186">
        <f t="shared" si="172"/>
        <v>0</v>
      </c>
    </row>
    <row r="1187" spans="1:25" x14ac:dyDescent="0.25">
      <c r="A1187" t="s">
        <v>1248</v>
      </c>
      <c r="B1187" s="1">
        <v>45697</v>
      </c>
      <c r="C1187" t="s">
        <v>52</v>
      </c>
      <c r="D1187" t="s">
        <v>39</v>
      </c>
      <c r="E1187" t="s">
        <v>17</v>
      </c>
      <c r="F1187" t="s">
        <v>18</v>
      </c>
      <c r="G1187">
        <v>1</v>
      </c>
      <c r="H1187">
        <v>3637.77</v>
      </c>
      <c r="I1187">
        <v>0.09</v>
      </c>
      <c r="J1187">
        <v>3310.37</v>
      </c>
      <c r="K1187" t="s">
        <v>46</v>
      </c>
      <c r="L1187" t="s">
        <v>29</v>
      </c>
      <c r="M1187" t="s">
        <v>21</v>
      </c>
      <c r="N1187" t="s">
        <v>22</v>
      </c>
      <c r="O1187">
        <f t="shared" si="164"/>
        <v>3637.77</v>
      </c>
      <c r="P1187">
        <f t="shared" si="165"/>
        <v>3310.3706999999999</v>
      </c>
      <c r="Q1187">
        <f t="shared" si="166"/>
        <v>2058812.7634000003</v>
      </c>
      <c r="T1187">
        <f t="shared" si="167"/>
        <v>7014.593770491806</v>
      </c>
      <c r="U1187">
        <f t="shared" si="168"/>
        <v>327.39930000000004</v>
      </c>
      <c r="V1187" s="4">
        <f t="shared" si="169"/>
        <v>2.4740431638063977E-3</v>
      </c>
      <c r="W1187">
        <f t="shared" si="170"/>
        <v>1</v>
      </c>
      <c r="X1187">
        <f t="shared" si="171"/>
        <v>0</v>
      </c>
      <c r="Y1187">
        <f t="shared" si="172"/>
        <v>0</v>
      </c>
    </row>
    <row r="1188" spans="1:25" x14ac:dyDescent="0.25">
      <c r="A1188" t="s">
        <v>1249</v>
      </c>
      <c r="B1188" s="1">
        <v>45702</v>
      </c>
      <c r="C1188" t="s">
        <v>52</v>
      </c>
      <c r="D1188" t="s">
        <v>25</v>
      </c>
      <c r="E1188" t="s">
        <v>61</v>
      </c>
      <c r="F1188" t="s">
        <v>92</v>
      </c>
      <c r="G1188">
        <v>3</v>
      </c>
      <c r="H1188">
        <v>3245.97</v>
      </c>
      <c r="I1188">
        <v>0.02</v>
      </c>
      <c r="J1188">
        <v>9543.15</v>
      </c>
      <c r="K1188" t="s">
        <v>46</v>
      </c>
      <c r="L1188" t="s">
        <v>20</v>
      </c>
      <c r="M1188" t="s">
        <v>21</v>
      </c>
      <c r="N1188" t="s">
        <v>88</v>
      </c>
      <c r="O1188">
        <f t="shared" si="164"/>
        <v>9737.91</v>
      </c>
      <c r="P1188">
        <f t="shared" si="165"/>
        <v>9543.1517999999996</v>
      </c>
      <c r="Q1188">
        <f t="shared" si="166"/>
        <v>1802015.0199999986</v>
      </c>
      <c r="T1188">
        <f t="shared" si="167"/>
        <v>6400.6183730158691</v>
      </c>
      <c r="U1188">
        <f t="shared" si="168"/>
        <v>194.75820000000022</v>
      </c>
      <c r="V1188" s="4">
        <f t="shared" si="169"/>
        <v>6.1614863969784077E-4</v>
      </c>
      <c r="W1188">
        <f t="shared" si="170"/>
        <v>0</v>
      </c>
      <c r="X1188">
        <f t="shared" si="171"/>
        <v>0</v>
      </c>
      <c r="Y1188">
        <f t="shared" si="172"/>
        <v>1</v>
      </c>
    </row>
    <row r="1189" spans="1:25" x14ac:dyDescent="0.25">
      <c r="A1189" t="s">
        <v>1250</v>
      </c>
      <c r="B1189" s="1">
        <v>45803</v>
      </c>
      <c r="C1189" t="s">
        <v>15</v>
      </c>
      <c r="D1189" t="s">
        <v>16</v>
      </c>
      <c r="E1189" t="s">
        <v>99</v>
      </c>
      <c r="F1189" t="s">
        <v>111</v>
      </c>
      <c r="G1189">
        <v>4</v>
      </c>
      <c r="H1189">
        <v>3527.85</v>
      </c>
      <c r="I1189">
        <v>0.14000000000000001</v>
      </c>
      <c r="J1189">
        <v>12135.8</v>
      </c>
      <c r="K1189" t="s">
        <v>41</v>
      </c>
      <c r="L1189" t="s">
        <v>34</v>
      </c>
      <c r="M1189" t="s">
        <v>21</v>
      </c>
      <c r="N1189" t="s">
        <v>88</v>
      </c>
      <c r="O1189">
        <f t="shared" si="164"/>
        <v>14111.4</v>
      </c>
      <c r="P1189">
        <f t="shared" si="165"/>
        <v>12135.804</v>
      </c>
      <c r="Q1189">
        <f t="shared" si="166"/>
        <v>2189601.9989000014</v>
      </c>
      <c r="T1189">
        <f t="shared" si="167"/>
        <v>6557.4564173228364</v>
      </c>
      <c r="U1189">
        <f t="shared" si="168"/>
        <v>1975.5959999999995</v>
      </c>
      <c r="V1189" s="4">
        <f t="shared" si="169"/>
        <v>3.9684226937086332E-3</v>
      </c>
      <c r="W1189">
        <f t="shared" si="170"/>
        <v>0</v>
      </c>
      <c r="X1189">
        <f t="shared" si="171"/>
        <v>0</v>
      </c>
      <c r="Y1189">
        <f t="shared" si="172"/>
        <v>1</v>
      </c>
    </row>
    <row r="1190" spans="1:25" x14ac:dyDescent="0.25">
      <c r="A1190" t="s">
        <v>1251</v>
      </c>
      <c r="B1190" s="1">
        <v>45754</v>
      </c>
      <c r="C1190" t="s">
        <v>24</v>
      </c>
      <c r="D1190" t="s">
        <v>43</v>
      </c>
      <c r="E1190" t="s">
        <v>61</v>
      </c>
      <c r="F1190" t="s">
        <v>66</v>
      </c>
      <c r="G1190">
        <v>5</v>
      </c>
      <c r="H1190">
        <v>1877.35</v>
      </c>
      <c r="I1190">
        <v>7.0000000000000007E-2</v>
      </c>
      <c r="J1190">
        <v>8729.68</v>
      </c>
      <c r="K1190" t="s">
        <v>19</v>
      </c>
      <c r="L1190" t="s">
        <v>34</v>
      </c>
      <c r="M1190" t="s">
        <v>21</v>
      </c>
      <c r="N1190" t="s">
        <v>22</v>
      </c>
      <c r="O1190">
        <f t="shared" si="164"/>
        <v>9386.75</v>
      </c>
      <c r="P1190">
        <f t="shared" si="165"/>
        <v>8729.6774999999998</v>
      </c>
      <c r="Q1190">
        <f t="shared" si="166"/>
        <v>1802015.0199999986</v>
      </c>
      <c r="T1190">
        <f t="shared" si="167"/>
        <v>6557.4564173228364</v>
      </c>
      <c r="U1190">
        <f t="shared" si="168"/>
        <v>657.07250000000022</v>
      </c>
      <c r="V1190" s="4">
        <f t="shared" si="169"/>
        <v>3.7286600793671933E-3</v>
      </c>
      <c r="W1190">
        <f t="shared" si="170"/>
        <v>1</v>
      </c>
      <c r="X1190">
        <f t="shared" si="171"/>
        <v>0</v>
      </c>
      <c r="Y1190">
        <f t="shared" si="172"/>
        <v>0</v>
      </c>
    </row>
    <row r="1191" spans="1:25" x14ac:dyDescent="0.25">
      <c r="A1191" t="s">
        <v>1252</v>
      </c>
      <c r="B1191" s="1">
        <v>45713</v>
      </c>
      <c r="C1191" t="s">
        <v>48</v>
      </c>
      <c r="D1191" t="s">
        <v>39</v>
      </c>
      <c r="E1191" t="s">
        <v>99</v>
      </c>
      <c r="F1191" t="s">
        <v>115</v>
      </c>
      <c r="G1191">
        <v>2</v>
      </c>
      <c r="H1191">
        <v>817.98</v>
      </c>
      <c r="I1191">
        <v>7.0000000000000007E-2</v>
      </c>
      <c r="J1191">
        <v>1521.44</v>
      </c>
      <c r="K1191" t="s">
        <v>46</v>
      </c>
      <c r="L1191" t="s">
        <v>20</v>
      </c>
      <c r="M1191" t="s">
        <v>30</v>
      </c>
      <c r="N1191" t="s">
        <v>22</v>
      </c>
      <c r="O1191">
        <f t="shared" si="164"/>
        <v>1635.96</v>
      </c>
      <c r="P1191">
        <f t="shared" si="165"/>
        <v>1521.4428</v>
      </c>
      <c r="Q1191">
        <f t="shared" si="166"/>
        <v>2189601.9989000014</v>
      </c>
      <c r="T1191">
        <f t="shared" si="167"/>
        <v>6400.6183730158691</v>
      </c>
      <c r="U1191">
        <f t="shared" si="168"/>
        <v>114.5172</v>
      </c>
      <c r="V1191" s="4">
        <f t="shared" si="169"/>
        <v>8.5576664466123862E-3</v>
      </c>
      <c r="W1191">
        <f t="shared" si="170"/>
        <v>1</v>
      </c>
      <c r="X1191">
        <f t="shared" si="171"/>
        <v>0</v>
      </c>
      <c r="Y1191">
        <f t="shared" si="172"/>
        <v>0</v>
      </c>
    </row>
    <row r="1192" spans="1:25" x14ac:dyDescent="0.25">
      <c r="A1192" t="s">
        <v>1253</v>
      </c>
      <c r="B1192" s="1">
        <v>45800</v>
      </c>
      <c r="C1192" t="s">
        <v>36</v>
      </c>
      <c r="D1192" t="s">
        <v>25</v>
      </c>
      <c r="E1192" t="s">
        <v>17</v>
      </c>
      <c r="F1192" t="s">
        <v>44</v>
      </c>
      <c r="G1192">
        <v>5</v>
      </c>
      <c r="H1192">
        <v>159.13</v>
      </c>
      <c r="I1192">
        <v>0.09</v>
      </c>
      <c r="J1192">
        <v>724.04</v>
      </c>
      <c r="K1192" t="s">
        <v>46</v>
      </c>
      <c r="L1192" t="s">
        <v>20</v>
      </c>
      <c r="M1192" t="s">
        <v>21</v>
      </c>
      <c r="N1192" t="s">
        <v>22</v>
      </c>
      <c r="O1192">
        <f t="shared" si="164"/>
        <v>795.65</v>
      </c>
      <c r="P1192">
        <f t="shared" si="165"/>
        <v>724.04150000000004</v>
      </c>
      <c r="Q1192">
        <f t="shared" si="166"/>
        <v>2058812.7634000003</v>
      </c>
      <c r="T1192">
        <f t="shared" si="167"/>
        <v>6400.6183730158691</v>
      </c>
      <c r="U1192">
        <f t="shared" si="168"/>
        <v>71.608499999999935</v>
      </c>
      <c r="V1192" s="4">
        <f t="shared" si="169"/>
        <v>5.6557531577955129E-2</v>
      </c>
      <c r="W1192">
        <f t="shared" si="170"/>
        <v>1</v>
      </c>
      <c r="X1192">
        <f t="shared" si="171"/>
        <v>0</v>
      </c>
      <c r="Y1192">
        <f t="shared" si="172"/>
        <v>0</v>
      </c>
    </row>
    <row r="1193" spans="1:25" x14ac:dyDescent="0.25">
      <c r="A1193" t="s">
        <v>1254</v>
      </c>
      <c r="B1193" s="1">
        <v>45774</v>
      </c>
      <c r="C1193" t="s">
        <v>52</v>
      </c>
      <c r="D1193" t="s">
        <v>43</v>
      </c>
      <c r="E1193" t="s">
        <v>61</v>
      </c>
      <c r="F1193" t="s">
        <v>66</v>
      </c>
      <c r="G1193">
        <v>3</v>
      </c>
      <c r="H1193">
        <v>2664.35</v>
      </c>
      <c r="I1193">
        <v>0.09</v>
      </c>
      <c r="J1193">
        <v>7273.68</v>
      </c>
      <c r="K1193" t="s">
        <v>33</v>
      </c>
      <c r="L1193" t="s">
        <v>29</v>
      </c>
      <c r="M1193" t="s">
        <v>30</v>
      </c>
      <c r="N1193" t="s">
        <v>37</v>
      </c>
      <c r="O1193">
        <f t="shared" si="164"/>
        <v>7993.0499999999993</v>
      </c>
      <c r="P1193">
        <f t="shared" si="165"/>
        <v>7273.6754999999994</v>
      </c>
      <c r="Q1193">
        <f t="shared" si="166"/>
        <v>1802015.0199999986</v>
      </c>
      <c r="T1193">
        <f t="shared" si="167"/>
        <v>7014.593770491806</v>
      </c>
      <c r="U1193">
        <f t="shared" si="168"/>
        <v>719.3744999999999</v>
      </c>
      <c r="V1193" s="4">
        <f t="shared" si="169"/>
        <v>3.3779345806669546E-3</v>
      </c>
      <c r="W1193">
        <f t="shared" si="170"/>
        <v>0</v>
      </c>
      <c r="X1193">
        <f t="shared" si="171"/>
        <v>1</v>
      </c>
      <c r="Y1193">
        <f t="shared" si="172"/>
        <v>0</v>
      </c>
    </row>
    <row r="1194" spans="1:25" x14ac:dyDescent="0.25">
      <c r="A1194" t="s">
        <v>1255</v>
      </c>
      <c r="B1194" s="1">
        <v>45807</v>
      </c>
      <c r="C1194" t="s">
        <v>48</v>
      </c>
      <c r="D1194" t="s">
        <v>43</v>
      </c>
      <c r="E1194" t="s">
        <v>49</v>
      </c>
      <c r="F1194" t="s">
        <v>73</v>
      </c>
      <c r="G1194">
        <v>1</v>
      </c>
      <c r="H1194">
        <v>1777.6</v>
      </c>
      <c r="I1194">
        <v>0.08</v>
      </c>
      <c r="J1194">
        <v>1635.39</v>
      </c>
      <c r="K1194" t="s">
        <v>41</v>
      </c>
      <c r="L1194" t="s">
        <v>20</v>
      </c>
      <c r="M1194" t="s">
        <v>54</v>
      </c>
      <c r="N1194" t="s">
        <v>22</v>
      </c>
      <c r="O1194">
        <f t="shared" si="164"/>
        <v>1777.6</v>
      </c>
      <c r="P1194">
        <f t="shared" si="165"/>
        <v>1635.3920000000001</v>
      </c>
      <c r="Q1194">
        <f t="shared" si="166"/>
        <v>1954015.6870999979</v>
      </c>
      <c r="T1194">
        <f t="shared" si="167"/>
        <v>6400.6183730158691</v>
      </c>
      <c r="U1194">
        <f t="shared" si="168"/>
        <v>142.20799999999986</v>
      </c>
      <c r="V1194" s="4">
        <f t="shared" si="169"/>
        <v>4.5004500450045006E-3</v>
      </c>
      <c r="W1194">
        <f t="shared" si="170"/>
        <v>1</v>
      </c>
      <c r="X1194">
        <f t="shared" si="171"/>
        <v>0</v>
      </c>
      <c r="Y1194">
        <f t="shared" si="172"/>
        <v>0</v>
      </c>
    </row>
    <row r="1195" spans="1:25" x14ac:dyDescent="0.25">
      <c r="A1195" t="s">
        <v>1256</v>
      </c>
      <c r="B1195" s="1">
        <v>45761</v>
      </c>
      <c r="C1195" t="s">
        <v>15</v>
      </c>
      <c r="D1195" t="s">
        <v>43</v>
      </c>
      <c r="E1195" t="s">
        <v>17</v>
      </c>
      <c r="F1195" t="s">
        <v>44</v>
      </c>
      <c r="G1195">
        <v>5</v>
      </c>
      <c r="H1195">
        <v>4572.24</v>
      </c>
      <c r="I1195">
        <v>0.23</v>
      </c>
      <c r="J1195">
        <v>17603.12</v>
      </c>
      <c r="K1195" t="s">
        <v>41</v>
      </c>
      <c r="L1195" t="s">
        <v>34</v>
      </c>
      <c r="M1195" t="s">
        <v>21</v>
      </c>
      <c r="N1195" t="s">
        <v>22</v>
      </c>
      <c r="O1195">
        <f t="shared" si="164"/>
        <v>22861.199999999997</v>
      </c>
      <c r="P1195">
        <f t="shared" si="165"/>
        <v>17603.124</v>
      </c>
      <c r="Q1195">
        <f t="shared" si="166"/>
        <v>2058812.7634000003</v>
      </c>
      <c r="T1195">
        <f t="shared" si="167"/>
        <v>6557.4564173228364</v>
      </c>
      <c r="U1195">
        <f t="shared" si="168"/>
        <v>5258.0759999999973</v>
      </c>
      <c r="V1195" s="4">
        <f t="shared" si="169"/>
        <v>5.0303571116126896E-3</v>
      </c>
      <c r="W1195">
        <f t="shared" si="170"/>
        <v>1</v>
      </c>
      <c r="X1195">
        <f t="shared" si="171"/>
        <v>0</v>
      </c>
      <c r="Y1195">
        <f t="shared" si="172"/>
        <v>0</v>
      </c>
    </row>
    <row r="1196" spans="1:25" x14ac:dyDescent="0.25">
      <c r="A1196" t="s">
        <v>1257</v>
      </c>
      <c r="B1196" s="1">
        <v>45775</v>
      </c>
      <c r="C1196" t="s">
        <v>48</v>
      </c>
      <c r="D1196" t="s">
        <v>16</v>
      </c>
      <c r="E1196" t="s">
        <v>99</v>
      </c>
      <c r="F1196" t="s">
        <v>120</v>
      </c>
      <c r="G1196">
        <v>5</v>
      </c>
      <c r="H1196">
        <v>429.27</v>
      </c>
      <c r="I1196">
        <v>0.14000000000000001</v>
      </c>
      <c r="J1196">
        <v>1845.86</v>
      </c>
      <c r="K1196" t="s">
        <v>58</v>
      </c>
      <c r="L1196" t="s">
        <v>34</v>
      </c>
      <c r="M1196" t="s">
        <v>21</v>
      </c>
      <c r="N1196" t="s">
        <v>59</v>
      </c>
      <c r="O1196">
        <f t="shared" si="164"/>
        <v>2146.35</v>
      </c>
      <c r="P1196">
        <f t="shared" si="165"/>
        <v>1845.8609999999999</v>
      </c>
      <c r="Q1196">
        <f t="shared" si="166"/>
        <v>2189601.9989000014</v>
      </c>
      <c r="T1196">
        <f t="shared" si="167"/>
        <v>6557.4564173228364</v>
      </c>
      <c r="U1196">
        <f t="shared" si="168"/>
        <v>300.48900000000003</v>
      </c>
      <c r="V1196" s="4">
        <f t="shared" si="169"/>
        <v>3.2613506650825824E-2</v>
      </c>
      <c r="W1196">
        <f t="shared" si="170"/>
        <v>0</v>
      </c>
      <c r="X1196">
        <f t="shared" si="171"/>
        <v>0</v>
      </c>
      <c r="Y1196">
        <f t="shared" si="172"/>
        <v>0</v>
      </c>
    </row>
    <row r="1197" spans="1:25" x14ac:dyDescent="0.25">
      <c r="A1197" t="s">
        <v>1258</v>
      </c>
      <c r="B1197" s="1">
        <v>45714</v>
      </c>
      <c r="C1197" t="s">
        <v>36</v>
      </c>
      <c r="D1197" t="s">
        <v>43</v>
      </c>
      <c r="E1197" t="s">
        <v>17</v>
      </c>
      <c r="F1197" t="s">
        <v>40</v>
      </c>
      <c r="G1197">
        <v>2</v>
      </c>
      <c r="H1197">
        <v>1354.75</v>
      </c>
      <c r="I1197">
        <v>0.18</v>
      </c>
      <c r="J1197">
        <v>2221.79</v>
      </c>
      <c r="K1197" t="s">
        <v>33</v>
      </c>
      <c r="L1197" t="s">
        <v>20</v>
      </c>
      <c r="M1197" t="s">
        <v>21</v>
      </c>
      <c r="N1197" t="s">
        <v>22</v>
      </c>
      <c r="O1197">
        <f t="shared" si="164"/>
        <v>2709.5</v>
      </c>
      <c r="P1197">
        <f t="shared" si="165"/>
        <v>2221.79</v>
      </c>
      <c r="Q1197">
        <f t="shared" si="166"/>
        <v>2058812.7634000003</v>
      </c>
      <c r="T1197">
        <f t="shared" si="167"/>
        <v>6400.6183730158691</v>
      </c>
      <c r="U1197">
        <f t="shared" si="168"/>
        <v>487.71000000000004</v>
      </c>
      <c r="V1197" s="4">
        <f t="shared" si="169"/>
        <v>1.3286584240634801E-2</v>
      </c>
      <c r="W1197">
        <f t="shared" si="170"/>
        <v>1</v>
      </c>
      <c r="X1197">
        <f t="shared" si="171"/>
        <v>0</v>
      </c>
      <c r="Y1197">
        <f t="shared" si="172"/>
        <v>0</v>
      </c>
    </row>
    <row r="1198" spans="1:25" x14ac:dyDescent="0.25">
      <c r="A1198" t="s">
        <v>1259</v>
      </c>
      <c r="B1198" s="1">
        <v>45679</v>
      </c>
      <c r="C1198" t="s">
        <v>24</v>
      </c>
      <c r="D1198" t="s">
        <v>16</v>
      </c>
      <c r="E1198" t="s">
        <v>49</v>
      </c>
      <c r="F1198" t="s">
        <v>73</v>
      </c>
      <c r="G1198">
        <v>5</v>
      </c>
      <c r="H1198">
        <v>1459.64</v>
      </c>
      <c r="I1198">
        <v>0.19</v>
      </c>
      <c r="J1198">
        <v>5911.54</v>
      </c>
      <c r="K1198" t="s">
        <v>33</v>
      </c>
      <c r="L1198" t="s">
        <v>34</v>
      </c>
      <c r="M1198" t="s">
        <v>21</v>
      </c>
      <c r="N1198" t="s">
        <v>37</v>
      </c>
      <c r="O1198">
        <f t="shared" si="164"/>
        <v>7298.2000000000007</v>
      </c>
      <c r="P1198">
        <f t="shared" si="165"/>
        <v>5911.5420000000013</v>
      </c>
      <c r="Q1198">
        <f t="shared" si="166"/>
        <v>1954015.6870999979</v>
      </c>
      <c r="T1198">
        <f t="shared" si="167"/>
        <v>6557.4564173228364</v>
      </c>
      <c r="U1198">
        <f t="shared" si="168"/>
        <v>1386.6579999999994</v>
      </c>
      <c r="V1198" s="4">
        <f t="shared" si="169"/>
        <v>1.3016908278753663E-2</v>
      </c>
      <c r="W1198">
        <f t="shared" si="170"/>
        <v>0</v>
      </c>
      <c r="X1198">
        <f t="shared" si="171"/>
        <v>1</v>
      </c>
      <c r="Y1198">
        <f t="shared" si="172"/>
        <v>0</v>
      </c>
    </row>
    <row r="1199" spans="1:25" x14ac:dyDescent="0.25">
      <c r="A1199" t="s">
        <v>1260</v>
      </c>
      <c r="B1199" s="1">
        <v>45821</v>
      </c>
      <c r="C1199" t="s">
        <v>24</v>
      </c>
      <c r="D1199" t="s">
        <v>16</v>
      </c>
      <c r="E1199" t="s">
        <v>61</v>
      </c>
      <c r="F1199" t="s">
        <v>66</v>
      </c>
      <c r="G1199">
        <v>2</v>
      </c>
      <c r="H1199">
        <v>2969.82</v>
      </c>
      <c r="I1199">
        <v>0.15</v>
      </c>
      <c r="J1199">
        <v>5048.6899999999996</v>
      </c>
      <c r="K1199" t="s">
        <v>19</v>
      </c>
      <c r="L1199" t="s">
        <v>20</v>
      </c>
      <c r="M1199" t="s">
        <v>30</v>
      </c>
      <c r="N1199" t="s">
        <v>22</v>
      </c>
      <c r="O1199">
        <f t="shared" si="164"/>
        <v>5939.64</v>
      </c>
      <c r="P1199">
        <f t="shared" si="165"/>
        <v>5048.6940000000004</v>
      </c>
      <c r="Q1199">
        <f t="shared" si="166"/>
        <v>1802015.0199999986</v>
      </c>
      <c r="T1199">
        <f t="shared" si="167"/>
        <v>6400.6183730158691</v>
      </c>
      <c r="U1199">
        <f t="shared" si="168"/>
        <v>890.94599999999991</v>
      </c>
      <c r="V1199" s="4">
        <f t="shared" si="169"/>
        <v>5.0508111602723393E-3</v>
      </c>
      <c r="W1199">
        <f t="shared" si="170"/>
        <v>1</v>
      </c>
      <c r="X1199">
        <f t="shared" si="171"/>
        <v>0</v>
      </c>
      <c r="Y1199">
        <f t="shared" si="172"/>
        <v>0</v>
      </c>
    </row>
    <row r="1200" spans="1:25" x14ac:dyDescent="0.25">
      <c r="A1200" t="s">
        <v>1261</v>
      </c>
      <c r="B1200" s="1">
        <v>45697</v>
      </c>
      <c r="C1200" t="s">
        <v>24</v>
      </c>
      <c r="D1200" t="s">
        <v>43</v>
      </c>
      <c r="E1200" t="s">
        <v>17</v>
      </c>
      <c r="F1200" t="s">
        <v>32</v>
      </c>
      <c r="G1200">
        <v>1</v>
      </c>
      <c r="H1200">
        <v>2265.3000000000002</v>
      </c>
      <c r="I1200">
        <v>0.12</v>
      </c>
      <c r="J1200">
        <v>1993.46</v>
      </c>
      <c r="K1200" t="s">
        <v>19</v>
      </c>
      <c r="L1200" t="s">
        <v>34</v>
      </c>
      <c r="M1200" t="s">
        <v>54</v>
      </c>
      <c r="N1200" t="s">
        <v>22</v>
      </c>
      <c r="O1200">
        <f t="shared" si="164"/>
        <v>2265.3000000000002</v>
      </c>
      <c r="P1200">
        <f t="shared" si="165"/>
        <v>1993.4640000000002</v>
      </c>
      <c r="Q1200">
        <f t="shared" si="166"/>
        <v>2058812.7634000003</v>
      </c>
      <c r="T1200">
        <f t="shared" si="167"/>
        <v>6557.4564173228364</v>
      </c>
      <c r="U1200">
        <f t="shared" si="168"/>
        <v>271.83600000000001</v>
      </c>
      <c r="V1200" s="4">
        <f t="shared" si="169"/>
        <v>5.2973116143557137E-3</v>
      </c>
      <c r="W1200">
        <f t="shared" si="170"/>
        <v>1</v>
      </c>
      <c r="X1200">
        <f t="shared" si="171"/>
        <v>0</v>
      </c>
      <c r="Y1200">
        <f t="shared" si="172"/>
        <v>0</v>
      </c>
    </row>
    <row r="1201" spans="1:25" x14ac:dyDescent="0.25">
      <c r="A1201" t="s">
        <v>1262</v>
      </c>
      <c r="B1201" s="1">
        <v>45717</v>
      </c>
      <c r="C1201" t="s">
        <v>36</v>
      </c>
      <c r="D1201" t="s">
        <v>25</v>
      </c>
      <c r="E1201" t="s">
        <v>99</v>
      </c>
      <c r="F1201" t="s">
        <v>120</v>
      </c>
      <c r="G1201">
        <v>4</v>
      </c>
      <c r="H1201">
        <v>3909.24</v>
      </c>
      <c r="I1201">
        <v>0.05</v>
      </c>
      <c r="J1201">
        <v>14855.11</v>
      </c>
      <c r="K1201" t="s">
        <v>41</v>
      </c>
      <c r="L1201" t="s">
        <v>20</v>
      </c>
      <c r="M1201" t="s">
        <v>21</v>
      </c>
      <c r="N1201" t="s">
        <v>59</v>
      </c>
      <c r="O1201">
        <f t="shared" si="164"/>
        <v>15636.96</v>
      </c>
      <c r="P1201">
        <f t="shared" si="165"/>
        <v>14855.111999999999</v>
      </c>
      <c r="Q1201">
        <f t="shared" si="166"/>
        <v>2189601.9989000014</v>
      </c>
      <c r="T1201">
        <f t="shared" si="167"/>
        <v>6400.6183730158691</v>
      </c>
      <c r="U1201">
        <f t="shared" si="168"/>
        <v>781.84799999999996</v>
      </c>
      <c r="V1201" s="4">
        <f t="shared" si="169"/>
        <v>1.2790209861763414E-3</v>
      </c>
      <c r="W1201">
        <f t="shared" si="170"/>
        <v>0</v>
      </c>
      <c r="X1201">
        <f t="shared" si="171"/>
        <v>0</v>
      </c>
      <c r="Y1201">
        <f t="shared" si="172"/>
        <v>0</v>
      </c>
    </row>
    <row r="1202" spans="1:25" x14ac:dyDescent="0.25">
      <c r="A1202" t="s">
        <v>1263</v>
      </c>
      <c r="B1202" s="1">
        <v>45704</v>
      </c>
      <c r="C1202" t="s">
        <v>36</v>
      </c>
      <c r="D1202" t="s">
        <v>39</v>
      </c>
      <c r="E1202" t="s">
        <v>99</v>
      </c>
      <c r="F1202" t="s">
        <v>115</v>
      </c>
      <c r="G1202">
        <v>2</v>
      </c>
      <c r="H1202">
        <v>1710.33</v>
      </c>
      <c r="I1202">
        <v>0.12</v>
      </c>
      <c r="J1202">
        <v>3010.18</v>
      </c>
      <c r="K1202" t="s">
        <v>46</v>
      </c>
      <c r="L1202" t="s">
        <v>34</v>
      </c>
      <c r="M1202" t="s">
        <v>30</v>
      </c>
      <c r="N1202" t="s">
        <v>22</v>
      </c>
      <c r="O1202">
        <f t="shared" si="164"/>
        <v>3420.66</v>
      </c>
      <c r="P1202">
        <f t="shared" si="165"/>
        <v>3010.1808000000001</v>
      </c>
      <c r="Q1202">
        <f t="shared" si="166"/>
        <v>2189601.9989000014</v>
      </c>
      <c r="T1202">
        <f t="shared" si="167"/>
        <v>6557.4564173228364</v>
      </c>
      <c r="U1202">
        <f t="shared" si="168"/>
        <v>410.47919999999976</v>
      </c>
      <c r="V1202" s="4">
        <f t="shared" si="169"/>
        <v>7.01618985809756E-3</v>
      </c>
      <c r="W1202">
        <f t="shared" si="170"/>
        <v>1</v>
      </c>
      <c r="X1202">
        <f t="shared" si="171"/>
        <v>0</v>
      </c>
      <c r="Y1202">
        <f t="shared" si="172"/>
        <v>0</v>
      </c>
    </row>
    <row r="1203" spans="1:25" x14ac:dyDescent="0.25">
      <c r="A1203" t="s">
        <v>1264</v>
      </c>
      <c r="B1203" s="1">
        <v>45730</v>
      </c>
      <c r="C1203" t="s">
        <v>15</v>
      </c>
      <c r="D1203" t="s">
        <v>43</v>
      </c>
      <c r="E1203" t="s">
        <v>27</v>
      </c>
      <c r="F1203" t="s">
        <v>68</v>
      </c>
      <c r="G1203">
        <v>5</v>
      </c>
      <c r="H1203">
        <v>2565.0100000000002</v>
      </c>
      <c r="I1203">
        <v>0.16</v>
      </c>
      <c r="J1203">
        <v>10773.04</v>
      </c>
      <c r="K1203" t="s">
        <v>46</v>
      </c>
      <c r="L1203" t="s">
        <v>29</v>
      </c>
      <c r="M1203" t="s">
        <v>54</v>
      </c>
      <c r="N1203" t="s">
        <v>22</v>
      </c>
      <c r="O1203">
        <f t="shared" si="164"/>
        <v>12825.050000000001</v>
      </c>
      <c r="P1203">
        <f t="shared" si="165"/>
        <v>10773.042000000001</v>
      </c>
      <c r="Q1203">
        <f t="shared" si="166"/>
        <v>1975775.7839999988</v>
      </c>
      <c r="T1203">
        <f t="shared" si="167"/>
        <v>7014.593770491806</v>
      </c>
      <c r="U1203">
        <f t="shared" si="168"/>
        <v>2052.0079999999998</v>
      </c>
      <c r="V1203" s="4">
        <f t="shared" si="169"/>
        <v>6.2377924452536237E-3</v>
      </c>
      <c r="W1203">
        <f t="shared" si="170"/>
        <v>1</v>
      </c>
      <c r="X1203">
        <f t="shared" si="171"/>
        <v>0</v>
      </c>
      <c r="Y1203">
        <f t="shared" si="172"/>
        <v>0</v>
      </c>
    </row>
    <row r="1204" spans="1:25" x14ac:dyDescent="0.25">
      <c r="A1204" t="s">
        <v>1265</v>
      </c>
      <c r="B1204" s="1">
        <v>45694</v>
      </c>
      <c r="C1204" t="s">
        <v>48</v>
      </c>
      <c r="D1204" t="s">
        <v>25</v>
      </c>
      <c r="E1204" t="s">
        <v>99</v>
      </c>
      <c r="F1204" t="s">
        <v>115</v>
      </c>
      <c r="G1204">
        <v>1</v>
      </c>
      <c r="H1204">
        <v>3826.15</v>
      </c>
      <c r="I1204">
        <v>0.17</v>
      </c>
      <c r="J1204">
        <v>3175.7</v>
      </c>
      <c r="K1204" t="s">
        <v>19</v>
      </c>
      <c r="L1204" t="s">
        <v>20</v>
      </c>
      <c r="M1204" t="s">
        <v>54</v>
      </c>
      <c r="N1204" t="s">
        <v>22</v>
      </c>
      <c r="O1204">
        <f t="shared" si="164"/>
        <v>3826.15</v>
      </c>
      <c r="P1204">
        <f t="shared" si="165"/>
        <v>3175.7044999999998</v>
      </c>
      <c r="Q1204">
        <f t="shared" si="166"/>
        <v>2189601.9989000014</v>
      </c>
      <c r="T1204">
        <f t="shared" si="167"/>
        <v>6400.6183730158691</v>
      </c>
      <c r="U1204">
        <f t="shared" si="168"/>
        <v>650.44550000000027</v>
      </c>
      <c r="V1204" s="4">
        <f t="shared" si="169"/>
        <v>4.4431086078695293E-3</v>
      </c>
      <c r="W1204">
        <f t="shared" si="170"/>
        <v>1</v>
      </c>
      <c r="X1204">
        <f t="shared" si="171"/>
        <v>0</v>
      </c>
      <c r="Y1204">
        <f t="shared" si="172"/>
        <v>0</v>
      </c>
    </row>
    <row r="1205" spans="1:25" x14ac:dyDescent="0.25">
      <c r="A1205" t="s">
        <v>1266</v>
      </c>
      <c r="B1205" s="1">
        <v>45718</v>
      </c>
      <c r="C1205" t="s">
        <v>52</v>
      </c>
      <c r="D1205" t="s">
        <v>25</v>
      </c>
      <c r="E1205" t="s">
        <v>27</v>
      </c>
      <c r="F1205" t="s">
        <v>68</v>
      </c>
      <c r="G1205">
        <v>2</v>
      </c>
      <c r="H1205">
        <v>1605.28</v>
      </c>
      <c r="I1205">
        <v>0.08</v>
      </c>
      <c r="J1205">
        <v>2953.72</v>
      </c>
      <c r="K1205" t="s">
        <v>58</v>
      </c>
      <c r="L1205" t="s">
        <v>20</v>
      </c>
      <c r="M1205" t="s">
        <v>21</v>
      </c>
      <c r="N1205" t="s">
        <v>22</v>
      </c>
      <c r="O1205">
        <f t="shared" si="164"/>
        <v>3210.56</v>
      </c>
      <c r="P1205">
        <f t="shared" si="165"/>
        <v>2953.7152000000001</v>
      </c>
      <c r="Q1205">
        <f t="shared" si="166"/>
        <v>1975775.7839999988</v>
      </c>
      <c r="T1205">
        <f t="shared" si="167"/>
        <v>6400.6183730158691</v>
      </c>
      <c r="U1205">
        <f t="shared" si="168"/>
        <v>256.84479999999985</v>
      </c>
      <c r="V1205" s="4">
        <f t="shared" si="169"/>
        <v>4.9835542709060106E-3</v>
      </c>
      <c r="W1205">
        <f t="shared" si="170"/>
        <v>1</v>
      </c>
      <c r="X1205">
        <f t="shared" si="171"/>
        <v>0</v>
      </c>
      <c r="Y1205">
        <f t="shared" si="172"/>
        <v>0</v>
      </c>
    </row>
    <row r="1206" spans="1:25" x14ac:dyDescent="0.25">
      <c r="A1206" t="s">
        <v>1267</v>
      </c>
      <c r="B1206" s="1">
        <v>45662</v>
      </c>
      <c r="C1206" t="s">
        <v>36</v>
      </c>
      <c r="D1206" t="s">
        <v>43</v>
      </c>
      <c r="E1206" t="s">
        <v>99</v>
      </c>
      <c r="F1206" t="s">
        <v>100</v>
      </c>
      <c r="G1206">
        <v>2</v>
      </c>
      <c r="H1206">
        <v>1040.33</v>
      </c>
      <c r="I1206">
        <v>0.1</v>
      </c>
      <c r="J1206">
        <v>1872.59</v>
      </c>
      <c r="K1206" t="s">
        <v>19</v>
      </c>
      <c r="L1206" t="s">
        <v>34</v>
      </c>
      <c r="M1206" t="s">
        <v>54</v>
      </c>
      <c r="N1206" t="s">
        <v>22</v>
      </c>
      <c r="O1206">
        <f t="shared" si="164"/>
        <v>2080.66</v>
      </c>
      <c r="P1206">
        <f t="shared" si="165"/>
        <v>1872.5939999999998</v>
      </c>
      <c r="Q1206">
        <f t="shared" si="166"/>
        <v>2189601.9989000014</v>
      </c>
      <c r="T1206">
        <f t="shared" si="167"/>
        <v>6557.4564173228364</v>
      </c>
      <c r="U1206">
        <f t="shared" si="168"/>
        <v>208.06600000000003</v>
      </c>
      <c r="V1206" s="4">
        <f t="shared" si="169"/>
        <v>9.6123345476916006E-3</v>
      </c>
      <c r="W1206">
        <f t="shared" si="170"/>
        <v>1</v>
      </c>
      <c r="X1206">
        <f t="shared" si="171"/>
        <v>0</v>
      </c>
      <c r="Y1206">
        <f t="shared" si="172"/>
        <v>0</v>
      </c>
    </row>
    <row r="1207" spans="1:25" x14ac:dyDescent="0.25">
      <c r="A1207" t="s">
        <v>1268</v>
      </c>
      <c r="B1207" s="1">
        <v>45797</v>
      </c>
      <c r="C1207" t="s">
        <v>36</v>
      </c>
      <c r="D1207" t="s">
        <v>43</v>
      </c>
      <c r="E1207" t="s">
        <v>61</v>
      </c>
      <c r="F1207" t="s">
        <v>66</v>
      </c>
      <c r="G1207">
        <v>5</v>
      </c>
      <c r="H1207">
        <v>3964.87</v>
      </c>
      <c r="I1207">
        <v>0.19</v>
      </c>
      <c r="J1207">
        <v>16057.72</v>
      </c>
      <c r="K1207" t="s">
        <v>41</v>
      </c>
      <c r="L1207" t="s">
        <v>29</v>
      </c>
      <c r="M1207" t="s">
        <v>30</v>
      </c>
      <c r="N1207" t="s">
        <v>37</v>
      </c>
      <c r="O1207">
        <f t="shared" si="164"/>
        <v>19824.349999999999</v>
      </c>
      <c r="P1207">
        <f t="shared" si="165"/>
        <v>16057.7235</v>
      </c>
      <c r="Q1207">
        <f t="shared" si="166"/>
        <v>1802015.0199999986</v>
      </c>
      <c r="T1207">
        <f t="shared" si="167"/>
        <v>7014.593770491806</v>
      </c>
      <c r="U1207">
        <f t="shared" si="168"/>
        <v>3766.6264999999985</v>
      </c>
      <c r="V1207" s="4">
        <f t="shared" si="169"/>
        <v>4.79208649968347E-3</v>
      </c>
      <c r="W1207">
        <f t="shared" si="170"/>
        <v>0</v>
      </c>
      <c r="X1207">
        <f t="shared" si="171"/>
        <v>1</v>
      </c>
      <c r="Y1207">
        <f t="shared" si="172"/>
        <v>0</v>
      </c>
    </row>
    <row r="1208" spans="1:25" x14ac:dyDescent="0.25">
      <c r="A1208" t="s">
        <v>1269</v>
      </c>
      <c r="B1208" s="1">
        <v>45763</v>
      </c>
      <c r="C1208" t="s">
        <v>15</v>
      </c>
      <c r="D1208" t="s">
        <v>25</v>
      </c>
      <c r="E1208" t="s">
        <v>49</v>
      </c>
      <c r="F1208" t="s">
        <v>53</v>
      </c>
      <c r="G1208">
        <v>3</v>
      </c>
      <c r="H1208">
        <v>3660.88</v>
      </c>
      <c r="I1208">
        <v>0.21</v>
      </c>
      <c r="J1208">
        <v>8676.2900000000009</v>
      </c>
      <c r="K1208" t="s">
        <v>19</v>
      </c>
      <c r="L1208" t="s">
        <v>34</v>
      </c>
      <c r="M1208" t="s">
        <v>30</v>
      </c>
      <c r="N1208" t="s">
        <v>22</v>
      </c>
      <c r="O1208">
        <f t="shared" si="164"/>
        <v>10982.64</v>
      </c>
      <c r="P1208">
        <f t="shared" si="165"/>
        <v>8676.2855999999992</v>
      </c>
      <c r="Q1208">
        <f t="shared" si="166"/>
        <v>1954015.6870999979</v>
      </c>
      <c r="T1208">
        <f t="shared" si="167"/>
        <v>6557.4564173228364</v>
      </c>
      <c r="U1208">
        <f t="shared" si="168"/>
        <v>2306.3544000000002</v>
      </c>
      <c r="V1208" s="4">
        <f t="shared" si="169"/>
        <v>5.7363256921832998E-3</v>
      </c>
      <c r="W1208">
        <f t="shared" si="170"/>
        <v>1</v>
      </c>
      <c r="X1208">
        <f t="shared" si="171"/>
        <v>0</v>
      </c>
      <c r="Y1208">
        <f t="shared" si="172"/>
        <v>0</v>
      </c>
    </row>
    <row r="1209" spans="1:25" x14ac:dyDescent="0.25">
      <c r="A1209" t="s">
        <v>1270</v>
      </c>
      <c r="B1209" s="1">
        <v>45684</v>
      </c>
      <c r="C1209" t="s">
        <v>48</v>
      </c>
      <c r="D1209" t="s">
        <v>25</v>
      </c>
      <c r="E1209" t="s">
        <v>27</v>
      </c>
      <c r="F1209" t="s">
        <v>87</v>
      </c>
      <c r="G1209">
        <v>1</v>
      </c>
      <c r="H1209">
        <v>4846.53</v>
      </c>
      <c r="I1209">
        <v>0.09</v>
      </c>
      <c r="J1209">
        <v>4410.34</v>
      </c>
      <c r="K1209" t="s">
        <v>58</v>
      </c>
      <c r="L1209" t="s">
        <v>34</v>
      </c>
      <c r="M1209" t="s">
        <v>54</v>
      </c>
      <c r="N1209" t="s">
        <v>88</v>
      </c>
      <c r="O1209">
        <f t="shared" si="164"/>
        <v>4846.53</v>
      </c>
      <c r="P1209">
        <f t="shared" si="165"/>
        <v>4410.3423000000003</v>
      </c>
      <c r="Q1209">
        <f t="shared" si="166"/>
        <v>1975775.7839999988</v>
      </c>
      <c r="T1209">
        <f t="shared" si="167"/>
        <v>6557.4564173228364</v>
      </c>
      <c r="U1209">
        <f t="shared" si="168"/>
        <v>436.1876999999995</v>
      </c>
      <c r="V1209" s="4">
        <f t="shared" si="169"/>
        <v>1.8569987186708842E-3</v>
      </c>
      <c r="W1209">
        <f t="shared" si="170"/>
        <v>0</v>
      </c>
      <c r="X1209">
        <f t="shared" si="171"/>
        <v>0</v>
      </c>
      <c r="Y1209">
        <f t="shared" si="172"/>
        <v>1</v>
      </c>
    </row>
    <row r="1210" spans="1:25" x14ac:dyDescent="0.25">
      <c r="A1210" t="s">
        <v>1271</v>
      </c>
      <c r="B1210" s="1">
        <v>45713</v>
      </c>
      <c r="C1210" t="s">
        <v>52</v>
      </c>
      <c r="D1210" t="s">
        <v>39</v>
      </c>
      <c r="E1210" t="s">
        <v>17</v>
      </c>
      <c r="F1210" t="s">
        <v>44</v>
      </c>
      <c r="G1210">
        <v>3</v>
      </c>
      <c r="H1210">
        <v>216.03</v>
      </c>
      <c r="I1210">
        <v>0.11</v>
      </c>
      <c r="J1210">
        <v>576.79999999999995</v>
      </c>
      <c r="K1210" t="s">
        <v>46</v>
      </c>
      <c r="L1210" t="s">
        <v>34</v>
      </c>
      <c r="M1210" t="s">
        <v>30</v>
      </c>
      <c r="N1210" t="s">
        <v>22</v>
      </c>
      <c r="O1210">
        <f t="shared" si="164"/>
        <v>648.09</v>
      </c>
      <c r="P1210">
        <f t="shared" si="165"/>
        <v>576.80010000000004</v>
      </c>
      <c r="Q1210">
        <f t="shared" si="166"/>
        <v>2058812.7634000003</v>
      </c>
      <c r="T1210">
        <f t="shared" si="167"/>
        <v>6557.4564173228364</v>
      </c>
      <c r="U1210">
        <f t="shared" si="168"/>
        <v>71.289899999999989</v>
      </c>
      <c r="V1210" s="4">
        <f t="shared" si="169"/>
        <v>5.0918853862889413E-2</v>
      </c>
      <c r="W1210">
        <f t="shared" si="170"/>
        <v>1</v>
      </c>
      <c r="X1210">
        <f t="shared" si="171"/>
        <v>0</v>
      </c>
      <c r="Y1210">
        <f t="shared" si="172"/>
        <v>0</v>
      </c>
    </row>
    <row r="1211" spans="1:25" x14ac:dyDescent="0.25">
      <c r="A1211" t="s">
        <v>1272</v>
      </c>
      <c r="B1211" s="1">
        <v>45668</v>
      </c>
      <c r="C1211" t="s">
        <v>36</v>
      </c>
      <c r="D1211" t="s">
        <v>25</v>
      </c>
      <c r="E1211" t="s">
        <v>61</v>
      </c>
      <c r="F1211" t="s">
        <v>75</v>
      </c>
      <c r="G1211">
        <v>3</v>
      </c>
      <c r="H1211">
        <v>623.49</v>
      </c>
      <c r="I1211">
        <v>0.06</v>
      </c>
      <c r="J1211">
        <v>1758.24</v>
      </c>
      <c r="K1211" t="s">
        <v>33</v>
      </c>
      <c r="L1211" t="s">
        <v>34</v>
      </c>
      <c r="M1211" t="s">
        <v>30</v>
      </c>
      <c r="N1211" t="s">
        <v>37</v>
      </c>
      <c r="O1211">
        <f t="shared" si="164"/>
        <v>1870.47</v>
      </c>
      <c r="P1211">
        <f t="shared" si="165"/>
        <v>1758.2418</v>
      </c>
      <c r="Q1211">
        <f t="shared" si="166"/>
        <v>1802015.0199999986</v>
      </c>
      <c r="T1211">
        <f t="shared" si="167"/>
        <v>6557.4564173228364</v>
      </c>
      <c r="U1211">
        <f t="shared" si="168"/>
        <v>112.22820000000002</v>
      </c>
      <c r="V1211" s="4">
        <f t="shared" si="169"/>
        <v>9.6232497714478175E-3</v>
      </c>
      <c r="W1211">
        <f t="shared" si="170"/>
        <v>0</v>
      </c>
      <c r="X1211">
        <f t="shared" si="171"/>
        <v>1</v>
      </c>
      <c r="Y1211">
        <f t="shared" si="172"/>
        <v>0</v>
      </c>
    </row>
    <row r="1212" spans="1:25" x14ac:dyDescent="0.25">
      <c r="A1212" t="s">
        <v>1273</v>
      </c>
      <c r="B1212" s="1">
        <v>45670</v>
      </c>
      <c r="C1212" t="s">
        <v>24</v>
      </c>
      <c r="D1212" t="s">
        <v>25</v>
      </c>
      <c r="E1212" t="s">
        <v>27</v>
      </c>
      <c r="F1212" t="s">
        <v>87</v>
      </c>
      <c r="G1212">
        <v>4</v>
      </c>
      <c r="H1212">
        <v>1324.25</v>
      </c>
      <c r="I1212">
        <v>0.25</v>
      </c>
      <c r="J1212">
        <v>3972.75</v>
      </c>
      <c r="K1212" t="s">
        <v>41</v>
      </c>
      <c r="L1212" t="s">
        <v>29</v>
      </c>
      <c r="M1212" t="s">
        <v>21</v>
      </c>
      <c r="N1212" t="s">
        <v>22</v>
      </c>
      <c r="O1212">
        <f t="shared" si="164"/>
        <v>5297</v>
      </c>
      <c r="P1212">
        <f t="shared" si="165"/>
        <v>3972.75</v>
      </c>
      <c r="Q1212">
        <f t="shared" si="166"/>
        <v>1975775.7839999988</v>
      </c>
      <c r="T1212">
        <f t="shared" si="167"/>
        <v>7014.593770491806</v>
      </c>
      <c r="U1212">
        <f t="shared" si="168"/>
        <v>1324.25</v>
      </c>
      <c r="V1212" s="4">
        <f t="shared" si="169"/>
        <v>1.8878610534264678E-2</v>
      </c>
      <c r="W1212">
        <f t="shared" si="170"/>
        <v>1</v>
      </c>
      <c r="X1212">
        <f t="shared" si="171"/>
        <v>0</v>
      </c>
      <c r="Y1212">
        <f t="shared" si="172"/>
        <v>0</v>
      </c>
    </row>
    <row r="1213" spans="1:25" x14ac:dyDescent="0.25">
      <c r="A1213" t="s">
        <v>1274</v>
      </c>
      <c r="B1213" s="1">
        <v>45767</v>
      </c>
      <c r="C1213" t="s">
        <v>15</v>
      </c>
      <c r="D1213" t="s">
        <v>16</v>
      </c>
      <c r="E1213" t="s">
        <v>17</v>
      </c>
      <c r="F1213" t="s">
        <v>32</v>
      </c>
      <c r="G1213">
        <v>4</v>
      </c>
      <c r="H1213">
        <v>4625.67</v>
      </c>
      <c r="I1213">
        <v>0.03</v>
      </c>
      <c r="J1213">
        <v>17947.599999999999</v>
      </c>
      <c r="K1213" t="s">
        <v>33</v>
      </c>
      <c r="L1213" t="s">
        <v>34</v>
      </c>
      <c r="M1213" t="s">
        <v>54</v>
      </c>
      <c r="N1213" t="s">
        <v>22</v>
      </c>
      <c r="O1213">
        <f t="shared" si="164"/>
        <v>18502.68</v>
      </c>
      <c r="P1213">
        <f t="shared" si="165"/>
        <v>17947.599600000001</v>
      </c>
      <c r="Q1213">
        <f t="shared" si="166"/>
        <v>2058812.7634000003</v>
      </c>
      <c r="T1213">
        <f t="shared" si="167"/>
        <v>6557.4564173228364</v>
      </c>
      <c r="U1213">
        <f t="shared" si="168"/>
        <v>555.08039999999892</v>
      </c>
      <c r="V1213" s="4">
        <f t="shared" si="169"/>
        <v>6.485546958602753E-4</v>
      </c>
      <c r="W1213">
        <f t="shared" si="170"/>
        <v>1</v>
      </c>
      <c r="X1213">
        <f t="shared" si="171"/>
        <v>0</v>
      </c>
      <c r="Y1213">
        <f t="shared" si="172"/>
        <v>0</v>
      </c>
    </row>
    <row r="1214" spans="1:25" x14ac:dyDescent="0.25">
      <c r="A1214" t="s">
        <v>1275</v>
      </c>
      <c r="B1214" s="1">
        <v>45716</v>
      </c>
      <c r="C1214" t="s">
        <v>52</v>
      </c>
      <c r="D1214" t="s">
        <v>39</v>
      </c>
      <c r="E1214" t="s">
        <v>49</v>
      </c>
      <c r="F1214" t="s">
        <v>73</v>
      </c>
      <c r="G1214">
        <v>5</v>
      </c>
      <c r="H1214">
        <v>1079.97</v>
      </c>
      <c r="I1214">
        <v>0.02</v>
      </c>
      <c r="J1214">
        <v>5291.85</v>
      </c>
      <c r="K1214" t="s">
        <v>33</v>
      </c>
      <c r="L1214" t="s">
        <v>34</v>
      </c>
      <c r="M1214" t="s">
        <v>54</v>
      </c>
      <c r="N1214" t="s">
        <v>22</v>
      </c>
      <c r="O1214">
        <f t="shared" si="164"/>
        <v>5399.85</v>
      </c>
      <c r="P1214">
        <f t="shared" si="165"/>
        <v>5291.8530000000001</v>
      </c>
      <c r="Q1214">
        <f t="shared" si="166"/>
        <v>1954015.6870999979</v>
      </c>
      <c r="T1214">
        <f t="shared" si="167"/>
        <v>6557.4564173228364</v>
      </c>
      <c r="U1214">
        <f t="shared" si="168"/>
        <v>107.9970000000003</v>
      </c>
      <c r="V1214" s="4">
        <f t="shared" si="169"/>
        <v>1.8519032936100076E-3</v>
      </c>
      <c r="W1214">
        <f t="shared" si="170"/>
        <v>1</v>
      </c>
      <c r="X1214">
        <f t="shared" si="171"/>
        <v>0</v>
      </c>
      <c r="Y1214">
        <f t="shared" si="172"/>
        <v>0</v>
      </c>
    </row>
    <row r="1215" spans="1:25" x14ac:dyDescent="0.25">
      <c r="A1215" t="s">
        <v>1276</v>
      </c>
      <c r="B1215" s="1">
        <v>45795</v>
      </c>
      <c r="C1215" t="s">
        <v>24</v>
      </c>
      <c r="D1215" t="s">
        <v>43</v>
      </c>
      <c r="E1215" t="s">
        <v>99</v>
      </c>
      <c r="F1215" t="s">
        <v>111</v>
      </c>
      <c r="G1215">
        <v>3</v>
      </c>
      <c r="H1215">
        <v>4790.28</v>
      </c>
      <c r="I1215">
        <v>0.09</v>
      </c>
      <c r="J1215">
        <v>13077.46</v>
      </c>
      <c r="K1215" t="s">
        <v>19</v>
      </c>
      <c r="L1215" t="s">
        <v>20</v>
      </c>
      <c r="M1215" t="s">
        <v>30</v>
      </c>
      <c r="N1215" t="s">
        <v>22</v>
      </c>
      <c r="O1215">
        <f t="shared" si="164"/>
        <v>14370.84</v>
      </c>
      <c r="P1215">
        <f t="shared" si="165"/>
        <v>13077.464400000001</v>
      </c>
      <c r="Q1215">
        <f t="shared" si="166"/>
        <v>2189601.9989000014</v>
      </c>
      <c r="T1215">
        <f t="shared" si="167"/>
        <v>6400.6183730158691</v>
      </c>
      <c r="U1215">
        <f t="shared" si="168"/>
        <v>1293.3755999999994</v>
      </c>
      <c r="V1215" s="4">
        <f t="shared" si="169"/>
        <v>1.8788045792730277E-3</v>
      </c>
      <c r="W1215">
        <f t="shared" si="170"/>
        <v>1</v>
      </c>
      <c r="X1215">
        <f t="shared" si="171"/>
        <v>0</v>
      </c>
      <c r="Y1215">
        <f t="shared" si="172"/>
        <v>0</v>
      </c>
    </row>
    <row r="1216" spans="1:25" x14ac:dyDescent="0.25">
      <c r="A1216" t="s">
        <v>1277</v>
      </c>
      <c r="B1216" s="1">
        <v>45684</v>
      </c>
      <c r="C1216" t="s">
        <v>48</v>
      </c>
      <c r="D1216" t="s">
        <v>16</v>
      </c>
      <c r="E1216" t="s">
        <v>49</v>
      </c>
      <c r="F1216" t="s">
        <v>73</v>
      </c>
      <c r="G1216">
        <v>2</v>
      </c>
      <c r="H1216">
        <v>3420.58</v>
      </c>
      <c r="I1216">
        <v>0.18</v>
      </c>
      <c r="J1216">
        <v>5609.75</v>
      </c>
      <c r="K1216" t="s">
        <v>46</v>
      </c>
      <c r="L1216" t="s">
        <v>34</v>
      </c>
      <c r="M1216" t="s">
        <v>30</v>
      </c>
      <c r="N1216" t="s">
        <v>22</v>
      </c>
      <c r="O1216">
        <f t="shared" si="164"/>
        <v>6841.16</v>
      </c>
      <c r="P1216">
        <f t="shared" si="165"/>
        <v>5609.7512000000006</v>
      </c>
      <c r="Q1216">
        <f t="shared" si="166"/>
        <v>1954015.6870999979</v>
      </c>
      <c r="T1216">
        <f t="shared" si="167"/>
        <v>6557.4564173228364</v>
      </c>
      <c r="U1216">
        <f t="shared" si="168"/>
        <v>1231.4087999999992</v>
      </c>
      <c r="V1216" s="4">
        <f t="shared" si="169"/>
        <v>5.2622654637517613E-3</v>
      </c>
      <c r="W1216">
        <f t="shared" si="170"/>
        <v>1</v>
      </c>
      <c r="X1216">
        <f t="shared" si="171"/>
        <v>0</v>
      </c>
      <c r="Y1216">
        <f t="shared" si="172"/>
        <v>0</v>
      </c>
    </row>
    <row r="1217" spans="1:25" x14ac:dyDescent="0.25">
      <c r="A1217" t="s">
        <v>1278</v>
      </c>
      <c r="B1217" s="1">
        <v>45783</v>
      </c>
      <c r="C1217" t="s">
        <v>48</v>
      </c>
      <c r="D1217" t="s">
        <v>16</v>
      </c>
      <c r="E1217" t="s">
        <v>49</v>
      </c>
      <c r="F1217" t="s">
        <v>50</v>
      </c>
      <c r="G1217">
        <v>5</v>
      </c>
      <c r="H1217">
        <v>395.4</v>
      </c>
      <c r="I1217">
        <v>0.25</v>
      </c>
      <c r="J1217">
        <v>1482.75</v>
      </c>
      <c r="K1217" t="s">
        <v>41</v>
      </c>
      <c r="L1217" t="s">
        <v>20</v>
      </c>
      <c r="M1217" t="s">
        <v>30</v>
      </c>
      <c r="N1217" t="s">
        <v>22</v>
      </c>
      <c r="O1217">
        <f t="shared" si="164"/>
        <v>1977</v>
      </c>
      <c r="P1217">
        <f t="shared" si="165"/>
        <v>1482.75</v>
      </c>
      <c r="Q1217">
        <f t="shared" si="166"/>
        <v>1954015.6870999979</v>
      </c>
      <c r="T1217">
        <f t="shared" si="167"/>
        <v>6400.6183730158691</v>
      </c>
      <c r="U1217">
        <f t="shared" si="168"/>
        <v>494.25</v>
      </c>
      <c r="V1217" s="4">
        <f t="shared" si="169"/>
        <v>6.3227111785533641E-2</v>
      </c>
      <c r="W1217">
        <f t="shared" si="170"/>
        <v>1</v>
      </c>
      <c r="X1217">
        <f t="shared" si="171"/>
        <v>0</v>
      </c>
      <c r="Y1217">
        <f t="shared" si="172"/>
        <v>0</v>
      </c>
    </row>
    <row r="1218" spans="1:25" x14ac:dyDescent="0.25">
      <c r="A1218" t="s">
        <v>1279</v>
      </c>
      <c r="B1218" s="1">
        <v>45828</v>
      </c>
      <c r="C1218" t="s">
        <v>36</v>
      </c>
      <c r="D1218" t="s">
        <v>16</v>
      </c>
      <c r="E1218" t="s">
        <v>17</v>
      </c>
      <c r="F1218" t="s">
        <v>32</v>
      </c>
      <c r="G1218">
        <v>5</v>
      </c>
      <c r="H1218">
        <v>1735.39</v>
      </c>
      <c r="I1218">
        <v>0.02</v>
      </c>
      <c r="J1218">
        <v>8503.41</v>
      </c>
      <c r="K1218" t="s">
        <v>41</v>
      </c>
      <c r="L1218" t="s">
        <v>34</v>
      </c>
      <c r="M1218" t="s">
        <v>54</v>
      </c>
      <c r="N1218" t="s">
        <v>59</v>
      </c>
      <c r="O1218">
        <f t="shared" ref="O1218:O1281" si="173">G:G*H:H</f>
        <v>8676.9500000000007</v>
      </c>
      <c r="P1218">
        <f t="shared" ref="P1218:P1281" si="174">O:O*(1-I:I)</f>
        <v>8503.4110000000001</v>
      </c>
      <c r="Q1218">
        <f t="shared" ref="Q1218:Q1281" si="175">SUMIF(E:E,E1218,P:P)</f>
        <v>2058812.7634000003</v>
      </c>
      <c r="T1218">
        <f t="shared" ref="T1218:T1281" si="176">AVERAGEIF(L:L,L1218,J:J)</f>
        <v>6557.4564173228364</v>
      </c>
      <c r="U1218">
        <f t="shared" ref="U1218:U1281" si="177">O1218-P1218</f>
        <v>173.53900000000067</v>
      </c>
      <c r="V1218" s="4">
        <f t="shared" si="169"/>
        <v>1.1524786935501528E-3</v>
      </c>
      <c r="W1218">
        <f t="shared" si="170"/>
        <v>0</v>
      </c>
      <c r="X1218">
        <f t="shared" si="171"/>
        <v>0</v>
      </c>
      <c r="Y1218">
        <f t="shared" si="172"/>
        <v>0</v>
      </c>
    </row>
    <row r="1219" spans="1:25" x14ac:dyDescent="0.25">
      <c r="A1219" t="s">
        <v>1280</v>
      </c>
      <c r="B1219" s="1">
        <v>45806</v>
      </c>
      <c r="C1219" t="s">
        <v>36</v>
      </c>
      <c r="D1219" t="s">
        <v>25</v>
      </c>
      <c r="E1219" t="s">
        <v>17</v>
      </c>
      <c r="F1219" t="s">
        <v>44</v>
      </c>
      <c r="G1219">
        <v>4</v>
      </c>
      <c r="H1219">
        <v>3089.15</v>
      </c>
      <c r="I1219">
        <v>0.25</v>
      </c>
      <c r="J1219">
        <v>9267.4500000000007</v>
      </c>
      <c r="K1219" t="s">
        <v>58</v>
      </c>
      <c r="L1219" t="s">
        <v>29</v>
      </c>
      <c r="M1219" t="s">
        <v>54</v>
      </c>
      <c r="N1219" t="s">
        <v>88</v>
      </c>
      <c r="O1219">
        <f t="shared" si="173"/>
        <v>12356.6</v>
      </c>
      <c r="P1219">
        <f t="shared" si="174"/>
        <v>9267.4500000000007</v>
      </c>
      <c r="Q1219">
        <f t="shared" si="175"/>
        <v>2058812.7634000003</v>
      </c>
      <c r="T1219">
        <f t="shared" si="176"/>
        <v>7014.593770491806</v>
      </c>
      <c r="U1219">
        <f t="shared" si="177"/>
        <v>3089.1499999999996</v>
      </c>
      <c r="V1219" s="4">
        <f t="shared" ref="V1219:V1282" si="178">I1219/H1219*100</f>
        <v>8.0928410727870125E-3</v>
      </c>
      <c r="W1219">
        <f t="shared" ref="W1219:W1282" si="179">IF(N1219="Delivered",1,0)</f>
        <v>0</v>
      </c>
      <c r="X1219">
        <f t="shared" ref="X1219:X1282" si="180">IF(N1219="Returned",1,0)</f>
        <v>0</v>
      </c>
      <c r="Y1219">
        <f t="shared" ref="Y1219:Y1282" si="181">IF(N1219="Cancelled",1,0)</f>
        <v>1</v>
      </c>
    </row>
    <row r="1220" spans="1:25" x14ac:dyDescent="0.25">
      <c r="A1220" t="s">
        <v>1281</v>
      </c>
      <c r="B1220" s="1">
        <v>45755</v>
      </c>
      <c r="C1220" t="s">
        <v>52</v>
      </c>
      <c r="D1220" t="s">
        <v>25</v>
      </c>
      <c r="E1220" t="s">
        <v>49</v>
      </c>
      <c r="F1220" t="s">
        <v>50</v>
      </c>
      <c r="G1220">
        <v>2</v>
      </c>
      <c r="H1220">
        <v>3274.42</v>
      </c>
      <c r="I1220">
        <v>0.08</v>
      </c>
      <c r="J1220">
        <v>6024.93</v>
      </c>
      <c r="K1220" t="s">
        <v>46</v>
      </c>
      <c r="L1220" t="s">
        <v>20</v>
      </c>
      <c r="M1220" t="s">
        <v>21</v>
      </c>
      <c r="N1220" t="s">
        <v>37</v>
      </c>
      <c r="O1220">
        <f t="shared" si="173"/>
        <v>6548.84</v>
      </c>
      <c r="P1220">
        <f t="shared" si="174"/>
        <v>6024.9328000000005</v>
      </c>
      <c r="Q1220">
        <f t="shared" si="175"/>
        <v>1954015.6870999979</v>
      </c>
      <c r="T1220">
        <f t="shared" si="176"/>
        <v>6400.6183730158691</v>
      </c>
      <c r="U1220">
        <f t="shared" si="177"/>
        <v>523.90719999999965</v>
      </c>
      <c r="V1220" s="4">
        <f t="shared" si="178"/>
        <v>2.4431807770536459E-3</v>
      </c>
      <c r="W1220">
        <f t="shared" si="179"/>
        <v>0</v>
      </c>
      <c r="X1220">
        <f t="shared" si="180"/>
        <v>1</v>
      </c>
      <c r="Y1220">
        <f t="shared" si="181"/>
        <v>0</v>
      </c>
    </row>
    <row r="1221" spans="1:25" x14ac:dyDescent="0.25">
      <c r="A1221" t="s">
        <v>1282</v>
      </c>
      <c r="B1221" s="1">
        <v>45679</v>
      </c>
      <c r="C1221" t="s">
        <v>24</v>
      </c>
      <c r="D1221" t="s">
        <v>39</v>
      </c>
      <c r="E1221" t="s">
        <v>49</v>
      </c>
      <c r="F1221" t="s">
        <v>53</v>
      </c>
      <c r="G1221">
        <v>1</v>
      </c>
      <c r="H1221">
        <v>141.84</v>
      </c>
      <c r="I1221">
        <v>0.08</v>
      </c>
      <c r="J1221">
        <v>130.49</v>
      </c>
      <c r="K1221" t="s">
        <v>33</v>
      </c>
      <c r="L1221" t="s">
        <v>34</v>
      </c>
      <c r="M1221" t="s">
        <v>54</v>
      </c>
      <c r="N1221" t="s">
        <v>37</v>
      </c>
      <c r="O1221">
        <f t="shared" si="173"/>
        <v>141.84</v>
      </c>
      <c r="P1221">
        <f t="shared" si="174"/>
        <v>130.49280000000002</v>
      </c>
      <c r="Q1221">
        <f t="shared" si="175"/>
        <v>1954015.6870999979</v>
      </c>
      <c r="T1221">
        <f t="shared" si="176"/>
        <v>6557.4564173228364</v>
      </c>
      <c r="U1221">
        <f t="shared" si="177"/>
        <v>11.347199999999987</v>
      </c>
      <c r="V1221" s="4">
        <f t="shared" si="178"/>
        <v>5.6401579244218847E-2</v>
      </c>
      <c r="W1221">
        <f t="shared" si="179"/>
        <v>0</v>
      </c>
      <c r="X1221">
        <f t="shared" si="180"/>
        <v>1</v>
      </c>
      <c r="Y1221">
        <f t="shared" si="181"/>
        <v>0</v>
      </c>
    </row>
    <row r="1222" spans="1:25" x14ac:dyDescent="0.25">
      <c r="A1222" t="s">
        <v>1283</v>
      </c>
      <c r="B1222" s="1">
        <v>45829</v>
      </c>
      <c r="C1222" t="s">
        <v>36</v>
      </c>
      <c r="D1222" t="s">
        <v>43</v>
      </c>
      <c r="E1222" t="s">
        <v>27</v>
      </c>
      <c r="F1222" t="s">
        <v>28</v>
      </c>
      <c r="G1222">
        <v>2</v>
      </c>
      <c r="H1222">
        <v>3872.65</v>
      </c>
      <c r="I1222">
        <v>0.14000000000000001</v>
      </c>
      <c r="J1222">
        <v>6660.96</v>
      </c>
      <c r="K1222" t="s">
        <v>41</v>
      </c>
      <c r="L1222" t="s">
        <v>29</v>
      </c>
      <c r="M1222" t="s">
        <v>30</v>
      </c>
      <c r="N1222" t="s">
        <v>22</v>
      </c>
      <c r="O1222">
        <f t="shared" si="173"/>
        <v>7745.3</v>
      </c>
      <c r="P1222">
        <f t="shared" si="174"/>
        <v>6660.9579999999996</v>
      </c>
      <c r="Q1222">
        <f t="shared" si="175"/>
        <v>1975775.7839999988</v>
      </c>
      <c r="T1222">
        <f t="shared" si="176"/>
        <v>7014.593770491806</v>
      </c>
      <c r="U1222">
        <f t="shared" si="177"/>
        <v>1084.3420000000006</v>
      </c>
      <c r="V1222" s="4">
        <f t="shared" si="178"/>
        <v>3.615095606367733E-3</v>
      </c>
      <c r="W1222">
        <f t="shared" si="179"/>
        <v>1</v>
      </c>
      <c r="X1222">
        <f t="shared" si="180"/>
        <v>0</v>
      </c>
      <c r="Y1222">
        <f t="shared" si="181"/>
        <v>0</v>
      </c>
    </row>
    <row r="1223" spans="1:25" x14ac:dyDescent="0.25">
      <c r="A1223" t="s">
        <v>1284</v>
      </c>
      <c r="B1223" s="1">
        <v>45662</v>
      </c>
      <c r="C1223" t="s">
        <v>15</v>
      </c>
      <c r="D1223" t="s">
        <v>43</v>
      </c>
      <c r="E1223" t="s">
        <v>61</v>
      </c>
      <c r="F1223" t="s">
        <v>75</v>
      </c>
      <c r="G1223">
        <v>1</v>
      </c>
      <c r="H1223">
        <v>2713.77</v>
      </c>
      <c r="I1223">
        <v>0.24</v>
      </c>
      <c r="J1223">
        <v>2062.4699999999998</v>
      </c>
      <c r="K1223" t="s">
        <v>19</v>
      </c>
      <c r="L1223" t="s">
        <v>20</v>
      </c>
      <c r="M1223" t="s">
        <v>54</v>
      </c>
      <c r="N1223" t="s">
        <v>22</v>
      </c>
      <c r="O1223">
        <f t="shared" si="173"/>
        <v>2713.77</v>
      </c>
      <c r="P1223">
        <f t="shared" si="174"/>
        <v>2062.4652000000001</v>
      </c>
      <c r="Q1223">
        <f t="shared" si="175"/>
        <v>1802015.0199999986</v>
      </c>
      <c r="T1223">
        <f t="shared" si="176"/>
        <v>6400.6183730158691</v>
      </c>
      <c r="U1223">
        <f t="shared" si="177"/>
        <v>651.30479999999989</v>
      </c>
      <c r="V1223" s="4">
        <f t="shared" si="178"/>
        <v>8.8437855824185542E-3</v>
      </c>
      <c r="W1223">
        <f t="shared" si="179"/>
        <v>1</v>
      </c>
      <c r="X1223">
        <f t="shared" si="180"/>
        <v>0</v>
      </c>
      <c r="Y1223">
        <f t="shared" si="181"/>
        <v>0</v>
      </c>
    </row>
    <row r="1224" spans="1:25" x14ac:dyDescent="0.25">
      <c r="A1224" t="s">
        <v>1285</v>
      </c>
      <c r="B1224" s="1">
        <v>45771</v>
      </c>
      <c r="C1224" t="s">
        <v>15</v>
      </c>
      <c r="D1224" t="s">
        <v>43</v>
      </c>
      <c r="E1224" t="s">
        <v>17</v>
      </c>
      <c r="F1224" t="s">
        <v>32</v>
      </c>
      <c r="G1224">
        <v>2</v>
      </c>
      <c r="H1224">
        <v>1088.3399999999999</v>
      </c>
      <c r="I1224">
        <v>0.04</v>
      </c>
      <c r="J1224">
        <v>2089.61</v>
      </c>
      <c r="K1224" t="s">
        <v>19</v>
      </c>
      <c r="L1224" t="s">
        <v>29</v>
      </c>
      <c r="M1224" t="s">
        <v>30</v>
      </c>
      <c r="N1224" t="s">
        <v>37</v>
      </c>
      <c r="O1224">
        <f t="shared" si="173"/>
        <v>2176.6799999999998</v>
      </c>
      <c r="P1224">
        <f t="shared" si="174"/>
        <v>2089.6127999999999</v>
      </c>
      <c r="Q1224">
        <f t="shared" si="175"/>
        <v>2058812.7634000003</v>
      </c>
      <c r="T1224">
        <f t="shared" si="176"/>
        <v>7014.593770491806</v>
      </c>
      <c r="U1224">
        <f t="shared" si="177"/>
        <v>87.067199999999957</v>
      </c>
      <c r="V1224" s="4">
        <f t="shared" si="178"/>
        <v>3.6753220500946398E-3</v>
      </c>
      <c r="W1224">
        <f t="shared" si="179"/>
        <v>0</v>
      </c>
      <c r="X1224">
        <f t="shared" si="180"/>
        <v>1</v>
      </c>
      <c r="Y1224">
        <f t="shared" si="181"/>
        <v>0</v>
      </c>
    </row>
    <row r="1225" spans="1:25" x14ac:dyDescent="0.25">
      <c r="A1225" t="s">
        <v>1286</v>
      </c>
      <c r="B1225" s="1">
        <v>45715</v>
      </c>
      <c r="C1225" t="s">
        <v>24</v>
      </c>
      <c r="D1225" t="s">
        <v>43</v>
      </c>
      <c r="E1225" t="s">
        <v>61</v>
      </c>
      <c r="F1225" t="s">
        <v>66</v>
      </c>
      <c r="G1225">
        <v>1</v>
      </c>
      <c r="H1225">
        <v>4187.37</v>
      </c>
      <c r="I1225">
        <v>0.09</v>
      </c>
      <c r="J1225">
        <v>3810.51</v>
      </c>
      <c r="K1225" t="s">
        <v>19</v>
      </c>
      <c r="L1225" t="s">
        <v>34</v>
      </c>
      <c r="M1225" t="s">
        <v>30</v>
      </c>
      <c r="N1225" t="s">
        <v>22</v>
      </c>
      <c r="O1225">
        <f t="shared" si="173"/>
        <v>4187.37</v>
      </c>
      <c r="P1225">
        <f t="shared" si="174"/>
        <v>3810.5066999999999</v>
      </c>
      <c r="Q1225">
        <f t="shared" si="175"/>
        <v>1802015.0199999986</v>
      </c>
      <c r="T1225">
        <f t="shared" si="176"/>
        <v>6557.4564173228364</v>
      </c>
      <c r="U1225">
        <f t="shared" si="177"/>
        <v>376.86329999999998</v>
      </c>
      <c r="V1225" s="4">
        <f t="shared" si="178"/>
        <v>2.1493204565156648E-3</v>
      </c>
      <c r="W1225">
        <f t="shared" si="179"/>
        <v>1</v>
      </c>
      <c r="X1225">
        <f t="shared" si="180"/>
        <v>0</v>
      </c>
      <c r="Y1225">
        <f t="shared" si="181"/>
        <v>0</v>
      </c>
    </row>
    <row r="1226" spans="1:25" x14ac:dyDescent="0.25">
      <c r="A1226" t="s">
        <v>1287</v>
      </c>
      <c r="B1226" s="1">
        <v>45751</v>
      </c>
      <c r="C1226" t="s">
        <v>48</v>
      </c>
      <c r="D1226" t="s">
        <v>16</v>
      </c>
      <c r="E1226" t="s">
        <v>49</v>
      </c>
      <c r="F1226" t="s">
        <v>50</v>
      </c>
      <c r="G1226">
        <v>4</v>
      </c>
      <c r="H1226">
        <v>2992.06</v>
      </c>
      <c r="I1226">
        <v>0.03</v>
      </c>
      <c r="J1226">
        <v>11609.19</v>
      </c>
      <c r="K1226" t="s">
        <v>19</v>
      </c>
      <c r="L1226" t="s">
        <v>20</v>
      </c>
      <c r="M1226" t="s">
        <v>54</v>
      </c>
      <c r="N1226" t="s">
        <v>22</v>
      </c>
      <c r="O1226">
        <f t="shared" si="173"/>
        <v>11968.24</v>
      </c>
      <c r="P1226">
        <f t="shared" si="174"/>
        <v>11609.192799999999</v>
      </c>
      <c r="Q1226">
        <f t="shared" si="175"/>
        <v>1954015.6870999979</v>
      </c>
      <c r="T1226">
        <f t="shared" si="176"/>
        <v>6400.6183730158691</v>
      </c>
      <c r="U1226">
        <f t="shared" si="177"/>
        <v>359.04720000000088</v>
      </c>
      <c r="V1226" s="4">
        <f t="shared" si="178"/>
        <v>1.0026536900997975E-3</v>
      </c>
      <c r="W1226">
        <f t="shared" si="179"/>
        <v>1</v>
      </c>
      <c r="X1226">
        <f t="shared" si="180"/>
        <v>0</v>
      </c>
      <c r="Y1226">
        <f t="shared" si="181"/>
        <v>0</v>
      </c>
    </row>
    <row r="1227" spans="1:25" x14ac:dyDescent="0.25">
      <c r="A1227" t="s">
        <v>1288</v>
      </c>
      <c r="B1227" s="1">
        <v>45752</v>
      </c>
      <c r="C1227" t="s">
        <v>48</v>
      </c>
      <c r="D1227" t="s">
        <v>39</v>
      </c>
      <c r="E1227" t="s">
        <v>61</v>
      </c>
      <c r="F1227" t="s">
        <v>62</v>
      </c>
      <c r="G1227">
        <v>3</v>
      </c>
      <c r="H1227">
        <v>2134.13</v>
      </c>
      <c r="I1227">
        <v>0.05</v>
      </c>
      <c r="J1227">
        <v>6082.27</v>
      </c>
      <c r="K1227" t="s">
        <v>33</v>
      </c>
      <c r="L1227" t="s">
        <v>34</v>
      </c>
      <c r="M1227" t="s">
        <v>54</v>
      </c>
      <c r="N1227" t="s">
        <v>22</v>
      </c>
      <c r="O1227">
        <f t="shared" si="173"/>
        <v>6402.39</v>
      </c>
      <c r="P1227">
        <f t="shared" si="174"/>
        <v>6082.2704999999996</v>
      </c>
      <c r="Q1227">
        <f t="shared" si="175"/>
        <v>1802015.0199999986</v>
      </c>
      <c r="T1227">
        <f t="shared" si="176"/>
        <v>6557.4564173228364</v>
      </c>
      <c r="U1227">
        <f t="shared" si="177"/>
        <v>320.1195000000007</v>
      </c>
      <c r="V1227" s="4">
        <f t="shared" si="178"/>
        <v>2.342875082586347E-3</v>
      </c>
      <c r="W1227">
        <f t="shared" si="179"/>
        <v>1</v>
      </c>
      <c r="X1227">
        <f t="shared" si="180"/>
        <v>0</v>
      </c>
      <c r="Y1227">
        <f t="shared" si="181"/>
        <v>0</v>
      </c>
    </row>
    <row r="1228" spans="1:25" x14ac:dyDescent="0.25">
      <c r="A1228" t="s">
        <v>1289</v>
      </c>
      <c r="B1228" s="1">
        <v>45745</v>
      </c>
      <c r="C1228" t="s">
        <v>48</v>
      </c>
      <c r="D1228" t="s">
        <v>39</v>
      </c>
      <c r="E1228" t="s">
        <v>27</v>
      </c>
      <c r="F1228" t="s">
        <v>79</v>
      </c>
      <c r="G1228">
        <v>4</v>
      </c>
      <c r="H1228">
        <v>4036.72</v>
      </c>
      <c r="I1228">
        <v>0.1</v>
      </c>
      <c r="J1228">
        <v>14532.19</v>
      </c>
      <c r="K1228" t="s">
        <v>58</v>
      </c>
      <c r="L1228" t="s">
        <v>20</v>
      </c>
      <c r="M1228" t="s">
        <v>54</v>
      </c>
      <c r="N1228" t="s">
        <v>22</v>
      </c>
      <c r="O1228">
        <f t="shared" si="173"/>
        <v>16146.88</v>
      </c>
      <c r="P1228">
        <f t="shared" si="174"/>
        <v>14532.191999999999</v>
      </c>
      <c r="Q1228">
        <f t="shared" si="175"/>
        <v>1975775.7839999988</v>
      </c>
      <c r="T1228">
        <f t="shared" si="176"/>
        <v>6400.6183730158691</v>
      </c>
      <c r="U1228">
        <f t="shared" si="177"/>
        <v>1614.6880000000001</v>
      </c>
      <c r="V1228" s="4">
        <f t="shared" si="178"/>
        <v>2.4772587645415091E-3</v>
      </c>
      <c r="W1228">
        <f t="shared" si="179"/>
        <v>1</v>
      </c>
      <c r="X1228">
        <f t="shared" si="180"/>
        <v>0</v>
      </c>
      <c r="Y1228">
        <f t="shared" si="181"/>
        <v>0</v>
      </c>
    </row>
    <row r="1229" spans="1:25" x14ac:dyDescent="0.25">
      <c r="A1229" t="s">
        <v>1290</v>
      </c>
      <c r="B1229" s="1">
        <v>45726</v>
      </c>
      <c r="C1229" t="s">
        <v>48</v>
      </c>
      <c r="D1229" t="s">
        <v>16</v>
      </c>
      <c r="E1229" t="s">
        <v>99</v>
      </c>
      <c r="F1229" t="s">
        <v>120</v>
      </c>
      <c r="G1229">
        <v>1</v>
      </c>
      <c r="H1229">
        <v>3287.12</v>
      </c>
      <c r="I1229">
        <v>0.2</v>
      </c>
      <c r="J1229">
        <v>2629.7</v>
      </c>
      <c r="K1229" t="s">
        <v>46</v>
      </c>
      <c r="L1229" t="s">
        <v>20</v>
      </c>
      <c r="M1229" t="s">
        <v>30</v>
      </c>
      <c r="N1229" t="s">
        <v>59</v>
      </c>
      <c r="O1229">
        <f t="shared" si="173"/>
        <v>3287.12</v>
      </c>
      <c r="P1229">
        <f t="shared" si="174"/>
        <v>2629.6959999999999</v>
      </c>
      <c r="Q1229">
        <f t="shared" si="175"/>
        <v>2189601.9989000014</v>
      </c>
      <c r="T1229">
        <f t="shared" si="176"/>
        <v>6400.6183730158691</v>
      </c>
      <c r="U1229">
        <f t="shared" si="177"/>
        <v>657.42399999999998</v>
      </c>
      <c r="V1229" s="4">
        <f t="shared" si="178"/>
        <v>6.0843534765995765E-3</v>
      </c>
      <c r="W1229">
        <f t="shared" si="179"/>
        <v>0</v>
      </c>
      <c r="X1229">
        <f t="shared" si="180"/>
        <v>0</v>
      </c>
      <c r="Y1229">
        <f t="shared" si="181"/>
        <v>0</v>
      </c>
    </row>
    <row r="1230" spans="1:25" x14ac:dyDescent="0.25">
      <c r="A1230" t="s">
        <v>1291</v>
      </c>
      <c r="B1230" s="1">
        <v>45695</v>
      </c>
      <c r="C1230" t="s">
        <v>24</v>
      </c>
      <c r="D1230" t="s">
        <v>43</v>
      </c>
      <c r="E1230" t="s">
        <v>99</v>
      </c>
      <c r="F1230" t="s">
        <v>111</v>
      </c>
      <c r="G1230">
        <v>2</v>
      </c>
      <c r="H1230">
        <v>2866.44</v>
      </c>
      <c r="I1230">
        <v>0.03</v>
      </c>
      <c r="J1230">
        <v>5560.89</v>
      </c>
      <c r="K1230" t="s">
        <v>19</v>
      </c>
      <c r="L1230" t="s">
        <v>20</v>
      </c>
      <c r="M1230" t="s">
        <v>54</v>
      </c>
      <c r="N1230" t="s">
        <v>22</v>
      </c>
      <c r="O1230">
        <f t="shared" si="173"/>
        <v>5732.88</v>
      </c>
      <c r="P1230">
        <f t="shared" si="174"/>
        <v>5560.8936000000003</v>
      </c>
      <c r="Q1230">
        <f t="shared" si="175"/>
        <v>2189601.9989000014</v>
      </c>
      <c r="T1230">
        <f t="shared" si="176"/>
        <v>6400.6183730158691</v>
      </c>
      <c r="U1230">
        <f t="shared" si="177"/>
        <v>171.98639999999978</v>
      </c>
      <c r="V1230" s="4">
        <f t="shared" si="178"/>
        <v>1.046594381881358E-3</v>
      </c>
      <c r="W1230">
        <f t="shared" si="179"/>
        <v>1</v>
      </c>
      <c r="X1230">
        <f t="shared" si="180"/>
        <v>0</v>
      </c>
      <c r="Y1230">
        <f t="shared" si="181"/>
        <v>0</v>
      </c>
    </row>
    <row r="1231" spans="1:25" x14ac:dyDescent="0.25">
      <c r="A1231" t="s">
        <v>1292</v>
      </c>
      <c r="B1231" s="1">
        <v>45669</v>
      </c>
      <c r="C1231" t="s">
        <v>36</v>
      </c>
      <c r="D1231" t="s">
        <v>25</v>
      </c>
      <c r="E1231" t="s">
        <v>17</v>
      </c>
      <c r="F1231" t="s">
        <v>18</v>
      </c>
      <c r="G1231">
        <v>3</v>
      </c>
      <c r="H1231">
        <v>1921.35</v>
      </c>
      <c r="I1231">
        <v>0.1</v>
      </c>
      <c r="J1231">
        <v>5187.6400000000003</v>
      </c>
      <c r="K1231" t="s">
        <v>19</v>
      </c>
      <c r="L1231" t="s">
        <v>29</v>
      </c>
      <c r="M1231" t="s">
        <v>54</v>
      </c>
      <c r="N1231" t="s">
        <v>22</v>
      </c>
      <c r="O1231">
        <f t="shared" si="173"/>
        <v>5764.0499999999993</v>
      </c>
      <c r="P1231">
        <f t="shared" si="174"/>
        <v>5187.6449999999995</v>
      </c>
      <c r="Q1231">
        <f t="shared" si="175"/>
        <v>2058812.7634000003</v>
      </c>
      <c r="T1231">
        <f t="shared" si="176"/>
        <v>7014.593770491806</v>
      </c>
      <c r="U1231">
        <f t="shared" si="177"/>
        <v>576.40499999999975</v>
      </c>
      <c r="V1231" s="4">
        <f t="shared" si="178"/>
        <v>5.2046737970697686E-3</v>
      </c>
      <c r="W1231">
        <f t="shared" si="179"/>
        <v>1</v>
      </c>
      <c r="X1231">
        <f t="shared" si="180"/>
        <v>0</v>
      </c>
      <c r="Y1231">
        <f t="shared" si="181"/>
        <v>0</v>
      </c>
    </row>
    <row r="1232" spans="1:25" x14ac:dyDescent="0.25">
      <c r="A1232" t="s">
        <v>1293</v>
      </c>
      <c r="B1232" s="1">
        <v>45709</v>
      </c>
      <c r="C1232" t="s">
        <v>52</v>
      </c>
      <c r="D1232" t="s">
        <v>39</v>
      </c>
      <c r="E1232" t="s">
        <v>27</v>
      </c>
      <c r="F1232" t="s">
        <v>68</v>
      </c>
      <c r="G1232">
        <v>2</v>
      </c>
      <c r="H1232">
        <v>246.9</v>
      </c>
      <c r="I1232">
        <v>0.05</v>
      </c>
      <c r="J1232">
        <v>469.11</v>
      </c>
      <c r="K1232" t="s">
        <v>46</v>
      </c>
      <c r="L1232" t="s">
        <v>20</v>
      </c>
      <c r="M1232" t="s">
        <v>30</v>
      </c>
      <c r="N1232" t="s">
        <v>37</v>
      </c>
      <c r="O1232">
        <f t="shared" si="173"/>
        <v>493.8</v>
      </c>
      <c r="P1232">
        <f t="shared" si="174"/>
        <v>469.11</v>
      </c>
      <c r="Q1232">
        <f t="shared" si="175"/>
        <v>1975775.7839999988</v>
      </c>
      <c r="T1232">
        <f t="shared" si="176"/>
        <v>6400.6183730158691</v>
      </c>
      <c r="U1232">
        <f t="shared" si="177"/>
        <v>24.689999999999998</v>
      </c>
      <c r="V1232" s="4">
        <f t="shared" si="178"/>
        <v>2.025111381125962E-2</v>
      </c>
      <c r="W1232">
        <f t="shared" si="179"/>
        <v>0</v>
      </c>
      <c r="X1232">
        <f t="shared" si="180"/>
        <v>1</v>
      </c>
      <c r="Y1232">
        <f t="shared" si="181"/>
        <v>0</v>
      </c>
    </row>
    <row r="1233" spans="1:25" x14ac:dyDescent="0.25">
      <c r="A1233" t="s">
        <v>1294</v>
      </c>
      <c r="B1233" s="1">
        <v>45842</v>
      </c>
      <c r="C1233" t="s">
        <v>24</v>
      </c>
      <c r="D1233" t="s">
        <v>25</v>
      </c>
      <c r="E1233" t="s">
        <v>99</v>
      </c>
      <c r="F1233" t="s">
        <v>111</v>
      </c>
      <c r="G1233">
        <v>1</v>
      </c>
      <c r="H1233">
        <v>4455.22</v>
      </c>
      <c r="I1233">
        <v>0.01</v>
      </c>
      <c r="J1233">
        <v>4410.67</v>
      </c>
      <c r="K1233" t="s">
        <v>58</v>
      </c>
      <c r="L1233" t="s">
        <v>34</v>
      </c>
      <c r="M1233" t="s">
        <v>54</v>
      </c>
      <c r="N1233" t="s">
        <v>22</v>
      </c>
      <c r="O1233">
        <f t="shared" si="173"/>
        <v>4455.22</v>
      </c>
      <c r="P1233">
        <f t="shared" si="174"/>
        <v>4410.6678000000002</v>
      </c>
      <c r="Q1233">
        <f t="shared" si="175"/>
        <v>2189601.9989000014</v>
      </c>
      <c r="T1233">
        <f t="shared" si="176"/>
        <v>6557.4564173228364</v>
      </c>
      <c r="U1233">
        <f t="shared" si="177"/>
        <v>44.552200000000084</v>
      </c>
      <c r="V1233" s="4">
        <f t="shared" si="178"/>
        <v>2.2445580689618022E-4</v>
      </c>
      <c r="W1233">
        <f t="shared" si="179"/>
        <v>1</v>
      </c>
      <c r="X1233">
        <f t="shared" si="180"/>
        <v>0</v>
      </c>
      <c r="Y1233">
        <f t="shared" si="181"/>
        <v>0</v>
      </c>
    </row>
    <row r="1234" spans="1:25" x14ac:dyDescent="0.25">
      <c r="A1234" t="s">
        <v>1295</v>
      </c>
      <c r="B1234" s="1">
        <v>45827</v>
      </c>
      <c r="C1234" t="s">
        <v>52</v>
      </c>
      <c r="D1234" t="s">
        <v>16</v>
      </c>
      <c r="E1234" t="s">
        <v>49</v>
      </c>
      <c r="F1234" t="s">
        <v>73</v>
      </c>
      <c r="G1234">
        <v>3</v>
      </c>
      <c r="H1234">
        <v>4496.22</v>
      </c>
      <c r="I1234">
        <v>0.02</v>
      </c>
      <c r="J1234">
        <v>13218.89</v>
      </c>
      <c r="K1234" t="s">
        <v>58</v>
      </c>
      <c r="L1234" t="s">
        <v>20</v>
      </c>
      <c r="M1234" t="s">
        <v>54</v>
      </c>
      <c r="N1234" t="s">
        <v>59</v>
      </c>
      <c r="O1234">
        <f t="shared" si="173"/>
        <v>13488.66</v>
      </c>
      <c r="P1234">
        <f t="shared" si="174"/>
        <v>13218.8868</v>
      </c>
      <c r="Q1234">
        <f t="shared" si="175"/>
        <v>1954015.6870999979</v>
      </c>
      <c r="T1234">
        <f t="shared" si="176"/>
        <v>6400.6183730158691</v>
      </c>
      <c r="U1234">
        <f t="shared" si="177"/>
        <v>269.77319999999963</v>
      </c>
      <c r="V1234" s="4">
        <f t="shared" si="178"/>
        <v>4.4481809164142322E-4</v>
      </c>
      <c r="W1234">
        <f t="shared" si="179"/>
        <v>0</v>
      </c>
      <c r="X1234">
        <f t="shared" si="180"/>
        <v>0</v>
      </c>
      <c r="Y1234">
        <f t="shared" si="181"/>
        <v>0</v>
      </c>
    </row>
    <row r="1235" spans="1:25" x14ac:dyDescent="0.25">
      <c r="A1235" t="s">
        <v>1296</v>
      </c>
      <c r="B1235" s="1">
        <v>45752</v>
      </c>
      <c r="C1235" t="s">
        <v>36</v>
      </c>
      <c r="D1235" t="s">
        <v>25</v>
      </c>
      <c r="E1235" t="s">
        <v>49</v>
      </c>
      <c r="F1235" t="s">
        <v>50</v>
      </c>
      <c r="G1235">
        <v>5</v>
      </c>
      <c r="H1235">
        <v>4066.18</v>
      </c>
      <c r="I1235">
        <v>0</v>
      </c>
      <c r="J1235">
        <v>20330.900000000001</v>
      </c>
      <c r="K1235" t="s">
        <v>41</v>
      </c>
      <c r="L1235" t="s">
        <v>20</v>
      </c>
      <c r="M1235" t="s">
        <v>30</v>
      </c>
      <c r="N1235" t="s">
        <v>37</v>
      </c>
      <c r="O1235">
        <f t="shared" si="173"/>
        <v>20330.899999999998</v>
      </c>
      <c r="P1235">
        <f t="shared" si="174"/>
        <v>20330.899999999998</v>
      </c>
      <c r="Q1235">
        <f t="shared" si="175"/>
        <v>1954015.6870999979</v>
      </c>
      <c r="T1235">
        <f t="shared" si="176"/>
        <v>6400.6183730158691</v>
      </c>
      <c r="U1235">
        <f t="shared" si="177"/>
        <v>0</v>
      </c>
      <c r="V1235" s="4">
        <f t="shared" si="178"/>
        <v>0</v>
      </c>
      <c r="W1235">
        <f t="shared" si="179"/>
        <v>0</v>
      </c>
      <c r="X1235">
        <f t="shared" si="180"/>
        <v>1</v>
      </c>
      <c r="Y1235">
        <f t="shared" si="181"/>
        <v>0</v>
      </c>
    </row>
    <row r="1236" spans="1:25" x14ac:dyDescent="0.25">
      <c r="A1236" t="s">
        <v>1297</v>
      </c>
      <c r="B1236" s="1">
        <v>45682</v>
      </c>
      <c r="C1236" t="s">
        <v>15</v>
      </c>
      <c r="D1236" t="s">
        <v>43</v>
      </c>
      <c r="E1236" t="s">
        <v>99</v>
      </c>
      <c r="F1236" t="s">
        <v>100</v>
      </c>
      <c r="G1236">
        <v>5</v>
      </c>
      <c r="H1236">
        <v>3375.32</v>
      </c>
      <c r="I1236">
        <v>0.02</v>
      </c>
      <c r="J1236">
        <v>16539.07</v>
      </c>
      <c r="K1236" t="s">
        <v>33</v>
      </c>
      <c r="L1236" t="s">
        <v>34</v>
      </c>
      <c r="M1236" t="s">
        <v>30</v>
      </c>
      <c r="N1236" t="s">
        <v>22</v>
      </c>
      <c r="O1236">
        <f t="shared" si="173"/>
        <v>16876.600000000002</v>
      </c>
      <c r="P1236">
        <f t="shared" si="174"/>
        <v>16539.068000000003</v>
      </c>
      <c r="Q1236">
        <f t="shared" si="175"/>
        <v>2189601.9989000014</v>
      </c>
      <c r="T1236">
        <f t="shared" si="176"/>
        <v>6557.4564173228364</v>
      </c>
      <c r="U1236">
        <f t="shared" si="177"/>
        <v>337.53199999999924</v>
      </c>
      <c r="V1236" s="4">
        <f t="shared" si="178"/>
        <v>5.9253641136247821E-4</v>
      </c>
      <c r="W1236">
        <f t="shared" si="179"/>
        <v>1</v>
      </c>
      <c r="X1236">
        <f t="shared" si="180"/>
        <v>0</v>
      </c>
      <c r="Y1236">
        <f t="shared" si="181"/>
        <v>0</v>
      </c>
    </row>
    <row r="1237" spans="1:25" x14ac:dyDescent="0.25">
      <c r="A1237" t="s">
        <v>1298</v>
      </c>
      <c r="B1237" s="1">
        <v>45819</v>
      </c>
      <c r="C1237" t="s">
        <v>52</v>
      </c>
      <c r="D1237" t="s">
        <v>16</v>
      </c>
      <c r="E1237" t="s">
        <v>27</v>
      </c>
      <c r="F1237" t="s">
        <v>68</v>
      </c>
      <c r="G1237">
        <v>1</v>
      </c>
      <c r="H1237">
        <v>3741.61</v>
      </c>
      <c r="I1237">
        <v>0.18</v>
      </c>
      <c r="J1237">
        <v>3068.12</v>
      </c>
      <c r="K1237" t="s">
        <v>19</v>
      </c>
      <c r="L1237" t="s">
        <v>29</v>
      </c>
      <c r="M1237" t="s">
        <v>30</v>
      </c>
      <c r="N1237" t="s">
        <v>22</v>
      </c>
      <c r="O1237">
        <f t="shared" si="173"/>
        <v>3741.61</v>
      </c>
      <c r="P1237">
        <f t="shared" si="174"/>
        <v>3068.1202000000003</v>
      </c>
      <c r="Q1237">
        <f t="shared" si="175"/>
        <v>1975775.7839999988</v>
      </c>
      <c r="T1237">
        <f t="shared" si="176"/>
        <v>7014.593770491806</v>
      </c>
      <c r="U1237">
        <f t="shared" si="177"/>
        <v>673.48979999999983</v>
      </c>
      <c r="V1237" s="4">
        <f t="shared" si="178"/>
        <v>4.8107632810474631E-3</v>
      </c>
      <c r="W1237">
        <f t="shared" si="179"/>
        <v>1</v>
      </c>
      <c r="X1237">
        <f t="shared" si="180"/>
        <v>0</v>
      </c>
      <c r="Y1237">
        <f t="shared" si="181"/>
        <v>0</v>
      </c>
    </row>
    <row r="1238" spans="1:25" x14ac:dyDescent="0.25">
      <c r="A1238" t="s">
        <v>1299</v>
      </c>
      <c r="B1238" s="1">
        <v>45672</v>
      </c>
      <c r="C1238" t="s">
        <v>15</v>
      </c>
      <c r="D1238" t="s">
        <v>39</v>
      </c>
      <c r="E1238" t="s">
        <v>99</v>
      </c>
      <c r="F1238" t="s">
        <v>100</v>
      </c>
      <c r="G1238">
        <v>4</v>
      </c>
      <c r="H1238">
        <v>3374.95</v>
      </c>
      <c r="I1238">
        <v>0.13</v>
      </c>
      <c r="J1238">
        <v>11744.83</v>
      </c>
      <c r="K1238" t="s">
        <v>46</v>
      </c>
      <c r="L1238" t="s">
        <v>29</v>
      </c>
      <c r="M1238" t="s">
        <v>21</v>
      </c>
      <c r="N1238" t="s">
        <v>88</v>
      </c>
      <c r="O1238">
        <f t="shared" si="173"/>
        <v>13499.8</v>
      </c>
      <c r="P1238">
        <f t="shared" si="174"/>
        <v>11744.825999999999</v>
      </c>
      <c r="Q1238">
        <f t="shared" si="175"/>
        <v>2189601.9989000014</v>
      </c>
      <c r="T1238">
        <f t="shared" si="176"/>
        <v>7014.593770491806</v>
      </c>
      <c r="U1238">
        <f t="shared" si="177"/>
        <v>1754.9740000000002</v>
      </c>
      <c r="V1238" s="4">
        <f t="shared" si="178"/>
        <v>3.8519089171691434E-3</v>
      </c>
      <c r="W1238">
        <f t="shared" si="179"/>
        <v>0</v>
      </c>
      <c r="X1238">
        <f t="shared" si="180"/>
        <v>0</v>
      </c>
      <c r="Y1238">
        <f t="shared" si="181"/>
        <v>1</v>
      </c>
    </row>
    <row r="1239" spans="1:25" x14ac:dyDescent="0.25">
      <c r="A1239" t="s">
        <v>1300</v>
      </c>
      <c r="B1239" s="1">
        <v>45737</v>
      </c>
      <c r="C1239" t="s">
        <v>48</v>
      </c>
      <c r="D1239" t="s">
        <v>25</v>
      </c>
      <c r="E1239" t="s">
        <v>61</v>
      </c>
      <c r="F1239" t="s">
        <v>66</v>
      </c>
      <c r="G1239">
        <v>2</v>
      </c>
      <c r="H1239">
        <v>2938.91</v>
      </c>
      <c r="I1239">
        <v>0.23</v>
      </c>
      <c r="J1239">
        <v>4525.92</v>
      </c>
      <c r="K1239" t="s">
        <v>46</v>
      </c>
      <c r="L1239" t="s">
        <v>29</v>
      </c>
      <c r="M1239" t="s">
        <v>54</v>
      </c>
      <c r="N1239" t="s">
        <v>22</v>
      </c>
      <c r="O1239">
        <f t="shared" si="173"/>
        <v>5877.82</v>
      </c>
      <c r="P1239">
        <f t="shared" si="174"/>
        <v>4525.9214000000002</v>
      </c>
      <c r="Q1239">
        <f t="shared" si="175"/>
        <v>1802015.0199999986</v>
      </c>
      <c r="T1239">
        <f t="shared" si="176"/>
        <v>7014.593770491806</v>
      </c>
      <c r="U1239">
        <f t="shared" si="177"/>
        <v>1351.8985999999995</v>
      </c>
      <c r="V1239" s="4">
        <f t="shared" si="178"/>
        <v>7.8260307392876947E-3</v>
      </c>
      <c r="W1239">
        <f t="shared" si="179"/>
        <v>1</v>
      </c>
      <c r="X1239">
        <f t="shared" si="180"/>
        <v>0</v>
      </c>
      <c r="Y1239">
        <f t="shared" si="181"/>
        <v>0</v>
      </c>
    </row>
    <row r="1240" spans="1:25" x14ac:dyDescent="0.25">
      <c r="A1240" t="s">
        <v>1301</v>
      </c>
      <c r="B1240" s="1">
        <v>45755</v>
      </c>
      <c r="C1240" t="s">
        <v>24</v>
      </c>
      <c r="D1240" t="s">
        <v>39</v>
      </c>
      <c r="E1240" t="s">
        <v>61</v>
      </c>
      <c r="F1240" t="s">
        <v>75</v>
      </c>
      <c r="G1240">
        <v>1</v>
      </c>
      <c r="H1240">
        <v>4193.3599999999997</v>
      </c>
      <c r="I1240">
        <v>0.06</v>
      </c>
      <c r="J1240">
        <v>3941.76</v>
      </c>
      <c r="K1240" t="s">
        <v>19</v>
      </c>
      <c r="L1240" t="s">
        <v>29</v>
      </c>
      <c r="M1240" t="s">
        <v>30</v>
      </c>
      <c r="N1240" t="s">
        <v>22</v>
      </c>
      <c r="O1240">
        <f t="shared" si="173"/>
        <v>4193.3599999999997</v>
      </c>
      <c r="P1240">
        <f t="shared" si="174"/>
        <v>3941.7583999999993</v>
      </c>
      <c r="Q1240">
        <f t="shared" si="175"/>
        <v>1802015.0199999986</v>
      </c>
      <c r="T1240">
        <f t="shared" si="176"/>
        <v>7014.593770491806</v>
      </c>
      <c r="U1240">
        <f t="shared" si="177"/>
        <v>251.60160000000042</v>
      </c>
      <c r="V1240" s="4">
        <f t="shared" si="178"/>
        <v>1.4308335082129843E-3</v>
      </c>
      <c r="W1240">
        <f t="shared" si="179"/>
        <v>1</v>
      </c>
      <c r="X1240">
        <f t="shared" si="180"/>
        <v>0</v>
      </c>
      <c r="Y1240">
        <f t="shared" si="181"/>
        <v>0</v>
      </c>
    </row>
    <row r="1241" spans="1:25" x14ac:dyDescent="0.25">
      <c r="A1241" t="s">
        <v>1302</v>
      </c>
      <c r="B1241" s="1">
        <v>45674</v>
      </c>
      <c r="C1241" t="s">
        <v>15</v>
      </c>
      <c r="D1241" t="s">
        <v>39</v>
      </c>
      <c r="E1241" t="s">
        <v>49</v>
      </c>
      <c r="F1241" t="s">
        <v>50</v>
      </c>
      <c r="G1241">
        <v>5</v>
      </c>
      <c r="H1241">
        <v>2087.7199999999998</v>
      </c>
      <c r="I1241">
        <v>0.25</v>
      </c>
      <c r="J1241">
        <v>7828.95</v>
      </c>
      <c r="K1241" t="s">
        <v>19</v>
      </c>
      <c r="L1241" t="s">
        <v>29</v>
      </c>
      <c r="M1241" t="s">
        <v>30</v>
      </c>
      <c r="N1241" t="s">
        <v>22</v>
      </c>
      <c r="O1241">
        <f t="shared" si="173"/>
        <v>10438.599999999999</v>
      </c>
      <c r="P1241">
        <f t="shared" si="174"/>
        <v>7828.9499999999989</v>
      </c>
      <c r="Q1241">
        <f t="shared" si="175"/>
        <v>1954015.6870999979</v>
      </c>
      <c r="T1241">
        <f t="shared" si="176"/>
        <v>7014.593770491806</v>
      </c>
      <c r="U1241">
        <f t="shared" si="177"/>
        <v>2609.6499999999996</v>
      </c>
      <c r="V1241" s="4">
        <f t="shared" si="178"/>
        <v>1.1974785890828274E-2</v>
      </c>
      <c r="W1241">
        <f t="shared" si="179"/>
        <v>1</v>
      </c>
      <c r="X1241">
        <f t="shared" si="180"/>
        <v>0</v>
      </c>
      <c r="Y1241">
        <f t="shared" si="181"/>
        <v>0</v>
      </c>
    </row>
    <row r="1242" spans="1:25" x14ac:dyDescent="0.25">
      <c r="A1242" t="s">
        <v>1303</v>
      </c>
      <c r="B1242" s="1">
        <v>45772</v>
      </c>
      <c r="C1242" t="s">
        <v>36</v>
      </c>
      <c r="D1242" t="s">
        <v>25</v>
      </c>
      <c r="E1242" t="s">
        <v>17</v>
      </c>
      <c r="F1242" t="s">
        <v>32</v>
      </c>
      <c r="G1242">
        <v>2</v>
      </c>
      <c r="H1242">
        <v>1350.89</v>
      </c>
      <c r="I1242">
        <v>0.2</v>
      </c>
      <c r="J1242">
        <v>2161.42</v>
      </c>
      <c r="K1242" t="s">
        <v>46</v>
      </c>
      <c r="L1242" t="s">
        <v>34</v>
      </c>
      <c r="M1242" t="s">
        <v>30</v>
      </c>
      <c r="N1242" t="s">
        <v>22</v>
      </c>
      <c r="O1242">
        <f t="shared" si="173"/>
        <v>2701.78</v>
      </c>
      <c r="P1242">
        <f t="shared" si="174"/>
        <v>2161.4240000000004</v>
      </c>
      <c r="Q1242">
        <f t="shared" si="175"/>
        <v>2058812.7634000003</v>
      </c>
      <c r="T1242">
        <f t="shared" si="176"/>
        <v>6557.4564173228364</v>
      </c>
      <c r="U1242">
        <f t="shared" si="177"/>
        <v>540.35599999999977</v>
      </c>
      <c r="V1242" s="4">
        <f t="shared" si="178"/>
        <v>1.4805054445587724E-2</v>
      </c>
      <c r="W1242">
        <f t="shared" si="179"/>
        <v>1</v>
      </c>
      <c r="X1242">
        <f t="shared" si="180"/>
        <v>0</v>
      </c>
      <c r="Y1242">
        <f t="shared" si="181"/>
        <v>0</v>
      </c>
    </row>
    <row r="1243" spans="1:25" x14ac:dyDescent="0.25">
      <c r="A1243" t="s">
        <v>1304</v>
      </c>
      <c r="B1243" s="1">
        <v>45782</v>
      </c>
      <c r="C1243" t="s">
        <v>24</v>
      </c>
      <c r="D1243" t="s">
        <v>25</v>
      </c>
      <c r="E1243" t="s">
        <v>99</v>
      </c>
      <c r="F1243" t="s">
        <v>111</v>
      </c>
      <c r="G1243">
        <v>1</v>
      </c>
      <c r="H1243">
        <v>4827.29</v>
      </c>
      <c r="I1243">
        <v>0.03</v>
      </c>
      <c r="J1243">
        <v>4682.47</v>
      </c>
      <c r="K1243" t="s">
        <v>46</v>
      </c>
      <c r="L1243" t="s">
        <v>34</v>
      </c>
      <c r="M1243" t="s">
        <v>54</v>
      </c>
      <c r="N1243" t="s">
        <v>88</v>
      </c>
      <c r="O1243">
        <f t="shared" si="173"/>
        <v>4827.29</v>
      </c>
      <c r="P1243">
        <f t="shared" si="174"/>
        <v>4682.4713000000002</v>
      </c>
      <c r="Q1243">
        <f t="shared" si="175"/>
        <v>2189601.9989000014</v>
      </c>
      <c r="T1243">
        <f t="shared" si="176"/>
        <v>6557.4564173228364</v>
      </c>
      <c r="U1243">
        <f t="shared" si="177"/>
        <v>144.81869999999981</v>
      </c>
      <c r="V1243" s="4">
        <f t="shared" si="178"/>
        <v>6.2146670284983908E-4</v>
      </c>
      <c r="W1243">
        <f t="shared" si="179"/>
        <v>0</v>
      </c>
      <c r="X1243">
        <f t="shared" si="180"/>
        <v>0</v>
      </c>
      <c r="Y1243">
        <f t="shared" si="181"/>
        <v>1</v>
      </c>
    </row>
    <row r="1244" spans="1:25" x14ac:dyDescent="0.25">
      <c r="A1244" t="s">
        <v>1305</v>
      </c>
      <c r="B1244" s="1">
        <v>45793</v>
      </c>
      <c r="C1244" t="s">
        <v>52</v>
      </c>
      <c r="D1244" t="s">
        <v>43</v>
      </c>
      <c r="E1244" t="s">
        <v>17</v>
      </c>
      <c r="F1244" t="s">
        <v>32</v>
      </c>
      <c r="G1244">
        <v>4</v>
      </c>
      <c r="H1244">
        <v>2237.1999999999998</v>
      </c>
      <c r="I1244">
        <v>0.25</v>
      </c>
      <c r="J1244">
        <v>6711.6</v>
      </c>
      <c r="K1244" t="s">
        <v>46</v>
      </c>
      <c r="L1244" t="s">
        <v>34</v>
      </c>
      <c r="M1244" t="s">
        <v>54</v>
      </c>
      <c r="N1244" t="s">
        <v>22</v>
      </c>
      <c r="O1244">
        <f t="shared" si="173"/>
        <v>8948.7999999999993</v>
      </c>
      <c r="P1244">
        <f t="shared" si="174"/>
        <v>6711.5999999999995</v>
      </c>
      <c r="Q1244">
        <f t="shared" si="175"/>
        <v>2058812.7634000003</v>
      </c>
      <c r="T1244">
        <f t="shared" si="176"/>
        <v>6557.4564173228364</v>
      </c>
      <c r="U1244">
        <f t="shared" si="177"/>
        <v>2237.1999999999998</v>
      </c>
      <c r="V1244" s="4">
        <f t="shared" si="178"/>
        <v>1.1174682639013053E-2</v>
      </c>
      <c r="W1244">
        <f t="shared" si="179"/>
        <v>1</v>
      </c>
      <c r="X1244">
        <f t="shared" si="180"/>
        <v>0</v>
      </c>
      <c r="Y1244">
        <f t="shared" si="181"/>
        <v>0</v>
      </c>
    </row>
    <row r="1245" spans="1:25" x14ac:dyDescent="0.25">
      <c r="A1245" t="s">
        <v>1306</v>
      </c>
      <c r="B1245" s="1">
        <v>45670</v>
      </c>
      <c r="C1245" t="s">
        <v>52</v>
      </c>
      <c r="D1245" t="s">
        <v>43</v>
      </c>
      <c r="E1245" t="s">
        <v>27</v>
      </c>
      <c r="F1245" t="s">
        <v>68</v>
      </c>
      <c r="G1245">
        <v>2</v>
      </c>
      <c r="H1245">
        <v>3693.72</v>
      </c>
      <c r="I1245">
        <v>0.09</v>
      </c>
      <c r="J1245">
        <v>6722.57</v>
      </c>
      <c r="K1245" t="s">
        <v>19</v>
      </c>
      <c r="L1245" t="s">
        <v>20</v>
      </c>
      <c r="M1245" t="s">
        <v>21</v>
      </c>
      <c r="N1245" t="s">
        <v>22</v>
      </c>
      <c r="O1245">
        <f t="shared" si="173"/>
        <v>7387.44</v>
      </c>
      <c r="P1245">
        <f t="shared" si="174"/>
        <v>6722.5703999999996</v>
      </c>
      <c r="Q1245">
        <f t="shared" si="175"/>
        <v>1975775.7839999988</v>
      </c>
      <c r="T1245">
        <f t="shared" si="176"/>
        <v>6400.6183730158691</v>
      </c>
      <c r="U1245">
        <f t="shared" si="177"/>
        <v>664.86959999999999</v>
      </c>
      <c r="V1245" s="4">
        <f t="shared" si="178"/>
        <v>2.436568012735129E-3</v>
      </c>
      <c r="W1245">
        <f t="shared" si="179"/>
        <v>1</v>
      </c>
      <c r="X1245">
        <f t="shared" si="180"/>
        <v>0</v>
      </c>
      <c r="Y1245">
        <f t="shared" si="181"/>
        <v>0</v>
      </c>
    </row>
    <row r="1246" spans="1:25" x14ac:dyDescent="0.25">
      <c r="A1246" t="s">
        <v>1307</v>
      </c>
      <c r="B1246" s="1">
        <v>45689</v>
      </c>
      <c r="C1246" t="s">
        <v>36</v>
      </c>
      <c r="D1246" t="s">
        <v>39</v>
      </c>
      <c r="E1246" t="s">
        <v>27</v>
      </c>
      <c r="F1246" t="s">
        <v>79</v>
      </c>
      <c r="G1246">
        <v>2</v>
      </c>
      <c r="H1246">
        <v>3499.1</v>
      </c>
      <c r="I1246">
        <v>0.25</v>
      </c>
      <c r="J1246">
        <v>5248.65</v>
      </c>
      <c r="K1246" t="s">
        <v>46</v>
      </c>
      <c r="L1246" t="s">
        <v>29</v>
      </c>
      <c r="M1246" t="s">
        <v>54</v>
      </c>
      <c r="N1246" t="s">
        <v>22</v>
      </c>
      <c r="O1246">
        <f t="shared" si="173"/>
        <v>6998.2</v>
      </c>
      <c r="P1246">
        <f t="shared" si="174"/>
        <v>5248.65</v>
      </c>
      <c r="Q1246">
        <f t="shared" si="175"/>
        <v>1975775.7839999988</v>
      </c>
      <c r="T1246">
        <f t="shared" si="176"/>
        <v>7014.593770491806</v>
      </c>
      <c r="U1246">
        <f t="shared" si="177"/>
        <v>1749.5500000000002</v>
      </c>
      <c r="V1246" s="4">
        <f t="shared" si="178"/>
        <v>7.144694349975709E-3</v>
      </c>
      <c r="W1246">
        <f t="shared" si="179"/>
        <v>1</v>
      </c>
      <c r="X1246">
        <f t="shared" si="180"/>
        <v>0</v>
      </c>
      <c r="Y1246">
        <f t="shared" si="181"/>
        <v>0</v>
      </c>
    </row>
    <row r="1247" spans="1:25" x14ac:dyDescent="0.25">
      <c r="A1247" t="s">
        <v>1308</v>
      </c>
      <c r="B1247" s="1">
        <v>45688</v>
      </c>
      <c r="C1247" t="s">
        <v>52</v>
      </c>
      <c r="D1247" t="s">
        <v>39</v>
      </c>
      <c r="E1247" t="s">
        <v>61</v>
      </c>
      <c r="F1247" t="s">
        <v>75</v>
      </c>
      <c r="G1247">
        <v>4</v>
      </c>
      <c r="H1247">
        <v>4305.6499999999996</v>
      </c>
      <c r="I1247">
        <v>7.0000000000000007E-2</v>
      </c>
      <c r="J1247">
        <v>16017.02</v>
      </c>
      <c r="K1247" t="s">
        <v>33</v>
      </c>
      <c r="L1247" t="s">
        <v>29</v>
      </c>
      <c r="M1247" t="s">
        <v>30</v>
      </c>
      <c r="N1247" t="s">
        <v>22</v>
      </c>
      <c r="O1247">
        <f t="shared" si="173"/>
        <v>17222.599999999999</v>
      </c>
      <c r="P1247">
        <f t="shared" si="174"/>
        <v>16017.017999999998</v>
      </c>
      <c r="Q1247">
        <f t="shared" si="175"/>
        <v>1802015.0199999986</v>
      </c>
      <c r="T1247">
        <f t="shared" si="176"/>
        <v>7014.593770491806</v>
      </c>
      <c r="U1247">
        <f t="shared" si="177"/>
        <v>1205.5820000000003</v>
      </c>
      <c r="V1247" s="4">
        <f t="shared" si="178"/>
        <v>1.6257707895439716E-3</v>
      </c>
      <c r="W1247">
        <f t="shared" si="179"/>
        <v>1</v>
      </c>
      <c r="X1247">
        <f t="shared" si="180"/>
        <v>0</v>
      </c>
      <c r="Y1247">
        <f t="shared" si="181"/>
        <v>0</v>
      </c>
    </row>
    <row r="1248" spans="1:25" x14ac:dyDescent="0.25">
      <c r="A1248" t="s">
        <v>1309</v>
      </c>
      <c r="B1248" s="1">
        <v>45817</v>
      </c>
      <c r="C1248" t="s">
        <v>48</v>
      </c>
      <c r="D1248" t="s">
        <v>39</v>
      </c>
      <c r="E1248" t="s">
        <v>27</v>
      </c>
      <c r="F1248" t="s">
        <v>87</v>
      </c>
      <c r="G1248">
        <v>2</v>
      </c>
      <c r="H1248">
        <v>3635.58</v>
      </c>
      <c r="I1248">
        <v>7.0000000000000007E-2</v>
      </c>
      <c r="J1248">
        <v>6762.18</v>
      </c>
      <c r="K1248" t="s">
        <v>41</v>
      </c>
      <c r="L1248" t="s">
        <v>34</v>
      </c>
      <c r="M1248" t="s">
        <v>54</v>
      </c>
      <c r="N1248" t="s">
        <v>22</v>
      </c>
      <c r="O1248">
        <f t="shared" si="173"/>
        <v>7271.16</v>
      </c>
      <c r="P1248">
        <f t="shared" si="174"/>
        <v>6762.1787999999997</v>
      </c>
      <c r="Q1248">
        <f t="shared" si="175"/>
        <v>1975775.7839999988</v>
      </c>
      <c r="T1248">
        <f t="shared" si="176"/>
        <v>6557.4564173228364</v>
      </c>
      <c r="U1248">
        <f t="shared" si="177"/>
        <v>508.98120000000017</v>
      </c>
      <c r="V1248" s="4">
        <f t="shared" si="178"/>
        <v>1.9254149269167507E-3</v>
      </c>
      <c r="W1248">
        <f t="shared" si="179"/>
        <v>1</v>
      </c>
      <c r="X1248">
        <f t="shared" si="180"/>
        <v>0</v>
      </c>
      <c r="Y1248">
        <f t="shared" si="181"/>
        <v>0</v>
      </c>
    </row>
    <row r="1249" spans="1:25" x14ac:dyDescent="0.25">
      <c r="A1249" t="s">
        <v>1310</v>
      </c>
      <c r="B1249" s="1">
        <v>45769</v>
      </c>
      <c r="C1249" t="s">
        <v>36</v>
      </c>
      <c r="D1249" t="s">
        <v>43</v>
      </c>
      <c r="E1249" t="s">
        <v>99</v>
      </c>
      <c r="F1249" t="s">
        <v>100</v>
      </c>
      <c r="G1249">
        <v>1</v>
      </c>
      <c r="H1249">
        <v>3800.33</v>
      </c>
      <c r="I1249">
        <v>0.04</v>
      </c>
      <c r="J1249">
        <v>3648.32</v>
      </c>
      <c r="K1249" t="s">
        <v>33</v>
      </c>
      <c r="L1249" t="s">
        <v>20</v>
      </c>
      <c r="M1249" t="s">
        <v>30</v>
      </c>
      <c r="N1249" t="s">
        <v>88</v>
      </c>
      <c r="O1249">
        <f t="shared" si="173"/>
        <v>3800.33</v>
      </c>
      <c r="P1249">
        <f t="shared" si="174"/>
        <v>3648.3167999999996</v>
      </c>
      <c r="Q1249">
        <f t="shared" si="175"/>
        <v>2189601.9989000014</v>
      </c>
      <c r="T1249">
        <f t="shared" si="176"/>
        <v>6400.6183730158691</v>
      </c>
      <c r="U1249">
        <f t="shared" si="177"/>
        <v>152.01320000000032</v>
      </c>
      <c r="V1249" s="4">
        <f t="shared" si="178"/>
        <v>1.0525401741427718E-3</v>
      </c>
      <c r="W1249">
        <f t="shared" si="179"/>
        <v>0</v>
      </c>
      <c r="X1249">
        <f t="shared" si="180"/>
        <v>0</v>
      </c>
      <c r="Y1249">
        <f t="shared" si="181"/>
        <v>1</v>
      </c>
    </row>
    <row r="1250" spans="1:25" x14ac:dyDescent="0.25">
      <c r="A1250" t="s">
        <v>1311</v>
      </c>
      <c r="B1250" s="1">
        <v>45718</v>
      </c>
      <c r="C1250" t="s">
        <v>52</v>
      </c>
      <c r="D1250" t="s">
        <v>43</v>
      </c>
      <c r="E1250" t="s">
        <v>61</v>
      </c>
      <c r="F1250" t="s">
        <v>92</v>
      </c>
      <c r="G1250">
        <v>5</v>
      </c>
      <c r="H1250">
        <v>1047.52</v>
      </c>
      <c r="I1250">
        <v>0.21</v>
      </c>
      <c r="J1250">
        <v>4137.7</v>
      </c>
      <c r="K1250" t="s">
        <v>41</v>
      </c>
      <c r="L1250" t="s">
        <v>34</v>
      </c>
      <c r="M1250" t="s">
        <v>54</v>
      </c>
      <c r="N1250" t="s">
        <v>59</v>
      </c>
      <c r="O1250">
        <f t="shared" si="173"/>
        <v>5237.6000000000004</v>
      </c>
      <c r="P1250">
        <f t="shared" si="174"/>
        <v>4137.7040000000006</v>
      </c>
      <c r="Q1250">
        <f t="shared" si="175"/>
        <v>1802015.0199999986</v>
      </c>
      <c r="T1250">
        <f t="shared" si="176"/>
        <v>6557.4564173228364</v>
      </c>
      <c r="U1250">
        <f t="shared" si="177"/>
        <v>1099.8959999999997</v>
      </c>
      <c r="V1250" s="4">
        <f t="shared" si="178"/>
        <v>2.004734993126623E-2</v>
      </c>
      <c r="W1250">
        <f t="shared" si="179"/>
        <v>0</v>
      </c>
      <c r="X1250">
        <f t="shared" si="180"/>
        <v>0</v>
      </c>
      <c r="Y1250">
        <f t="shared" si="181"/>
        <v>0</v>
      </c>
    </row>
    <row r="1251" spans="1:25" x14ac:dyDescent="0.25">
      <c r="A1251" t="s">
        <v>1312</v>
      </c>
      <c r="B1251" s="1">
        <v>45676</v>
      </c>
      <c r="C1251" t="s">
        <v>48</v>
      </c>
      <c r="D1251" t="s">
        <v>43</v>
      </c>
      <c r="E1251" t="s">
        <v>99</v>
      </c>
      <c r="F1251" t="s">
        <v>100</v>
      </c>
      <c r="G1251">
        <v>5</v>
      </c>
      <c r="H1251">
        <v>4727.2700000000004</v>
      </c>
      <c r="I1251">
        <v>0.04</v>
      </c>
      <c r="J1251">
        <v>22690.9</v>
      </c>
      <c r="K1251" t="s">
        <v>58</v>
      </c>
      <c r="L1251" t="s">
        <v>29</v>
      </c>
      <c r="M1251" t="s">
        <v>30</v>
      </c>
      <c r="N1251" t="s">
        <v>22</v>
      </c>
      <c r="O1251">
        <f t="shared" si="173"/>
        <v>23636.350000000002</v>
      </c>
      <c r="P1251">
        <f t="shared" si="174"/>
        <v>22690.896000000001</v>
      </c>
      <c r="Q1251">
        <f t="shared" si="175"/>
        <v>2189601.9989000014</v>
      </c>
      <c r="T1251">
        <f t="shared" si="176"/>
        <v>7014.593770491806</v>
      </c>
      <c r="U1251">
        <f t="shared" si="177"/>
        <v>945.45400000000154</v>
      </c>
      <c r="V1251" s="4">
        <f t="shared" si="178"/>
        <v>8.4615433431980817E-4</v>
      </c>
      <c r="W1251">
        <f t="shared" si="179"/>
        <v>1</v>
      </c>
      <c r="X1251">
        <f t="shared" si="180"/>
        <v>0</v>
      </c>
      <c r="Y1251">
        <f t="shared" si="181"/>
        <v>0</v>
      </c>
    </row>
    <row r="1252" spans="1:25" x14ac:dyDescent="0.25">
      <c r="A1252" t="s">
        <v>1313</v>
      </c>
      <c r="B1252" s="1">
        <v>45708</v>
      </c>
      <c r="C1252" t="s">
        <v>24</v>
      </c>
      <c r="D1252" t="s">
        <v>43</v>
      </c>
      <c r="E1252" t="s">
        <v>99</v>
      </c>
      <c r="F1252" t="s">
        <v>120</v>
      </c>
      <c r="G1252">
        <v>5</v>
      </c>
      <c r="H1252">
        <v>602.79999999999995</v>
      </c>
      <c r="I1252">
        <v>0.16</v>
      </c>
      <c r="J1252">
        <v>2531.7600000000002</v>
      </c>
      <c r="K1252" t="s">
        <v>33</v>
      </c>
      <c r="L1252" t="s">
        <v>34</v>
      </c>
      <c r="M1252" t="s">
        <v>30</v>
      </c>
      <c r="N1252" t="s">
        <v>22</v>
      </c>
      <c r="O1252">
        <f t="shared" si="173"/>
        <v>3014</v>
      </c>
      <c r="P1252">
        <f t="shared" si="174"/>
        <v>2531.7599999999998</v>
      </c>
      <c r="Q1252">
        <f t="shared" si="175"/>
        <v>2189601.9989000014</v>
      </c>
      <c r="T1252">
        <f t="shared" si="176"/>
        <v>6557.4564173228364</v>
      </c>
      <c r="U1252">
        <f t="shared" si="177"/>
        <v>482.24000000000024</v>
      </c>
      <c r="V1252" s="4">
        <f t="shared" si="178"/>
        <v>2.6542800265428008E-2</v>
      </c>
      <c r="W1252">
        <f t="shared" si="179"/>
        <v>1</v>
      </c>
      <c r="X1252">
        <f t="shared" si="180"/>
        <v>0</v>
      </c>
      <c r="Y1252">
        <f t="shared" si="181"/>
        <v>0</v>
      </c>
    </row>
    <row r="1253" spans="1:25" x14ac:dyDescent="0.25">
      <c r="A1253" t="s">
        <v>1314</v>
      </c>
      <c r="B1253" s="1">
        <v>45683</v>
      </c>
      <c r="C1253" t="s">
        <v>36</v>
      </c>
      <c r="D1253" t="s">
        <v>39</v>
      </c>
      <c r="E1253" t="s">
        <v>99</v>
      </c>
      <c r="F1253" t="s">
        <v>120</v>
      </c>
      <c r="G1253">
        <v>2</v>
      </c>
      <c r="H1253">
        <v>444.97</v>
      </c>
      <c r="I1253">
        <v>0.24</v>
      </c>
      <c r="J1253">
        <v>676.35</v>
      </c>
      <c r="K1253" t="s">
        <v>33</v>
      </c>
      <c r="L1253" t="s">
        <v>34</v>
      </c>
      <c r="M1253" t="s">
        <v>21</v>
      </c>
      <c r="N1253" t="s">
        <v>37</v>
      </c>
      <c r="O1253">
        <f t="shared" si="173"/>
        <v>889.94</v>
      </c>
      <c r="P1253">
        <f t="shared" si="174"/>
        <v>676.35440000000006</v>
      </c>
      <c r="Q1253">
        <f t="shared" si="175"/>
        <v>2189601.9989000014</v>
      </c>
      <c r="T1253">
        <f t="shared" si="176"/>
        <v>6557.4564173228364</v>
      </c>
      <c r="U1253">
        <f t="shared" si="177"/>
        <v>213.5856</v>
      </c>
      <c r="V1253" s="4">
        <f t="shared" si="178"/>
        <v>5.3936220419354114E-2</v>
      </c>
      <c r="W1253">
        <f t="shared" si="179"/>
        <v>0</v>
      </c>
      <c r="X1253">
        <f t="shared" si="180"/>
        <v>1</v>
      </c>
      <c r="Y1253">
        <f t="shared" si="181"/>
        <v>0</v>
      </c>
    </row>
    <row r="1254" spans="1:25" x14ac:dyDescent="0.25">
      <c r="A1254" t="s">
        <v>1315</v>
      </c>
      <c r="B1254" s="1">
        <v>45768</v>
      </c>
      <c r="C1254" t="s">
        <v>15</v>
      </c>
      <c r="D1254" t="s">
        <v>25</v>
      </c>
      <c r="E1254" t="s">
        <v>17</v>
      </c>
      <c r="F1254" t="s">
        <v>40</v>
      </c>
      <c r="G1254">
        <v>4</v>
      </c>
      <c r="H1254">
        <v>2186.96</v>
      </c>
      <c r="I1254">
        <v>0.04</v>
      </c>
      <c r="J1254">
        <v>8397.93</v>
      </c>
      <c r="K1254" t="s">
        <v>58</v>
      </c>
      <c r="L1254" t="s">
        <v>29</v>
      </c>
      <c r="M1254" t="s">
        <v>21</v>
      </c>
      <c r="N1254" t="s">
        <v>88</v>
      </c>
      <c r="O1254">
        <f t="shared" si="173"/>
        <v>8747.84</v>
      </c>
      <c r="P1254">
        <f t="shared" si="174"/>
        <v>8397.9264000000003</v>
      </c>
      <c r="Q1254">
        <f t="shared" si="175"/>
        <v>2058812.7634000003</v>
      </c>
      <c r="T1254">
        <f t="shared" si="176"/>
        <v>7014.593770491806</v>
      </c>
      <c r="U1254">
        <f t="shared" si="177"/>
        <v>349.91359999999986</v>
      </c>
      <c r="V1254" s="4">
        <f t="shared" si="178"/>
        <v>1.8290229359476167E-3</v>
      </c>
      <c r="W1254">
        <f t="shared" si="179"/>
        <v>0</v>
      </c>
      <c r="X1254">
        <f t="shared" si="180"/>
        <v>0</v>
      </c>
      <c r="Y1254">
        <f t="shared" si="181"/>
        <v>1</v>
      </c>
    </row>
    <row r="1255" spans="1:25" x14ac:dyDescent="0.25">
      <c r="A1255" t="s">
        <v>1316</v>
      </c>
      <c r="B1255" s="1">
        <v>45808</v>
      </c>
      <c r="C1255" t="s">
        <v>24</v>
      </c>
      <c r="D1255" t="s">
        <v>25</v>
      </c>
      <c r="E1255" t="s">
        <v>61</v>
      </c>
      <c r="F1255" t="s">
        <v>62</v>
      </c>
      <c r="G1255">
        <v>3</v>
      </c>
      <c r="H1255">
        <v>1282.33</v>
      </c>
      <c r="I1255">
        <v>0.21</v>
      </c>
      <c r="J1255">
        <v>3039.12</v>
      </c>
      <c r="K1255" t="s">
        <v>33</v>
      </c>
      <c r="L1255" t="s">
        <v>29</v>
      </c>
      <c r="M1255" t="s">
        <v>30</v>
      </c>
      <c r="N1255" t="s">
        <v>22</v>
      </c>
      <c r="O1255">
        <f t="shared" si="173"/>
        <v>3846.99</v>
      </c>
      <c r="P1255">
        <f t="shared" si="174"/>
        <v>3039.1221</v>
      </c>
      <c r="Q1255">
        <f t="shared" si="175"/>
        <v>1802015.0199999986</v>
      </c>
      <c r="T1255">
        <f t="shared" si="176"/>
        <v>7014.593770491806</v>
      </c>
      <c r="U1255">
        <f t="shared" si="177"/>
        <v>807.86789999999974</v>
      </c>
      <c r="V1255" s="4">
        <f t="shared" si="178"/>
        <v>1.637643976199574E-2</v>
      </c>
      <c r="W1255">
        <f t="shared" si="179"/>
        <v>1</v>
      </c>
      <c r="X1255">
        <f t="shared" si="180"/>
        <v>0</v>
      </c>
      <c r="Y1255">
        <f t="shared" si="181"/>
        <v>0</v>
      </c>
    </row>
    <row r="1256" spans="1:25" x14ac:dyDescent="0.25">
      <c r="A1256" t="s">
        <v>1317</v>
      </c>
      <c r="B1256" s="1">
        <v>45740</v>
      </c>
      <c r="C1256" t="s">
        <v>15</v>
      </c>
      <c r="D1256" t="s">
        <v>39</v>
      </c>
      <c r="E1256" t="s">
        <v>17</v>
      </c>
      <c r="F1256" t="s">
        <v>32</v>
      </c>
      <c r="G1256">
        <v>5</v>
      </c>
      <c r="H1256">
        <v>1711.27</v>
      </c>
      <c r="I1256">
        <v>0.17</v>
      </c>
      <c r="J1256">
        <v>7101.77</v>
      </c>
      <c r="K1256" t="s">
        <v>46</v>
      </c>
      <c r="L1256" t="s">
        <v>29</v>
      </c>
      <c r="M1256" t="s">
        <v>30</v>
      </c>
      <c r="N1256" t="s">
        <v>22</v>
      </c>
      <c r="O1256">
        <f t="shared" si="173"/>
        <v>8556.35</v>
      </c>
      <c r="P1256">
        <f t="shared" si="174"/>
        <v>7101.7704999999996</v>
      </c>
      <c r="Q1256">
        <f t="shared" si="175"/>
        <v>2058812.7634000003</v>
      </c>
      <c r="T1256">
        <f t="shared" si="176"/>
        <v>7014.593770491806</v>
      </c>
      <c r="U1256">
        <f t="shared" si="177"/>
        <v>1454.5795000000007</v>
      </c>
      <c r="V1256" s="4">
        <f t="shared" si="178"/>
        <v>9.9341424789776023E-3</v>
      </c>
      <c r="W1256">
        <f t="shared" si="179"/>
        <v>1</v>
      </c>
      <c r="X1256">
        <f t="shared" si="180"/>
        <v>0</v>
      </c>
      <c r="Y1256">
        <f t="shared" si="181"/>
        <v>0</v>
      </c>
    </row>
    <row r="1257" spans="1:25" x14ac:dyDescent="0.25">
      <c r="A1257" t="s">
        <v>1318</v>
      </c>
      <c r="B1257" s="1">
        <v>45777</v>
      </c>
      <c r="C1257" t="s">
        <v>52</v>
      </c>
      <c r="D1257" t="s">
        <v>25</v>
      </c>
      <c r="E1257" t="s">
        <v>17</v>
      </c>
      <c r="F1257" t="s">
        <v>40</v>
      </c>
      <c r="G1257">
        <v>2</v>
      </c>
      <c r="H1257">
        <v>2996.31</v>
      </c>
      <c r="I1257">
        <v>0.17</v>
      </c>
      <c r="J1257">
        <v>4973.87</v>
      </c>
      <c r="K1257" t="s">
        <v>33</v>
      </c>
      <c r="L1257" t="s">
        <v>34</v>
      </c>
      <c r="M1257" t="s">
        <v>54</v>
      </c>
      <c r="N1257" t="s">
        <v>22</v>
      </c>
      <c r="O1257">
        <f t="shared" si="173"/>
        <v>5992.62</v>
      </c>
      <c r="P1257">
        <f t="shared" si="174"/>
        <v>4973.8746000000001</v>
      </c>
      <c r="Q1257">
        <f t="shared" si="175"/>
        <v>2058812.7634000003</v>
      </c>
      <c r="T1257">
        <f t="shared" si="176"/>
        <v>6557.4564173228364</v>
      </c>
      <c r="U1257">
        <f t="shared" si="177"/>
        <v>1018.7453999999998</v>
      </c>
      <c r="V1257" s="4">
        <f t="shared" si="178"/>
        <v>5.6736452503245664E-3</v>
      </c>
      <c r="W1257">
        <f t="shared" si="179"/>
        <v>1</v>
      </c>
      <c r="X1257">
        <f t="shared" si="180"/>
        <v>0</v>
      </c>
      <c r="Y1257">
        <f t="shared" si="181"/>
        <v>0</v>
      </c>
    </row>
    <row r="1258" spans="1:25" x14ac:dyDescent="0.25">
      <c r="A1258" t="s">
        <v>1319</v>
      </c>
      <c r="B1258" s="1">
        <v>45775</v>
      </c>
      <c r="C1258" t="s">
        <v>36</v>
      </c>
      <c r="D1258" t="s">
        <v>16</v>
      </c>
      <c r="E1258" t="s">
        <v>27</v>
      </c>
      <c r="F1258" t="s">
        <v>87</v>
      </c>
      <c r="G1258">
        <v>4</v>
      </c>
      <c r="H1258">
        <v>306.3</v>
      </c>
      <c r="I1258">
        <v>0.03</v>
      </c>
      <c r="J1258">
        <v>1188.44</v>
      </c>
      <c r="K1258" t="s">
        <v>33</v>
      </c>
      <c r="L1258" t="s">
        <v>29</v>
      </c>
      <c r="M1258" t="s">
        <v>21</v>
      </c>
      <c r="N1258" t="s">
        <v>22</v>
      </c>
      <c r="O1258">
        <f t="shared" si="173"/>
        <v>1225.2</v>
      </c>
      <c r="P1258">
        <f t="shared" si="174"/>
        <v>1188.444</v>
      </c>
      <c r="Q1258">
        <f t="shared" si="175"/>
        <v>1975775.7839999988</v>
      </c>
      <c r="T1258">
        <f t="shared" si="176"/>
        <v>7014.593770491806</v>
      </c>
      <c r="U1258">
        <f t="shared" si="177"/>
        <v>36.756000000000085</v>
      </c>
      <c r="V1258" s="4">
        <f t="shared" si="178"/>
        <v>9.7943192948090098E-3</v>
      </c>
      <c r="W1258">
        <f t="shared" si="179"/>
        <v>1</v>
      </c>
      <c r="X1258">
        <f t="shared" si="180"/>
        <v>0</v>
      </c>
      <c r="Y1258">
        <f t="shared" si="181"/>
        <v>0</v>
      </c>
    </row>
    <row r="1259" spans="1:25" x14ac:dyDescent="0.25">
      <c r="A1259" t="s">
        <v>1320</v>
      </c>
      <c r="B1259" s="1">
        <v>45813</v>
      </c>
      <c r="C1259" t="s">
        <v>15</v>
      </c>
      <c r="D1259" t="s">
        <v>16</v>
      </c>
      <c r="E1259" t="s">
        <v>17</v>
      </c>
      <c r="F1259" t="s">
        <v>44</v>
      </c>
      <c r="G1259">
        <v>5</v>
      </c>
      <c r="H1259">
        <v>2166.96</v>
      </c>
      <c r="I1259">
        <v>0.1</v>
      </c>
      <c r="J1259">
        <v>9751.32</v>
      </c>
      <c r="K1259" t="s">
        <v>33</v>
      </c>
      <c r="L1259" t="s">
        <v>29</v>
      </c>
      <c r="M1259" t="s">
        <v>21</v>
      </c>
      <c r="N1259" t="s">
        <v>22</v>
      </c>
      <c r="O1259">
        <f t="shared" si="173"/>
        <v>10834.8</v>
      </c>
      <c r="P1259">
        <f t="shared" si="174"/>
        <v>9751.32</v>
      </c>
      <c r="Q1259">
        <f t="shared" si="175"/>
        <v>2058812.7634000003</v>
      </c>
      <c r="T1259">
        <f t="shared" si="176"/>
        <v>7014.593770491806</v>
      </c>
      <c r="U1259">
        <f t="shared" si="177"/>
        <v>1083.4799999999996</v>
      </c>
      <c r="V1259" s="4">
        <f t="shared" si="178"/>
        <v>4.6147598478975156E-3</v>
      </c>
      <c r="W1259">
        <f t="shared" si="179"/>
        <v>1</v>
      </c>
      <c r="X1259">
        <f t="shared" si="180"/>
        <v>0</v>
      </c>
      <c r="Y1259">
        <f t="shared" si="181"/>
        <v>0</v>
      </c>
    </row>
    <row r="1260" spans="1:25" x14ac:dyDescent="0.25">
      <c r="A1260" t="s">
        <v>1321</v>
      </c>
      <c r="B1260" s="1">
        <v>45780</v>
      </c>
      <c r="C1260" t="s">
        <v>36</v>
      </c>
      <c r="D1260" t="s">
        <v>16</v>
      </c>
      <c r="E1260" t="s">
        <v>49</v>
      </c>
      <c r="F1260" t="s">
        <v>50</v>
      </c>
      <c r="G1260">
        <v>4</v>
      </c>
      <c r="H1260">
        <v>4084.49</v>
      </c>
      <c r="I1260">
        <v>0.16</v>
      </c>
      <c r="J1260">
        <v>13723.89</v>
      </c>
      <c r="K1260" t="s">
        <v>33</v>
      </c>
      <c r="L1260" t="s">
        <v>20</v>
      </c>
      <c r="M1260" t="s">
        <v>30</v>
      </c>
      <c r="N1260" t="s">
        <v>22</v>
      </c>
      <c r="O1260">
        <f t="shared" si="173"/>
        <v>16337.96</v>
      </c>
      <c r="P1260">
        <f t="shared" si="174"/>
        <v>13723.886399999999</v>
      </c>
      <c r="Q1260">
        <f t="shared" si="175"/>
        <v>1954015.6870999979</v>
      </c>
      <c r="T1260">
        <f t="shared" si="176"/>
        <v>6400.6183730158691</v>
      </c>
      <c r="U1260">
        <f t="shared" si="177"/>
        <v>2614.0735999999997</v>
      </c>
      <c r="V1260" s="4">
        <f t="shared" si="178"/>
        <v>3.917257723730503E-3</v>
      </c>
      <c r="W1260">
        <f t="shared" si="179"/>
        <v>1</v>
      </c>
      <c r="X1260">
        <f t="shared" si="180"/>
        <v>0</v>
      </c>
      <c r="Y1260">
        <f t="shared" si="181"/>
        <v>0</v>
      </c>
    </row>
    <row r="1261" spans="1:25" x14ac:dyDescent="0.25">
      <c r="A1261" t="s">
        <v>1322</v>
      </c>
      <c r="B1261" s="1">
        <v>45703</v>
      </c>
      <c r="C1261" t="s">
        <v>15</v>
      </c>
      <c r="D1261" t="s">
        <v>39</v>
      </c>
      <c r="E1261" t="s">
        <v>61</v>
      </c>
      <c r="F1261" t="s">
        <v>62</v>
      </c>
      <c r="G1261">
        <v>4</v>
      </c>
      <c r="H1261">
        <v>4029.29</v>
      </c>
      <c r="I1261">
        <v>0.18</v>
      </c>
      <c r="J1261">
        <v>13216.07</v>
      </c>
      <c r="K1261" t="s">
        <v>58</v>
      </c>
      <c r="L1261" t="s">
        <v>34</v>
      </c>
      <c r="M1261" t="s">
        <v>30</v>
      </c>
      <c r="N1261" t="s">
        <v>88</v>
      </c>
      <c r="O1261">
        <f t="shared" si="173"/>
        <v>16117.16</v>
      </c>
      <c r="P1261">
        <f t="shared" si="174"/>
        <v>13216.0712</v>
      </c>
      <c r="Q1261">
        <f t="shared" si="175"/>
        <v>1802015.0199999986</v>
      </c>
      <c r="T1261">
        <f t="shared" si="176"/>
        <v>6557.4564173228364</v>
      </c>
      <c r="U1261">
        <f t="shared" si="177"/>
        <v>2901.0887999999995</v>
      </c>
      <c r="V1261" s="4">
        <f t="shared" si="178"/>
        <v>4.4672882815582895E-3</v>
      </c>
      <c r="W1261">
        <f t="shared" si="179"/>
        <v>0</v>
      </c>
      <c r="X1261">
        <f t="shared" si="180"/>
        <v>0</v>
      </c>
      <c r="Y1261">
        <f t="shared" si="181"/>
        <v>1</v>
      </c>
    </row>
    <row r="1262" spans="1:25" x14ac:dyDescent="0.25">
      <c r="A1262" t="s">
        <v>1323</v>
      </c>
      <c r="B1262" s="1">
        <v>45810</v>
      </c>
      <c r="C1262" t="s">
        <v>52</v>
      </c>
      <c r="D1262" t="s">
        <v>39</v>
      </c>
      <c r="E1262" t="s">
        <v>99</v>
      </c>
      <c r="F1262" t="s">
        <v>111</v>
      </c>
      <c r="G1262">
        <v>1</v>
      </c>
      <c r="H1262">
        <v>1690.11</v>
      </c>
      <c r="I1262">
        <v>0.17</v>
      </c>
      <c r="J1262">
        <v>1402.79</v>
      </c>
      <c r="K1262" t="s">
        <v>46</v>
      </c>
      <c r="L1262" t="s">
        <v>34</v>
      </c>
      <c r="M1262" t="s">
        <v>21</v>
      </c>
      <c r="N1262" t="s">
        <v>88</v>
      </c>
      <c r="O1262">
        <f t="shared" si="173"/>
        <v>1690.11</v>
      </c>
      <c r="P1262">
        <f t="shared" si="174"/>
        <v>1402.7912999999999</v>
      </c>
      <c r="Q1262">
        <f t="shared" si="175"/>
        <v>2189601.9989000014</v>
      </c>
      <c r="T1262">
        <f t="shared" si="176"/>
        <v>6557.4564173228364</v>
      </c>
      <c r="U1262">
        <f t="shared" si="177"/>
        <v>287.31870000000004</v>
      </c>
      <c r="V1262" s="4">
        <f t="shared" si="178"/>
        <v>1.0058516901266783E-2</v>
      </c>
      <c r="W1262">
        <f t="shared" si="179"/>
        <v>0</v>
      </c>
      <c r="X1262">
        <f t="shared" si="180"/>
        <v>0</v>
      </c>
      <c r="Y1262">
        <f t="shared" si="181"/>
        <v>1</v>
      </c>
    </row>
    <row r="1263" spans="1:25" x14ac:dyDescent="0.25">
      <c r="A1263" t="s">
        <v>1324</v>
      </c>
      <c r="B1263" s="1">
        <v>45761</v>
      </c>
      <c r="C1263" t="s">
        <v>36</v>
      </c>
      <c r="D1263" t="s">
        <v>25</v>
      </c>
      <c r="E1263" t="s">
        <v>61</v>
      </c>
      <c r="F1263" t="s">
        <v>75</v>
      </c>
      <c r="G1263">
        <v>3</v>
      </c>
      <c r="H1263">
        <v>3729.45</v>
      </c>
      <c r="I1263">
        <v>0.19</v>
      </c>
      <c r="J1263">
        <v>9062.56</v>
      </c>
      <c r="K1263" t="s">
        <v>33</v>
      </c>
      <c r="L1263" t="s">
        <v>29</v>
      </c>
      <c r="M1263" t="s">
        <v>54</v>
      </c>
      <c r="N1263" t="s">
        <v>37</v>
      </c>
      <c r="O1263">
        <f t="shared" si="173"/>
        <v>11188.349999999999</v>
      </c>
      <c r="P1263">
        <f t="shared" si="174"/>
        <v>9062.5635000000002</v>
      </c>
      <c r="Q1263">
        <f t="shared" si="175"/>
        <v>1802015.0199999986</v>
      </c>
      <c r="T1263">
        <f t="shared" si="176"/>
        <v>7014.593770491806</v>
      </c>
      <c r="U1263">
        <f t="shared" si="177"/>
        <v>2125.7864999999983</v>
      </c>
      <c r="V1263" s="4">
        <f t="shared" si="178"/>
        <v>5.0945849924251569E-3</v>
      </c>
      <c r="W1263">
        <f t="shared" si="179"/>
        <v>0</v>
      </c>
      <c r="X1263">
        <f t="shared" si="180"/>
        <v>1</v>
      </c>
      <c r="Y1263">
        <f t="shared" si="181"/>
        <v>0</v>
      </c>
    </row>
    <row r="1264" spans="1:25" x14ac:dyDescent="0.25">
      <c r="A1264" t="s">
        <v>1325</v>
      </c>
      <c r="B1264" s="1">
        <v>45733</v>
      </c>
      <c r="C1264" t="s">
        <v>36</v>
      </c>
      <c r="D1264" t="s">
        <v>16</v>
      </c>
      <c r="E1264" t="s">
        <v>99</v>
      </c>
      <c r="F1264" t="s">
        <v>111</v>
      </c>
      <c r="G1264">
        <v>2</v>
      </c>
      <c r="H1264">
        <v>1651.02</v>
      </c>
      <c r="I1264">
        <v>0.08</v>
      </c>
      <c r="J1264">
        <v>3037.88</v>
      </c>
      <c r="K1264" t="s">
        <v>33</v>
      </c>
      <c r="L1264" t="s">
        <v>29</v>
      </c>
      <c r="M1264" t="s">
        <v>21</v>
      </c>
      <c r="N1264" t="s">
        <v>22</v>
      </c>
      <c r="O1264">
        <f t="shared" si="173"/>
        <v>3302.04</v>
      </c>
      <c r="P1264">
        <f t="shared" si="174"/>
        <v>3037.8768</v>
      </c>
      <c r="Q1264">
        <f t="shared" si="175"/>
        <v>2189601.9989000014</v>
      </c>
      <c r="T1264">
        <f t="shared" si="176"/>
        <v>7014.593770491806</v>
      </c>
      <c r="U1264">
        <f t="shared" si="177"/>
        <v>264.16319999999996</v>
      </c>
      <c r="V1264" s="4">
        <f t="shared" si="178"/>
        <v>4.8454894550035736E-3</v>
      </c>
      <c r="W1264">
        <f t="shared" si="179"/>
        <v>1</v>
      </c>
      <c r="X1264">
        <f t="shared" si="180"/>
        <v>0</v>
      </c>
      <c r="Y1264">
        <f t="shared" si="181"/>
        <v>0</v>
      </c>
    </row>
    <row r="1265" spans="1:25" x14ac:dyDescent="0.25">
      <c r="A1265" t="s">
        <v>1326</v>
      </c>
      <c r="B1265" s="1">
        <v>45747</v>
      </c>
      <c r="C1265" t="s">
        <v>52</v>
      </c>
      <c r="D1265" t="s">
        <v>25</v>
      </c>
      <c r="E1265" t="s">
        <v>99</v>
      </c>
      <c r="F1265" t="s">
        <v>115</v>
      </c>
      <c r="G1265">
        <v>3</v>
      </c>
      <c r="H1265">
        <v>4294.28</v>
      </c>
      <c r="I1265">
        <v>0.12</v>
      </c>
      <c r="J1265">
        <v>11336.9</v>
      </c>
      <c r="K1265" t="s">
        <v>41</v>
      </c>
      <c r="L1265" t="s">
        <v>20</v>
      </c>
      <c r="M1265" t="s">
        <v>30</v>
      </c>
      <c r="N1265" t="s">
        <v>37</v>
      </c>
      <c r="O1265">
        <f t="shared" si="173"/>
        <v>12882.84</v>
      </c>
      <c r="P1265">
        <f t="shared" si="174"/>
        <v>11336.8992</v>
      </c>
      <c r="Q1265">
        <f t="shared" si="175"/>
        <v>2189601.9989000014</v>
      </c>
      <c r="T1265">
        <f t="shared" si="176"/>
        <v>6400.6183730158691</v>
      </c>
      <c r="U1265">
        <f t="shared" si="177"/>
        <v>1545.9408000000003</v>
      </c>
      <c r="V1265" s="4">
        <f t="shared" si="178"/>
        <v>2.7944148960943396E-3</v>
      </c>
      <c r="W1265">
        <f t="shared" si="179"/>
        <v>0</v>
      </c>
      <c r="X1265">
        <f t="shared" si="180"/>
        <v>1</v>
      </c>
      <c r="Y1265">
        <f t="shared" si="181"/>
        <v>0</v>
      </c>
    </row>
    <row r="1266" spans="1:25" x14ac:dyDescent="0.25">
      <c r="A1266" t="s">
        <v>1327</v>
      </c>
      <c r="B1266" s="1">
        <v>45836</v>
      </c>
      <c r="C1266" t="s">
        <v>15</v>
      </c>
      <c r="D1266" t="s">
        <v>39</v>
      </c>
      <c r="E1266" t="s">
        <v>61</v>
      </c>
      <c r="F1266" t="s">
        <v>75</v>
      </c>
      <c r="G1266">
        <v>2</v>
      </c>
      <c r="H1266">
        <v>2951.05</v>
      </c>
      <c r="I1266">
        <v>0.23</v>
      </c>
      <c r="J1266">
        <v>4544.62</v>
      </c>
      <c r="K1266" t="s">
        <v>58</v>
      </c>
      <c r="L1266" t="s">
        <v>20</v>
      </c>
      <c r="M1266" t="s">
        <v>21</v>
      </c>
      <c r="N1266" t="s">
        <v>88</v>
      </c>
      <c r="O1266">
        <f t="shared" si="173"/>
        <v>5902.1</v>
      </c>
      <c r="P1266">
        <f t="shared" si="174"/>
        <v>4544.6170000000002</v>
      </c>
      <c r="Q1266">
        <f t="shared" si="175"/>
        <v>1802015.0199999986</v>
      </c>
      <c r="T1266">
        <f t="shared" si="176"/>
        <v>6400.6183730158691</v>
      </c>
      <c r="U1266">
        <f t="shared" si="177"/>
        <v>1357.4830000000002</v>
      </c>
      <c r="V1266" s="4">
        <f t="shared" si="178"/>
        <v>7.793836092238356E-3</v>
      </c>
      <c r="W1266">
        <f t="shared" si="179"/>
        <v>0</v>
      </c>
      <c r="X1266">
        <f t="shared" si="180"/>
        <v>0</v>
      </c>
      <c r="Y1266">
        <f t="shared" si="181"/>
        <v>1</v>
      </c>
    </row>
    <row r="1267" spans="1:25" x14ac:dyDescent="0.25">
      <c r="A1267" t="s">
        <v>1328</v>
      </c>
      <c r="B1267" s="1">
        <v>45745</v>
      </c>
      <c r="C1267" t="s">
        <v>48</v>
      </c>
      <c r="D1267" t="s">
        <v>25</v>
      </c>
      <c r="E1267" t="s">
        <v>27</v>
      </c>
      <c r="F1267" t="s">
        <v>68</v>
      </c>
      <c r="G1267">
        <v>1</v>
      </c>
      <c r="H1267">
        <v>1073.24</v>
      </c>
      <c r="I1267">
        <v>0.02</v>
      </c>
      <c r="J1267">
        <v>1051.78</v>
      </c>
      <c r="K1267" t="s">
        <v>33</v>
      </c>
      <c r="L1267" t="s">
        <v>29</v>
      </c>
      <c r="M1267" t="s">
        <v>21</v>
      </c>
      <c r="N1267" t="s">
        <v>37</v>
      </c>
      <c r="O1267">
        <f t="shared" si="173"/>
        <v>1073.24</v>
      </c>
      <c r="P1267">
        <f t="shared" si="174"/>
        <v>1051.7752</v>
      </c>
      <c r="Q1267">
        <f t="shared" si="175"/>
        <v>1975775.7839999988</v>
      </c>
      <c r="T1267">
        <f t="shared" si="176"/>
        <v>7014.593770491806</v>
      </c>
      <c r="U1267">
        <f t="shared" si="177"/>
        <v>21.464799999999968</v>
      </c>
      <c r="V1267" s="4">
        <f t="shared" si="178"/>
        <v>1.8635160821437889E-3</v>
      </c>
      <c r="W1267">
        <f t="shared" si="179"/>
        <v>0</v>
      </c>
      <c r="X1267">
        <f t="shared" si="180"/>
        <v>1</v>
      </c>
      <c r="Y1267">
        <f t="shared" si="181"/>
        <v>0</v>
      </c>
    </row>
    <row r="1268" spans="1:25" x14ac:dyDescent="0.25">
      <c r="A1268" t="s">
        <v>1329</v>
      </c>
      <c r="B1268" s="1">
        <v>45717</v>
      </c>
      <c r="C1268" t="s">
        <v>36</v>
      </c>
      <c r="D1268" t="s">
        <v>39</v>
      </c>
      <c r="E1268" t="s">
        <v>61</v>
      </c>
      <c r="F1268" t="s">
        <v>66</v>
      </c>
      <c r="G1268">
        <v>2</v>
      </c>
      <c r="H1268">
        <v>4614.17</v>
      </c>
      <c r="I1268">
        <v>0.03</v>
      </c>
      <c r="J1268">
        <v>8951.49</v>
      </c>
      <c r="K1268" t="s">
        <v>46</v>
      </c>
      <c r="L1268" t="s">
        <v>34</v>
      </c>
      <c r="M1268" t="s">
        <v>21</v>
      </c>
      <c r="N1268" t="s">
        <v>22</v>
      </c>
      <c r="O1268">
        <f t="shared" si="173"/>
        <v>9228.34</v>
      </c>
      <c r="P1268">
        <f t="shared" si="174"/>
        <v>8951.4897999999994</v>
      </c>
      <c r="Q1268">
        <f t="shared" si="175"/>
        <v>1802015.0199999986</v>
      </c>
      <c r="T1268">
        <f t="shared" si="176"/>
        <v>6557.4564173228364</v>
      </c>
      <c r="U1268">
        <f t="shared" si="177"/>
        <v>276.85020000000077</v>
      </c>
      <c r="V1268" s="4">
        <f t="shared" si="178"/>
        <v>6.501711033620347E-4</v>
      </c>
      <c r="W1268">
        <f t="shared" si="179"/>
        <v>1</v>
      </c>
      <c r="X1268">
        <f t="shared" si="180"/>
        <v>0</v>
      </c>
      <c r="Y1268">
        <f t="shared" si="181"/>
        <v>0</v>
      </c>
    </row>
    <row r="1269" spans="1:25" x14ac:dyDescent="0.25">
      <c r="A1269" t="s">
        <v>1330</v>
      </c>
      <c r="B1269" s="1">
        <v>45827</v>
      </c>
      <c r="C1269" t="s">
        <v>52</v>
      </c>
      <c r="D1269" t="s">
        <v>16</v>
      </c>
      <c r="E1269" t="s">
        <v>17</v>
      </c>
      <c r="F1269" t="s">
        <v>32</v>
      </c>
      <c r="G1269">
        <v>2</v>
      </c>
      <c r="H1269">
        <v>2785.14</v>
      </c>
      <c r="I1269">
        <v>0.17</v>
      </c>
      <c r="J1269">
        <v>4623.33</v>
      </c>
      <c r="K1269" t="s">
        <v>41</v>
      </c>
      <c r="L1269" t="s">
        <v>20</v>
      </c>
      <c r="M1269" t="s">
        <v>30</v>
      </c>
      <c r="N1269" t="s">
        <v>22</v>
      </c>
      <c r="O1269">
        <f t="shared" si="173"/>
        <v>5570.28</v>
      </c>
      <c r="P1269">
        <f t="shared" si="174"/>
        <v>4623.3323999999993</v>
      </c>
      <c r="Q1269">
        <f t="shared" si="175"/>
        <v>2058812.7634000003</v>
      </c>
      <c r="T1269">
        <f t="shared" si="176"/>
        <v>6400.6183730158691</v>
      </c>
      <c r="U1269">
        <f t="shared" si="177"/>
        <v>946.94760000000042</v>
      </c>
      <c r="V1269" s="4">
        <f t="shared" si="178"/>
        <v>6.1038224290340896E-3</v>
      </c>
      <c r="W1269">
        <f t="shared" si="179"/>
        <v>1</v>
      </c>
      <c r="X1269">
        <f t="shared" si="180"/>
        <v>0</v>
      </c>
      <c r="Y1269">
        <f t="shared" si="181"/>
        <v>0</v>
      </c>
    </row>
    <row r="1270" spans="1:25" x14ac:dyDescent="0.25">
      <c r="A1270" t="s">
        <v>1331</v>
      </c>
      <c r="B1270" s="1">
        <v>45774</v>
      </c>
      <c r="C1270" t="s">
        <v>52</v>
      </c>
      <c r="D1270" t="s">
        <v>25</v>
      </c>
      <c r="E1270" t="s">
        <v>61</v>
      </c>
      <c r="F1270" t="s">
        <v>75</v>
      </c>
      <c r="G1270">
        <v>2</v>
      </c>
      <c r="H1270">
        <v>812.35</v>
      </c>
      <c r="I1270">
        <v>7.0000000000000007E-2</v>
      </c>
      <c r="J1270">
        <v>1510.97</v>
      </c>
      <c r="K1270" t="s">
        <v>41</v>
      </c>
      <c r="L1270" t="s">
        <v>29</v>
      </c>
      <c r="M1270" t="s">
        <v>54</v>
      </c>
      <c r="N1270" t="s">
        <v>88</v>
      </c>
      <c r="O1270">
        <f t="shared" si="173"/>
        <v>1624.7</v>
      </c>
      <c r="P1270">
        <f t="shared" si="174"/>
        <v>1510.971</v>
      </c>
      <c r="Q1270">
        <f t="shared" si="175"/>
        <v>1802015.0199999986</v>
      </c>
      <c r="T1270">
        <f t="shared" si="176"/>
        <v>7014.593770491806</v>
      </c>
      <c r="U1270">
        <f t="shared" si="177"/>
        <v>113.72900000000004</v>
      </c>
      <c r="V1270" s="4">
        <f t="shared" si="178"/>
        <v>8.6169754416199913E-3</v>
      </c>
      <c r="W1270">
        <f t="shared" si="179"/>
        <v>0</v>
      </c>
      <c r="X1270">
        <f t="shared" si="180"/>
        <v>0</v>
      </c>
      <c r="Y1270">
        <f t="shared" si="181"/>
        <v>1</v>
      </c>
    </row>
    <row r="1271" spans="1:25" x14ac:dyDescent="0.25">
      <c r="A1271" t="s">
        <v>1332</v>
      </c>
      <c r="B1271" s="1">
        <v>45743</v>
      </c>
      <c r="C1271" t="s">
        <v>48</v>
      </c>
      <c r="D1271" t="s">
        <v>39</v>
      </c>
      <c r="E1271" t="s">
        <v>49</v>
      </c>
      <c r="F1271" t="s">
        <v>73</v>
      </c>
      <c r="G1271">
        <v>5</v>
      </c>
      <c r="H1271">
        <v>2058.12</v>
      </c>
      <c r="I1271">
        <v>0.14000000000000001</v>
      </c>
      <c r="J1271">
        <v>8849.92</v>
      </c>
      <c r="K1271" t="s">
        <v>19</v>
      </c>
      <c r="L1271" t="s">
        <v>29</v>
      </c>
      <c r="M1271" t="s">
        <v>30</v>
      </c>
      <c r="N1271" t="s">
        <v>22</v>
      </c>
      <c r="O1271">
        <f t="shared" si="173"/>
        <v>10290.599999999999</v>
      </c>
      <c r="P1271">
        <f t="shared" si="174"/>
        <v>8849.9159999999993</v>
      </c>
      <c r="Q1271">
        <f t="shared" si="175"/>
        <v>1954015.6870999979</v>
      </c>
      <c r="T1271">
        <f t="shared" si="176"/>
        <v>7014.593770491806</v>
      </c>
      <c r="U1271">
        <f t="shared" si="177"/>
        <v>1440.6839999999993</v>
      </c>
      <c r="V1271" s="4">
        <f t="shared" si="178"/>
        <v>6.8023244514411225E-3</v>
      </c>
      <c r="W1271">
        <f t="shared" si="179"/>
        <v>1</v>
      </c>
      <c r="X1271">
        <f t="shared" si="180"/>
        <v>0</v>
      </c>
      <c r="Y1271">
        <f t="shared" si="181"/>
        <v>0</v>
      </c>
    </row>
    <row r="1272" spans="1:25" x14ac:dyDescent="0.25">
      <c r="A1272" t="s">
        <v>1333</v>
      </c>
      <c r="B1272" s="1">
        <v>45719</v>
      </c>
      <c r="C1272" t="s">
        <v>48</v>
      </c>
      <c r="D1272" t="s">
        <v>43</v>
      </c>
      <c r="E1272" t="s">
        <v>99</v>
      </c>
      <c r="F1272" t="s">
        <v>111</v>
      </c>
      <c r="G1272">
        <v>2</v>
      </c>
      <c r="H1272">
        <v>1668.76</v>
      </c>
      <c r="I1272">
        <v>0.09</v>
      </c>
      <c r="J1272">
        <v>3037.14</v>
      </c>
      <c r="K1272" t="s">
        <v>46</v>
      </c>
      <c r="L1272" t="s">
        <v>34</v>
      </c>
      <c r="M1272" t="s">
        <v>21</v>
      </c>
      <c r="N1272" t="s">
        <v>22</v>
      </c>
      <c r="O1272">
        <f t="shared" si="173"/>
        <v>3337.52</v>
      </c>
      <c r="P1272">
        <f t="shared" si="174"/>
        <v>3037.1432</v>
      </c>
      <c r="Q1272">
        <f t="shared" si="175"/>
        <v>2189601.9989000014</v>
      </c>
      <c r="T1272">
        <f t="shared" si="176"/>
        <v>6557.4564173228364</v>
      </c>
      <c r="U1272">
        <f t="shared" si="177"/>
        <v>300.3768</v>
      </c>
      <c r="V1272" s="4">
        <f t="shared" si="178"/>
        <v>5.3932261080083411E-3</v>
      </c>
      <c r="W1272">
        <f t="shared" si="179"/>
        <v>1</v>
      </c>
      <c r="X1272">
        <f t="shared" si="180"/>
        <v>0</v>
      </c>
      <c r="Y1272">
        <f t="shared" si="181"/>
        <v>0</v>
      </c>
    </row>
    <row r="1273" spans="1:25" x14ac:dyDescent="0.25">
      <c r="A1273" t="s">
        <v>1334</v>
      </c>
      <c r="B1273" s="1">
        <v>45770</v>
      </c>
      <c r="C1273" t="s">
        <v>24</v>
      </c>
      <c r="D1273" t="s">
        <v>43</v>
      </c>
      <c r="E1273" t="s">
        <v>61</v>
      </c>
      <c r="F1273" t="s">
        <v>75</v>
      </c>
      <c r="G1273">
        <v>4</v>
      </c>
      <c r="H1273">
        <v>2723.26</v>
      </c>
      <c r="I1273">
        <v>0.03</v>
      </c>
      <c r="J1273">
        <v>10566.25</v>
      </c>
      <c r="K1273" t="s">
        <v>33</v>
      </c>
      <c r="L1273" t="s">
        <v>29</v>
      </c>
      <c r="M1273" t="s">
        <v>21</v>
      </c>
      <c r="N1273" t="s">
        <v>22</v>
      </c>
      <c r="O1273">
        <f t="shared" si="173"/>
        <v>10893.04</v>
      </c>
      <c r="P1273">
        <f t="shared" si="174"/>
        <v>10566.248800000001</v>
      </c>
      <c r="Q1273">
        <f t="shared" si="175"/>
        <v>1802015.0199999986</v>
      </c>
      <c r="T1273">
        <f t="shared" si="176"/>
        <v>7014.593770491806</v>
      </c>
      <c r="U1273">
        <f t="shared" si="177"/>
        <v>326.79119999999966</v>
      </c>
      <c r="V1273" s="4">
        <f t="shared" si="178"/>
        <v>1.1016208514794768E-3</v>
      </c>
      <c r="W1273">
        <f t="shared" si="179"/>
        <v>1</v>
      </c>
      <c r="X1273">
        <f t="shared" si="180"/>
        <v>0</v>
      </c>
      <c r="Y1273">
        <f t="shared" si="181"/>
        <v>0</v>
      </c>
    </row>
    <row r="1274" spans="1:25" x14ac:dyDescent="0.25">
      <c r="A1274" t="s">
        <v>1335</v>
      </c>
      <c r="B1274" s="1">
        <v>45780</v>
      </c>
      <c r="C1274" t="s">
        <v>48</v>
      </c>
      <c r="D1274" t="s">
        <v>25</v>
      </c>
      <c r="E1274" t="s">
        <v>27</v>
      </c>
      <c r="F1274" t="s">
        <v>68</v>
      </c>
      <c r="G1274">
        <v>1</v>
      </c>
      <c r="H1274">
        <v>2355.17</v>
      </c>
      <c r="I1274">
        <v>0.11</v>
      </c>
      <c r="J1274">
        <v>2096.1</v>
      </c>
      <c r="K1274" t="s">
        <v>46</v>
      </c>
      <c r="L1274" t="s">
        <v>29</v>
      </c>
      <c r="M1274" t="s">
        <v>21</v>
      </c>
      <c r="N1274" t="s">
        <v>22</v>
      </c>
      <c r="O1274">
        <f t="shared" si="173"/>
        <v>2355.17</v>
      </c>
      <c r="P1274">
        <f t="shared" si="174"/>
        <v>2096.1013000000003</v>
      </c>
      <c r="Q1274">
        <f t="shared" si="175"/>
        <v>1975775.7839999988</v>
      </c>
      <c r="T1274">
        <f t="shared" si="176"/>
        <v>7014.593770491806</v>
      </c>
      <c r="U1274">
        <f t="shared" si="177"/>
        <v>259.06869999999981</v>
      </c>
      <c r="V1274" s="4">
        <f t="shared" si="178"/>
        <v>4.670575797076219E-3</v>
      </c>
      <c r="W1274">
        <f t="shared" si="179"/>
        <v>1</v>
      </c>
      <c r="X1274">
        <f t="shared" si="180"/>
        <v>0</v>
      </c>
      <c r="Y1274">
        <f t="shared" si="181"/>
        <v>0</v>
      </c>
    </row>
    <row r="1275" spans="1:25" x14ac:dyDescent="0.25">
      <c r="A1275" t="s">
        <v>1336</v>
      </c>
      <c r="B1275" s="1">
        <v>45671</v>
      </c>
      <c r="C1275" t="s">
        <v>36</v>
      </c>
      <c r="D1275" t="s">
        <v>43</v>
      </c>
      <c r="E1275" t="s">
        <v>61</v>
      </c>
      <c r="F1275" t="s">
        <v>62</v>
      </c>
      <c r="G1275">
        <v>1</v>
      </c>
      <c r="H1275">
        <v>4489.62</v>
      </c>
      <c r="I1275">
        <v>0.12</v>
      </c>
      <c r="J1275">
        <v>3950.87</v>
      </c>
      <c r="K1275" t="s">
        <v>41</v>
      </c>
      <c r="L1275" t="s">
        <v>29</v>
      </c>
      <c r="M1275" t="s">
        <v>21</v>
      </c>
      <c r="N1275" t="s">
        <v>22</v>
      </c>
      <c r="O1275">
        <f t="shared" si="173"/>
        <v>4489.62</v>
      </c>
      <c r="P1275">
        <f t="shared" si="174"/>
        <v>3950.8656000000001</v>
      </c>
      <c r="Q1275">
        <f t="shared" si="175"/>
        <v>1802015.0199999986</v>
      </c>
      <c r="T1275">
        <f t="shared" si="176"/>
        <v>7014.593770491806</v>
      </c>
      <c r="U1275">
        <f t="shared" si="177"/>
        <v>538.75439999999981</v>
      </c>
      <c r="V1275" s="4">
        <f t="shared" si="178"/>
        <v>2.6728319991446937E-3</v>
      </c>
      <c r="W1275">
        <f t="shared" si="179"/>
        <v>1</v>
      </c>
      <c r="X1275">
        <f t="shared" si="180"/>
        <v>0</v>
      </c>
      <c r="Y1275">
        <f t="shared" si="181"/>
        <v>0</v>
      </c>
    </row>
    <row r="1276" spans="1:25" x14ac:dyDescent="0.25">
      <c r="A1276" t="s">
        <v>1337</v>
      </c>
      <c r="B1276" s="1">
        <v>45778</v>
      </c>
      <c r="C1276" t="s">
        <v>15</v>
      </c>
      <c r="D1276" t="s">
        <v>43</v>
      </c>
      <c r="E1276" t="s">
        <v>99</v>
      </c>
      <c r="F1276" t="s">
        <v>120</v>
      </c>
      <c r="G1276">
        <v>1</v>
      </c>
      <c r="H1276">
        <v>3596.7</v>
      </c>
      <c r="I1276">
        <v>0.12</v>
      </c>
      <c r="J1276">
        <v>3165.1</v>
      </c>
      <c r="K1276" t="s">
        <v>33</v>
      </c>
      <c r="L1276" t="s">
        <v>34</v>
      </c>
      <c r="M1276" t="s">
        <v>21</v>
      </c>
      <c r="N1276" t="s">
        <v>59</v>
      </c>
      <c r="O1276">
        <f t="shared" si="173"/>
        <v>3596.7</v>
      </c>
      <c r="P1276">
        <f t="shared" si="174"/>
        <v>3165.096</v>
      </c>
      <c r="Q1276">
        <f t="shared" si="175"/>
        <v>2189601.9989000014</v>
      </c>
      <c r="T1276">
        <f t="shared" si="176"/>
        <v>6557.4564173228364</v>
      </c>
      <c r="U1276">
        <f t="shared" si="177"/>
        <v>431.60399999999981</v>
      </c>
      <c r="V1276" s="4">
        <f t="shared" si="178"/>
        <v>3.3363916923846858E-3</v>
      </c>
      <c r="W1276">
        <f t="shared" si="179"/>
        <v>0</v>
      </c>
      <c r="X1276">
        <f t="shared" si="180"/>
        <v>0</v>
      </c>
      <c r="Y1276">
        <f t="shared" si="181"/>
        <v>0</v>
      </c>
    </row>
    <row r="1277" spans="1:25" x14ac:dyDescent="0.25">
      <c r="A1277" t="s">
        <v>1338</v>
      </c>
      <c r="B1277" s="1">
        <v>45803</v>
      </c>
      <c r="C1277" t="s">
        <v>15</v>
      </c>
      <c r="D1277" t="s">
        <v>25</v>
      </c>
      <c r="E1277" t="s">
        <v>61</v>
      </c>
      <c r="F1277" t="s">
        <v>92</v>
      </c>
      <c r="G1277">
        <v>3</v>
      </c>
      <c r="H1277">
        <v>1719.61</v>
      </c>
      <c r="I1277">
        <v>0.14000000000000001</v>
      </c>
      <c r="J1277">
        <v>4436.59</v>
      </c>
      <c r="K1277" t="s">
        <v>33</v>
      </c>
      <c r="L1277" t="s">
        <v>29</v>
      </c>
      <c r="M1277" t="s">
        <v>21</v>
      </c>
      <c r="N1277" t="s">
        <v>22</v>
      </c>
      <c r="O1277">
        <f t="shared" si="173"/>
        <v>5158.83</v>
      </c>
      <c r="P1277">
        <f t="shared" si="174"/>
        <v>4436.5937999999996</v>
      </c>
      <c r="Q1277">
        <f t="shared" si="175"/>
        <v>1802015.0199999986</v>
      </c>
      <c r="T1277">
        <f t="shared" si="176"/>
        <v>7014.593770491806</v>
      </c>
      <c r="U1277">
        <f t="shared" si="177"/>
        <v>722.23620000000028</v>
      </c>
      <c r="V1277" s="4">
        <f t="shared" si="178"/>
        <v>8.1413808945051507E-3</v>
      </c>
      <c r="W1277">
        <f t="shared" si="179"/>
        <v>1</v>
      </c>
      <c r="X1277">
        <f t="shared" si="180"/>
        <v>0</v>
      </c>
      <c r="Y1277">
        <f t="shared" si="181"/>
        <v>0</v>
      </c>
    </row>
    <row r="1278" spans="1:25" x14ac:dyDescent="0.25">
      <c r="A1278" t="s">
        <v>1339</v>
      </c>
      <c r="B1278" s="1">
        <v>45679</v>
      </c>
      <c r="C1278" t="s">
        <v>24</v>
      </c>
      <c r="D1278" t="s">
        <v>16</v>
      </c>
      <c r="E1278" t="s">
        <v>27</v>
      </c>
      <c r="F1278" t="s">
        <v>28</v>
      </c>
      <c r="G1278">
        <v>3</v>
      </c>
      <c r="H1278">
        <v>2978.49</v>
      </c>
      <c r="I1278">
        <v>0.19</v>
      </c>
      <c r="J1278">
        <v>7237.73</v>
      </c>
      <c r="K1278" t="s">
        <v>33</v>
      </c>
      <c r="L1278" t="s">
        <v>20</v>
      </c>
      <c r="M1278" t="s">
        <v>54</v>
      </c>
      <c r="N1278" t="s">
        <v>22</v>
      </c>
      <c r="O1278">
        <f t="shared" si="173"/>
        <v>8935.4699999999993</v>
      </c>
      <c r="P1278">
        <f t="shared" si="174"/>
        <v>7237.7307000000001</v>
      </c>
      <c r="Q1278">
        <f t="shared" si="175"/>
        <v>1975775.7839999988</v>
      </c>
      <c r="T1278">
        <f t="shared" si="176"/>
        <v>6400.6183730158691</v>
      </c>
      <c r="U1278">
        <f t="shared" si="177"/>
        <v>1697.7392999999993</v>
      </c>
      <c r="V1278" s="4">
        <f t="shared" si="178"/>
        <v>6.3790712743705714E-3</v>
      </c>
      <c r="W1278">
        <f t="shared" si="179"/>
        <v>1</v>
      </c>
      <c r="X1278">
        <f t="shared" si="180"/>
        <v>0</v>
      </c>
      <c r="Y1278">
        <f t="shared" si="181"/>
        <v>0</v>
      </c>
    </row>
    <row r="1279" spans="1:25" x14ac:dyDescent="0.25">
      <c r="A1279" t="s">
        <v>1340</v>
      </c>
      <c r="B1279" s="1">
        <v>45808</v>
      </c>
      <c r="C1279" t="s">
        <v>52</v>
      </c>
      <c r="D1279" t="s">
        <v>16</v>
      </c>
      <c r="E1279" t="s">
        <v>61</v>
      </c>
      <c r="F1279" t="s">
        <v>75</v>
      </c>
      <c r="G1279">
        <v>2</v>
      </c>
      <c r="H1279">
        <v>244.49</v>
      </c>
      <c r="I1279">
        <v>0.23</v>
      </c>
      <c r="J1279">
        <v>376.51</v>
      </c>
      <c r="K1279" t="s">
        <v>33</v>
      </c>
      <c r="L1279" t="s">
        <v>20</v>
      </c>
      <c r="M1279" t="s">
        <v>21</v>
      </c>
      <c r="N1279" t="s">
        <v>22</v>
      </c>
      <c r="O1279">
        <f t="shared" si="173"/>
        <v>488.98</v>
      </c>
      <c r="P1279">
        <f t="shared" si="174"/>
        <v>376.51460000000003</v>
      </c>
      <c r="Q1279">
        <f t="shared" si="175"/>
        <v>1802015.0199999986</v>
      </c>
      <c r="T1279">
        <f t="shared" si="176"/>
        <v>6400.6183730158691</v>
      </c>
      <c r="U1279">
        <f t="shared" si="177"/>
        <v>112.46539999999999</v>
      </c>
      <c r="V1279" s="4">
        <f t="shared" si="178"/>
        <v>9.4073377234242708E-2</v>
      </c>
      <c r="W1279">
        <f t="shared" si="179"/>
        <v>1</v>
      </c>
      <c r="X1279">
        <f t="shared" si="180"/>
        <v>0</v>
      </c>
      <c r="Y1279">
        <f t="shared" si="181"/>
        <v>0</v>
      </c>
    </row>
    <row r="1280" spans="1:25" x14ac:dyDescent="0.25">
      <c r="A1280" t="s">
        <v>1341</v>
      </c>
      <c r="B1280" s="1">
        <v>45700</v>
      </c>
      <c r="C1280" t="s">
        <v>36</v>
      </c>
      <c r="D1280" t="s">
        <v>43</v>
      </c>
      <c r="E1280" t="s">
        <v>17</v>
      </c>
      <c r="F1280" t="s">
        <v>40</v>
      </c>
      <c r="G1280">
        <v>4</v>
      </c>
      <c r="H1280">
        <v>3512.43</v>
      </c>
      <c r="I1280">
        <v>0.03</v>
      </c>
      <c r="J1280">
        <v>13628.23</v>
      </c>
      <c r="K1280" t="s">
        <v>41</v>
      </c>
      <c r="L1280" t="s">
        <v>34</v>
      </c>
      <c r="M1280" t="s">
        <v>30</v>
      </c>
      <c r="N1280" t="s">
        <v>22</v>
      </c>
      <c r="O1280">
        <f t="shared" si="173"/>
        <v>14049.72</v>
      </c>
      <c r="P1280">
        <f t="shared" si="174"/>
        <v>13628.228399999998</v>
      </c>
      <c r="Q1280">
        <f t="shared" si="175"/>
        <v>2058812.7634000003</v>
      </c>
      <c r="T1280">
        <f t="shared" si="176"/>
        <v>6557.4564173228364</v>
      </c>
      <c r="U1280">
        <f t="shared" si="177"/>
        <v>421.4916000000012</v>
      </c>
      <c r="V1280" s="4">
        <f t="shared" si="178"/>
        <v>8.5410954809063812E-4</v>
      </c>
      <c r="W1280">
        <f t="shared" si="179"/>
        <v>1</v>
      </c>
      <c r="X1280">
        <f t="shared" si="180"/>
        <v>0</v>
      </c>
      <c r="Y1280">
        <f t="shared" si="181"/>
        <v>0</v>
      </c>
    </row>
    <row r="1281" spans="1:25" x14ac:dyDescent="0.25">
      <c r="A1281" t="s">
        <v>1342</v>
      </c>
      <c r="B1281" s="1">
        <v>45781</v>
      </c>
      <c r="C1281" t="s">
        <v>48</v>
      </c>
      <c r="D1281" t="s">
        <v>39</v>
      </c>
      <c r="E1281" t="s">
        <v>99</v>
      </c>
      <c r="F1281" t="s">
        <v>100</v>
      </c>
      <c r="G1281">
        <v>1</v>
      </c>
      <c r="H1281">
        <v>1004.38</v>
      </c>
      <c r="I1281">
        <v>0.1</v>
      </c>
      <c r="J1281">
        <v>903.94</v>
      </c>
      <c r="K1281" t="s">
        <v>46</v>
      </c>
      <c r="L1281" t="s">
        <v>34</v>
      </c>
      <c r="M1281" t="s">
        <v>54</v>
      </c>
      <c r="N1281" t="s">
        <v>59</v>
      </c>
      <c r="O1281">
        <f t="shared" si="173"/>
        <v>1004.38</v>
      </c>
      <c r="P1281">
        <f t="shared" si="174"/>
        <v>903.94200000000001</v>
      </c>
      <c r="Q1281">
        <f t="shared" si="175"/>
        <v>2189601.9989000014</v>
      </c>
      <c r="T1281">
        <f t="shared" si="176"/>
        <v>6557.4564173228364</v>
      </c>
      <c r="U1281">
        <f t="shared" si="177"/>
        <v>100.43799999999999</v>
      </c>
      <c r="V1281" s="4">
        <f t="shared" si="178"/>
        <v>9.9563910073876428E-3</v>
      </c>
      <c r="W1281">
        <f t="shared" si="179"/>
        <v>0</v>
      </c>
      <c r="X1281">
        <f t="shared" si="180"/>
        <v>0</v>
      </c>
      <c r="Y1281">
        <f t="shared" si="181"/>
        <v>0</v>
      </c>
    </row>
    <row r="1282" spans="1:25" x14ac:dyDescent="0.25">
      <c r="A1282" t="s">
        <v>1343</v>
      </c>
      <c r="B1282" s="1">
        <v>45700</v>
      </c>
      <c r="C1282" t="s">
        <v>48</v>
      </c>
      <c r="D1282" t="s">
        <v>16</v>
      </c>
      <c r="E1282" t="s">
        <v>17</v>
      </c>
      <c r="F1282" t="s">
        <v>32</v>
      </c>
      <c r="G1282">
        <v>3</v>
      </c>
      <c r="H1282">
        <v>199.96</v>
      </c>
      <c r="I1282">
        <v>0.15</v>
      </c>
      <c r="J1282">
        <v>509.9</v>
      </c>
      <c r="K1282" t="s">
        <v>58</v>
      </c>
      <c r="L1282" t="s">
        <v>29</v>
      </c>
      <c r="M1282" t="s">
        <v>21</v>
      </c>
      <c r="N1282" t="s">
        <v>22</v>
      </c>
      <c r="O1282">
        <f t="shared" ref="O1282:O1345" si="182">G:G*H:H</f>
        <v>599.88</v>
      </c>
      <c r="P1282">
        <f t="shared" ref="P1282:P1345" si="183">O:O*(1-I:I)</f>
        <v>509.89799999999997</v>
      </c>
      <c r="Q1282">
        <f t="shared" ref="Q1282:Q1345" si="184">SUMIF(E:E,E1282,P:P)</f>
        <v>2058812.7634000003</v>
      </c>
      <c r="T1282">
        <f t="shared" ref="T1282:T1345" si="185">AVERAGEIF(L:L,L1282,J:J)</f>
        <v>7014.593770491806</v>
      </c>
      <c r="U1282">
        <f t="shared" ref="U1282:U1345" si="186">O1282-P1282</f>
        <v>89.982000000000028</v>
      </c>
      <c r="V1282" s="4">
        <f t="shared" si="178"/>
        <v>7.5015003000600114E-2</v>
      </c>
      <c r="W1282">
        <f t="shared" si="179"/>
        <v>1</v>
      </c>
      <c r="X1282">
        <f t="shared" si="180"/>
        <v>0</v>
      </c>
      <c r="Y1282">
        <f t="shared" si="181"/>
        <v>0</v>
      </c>
    </row>
    <row r="1283" spans="1:25" x14ac:dyDescent="0.25">
      <c r="A1283" t="s">
        <v>1344</v>
      </c>
      <c r="B1283" s="1">
        <v>45711</v>
      </c>
      <c r="C1283" t="s">
        <v>24</v>
      </c>
      <c r="D1283" t="s">
        <v>39</v>
      </c>
      <c r="E1283" t="s">
        <v>17</v>
      </c>
      <c r="F1283" t="s">
        <v>44</v>
      </c>
      <c r="G1283">
        <v>1</v>
      </c>
      <c r="H1283">
        <v>1701.61</v>
      </c>
      <c r="I1283">
        <v>0.08</v>
      </c>
      <c r="J1283">
        <v>1565.48</v>
      </c>
      <c r="K1283" t="s">
        <v>33</v>
      </c>
      <c r="L1283" t="s">
        <v>20</v>
      </c>
      <c r="M1283" t="s">
        <v>21</v>
      </c>
      <c r="N1283" t="s">
        <v>37</v>
      </c>
      <c r="O1283">
        <f t="shared" si="182"/>
        <v>1701.61</v>
      </c>
      <c r="P1283">
        <f t="shared" si="183"/>
        <v>1565.4811999999999</v>
      </c>
      <c r="Q1283">
        <f t="shared" si="184"/>
        <v>2058812.7634000003</v>
      </c>
      <c r="T1283">
        <f t="shared" si="185"/>
        <v>6400.6183730158691</v>
      </c>
      <c r="U1283">
        <f t="shared" si="186"/>
        <v>136.12879999999996</v>
      </c>
      <c r="V1283" s="4">
        <f t="shared" ref="V1283:V1346" si="187">I1283/H1283*100</f>
        <v>4.701429822344721E-3</v>
      </c>
      <c r="W1283">
        <f t="shared" ref="W1283:W1346" si="188">IF(N1283="Delivered",1,0)</f>
        <v>0</v>
      </c>
      <c r="X1283">
        <f t="shared" ref="X1283:X1346" si="189">IF(N1283="Returned",1,0)</f>
        <v>1</v>
      </c>
      <c r="Y1283">
        <f t="shared" ref="Y1283:Y1346" si="190">IF(N1283="Cancelled",1,0)</f>
        <v>0</v>
      </c>
    </row>
    <row r="1284" spans="1:25" x14ac:dyDescent="0.25">
      <c r="A1284" t="s">
        <v>1345</v>
      </c>
      <c r="B1284" s="1">
        <v>45788</v>
      </c>
      <c r="C1284" t="s">
        <v>36</v>
      </c>
      <c r="D1284" t="s">
        <v>43</v>
      </c>
      <c r="E1284" t="s">
        <v>61</v>
      </c>
      <c r="F1284" t="s">
        <v>75</v>
      </c>
      <c r="G1284">
        <v>5</v>
      </c>
      <c r="H1284">
        <v>1170.03</v>
      </c>
      <c r="I1284">
        <v>0.09</v>
      </c>
      <c r="J1284">
        <v>5323.64</v>
      </c>
      <c r="K1284" t="s">
        <v>41</v>
      </c>
      <c r="L1284" t="s">
        <v>20</v>
      </c>
      <c r="M1284" t="s">
        <v>21</v>
      </c>
      <c r="N1284" t="s">
        <v>22</v>
      </c>
      <c r="O1284">
        <f t="shared" si="182"/>
        <v>5850.15</v>
      </c>
      <c r="P1284">
        <f t="shared" si="183"/>
        <v>5323.6364999999996</v>
      </c>
      <c r="Q1284">
        <f t="shared" si="184"/>
        <v>1802015.0199999986</v>
      </c>
      <c r="T1284">
        <f t="shared" si="185"/>
        <v>6400.6183730158691</v>
      </c>
      <c r="U1284">
        <f t="shared" si="186"/>
        <v>526.51350000000002</v>
      </c>
      <c r="V1284" s="4">
        <f t="shared" si="187"/>
        <v>7.6921104587061879E-3</v>
      </c>
      <c r="W1284">
        <f t="shared" si="188"/>
        <v>1</v>
      </c>
      <c r="X1284">
        <f t="shared" si="189"/>
        <v>0</v>
      </c>
      <c r="Y1284">
        <f t="shared" si="190"/>
        <v>0</v>
      </c>
    </row>
    <row r="1285" spans="1:25" x14ac:dyDescent="0.25">
      <c r="A1285" t="s">
        <v>1346</v>
      </c>
      <c r="B1285" s="1">
        <v>45675</v>
      </c>
      <c r="C1285" t="s">
        <v>48</v>
      </c>
      <c r="D1285" t="s">
        <v>16</v>
      </c>
      <c r="E1285" t="s">
        <v>27</v>
      </c>
      <c r="F1285" t="s">
        <v>68</v>
      </c>
      <c r="G1285">
        <v>2</v>
      </c>
      <c r="H1285">
        <v>4090.37</v>
      </c>
      <c r="I1285">
        <v>0.11</v>
      </c>
      <c r="J1285">
        <v>7280.86</v>
      </c>
      <c r="K1285" t="s">
        <v>19</v>
      </c>
      <c r="L1285" t="s">
        <v>29</v>
      </c>
      <c r="M1285" t="s">
        <v>21</v>
      </c>
      <c r="N1285" t="s">
        <v>37</v>
      </c>
      <c r="O1285">
        <f t="shared" si="182"/>
        <v>8180.74</v>
      </c>
      <c r="P1285">
        <f t="shared" si="183"/>
        <v>7280.8585999999996</v>
      </c>
      <c r="Q1285">
        <f t="shared" si="184"/>
        <v>1975775.7839999988</v>
      </c>
      <c r="T1285">
        <f t="shared" si="185"/>
        <v>7014.593770491806</v>
      </c>
      <c r="U1285">
        <f t="shared" si="186"/>
        <v>899.88140000000021</v>
      </c>
      <c r="V1285" s="4">
        <f t="shared" si="187"/>
        <v>2.6892432713910967E-3</v>
      </c>
      <c r="W1285">
        <f t="shared" si="188"/>
        <v>0</v>
      </c>
      <c r="X1285">
        <f t="shared" si="189"/>
        <v>1</v>
      </c>
      <c r="Y1285">
        <f t="shared" si="190"/>
        <v>0</v>
      </c>
    </row>
    <row r="1286" spans="1:25" x14ac:dyDescent="0.25">
      <c r="A1286" t="s">
        <v>1347</v>
      </c>
      <c r="B1286" s="1">
        <v>45690</v>
      </c>
      <c r="C1286" t="s">
        <v>15</v>
      </c>
      <c r="D1286" t="s">
        <v>25</v>
      </c>
      <c r="E1286" t="s">
        <v>17</v>
      </c>
      <c r="F1286" t="s">
        <v>32</v>
      </c>
      <c r="G1286">
        <v>2</v>
      </c>
      <c r="H1286">
        <v>2991.52</v>
      </c>
      <c r="I1286">
        <v>0.04</v>
      </c>
      <c r="J1286">
        <v>5743.72</v>
      </c>
      <c r="K1286" t="s">
        <v>58</v>
      </c>
      <c r="L1286" t="s">
        <v>34</v>
      </c>
      <c r="M1286" t="s">
        <v>54</v>
      </c>
      <c r="N1286" t="s">
        <v>22</v>
      </c>
      <c r="O1286">
        <f t="shared" si="182"/>
        <v>5983.04</v>
      </c>
      <c r="P1286">
        <f t="shared" si="183"/>
        <v>5743.7183999999997</v>
      </c>
      <c r="Q1286">
        <f t="shared" si="184"/>
        <v>2058812.7634000003</v>
      </c>
      <c r="T1286">
        <f t="shared" si="185"/>
        <v>6557.4564173228364</v>
      </c>
      <c r="U1286">
        <f t="shared" si="186"/>
        <v>239.32160000000022</v>
      </c>
      <c r="V1286" s="4">
        <f t="shared" si="187"/>
        <v>1.337112905813767E-3</v>
      </c>
      <c r="W1286">
        <f t="shared" si="188"/>
        <v>1</v>
      </c>
      <c r="X1286">
        <f t="shared" si="189"/>
        <v>0</v>
      </c>
      <c r="Y1286">
        <f t="shared" si="190"/>
        <v>0</v>
      </c>
    </row>
    <row r="1287" spans="1:25" x14ac:dyDescent="0.25">
      <c r="A1287" t="s">
        <v>1348</v>
      </c>
      <c r="B1287" s="1">
        <v>45706</v>
      </c>
      <c r="C1287" t="s">
        <v>48</v>
      </c>
      <c r="D1287" t="s">
        <v>39</v>
      </c>
      <c r="E1287" t="s">
        <v>61</v>
      </c>
      <c r="F1287" t="s">
        <v>66</v>
      </c>
      <c r="G1287">
        <v>4</v>
      </c>
      <c r="H1287">
        <v>4725.6499999999996</v>
      </c>
      <c r="I1287">
        <v>0.17</v>
      </c>
      <c r="J1287">
        <v>15689.16</v>
      </c>
      <c r="K1287" t="s">
        <v>33</v>
      </c>
      <c r="L1287" t="s">
        <v>34</v>
      </c>
      <c r="M1287" t="s">
        <v>54</v>
      </c>
      <c r="N1287" t="s">
        <v>22</v>
      </c>
      <c r="O1287">
        <f t="shared" si="182"/>
        <v>18902.599999999999</v>
      </c>
      <c r="P1287">
        <f t="shared" si="183"/>
        <v>15689.157999999998</v>
      </c>
      <c r="Q1287">
        <f t="shared" si="184"/>
        <v>1802015.0199999986</v>
      </c>
      <c r="T1287">
        <f t="shared" si="185"/>
        <v>6557.4564173228364</v>
      </c>
      <c r="U1287">
        <f t="shared" si="186"/>
        <v>3213.4420000000009</v>
      </c>
      <c r="V1287" s="4">
        <f t="shared" si="187"/>
        <v>3.5973887190122004E-3</v>
      </c>
      <c r="W1287">
        <f t="shared" si="188"/>
        <v>1</v>
      </c>
      <c r="X1287">
        <f t="shared" si="189"/>
        <v>0</v>
      </c>
      <c r="Y1287">
        <f t="shared" si="190"/>
        <v>0</v>
      </c>
    </row>
    <row r="1288" spans="1:25" x14ac:dyDescent="0.25">
      <c r="A1288" t="s">
        <v>1349</v>
      </c>
      <c r="B1288" s="1">
        <v>45693</v>
      </c>
      <c r="C1288" t="s">
        <v>48</v>
      </c>
      <c r="D1288" t="s">
        <v>16</v>
      </c>
      <c r="E1288" t="s">
        <v>61</v>
      </c>
      <c r="F1288" t="s">
        <v>75</v>
      </c>
      <c r="G1288">
        <v>1</v>
      </c>
      <c r="H1288">
        <v>1855.77</v>
      </c>
      <c r="I1288">
        <v>0.23</v>
      </c>
      <c r="J1288">
        <v>1428.94</v>
      </c>
      <c r="K1288" t="s">
        <v>19</v>
      </c>
      <c r="L1288" t="s">
        <v>34</v>
      </c>
      <c r="M1288" t="s">
        <v>30</v>
      </c>
      <c r="N1288" t="s">
        <v>88</v>
      </c>
      <c r="O1288">
        <f t="shared" si="182"/>
        <v>1855.77</v>
      </c>
      <c r="P1288">
        <f t="shared" si="183"/>
        <v>1428.9429</v>
      </c>
      <c r="Q1288">
        <f t="shared" si="184"/>
        <v>1802015.0199999986</v>
      </c>
      <c r="T1288">
        <f t="shared" si="185"/>
        <v>6557.4564173228364</v>
      </c>
      <c r="U1288">
        <f t="shared" si="186"/>
        <v>426.82709999999997</v>
      </c>
      <c r="V1288" s="4">
        <f t="shared" si="187"/>
        <v>1.2393777246102695E-2</v>
      </c>
      <c r="W1288">
        <f t="shared" si="188"/>
        <v>0</v>
      </c>
      <c r="X1288">
        <f t="shared" si="189"/>
        <v>0</v>
      </c>
      <c r="Y1288">
        <f t="shared" si="190"/>
        <v>1</v>
      </c>
    </row>
    <row r="1289" spans="1:25" x14ac:dyDescent="0.25">
      <c r="A1289" t="s">
        <v>1350</v>
      </c>
      <c r="B1289" s="1">
        <v>45767</v>
      </c>
      <c r="C1289" t="s">
        <v>36</v>
      </c>
      <c r="D1289" t="s">
        <v>43</v>
      </c>
      <c r="E1289" t="s">
        <v>17</v>
      </c>
      <c r="F1289" t="s">
        <v>32</v>
      </c>
      <c r="G1289">
        <v>5</v>
      </c>
      <c r="H1289">
        <v>2656.2</v>
      </c>
      <c r="I1289">
        <v>0.19</v>
      </c>
      <c r="J1289">
        <v>10757.61</v>
      </c>
      <c r="K1289" t="s">
        <v>33</v>
      </c>
      <c r="L1289" t="s">
        <v>29</v>
      </c>
      <c r="M1289" t="s">
        <v>21</v>
      </c>
      <c r="N1289" t="s">
        <v>22</v>
      </c>
      <c r="O1289">
        <f t="shared" si="182"/>
        <v>13281</v>
      </c>
      <c r="P1289">
        <f t="shared" si="183"/>
        <v>10757.61</v>
      </c>
      <c r="Q1289">
        <f t="shared" si="184"/>
        <v>2058812.7634000003</v>
      </c>
      <c r="T1289">
        <f t="shared" si="185"/>
        <v>7014.593770491806</v>
      </c>
      <c r="U1289">
        <f t="shared" si="186"/>
        <v>2523.3899999999994</v>
      </c>
      <c r="V1289" s="4">
        <f t="shared" si="187"/>
        <v>7.1530758226037204E-3</v>
      </c>
      <c r="W1289">
        <f t="shared" si="188"/>
        <v>1</v>
      </c>
      <c r="X1289">
        <f t="shared" si="189"/>
        <v>0</v>
      </c>
      <c r="Y1289">
        <f t="shared" si="190"/>
        <v>0</v>
      </c>
    </row>
    <row r="1290" spans="1:25" x14ac:dyDescent="0.25">
      <c r="A1290" t="s">
        <v>1351</v>
      </c>
      <c r="B1290" s="1">
        <v>45674</v>
      </c>
      <c r="C1290" t="s">
        <v>52</v>
      </c>
      <c r="D1290" t="s">
        <v>16</v>
      </c>
      <c r="E1290" t="s">
        <v>61</v>
      </c>
      <c r="F1290" t="s">
        <v>92</v>
      </c>
      <c r="G1290">
        <v>4</v>
      </c>
      <c r="H1290">
        <v>2080.77</v>
      </c>
      <c r="I1290">
        <v>0.09</v>
      </c>
      <c r="J1290">
        <v>7574</v>
      </c>
      <c r="K1290" t="s">
        <v>46</v>
      </c>
      <c r="L1290" t="s">
        <v>29</v>
      </c>
      <c r="M1290" t="s">
        <v>30</v>
      </c>
      <c r="N1290" t="s">
        <v>22</v>
      </c>
      <c r="O1290">
        <f t="shared" si="182"/>
        <v>8323.08</v>
      </c>
      <c r="P1290">
        <f t="shared" si="183"/>
        <v>7574.0028000000002</v>
      </c>
      <c r="Q1290">
        <f t="shared" si="184"/>
        <v>1802015.0199999986</v>
      </c>
      <c r="T1290">
        <f t="shared" si="185"/>
        <v>7014.593770491806</v>
      </c>
      <c r="U1290">
        <f t="shared" si="186"/>
        <v>749.07719999999972</v>
      </c>
      <c r="V1290" s="4">
        <f t="shared" si="187"/>
        <v>4.3253218760362748E-3</v>
      </c>
      <c r="W1290">
        <f t="shared" si="188"/>
        <v>1</v>
      </c>
      <c r="X1290">
        <f t="shared" si="189"/>
        <v>0</v>
      </c>
      <c r="Y1290">
        <f t="shared" si="190"/>
        <v>0</v>
      </c>
    </row>
    <row r="1291" spans="1:25" x14ac:dyDescent="0.25">
      <c r="A1291" t="s">
        <v>1352</v>
      </c>
      <c r="B1291" s="1">
        <v>45690</v>
      </c>
      <c r="C1291" t="s">
        <v>36</v>
      </c>
      <c r="D1291" t="s">
        <v>16</v>
      </c>
      <c r="E1291" t="s">
        <v>99</v>
      </c>
      <c r="F1291" t="s">
        <v>115</v>
      </c>
      <c r="G1291">
        <v>4</v>
      </c>
      <c r="H1291">
        <v>4962.21</v>
      </c>
      <c r="I1291">
        <v>0.19</v>
      </c>
      <c r="J1291">
        <v>16077.56</v>
      </c>
      <c r="K1291" t="s">
        <v>41</v>
      </c>
      <c r="L1291" t="s">
        <v>34</v>
      </c>
      <c r="M1291" t="s">
        <v>21</v>
      </c>
      <c r="N1291" t="s">
        <v>22</v>
      </c>
      <c r="O1291">
        <f t="shared" si="182"/>
        <v>19848.84</v>
      </c>
      <c r="P1291">
        <f t="shared" si="183"/>
        <v>16077.5604</v>
      </c>
      <c r="Q1291">
        <f t="shared" si="184"/>
        <v>2189601.9989000014</v>
      </c>
      <c r="T1291">
        <f t="shared" si="185"/>
        <v>6557.4564173228364</v>
      </c>
      <c r="U1291">
        <f t="shared" si="186"/>
        <v>3771.2795999999998</v>
      </c>
      <c r="V1291" s="4">
        <f t="shared" si="187"/>
        <v>3.8289391218831932E-3</v>
      </c>
      <c r="W1291">
        <f t="shared" si="188"/>
        <v>1</v>
      </c>
      <c r="X1291">
        <f t="shared" si="189"/>
        <v>0</v>
      </c>
      <c r="Y1291">
        <f t="shared" si="190"/>
        <v>0</v>
      </c>
    </row>
    <row r="1292" spans="1:25" x14ac:dyDescent="0.25">
      <c r="A1292" t="s">
        <v>1353</v>
      </c>
      <c r="B1292" s="1">
        <v>45660</v>
      </c>
      <c r="C1292" t="s">
        <v>24</v>
      </c>
      <c r="D1292" t="s">
        <v>16</v>
      </c>
      <c r="E1292" t="s">
        <v>17</v>
      </c>
      <c r="F1292" t="s">
        <v>44</v>
      </c>
      <c r="G1292">
        <v>5</v>
      </c>
      <c r="H1292">
        <v>2759.66</v>
      </c>
      <c r="I1292">
        <v>0.16</v>
      </c>
      <c r="J1292">
        <v>11590.57</v>
      </c>
      <c r="K1292" t="s">
        <v>46</v>
      </c>
      <c r="L1292" t="s">
        <v>29</v>
      </c>
      <c r="M1292" t="s">
        <v>21</v>
      </c>
      <c r="N1292" t="s">
        <v>22</v>
      </c>
      <c r="O1292">
        <f t="shared" si="182"/>
        <v>13798.3</v>
      </c>
      <c r="P1292">
        <f t="shared" si="183"/>
        <v>11590.571999999998</v>
      </c>
      <c r="Q1292">
        <f t="shared" si="184"/>
        <v>2058812.7634000003</v>
      </c>
      <c r="T1292">
        <f t="shared" si="185"/>
        <v>7014.593770491806</v>
      </c>
      <c r="U1292">
        <f t="shared" si="186"/>
        <v>2207.728000000001</v>
      </c>
      <c r="V1292" s="4">
        <f t="shared" si="187"/>
        <v>5.7978156729452182E-3</v>
      </c>
      <c r="W1292">
        <f t="shared" si="188"/>
        <v>1</v>
      </c>
      <c r="X1292">
        <f t="shared" si="189"/>
        <v>0</v>
      </c>
      <c r="Y1292">
        <f t="shared" si="190"/>
        <v>0</v>
      </c>
    </row>
    <row r="1293" spans="1:25" x14ac:dyDescent="0.25">
      <c r="A1293" t="s">
        <v>1354</v>
      </c>
      <c r="B1293" s="1">
        <v>45739</v>
      </c>
      <c r="C1293" t="s">
        <v>48</v>
      </c>
      <c r="D1293" t="s">
        <v>43</v>
      </c>
      <c r="E1293" t="s">
        <v>17</v>
      </c>
      <c r="F1293" t="s">
        <v>32</v>
      </c>
      <c r="G1293">
        <v>5</v>
      </c>
      <c r="H1293">
        <v>356.93</v>
      </c>
      <c r="I1293">
        <v>0.21</v>
      </c>
      <c r="J1293">
        <v>1409.87</v>
      </c>
      <c r="K1293" t="s">
        <v>19</v>
      </c>
      <c r="L1293" t="s">
        <v>34</v>
      </c>
      <c r="M1293" t="s">
        <v>30</v>
      </c>
      <c r="N1293" t="s">
        <v>22</v>
      </c>
      <c r="O1293">
        <f t="shared" si="182"/>
        <v>1784.65</v>
      </c>
      <c r="P1293">
        <f t="shared" si="183"/>
        <v>1409.8735000000001</v>
      </c>
      <c r="Q1293">
        <f t="shared" si="184"/>
        <v>2058812.7634000003</v>
      </c>
      <c r="T1293">
        <f t="shared" si="185"/>
        <v>6557.4564173228364</v>
      </c>
      <c r="U1293">
        <f t="shared" si="186"/>
        <v>374.77649999999994</v>
      </c>
      <c r="V1293" s="4">
        <f t="shared" si="187"/>
        <v>5.883506569915669E-2</v>
      </c>
      <c r="W1293">
        <f t="shared" si="188"/>
        <v>1</v>
      </c>
      <c r="X1293">
        <f t="shared" si="189"/>
        <v>0</v>
      </c>
      <c r="Y1293">
        <f t="shared" si="190"/>
        <v>0</v>
      </c>
    </row>
    <row r="1294" spans="1:25" x14ac:dyDescent="0.25">
      <c r="A1294" t="s">
        <v>1355</v>
      </c>
      <c r="B1294" s="1">
        <v>45747</v>
      </c>
      <c r="C1294" t="s">
        <v>24</v>
      </c>
      <c r="D1294" t="s">
        <v>25</v>
      </c>
      <c r="E1294" t="s">
        <v>17</v>
      </c>
      <c r="F1294" t="s">
        <v>44</v>
      </c>
      <c r="G1294">
        <v>2</v>
      </c>
      <c r="H1294">
        <v>3590.81</v>
      </c>
      <c r="I1294">
        <v>0.02</v>
      </c>
      <c r="J1294">
        <v>7037.99</v>
      </c>
      <c r="K1294" t="s">
        <v>41</v>
      </c>
      <c r="L1294" t="s">
        <v>20</v>
      </c>
      <c r="M1294" t="s">
        <v>54</v>
      </c>
      <c r="N1294" t="s">
        <v>22</v>
      </c>
      <c r="O1294">
        <f t="shared" si="182"/>
        <v>7181.62</v>
      </c>
      <c r="P1294">
        <f t="shared" si="183"/>
        <v>7037.9875999999995</v>
      </c>
      <c r="Q1294">
        <f t="shared" si="184"/>
        <v>2058812.7634000003</v>
      </c>
      <c r="T1294">
        <f t="shared" si="185"/>
        <v>6400.6183730158691</v>
      </c>
      <c r="U1294">
        <f t="shared" si="186"/>
        <v>143.63240000000042</v>
      </c>
      <c r="V1294" s="4">
        <f t="shared" si="187"/>
        <v>5.5697739507242102E-4</v>
      </c>
      <c r="W1294">
        <f t="shared" si="188"/>
        <v>1</v>
      </c>
      <c r="X1294">
        <f t="shared" si="189"/>
        <v>0</v>
      </c>
      <c r="Y1294">
        <f t="shared" si="190"/>
        <v>0</v>
      </c>
    </row>
    <row r="1295" spans="1:25" x14ac:dyDescent="0.25">
      <c r="A1295" t="s">
        <v>1356</v>
      </c>
      <c r="B1295" s="1">
        <v>45793</v>
      </c>
      <c r="C1295" t="s">
        <v>24</v>
      </c>
      <c r="D1295" t="s">
        <v>39</v>
      </c>
      <c r="E1295" t="s">
        <v>27</v>
      </c>
      <c r="F1295" t="s">
        <v>79</v>
      </c>
      <c r="G1295">
        <v>1</v>
      </c>
      <c r="H1295">
        <v>4629.13</v>
      </c>
      <c r="I1295">
        <v>0</v>
      </c>
      <c r="J1295">
        <v>4629.13</v>
      </c>
      <c r="K1295" t="s">
        <v>41</v>
      </c>
      <c r="L1295" t="s">
        <v>20</v>
      </c>
      <c r="M1295" t="s">
        <v>54</v>
      </c>
      <c r="N1295" t="s">
        <v>59</v>
      </c>
      <c r="O1295">
        <f t="shared" si="182"/>
        <v>4629.13</v>
      </c>
      <c r="P1295">
        <f t="shared" si="183"/>
        <v>4629.13</v>
      </c>
      <c r="Q1295">
        <f t="shared" si="184"/>
        <v>1975775.7839999988</v>
      </c>
      <c r="T1295">
        <f t="shared" si="185"/>
        <v>6400.6183730158691</v>
      </c>
      <c r="U1295">
        <f t="shared" si="186"/>
        <v>0</v>
      </c>
      <c r="V1295" s="4">
        <f t="shared" si="187"/>
        <v>0</v>
      </c>
      <c r="W1295">
        <f t="shared" si="188"/>
        <v>0</v>
      </c>
      <c r="X1295">
        <f t="shared" si="189"/>
        <v>0</v>
      </c>
      <c r="Y1295">
        <f t="shared" si="190"/>
        <v>0</v>
      </c>
    </row>
    <row r="1296" spans="1:25" x14ac:dyDescent="0.25">
      <c r="A1296" t="s">
        <v>1357</v>
      </c>
      <c r="B1296" s="1">
        <v>45775</v>
      </c>
      <c r="C1296" t="s">
        <v>15</v>
      </c>
      <c r="D1296" t="s">
        <v>39</v>
      </c>
      <c r="E1296" t="s">
        <v>49</v>
      </c>
      <c r="F1296" t="s">
        <v>73</v>
      </c>
      <c r="G1296">
        <v>2</v>
      </c>
      <c r="H1296">
        <v>794.18</v>
      </c>
      <c r="I1296">
        <v>0.06</v>
      </c>
      <c r="J1296">
        <v>1493.06</v>
      </c>
      <c r="K1296" t="s">
        <v>41</v>
      </c>
      <c r="L1296" t="s">
        <v>20</v>
      </c>
      <c r="M1296" t="s">
        <v>21</v>
      </c>
      <c r="N1296" t="s">
        <v>37</v>
      </c>
      <c r="O1296">
        <f t="shared" si="182"/>
        <v>1588.36</v>
      </c>
      <c r="P1296">
        <f t="shared" si="183"/>
        <v>1493.0583999999999</v>
      </c>
      <c r="Q1296">
        <f t="shared" si="184"/>
        <v>1954015.6870999979</v>
      </c>
      <c r="T1296">
        <f t="shared" si="185"/>
        <v>6400.6183730158691</v>
      </c>
      <c r="U1296">
        <f t="shared" si="186"/>
        <v>95.301600000000008</v>
      </c>
      <c r="V1296" s="4">
        <f t="shared" si="187"/>
        <v>7.5549623511042838E-3</v>
      </c>
      <c r="W1296">
        <f t="shared" si="188"/>
        <v>0</v>
      </c>
      <c r="X1296">
        <f t="shared" si="189"/>
        <v>1</v>
      </c>
      <c r="Y1296">
        <f t="shared" si="190"/>
        <v>0</v>
      </c>
    </row>
    <row r="1297" spans="1:25" x14ac:dyDescent="0.25">
      <c r="A1297" t="s">
        <v>1358</v>
      </c>
      <c r="B1297" s="1">
        <v>45751</v>
      </c>
      <c r="C1297" t="s">
        <v>52</v>
      </c>
      <c r="D1297" t="s">
        <v>43</v>
      </c>
      <c r="E1297" t="s">
        <v>49</v>
      </c>
      <c r="F1297" t="s">
        <v>53</v>
      </c>
      <c r="G1297">
        <v>1</v>
      </c>
      <c r="H1297">
        <v>2137.85</v>
      </c>
      <c r="I1297">
        <v>0.1</v>
      </c>
      <c r="J1297">
        <v>1924.07</v>
      </c>
      <c r="K1297" t="s">
        <v>46</v>
      </c>
      <c r="L1297" t="s">
        <v>34</v>
      </c>
      <c r="M1297" t="s">
        <v>30</v>
      </c>
      <c r="N1297" t="s">
        <v>88</v>
      </c>
      <c r="O1297">
        <f t="shared" si="182"/>
        <v>2137.85</v>
      </c>
      <c r="P1297">
        <f t="shared" si="183"/>
        <v>1924.0650000000001</v>
      </c>
      <c r="Q1297">
        <f t="shared" si="184"/>
        <v>1954015.6870999979</v>
      </c>
      <c r="T1297">
        <f t="shared" si="185"/>
        <v>6557.4564173228364</v>
      </c>
      <c r="U1297">
        <f t="shared" si="186"/>
        <v>213.78499999999985</v>
      </c>
      <c r="V1297" s="4">
        <f t="shared" si="187"/>
        <v>4.6775966508407988E-3</v>
      </c>
      <c r="W1297">
        <f t="shared" si="188"/>
        <v>0</v>
      </c>
      <c r="X1297">
        <f t="shared" si="189"/>
        <v>0</v>
      </c>
      <c r="Y1297">
        <f t="shared" si="190"/>
        <v>1</v>
      </c>
    </row>
    <row r="1298" spans="1:25" x14ac:dyDescent="0.25">
      <c r="A1298" t="s">
        <v>1359</v>
      </c>
      <c r="B1298" s="1">
        <v>45716</v>
      </c>
      <c r="C1298" t="s">
        <v>36</v>
      </c>
      <c r="D1298" t="s">
        <v>43</v>
      </c>
      <c r="E1298" t="s">
        <v>49</v>
      </c>
      <c r="F1298" t="s">
        <v>53</v>
      </c>
      <c r="G1298">
        <v>4</v>
      </c>
      <c r="H1298">
        <v>304.82</v>
      </c>
      <c r="I1298">
        <v>0.19</v>
      </c>
      <c r="J1298">
        <v>987.62</v>
      </c>
      <c r="K1298" t="s">
        <v>58</v>
      </c>
      <c r="L1298" t="s">
        <v>29</v>
      </c>
      <c r="M1298" t="s">
        <v>54</v>
      </c>
      <c r="N1298" t="s">
        <v>22</v>
      </c>
      <c r="O1298">
        <f t="shared" si="182"/>
        <v>1219.28</v>
      </c>
      <c r="P1298">
        <f t="shared" si="183"/>
        <v>987.61680000000001</v>
      </c>
      <c r="Q1298">
        <f t="shared" si="184"/>
        <v>1954015.6870999979</v>
      </c>
      <c r="T1298">
        <f t="shared" si="185"/>
        <v>7014.593770491806</v>
      </c>
      <c r="U1298">
        <f t="shared" si="186"/>
        <v>231.66319999999996</v>
      </c>
      <c r="V1298" s="4">
        <f t="shared" si="187"/>
        <v>6.2331867987664859E-2</v>
      </c>
      <c r="W1298">
        <f t="shared" si="188"/>
        <v>1</v>
      </c>
      <c r="X1298">
        <f t="shared" si="189"/>
        <v>0</v>
      </c>
      <c r="Y1298">
        <f t="shared" si="190"/>
        <v>0</v>
      </c>
    </row>
    <row r="1299" spans="1:25" x14ac:dyDescent="0.25">
      <c r="A1299" t="s">
        <v>1360</v>
      </c>
      <c r="B1299" s="1">
        <v>45666</v>
      </c>
      <c r="C1299" t="s">
        <v>52</v>
      </c>
      <c r="D1299" t="s">
        <v>39</v>
      </c>
      <c r="E1299" t="s">
        <v>17</v>
      </c>
      <c r="F1299" t="s">
        <v>18</v>
      </c>
      <c r="G1299">
        <v>2</v>
      </c>
      <c r="H1299">
        <v>2731</v>
      </c>
      <c r="I1299">
        <v>0.04</v>
      </c>
      <c r="J1299">
        <v>5243.52</v>
      </c>
      <c r="K1299" t="s">
        <v>41</v>
      </c>
      <c r="L1299" t="s">
        <v>20</v>
      </c>
      <c r="M1299" t="s">
        <v>21</v>
      </c>
      <c r="N1299" t="s">
        <v>59</v>
      </c>
      <c r="O1299">
        <f t="shared" si="182"/>
        <v>5462</v>
      </c>
      <c r="P1299">
        <f t="shared" si="183"/>
        <v>5243.5199999999995</v>
      </c>
      <c r="Q1299">
        <f t="shared" si="184"/>
        <v>2058812.7634000003</v>
      </c>
      <c r="T1299">
        <f t="shared" si="185"/>
        <v>6400.6183730158691</v>
      </c>
      <c r="U1299">
        <f t="shared" si="186"/>
        <v>218.48000000000047</v>
      </c>
      <c r="V1299" s="4">
        <f t="shared" si="187"/>
        <v>1.4646649578908826E-3</v>
      </c>
      <c r="W1299">
        <f t="shared" si="188"/>
        <v>0</v>
      </c>
      <c r="X1299">
        <f t="shared" si="189"/>
        <v>0</v>
      </c>
      <c r="Y1299">
        <f t="shared" si="190"/>
        <v>0</v>
      </c>
    </row>
    <row r="1300" spans="1:25" x14ac:dyDescent="0.25">
      <c r="A1300" t="s">
        <v>1361</v>
      </c>
      <c r="B1300" s="1">
        <v>45704</v>
      </c>
      <c r="C1300" t="s">
        <v>36</v>
      </c>
      <c r="D1300" t="s">
        <v>43</v>
      </c>
      <c r="E1300" t="s">
        <v>49</v>
      </c>
      <c r="F1300" t="s">
        <v>53</v>
      </c>
      <c r="G1300">
        <v>5</v>
      </c>
      <c r="H1300">
        <v>1381.35</v>
      </c>
      <c r="I1300">
        <v>0.19</v>
      </c>
      <c r="J1300">
        <v>5594.47</v>
      </c>
      <c r="K1300" t="s">
        <v>46</v>
      </c>
      <c r="L1300" t="s">
        <v>34</v>
      </c>
      <c r="M1300" t="s">
        <v>30</v>
      </c>
      <c r="N1300" t="s">
        <v>59</v>
      </c>
      <c r="O1300">
        <f t="shared" si="182"/>
        <v>6906.75</v>
      </c>
      <c r="P1300">
        <f t="shared" si="183"/>
        <v>5594.4675000000007</v>
      </c>
      <c r="Q1300">
        <f t="shared" si="184"/>
        <v>1954015.6870999979</v>
      </c>
      <c r="T1300">
        <f t="shared" si="185"/>
        <v>6557.4564173228364</v>
      </c>
      <c r="U1300">
        <f t="shared" si="186"/>
        <v>1312.2824999999993</v>
      </c>
      <c r="V1300" s="4">
        <f t="shared" si="187"/>
        <v>1.3754660296087164E-2</v>
      </c>
      <c r="W1300">
        <f t="shared" si="188"/>
        <v>0</v>
      </c>
      <c r="X1300">
        <f t="shared" si="189"/>
        <v>0</v>
      </c>
      <c r="Y1300">
        <f t="shared" si="190"/>
        <v>0</v>
      </c>
    </row>
    <row r="1301" spans="1:25" x14ac:dyDescent="0.25">
      <c r="A1301" t="s">
        <v>1362</v>
      </c>
      <c r="B1301" s="1">
        <v>45715</v>
      </c>
      <c r="C1301" t="s">
        <v>52</v>
      </c>
      <c r="D1301" t="s">
        <v>16</v>
      </c>
      <c r="E1301" t="s">
        <v>27</v>
      </c>
      <c r="F1301" t="s">
        <v>87</v>
      </c>
      <c r="G1301">
        <v>1</v>
      </c>
      <c r="H1301">
        <v>2397.89</v>
      </c>
      <c r="I1301">
        <v>0.03</v>
      </c>
      <c r="J1301">
        <v>2325.9499999999998</v>
      </c>
      <c r="K1301" t="s">
        <v>19</v>
      </c>
      <c r="L1301" t="s">
        <v>29</v>
      </c>
      <c r="M1301" t="s">
        <v>54</v>
      </c>
      <c r="N1301" t="s">
        <v>88</v>
      </c>
      <c r="O1301">
        <f t="shared" si="182"/>
        <v>2397.89</v>
      </c>
      <c r="P1301">
        <f t="shared" si="183"/>
        <v>2325.9532999999997</v>
      </c>
      <c r="Q1301">
        <f t="shared" si="184"/>
        <v>1975775.7839999988</v>
      </c>
      <c r="T1301">
        <f t="shared" si="185"/>
        <v>7014.593770491806</v>
      </c>
      <c r="U1301">
        <f t="shared" si="186"/>
        <v>71.936700000000201</v>
      </c>
      <c r="V1301" s="4">
        <f t="shared" si="187"/>
        <v>1.2510999253510379E-3</v>
      </c>
      <c r="W1301">
        <f t="shared" si="188"/>
        <v>0</v>
      </c>
      <c r="X1301">
        <f t="shared" si="189"/>
        <v>0</v>
      </c>
      <c r="Y1301">
        <f t="shared" si="190"/>
        <v>1</v>
      </c>
    </row>
    <row r="1302" spans="1:25" x14ac:dyDescent="0.25">
      <c r="A1302" t="s">
        <v>1363</v>
      </c>
      <c r="B1302" s="1">
        <v>45797</v>
      </c>
      <c r="C1302" t="s">
        <v>24</v>
      </c>
      <c r="D1302" t="s">
        <v>16</v>
      </c>
      <c r="E1302" t="s">
        <v>61</v>
      </c>
      <c r="F1302" t="s">
        <v>62</v>
      </c>
      <c r="G1302">
        <v>5</v>
      </c>
      <c r="H1302">
        <v>1917.42</v>
      </c>
      <c r="I1302">
        <v>0.18</v>
      </c>
      <c r="J1302">
        <v>7861.42</v>
      </c>
      <c r="K1302" t="s">
        <v>19</v>
      </c>
      <c r="L1302" t="s">
        <v>34</v>
      </c>
      <c r="M1302" t="s">
        <v>30</v>
      </c>
      <c r="N1302" t="s">
        <v>22</v>
      </c>
      <c r="O1302">
        <f t="shared" si="182"/>
        <v>9587.1</v>
      </c>
      <c r="P1302">
        <f t="shared" si="183"/>
        <v>7861.4220000000005</v>
      </c>
      <c r="Q1302">
        <f t="shared" si="184"/>
        <v>1802015.0199999986</v>
      </c>
      <c r="T1302">
        <f t="shared" si="185"/>
        <v>6557.4564173228364</v>
      </c>
      <c r="U1302">
        <f t="shared" si="186"/>
        <v>1725.6779999999999</v>
      </c>
      <c r="V1302" s="4">
        <f t="shared" si="187"/>
        <v>9.3876146071283275E-3</v>
      </c>
      <c r="W1302">
        <f t="shared" si="188"/>
        <v>1</v>
      </c>
      <c r="X1302">
        <f t="shared" si="189"/>
        <v>0</v>
      </c>
      <c r="Y1302">
        <f t="shared" si="190"/>
        <v>0</v>
      </c>
    </row>
    <row r="1303" spans="1:25" x14ac:dyDescent="0.25">
      <c r="A1303" t="s">
        <v>1364</v>
      </c>
      <c r="B1303" s="1">
        <v>45714</v>
      </c>
      <c r="C1303" t="s">
        <v>52</v>
      </c>
      <c r="D1303" t="s">
        <v>43</v>
      </c>
      <c r="E1303" t="s">
        <v>27</v>
      </c>
      <c r="F1303" t="s">
        <v>68</v>
      </c>
      <c r="G1303">
        <v>5</v>
      </c>
      <c r="H1303">
        <v>169.63</v>
      </c>
      <c r="I1303">
        <v>0.04</v>
      </c>
      <c r="J1303">
        <v>814.22</v>
      </c>
      <c r="K1303" t="s">
        <v>46</v>
      </c>
      <c r="L1303" t="s">
        <v>20</v>
      </c>
      <c r="M1303" t="s">
        <v>30</v>
      </c>
      <c r="N1303" t="s">
        <v>22</v>
      </c>
      <c r="O1303">
        <f t="shared" si="182"/>
        <v>848.15</v>
      </c>
      <c r="P1303">
        <f t="shared" si="183"/>
        <v>814.22399999999993</v>
      </c>
      <c r="Q1303">
        <f t="shared" si="184"/>
        <v>1975775.7839999988</v>
      </c>
      <c r="T1303">
        <f t="shared" si="185"/>
        <v>6400.6183730158691</v>
      </c>
      <c r="U1303">
        <f t="shared" si="186"/>
        <v>33.926000000000045</v>
      </c>
      <c r="V1303" s="4">
        <f t="shared" si="187"/>
        <v>2.3580734539880917E-2</v>
      </c>
      <c r="W1303">
        <f t="shared" si="188"/>
        <v>1</v>
      </c>
      <c r="X1303">
        <f t="shared" si="189"/>
        <v>0</v>
      </c>
      <c r="Y1303">
        <f t="shared" si="190"/>
        <v>0</v>
      </c>
    </row>
    <row r="1304" spans="1:25" x14ac:dyDescent="0.25">
      <c r="A1304" t="s">
        <v>1365</v>
      </c>
      <c r="B1304" s="1">
        <v>45796</v>
      </c>
      <c r="C1304" t="s">
        <v>48</v>
      </c>
      <c r="D1304" t="s">
        <v>43</v>
      </c>
      <c r="E1304" t="s">
        <v>61</v>
      </c>
      <c r="F1304" t="s">
        <v>62</v>
      </c>
      <c r="G1304">
        <v>3</v>
      </c>
      <c r="H1304">
        <v>2577.41</v>
      </c>
      <c r="I1304">
        <v>0.06</v>
      </c>
      <c r="J1304">
        <v>7268.3</v>
      </c>
      <c r="K1304" t="s">
        <v>41</v>
      </c>
      <c r="L1304" t="s">
        <v>20</v>
      </c>
      <c r="M1304" t="s">
        <v>21</v>
      </c>
      <c r="N1304" t="s">
        <v>22</v>
      </c>
      <c r="O1304">
        <f t="shared" si="182"/>
        <v>7732.23</v>
      </c>
      <c r="P1304">
        <f t="shared" si="183"/>
        <v>7268.2961999999989</v>
      </c>
      <c r="Q1304">
        <f t="shared" si="184"/>
        <v>1802015.0199999986</v>
      </c>
      <c r="T1304">
        <f t="shared" si="185"/>
        <v>6400.6183730158691</v>
      </c>
      <c r="U1304">
        <f t="shared" si="186"/>
        <v>463.9338000000007</v>
      </c>
      <c r="V1304" s="4">
        <f t="shared" si="187"/>
        <v>2.3279183366247511E-3</v>
      </c>
      <c r="W1304">
        <f t="shared" si="188"/>
        <v>1</v>
      </c>
      <c r="X1304">
        <f t="shared" si="189"/>
        <v>0</v>
      </c>
      <c r="Y1304">
        <f t="shared" si="190"/>
        <v>0</v>
      </c>
    </row>
    <row r="1305" spans="1:25" x14ac:dyDescent="0.25">
      <c r="A1305" t="s">
        <v>1366</v>
      </c>
      <c r="B1305" s="1">
        <v>45826</v>
      </c>
      <c r="C1305" t="s">
        <v>48</v>
      </c>
      <c r="D1305" t="s">
        <v>39</v>
      </c>
      <c r="E1305" t="s">
        <v>49</v>
      </c>
      <c r="F1305" t="s">
        <v>56</v>
      </c>
      <c r="G1305">
        <v>5</v>
      </c>
      <c r="H1305">
        <v>2689.93</v>
      </c>
      <c r="I1305">
        <v>0.14000000000000001</v>
      </c>
      <c r="J1305">
        <v>11566.7</v>
      </c>
      <c r="K1305" t="s">
        <v>58</v>
      </c>
      <c r="L1305" t="s">
        <v>20</v>
      </c>
      <c r="M1305" t="s">
        <v>54</v>
      </c>
      <c r="N1305" t="s">
        <v>22</v>
      </c>
      <c r="O1305">
        <f t="shared" si="182"/>
        <v>13449.65</v>
      </c>
      <c r="P1305">
        <f t="shared" si="183"/>
        <v>11566.698999999999</v>
      </c>
      <c r="Q1305">
        <f t="shared" si="184"/>
        <v>1954015.6870999979</v>
      </c>
      <c r="T1305">
        <f t="shared" si="185"/>
        <v>6400.6183730158691</v>
      </c>
      <c r="U1305">
        <f t="shared" si="186"/>
        <v>1882.9510000000009</v>
      </c>
      <c r="V1305" s="4">
        <f t="shared" si="187"/>
        <v>5.2045964021368591E-3</v>
      </c>
      <c r="W1305">
        <f t="shared" si="188"/>
        <v>1</v>
      </c>
      <c r="X1305">
        <f t="shared" si="189"/>
        <v>0</v>
      </c>
      <c r="Y1305">
        <f t="shared" si="190"/>
        <v>0</v>
      </c>
    </row>
    <row r="1306" spans="1:25" x14ac:dyDescent="0.25">
      <c r="A1306" t="s">
        <v>1367</v>
      </c>
      <c r="B1306" s="1">
        <v>45748</v>
      </c>
      <c r="C1306" t="s">
        <v>36</v>
      </c>
      <c r="D1306" t="s">
        <v>39</v>
      </c>
      <c r="E1306" t="s">
        <v>17</v>
      </c>
      <c r="F1306" t="s">
        <v>40</v>
      </c>
      <c r="G1306">
        <v>5</v>
      </c>
      <c r="H1306">
        <v>3630.36</v>
      </c>
      <c r="I1306">
        <v>0.18</v>
      </c>
      <c r="J1306">
        <v>14884.48</v>
      </c>
      <c r="K1306" t="s">
        <v>33</v>
      </c>
      <c r="L1306" t="s">
        <v>20</v>
      </c>
      <c r="M1306" t="s">
        <v>30</v>
      </c>
      <c r="N1306" t="s">
        <v>22</v>
      </c>
      <c r="O1306">
        <f t="shared" si="182"/>
        <v>18151.8</v>
      </c>
      <c r="P1306">
        <f t="shared" si="183"/>
        <v>14884.476000000001</v>
      </c>
      <c r="Q1306">
        <f t="shared" si="184"/>
        <v>2058812.7634000003</v>
      </c>
      <c r="T1306">
        <f t="shared" si="185"/>
        <v>6400.6183730158691</v>
      </c>
      <c r="U1306">
        <f t="shared" si="186"/>
        <v>3267.3239999999987</v>
      </c>
      <c r="V1306" s="4">
        <f t="shared" si="187"/>
        <v>4.9581859650282608E-3</v>
      </c>
      <c r="W1306">
        <f t="shared" si="188"/>
        <v>1</v>
      </c>
      <c r="X1306">
        <f t="shared" si="189"/>
        <v>0</v>
      </c>
      <c r="Y1306">
        <f t="shared" si="190"/>
        <v>0</v>
      </c>
    </row>
    <row r="1307" spans="1:25" x14ac:dyDescent="0.25">
      <c r="A1307" t="s">
        <v>1368</v>
      </c>
      <c r="B1307" s="1">
        <v>45673</v>
      </c>
      <c r="C1307" t="s">
        <v>24</v>
      </c>
      <c r="D1307" t="s">
        <v>16</v>
      </c>
      <c r="E1307" t="s">
        <v>17</v>
      </c>
      <c r="F1307" t="s">
        <v>44</v>
      </c>
      <c r="G1307">
        <v>5</v>
      </c>
      <c r="H1307">
        <v>386.25</v>
      </c>
      <c r="I1307">
        <v>0.1</v>
      </c>
      <c r="J1307">
        <v>1738.12</v>
      </c>
      <c r="K1307" t="s">
        <v>41</v>
      </c>
      <c r="L1307" t="s">
        <v>20</v>
      </c>
      <c r="M1307" t="s">
        <v>21</v>
      </c>
      <c r="N1307" t="s">
        <v>37</v>
      </c>
      <c r="O1307">
        <f t="shared" si="182"/>
        <v>1931.25</v>
      </c>
      <c r="P1307">
        <f t="shared" si="183"/>
        <v>1738.125</v>
      </c>
      <c r="Q1307">
        <f t="shared" si="184"/>
        <v>2058812.7634000003</v>
      </c>
      <c r="T1307">
        <f t="shared" si="185"/>
        <v>6400.6183730158691</v>
      </c>
      <c r="U1307">
        <f t="shared" si="186"/>
        <v>193.125</v>
      </c>
      <c r="V1307" s="4">
        <f t="shared" si="187"/>
        <v>2.5889967637540458E-2</v>
      </c>
      <c r="W1307">
        <f t="shared" si="188"/>
        <v>0</v>
      </c>
      <c r="X1307">
        <f t="shared" si="189"/>
        <v>1</v>
      </c>
      <c r="Y1307">
        <f t="shared" si="190"/>
        <v>0</v>
      </c>
    </row>
    <row r="1308" spans="1:25" x14ac:dyDescent="0.25">
      <c r="A1308" t="s">
        <v>1369</v>
      </c>
      <c r="B1308" s="1">
        <v>45793</v>
      </c>
      <c r="C1308" t="s">
        <v>24</v>
      </c>
      <c r="D1308" t="s">
        <v>43</v>
      </c>
      <c r="E1308" t="s">
        <v>17</v>
      </c>
      <c r="F1308" t="s">
        <v>18</v>
      </c>
      <c r="G1308">
        <v>4</v>
      </c>
      <c r="H1308">
        <v>1484.1</v>
      </c>
      <c r="I1308">
        <v>0.15</v>
      </c>
      <c r="J1308">
        <v>5045.9399999999996</v>
      </c>
      <c r="K1308" t="s">
        <v>41</v>
      </c>
      <c r="L1308" t="s">
        <v>29</v>
      </c>
      <c r="M1308" t="s">
        <v>30</v>
      </c>
      <c r="N1308" t="s">
        <v>22</v>
      </c>
      <c r="O1308">
        <f t="shared" si="182"/>
        <v>5936.4</v>
      </c>
      <c r="P1308">
        <f t="shared" si="183"/>
        <v>5045.9399999999996</v>
      </c>
      <c r="Q1308">
        <f t="shared" si="184"/>
        <v>2058812.7634000003</v>
      </c>
      <c r="T1308">
        <f t="shared" si="185"/>
        <v>7014.593770491806</v>
      </c>
      <c r="U1308">
        <f t="shared" si="186"/>
        <v>890.46</v>
      </c>
      <c r="V1308" s="4">
        <f t="shared" si="187"/>
        <v>1.0107135637760259E-2</v>
      </c>
      <c r="W1308">
        <f t="shared" si="188"/>
        <v>1</v>
      </c>
      <c r="X1308">
        <f t="shared" si="189"/>
        <v>0</v>
      </c>
      <c r="Y1308">
        <f t="shared" si="190"/>
        <v>0</v>
      </c>
    </row>
    <row r="1309" spans="1:25" x14ac:dyDescent="0.25">
      <c r="A1309" t="s">
        <v>1370</v>
      </c>
      <c r="B1309" s="1">
        <v>45705</v>
      </c>
      <c r="C1309" t="s">
        <v>15</v>
      </c>
      <c r="D1309" t="s">
        <v>43</v>
      </c>
      <c r="E1309" t="s">
        <v>27</v>
      </c>
      <c r="F1309" t="s">
        <v>28</v>
      </c>
      <c r="G1309">
        <v>2</v>
      </c>
      <c r="H1309">
        <v>2325.69</v>
      </c>
      <c r="I1309">
        <v>0.22</v>
      </c>
      <c r="J1309">
        <v>3628.08</v>
      </c>
      <c r="K1309" t="s">
        <v>41</v>
      </c>
      <c r="L1309" t="s">
        <v>34</v>
      </c>
      <c r="M1309" t="s">
        <v>54</v>
      </c>
      <c r="N1309" t="s">
        <v>22</v>
      </c>
      <c r="O1309">
        <f t="shared" si="182"/>
        <v>4651.38</v>
      </c>
      <c r="P1309">
        <f t="shared" si="183"/>
        <v>3628.0764000000004</v>
      </c>
      <c r="Q1309">
        <f t="shared" si="184"/>
        <v>1975775.7839999988</v>
      </c>
      <c r="T1309">
        <f t="shared" si="185"/>
        <v>6557.4564173228364</v>
      </c>
      <c r="U1309">
        <f t="shared" si="186"/>
        <v>1023.3035999999997</v>
      </c>
      <c r="V1309" s="4">
        <f t="shared" si="187"/>
        <v>9.459558238630256E-3</v>
      </c>
      <c r="W1309">
        <f t="shared" si="188"/>
        <v>1</v>
      </c>
      <c r="X1309">
        <f t="shared" si="189"/>
        <v>0</v>
      </c>
      <c r="Y1309">
        <f t="shared" si="190"/>
        <v>0</v>
      </c>
    </row>
    <row r="1310" spans="1:25" x14ac:dyDescent="0.25">
      <c r="A1310" t="s">
        <v>1371</v>
      </c>
      <c r="B1310" s="1">
        <v>45839</v>
      </c>
      <c r="C1310" t="s">
        <v>15</v>
      </c>
      <c r="D1310" t="s">
        <v>25</v>
      </c>
      <c r="E1310" t="s">
        <v>61</v>
      </c>
      <c r="F1310" t="s">
        <v>92</v>
      </c>
      <c r="G1310">
        <v>1</v>
      </c>
      <c r="H1310">
        <v>2215.5100000000002</v>
      </c>
      <c r="I1310">
        <v>7.0000000000000007E-2</v>
      </c>
      <c r="J1310">
        <v>2060.42</v>
      </c>
      <c r="K1310" t="s">
        <v>19</v>
      </c>
      <c r="L1310" t="s">
        <v>34</v>
      </c>
      <c r="M1310" t="s">
        <v>54</v>
      </c>
      <c r="N1310" t="s">
        <v>22</v>
      </c>
      <c r="O1310">
        <f t="shared" si="182"/>
        <v>2215.5100000000002</v>
      </c>
      <c r="P1310">
        <f t="shared" si="183"/>
        <v>2060.4243000000001</v>
      </c>
      <c r="Q1310">
        <f t="shared" si="184"/>
        <v>1802015.0199999986</v>
      </c>
      <c r="T1310">
        <f t="shared" si="185"/>
        <v>6557.4564173228364</v>
      </c>
      <c r="U1310">
        <f t="shared" si="186"/>
        <v>155.08570000000009</v>
      </c>
      <c r="V1310" s="4">
        <f t="shared" si="187"/>
        <v>3.1595434008422438E-3</v>
      </c>
      <c r="W1310">
        <f t="shared" si="188"/>
        <v>1</v>
      </c>
      <c r="X1310">
        <f t="shared" si="189"/>
        <v>0</v>
      </c>
      <c r="Y1310">
        <f t="shared" si="190"/>
        <v>0</v>
      </c>
    </row>
    <row r="1311" spans="1:25" x14ac:dyDescent="0.25">
      <c r="A1311" t="s">
        <v>1372</v>
      </c>
      <c r="B1311" s="1">
        <v>45711</v>
      </c>
      <c r="C1311" t="s">
        <v>48</v>
      </c>
      <c r="D1311" t="s">
        <v>25</v>
      </c>
      <c r="E1311" t="s">
        <v>27</v>
      </c>
      <c r="F1311" t="s">
        <v>68</v>
      </c>
      <c r="G1311">
        <v>3</v>
      </c>
      <c r="H1311">
        <v>1119.69</v>
      </c>
      <c r="I1311">
        <v>0.1</v>
      </c>
      <c r="J1311">
        <v>3023.16</v>
      </c>
      <c r="K1311" t="s">
        <v>19</v>
      </c>
      <c r="L1311" t="s">
        <v>29</v>
      </c>
      <c r="M1311" t="s">
        <v>30</v>
      </c>
      <c r="N1311" t="s">
        <v>22</v>
      </c>
      <c r="O1311">
        <f t="shared" si="182"/>
        <v>3359.07</v>
      </c>
      <c r="P1311">
        <f t="shared" si="183"/>
        <v>3023.163</v>
      </c>
      <c r="Q1311">
        <f t="shared" si="184"/>
        <v>1975775.7839999988</v>
      </c>
      <c r="T1311">
        <f t="shared" si="185"/>
        <v>7014.593770491806</v>
      </c>
      <c r="U1311">
        <f t="shared" si="186"/>
        <v>335.90700000000015</v>
      </c>
      <c r="V1311" s="4">
        <f t="shared" si="187"/>
        <v>8.9310434138020339E-3</v>
      </c>
      <c r="W1311">
        <f t="shared" si="188"/>
        <v>1</v>
      </c>
      <c r="X1311">
        <f t="shared" si="189"/>
        <v>0</v>
      </c>
      <c r="Y1311">
        <f t="shared" si="190"/>
        <v>0</v>
      </c>
    </row>
    <row r="1312" spans="1:25" x14ac:dyDescent="0.25">
      <c r="A1312" t="s">
        <v>1373</v>
      </c>
      <c r="B1312" s="1">
        <v>45812</v>
      </c>
      <c r="C1312" t="s">
        <v>48</v>
      </c>
      <c r="D1312" t="s">
        <v>43</v>
      </c>
      <c r="E1312" t="s">
        <v>49</v>
      </c>
      <c r="F1312" t="s">
        <v>50</v>
      </c>
      <c r="G1312">
        <v>3</v>
      </c>
      <c r="H1312">
        <v>3360.33</v>
      </c>
      <c r="I1312">
        <v>0.03</v>
      </c>
      <c r="J1312">
        <v>9778.56</v>
      </c>
      <c r="K1312" t="s">
        <v>46</v>
      </c>
      <c r="L1312" t="s">
        <v>34</v>
      </c>
      <c r="M1312" t="s">
        <v>21</v>
      </c>
      <c r="N1312" t="s">
        <v>22</v>
      </c>
      <c r="O1312">
        <f t="shared" si="182"/>
        <v>10080.99</v>
      </c>
      <c r="P1312">
        <f t="shared" si="183"/>
        <v>9778.5602999999992</v>
      </c>
      <c r="Q1312">
        <f t="shared" si="184"/>
        <v>1954015.6870999979</v>
      </c>
      <c r="T1312">
        <f t="shared" si="185"/>
        <v>6557.4564173228364</v>
      </c>
      <c r="U1312">
        <f t="shared" si="186"/>
        <v>302.42970000000059</v>
      </c>
      <c r="V1312" s="4">
        <f t="shared" si="187"/>
        <v>8.9276946014230736E-4</v>
      </c>
      <c r="W1312">
        <f t="shared" si="188"/>
        <v>1</v>
      </c>
      <c r="X1312">
        <f t="shared" si="189"/>
        <v>0</v>
      </c>
      <c r="Y1312">
        <f t="shared" si="190"/>
        <v>0</v>
      </c>
    </row>
    <row r="1313" spans="1:25" x14ac:dyDescent="0.25">
      <c r="A1313" t="s">
        <v>1374</v>
      </c>
      <c r="B1313" s="1">
        <v>45813</v>
      </c>
      <c r="C1313" t="s">
        <v>36</v>
      </c>
      <c r="D1313" t="s">
        <v>39</v>
      </c>
      <c r="E1313" t="s">
        <v>61</v>
      </c>
      <c r="F1313" t="s">
        <v>75</v>
      </c>
      <c r="G1313">
        <v>5</v>
      </c>
      <c r="H1313">
        <v>4325.95</v>
      </c>
      <c r="I1313">
        <v>0.2</v>
      </c>
      <c r="J1313">
        <v>17303.8</v>
      </c>
      <c r="K1313" t="s">
        <v>46</v>
      </c>
      <c r="L1313" t="s">
        <v>34</v>
      </c>
      <c r="M1313" t="s">
        <v>30</v>
      </c>
      <c r="N1313" t="s">
        <v>22</v>
      </c>
      <c r="O1313">
        <f t="shared" si="182"/>
        <v>21629.75</v>
      </c>
      <c r="P1313">
        <f t="shared" si="183"/>
        <v>17303.8</v>
      </c>
      <c r="Q1313">
        <f t="shared" si="184"/>
        <v>1802015.0199999986</v>
      </c>
      <c r="T1313">
        <f t="shared" si="185"/>
        <v>6557.4564173228364</v>
      </c>
      <c r="U1313">
        <f t="shared" si="186"/>
        <v>4325.9500000000007</v>
      </c>
      <c r="V1313" s="4">
        <f t="shared" si="187"/>
        <v>4.6232619424635057E-3</v>
      </c>
      <c r="W1313">
        <f t="shared" si="188"/>
        <v>1</v>
      </c>
      <c r="X1313">
        <f t="shared" si="189"/>
        <v>0</v>
      </c>
      <c r="Y1313">
        <f t="shared" si="190"/>
        <v>0</v>
      </c>
    </row>
    <row r="1314" spans="1:25" x14ac:dyDescent="0.25">
      <c r="A1314" t="s">
        <v>1375</v>
      </c>
      <c r="B1314" s="1">
        <v>45781</v>
      </c>
      <c r="C1314" t="s">
        <v>24</v>
      </c>
      <c r="D1314" t="s">
        <v>25</v>
      </c>
      <c r="E1314" t="s">
        <v>61</v>
      </c>
      <c r="F1314" t="s">
        <v>92</v>
      </c>
      <c r="G1314">
        <v>4</v>
      </c>
      <c r="H1314">
        <v>1571.57</v>
      </c>
      <c r="I1314">
        <v>0.21</v>
      </c>
      <c r="J1314">
        <v>4966.16</v>
      </c>
      <c r="K1314" t="s">
        <v>33</v>
      </c>
      <c r="L1314" t="s">
        <v>29</v>
      </c>
      <c r="M1314" t="s">
        <v>21</v>
      </c>
      <c r="N1314" t="s">
        <v>22</v>
      </c>
      <c r="O1314">
        <f t="shared" si="182"/>
        <v>6286.28</v>
      </c>
      <c r="P1314">
        <f t="shared" si="183"/>
        <v>4966.1612000000005</v>
      </c>
      <c r="Q1314">
        <f t="shared" si="184"/>
        <v>1802015.0199999986</v>
      </c>
      <c r="T1314">
        <f t="shared" si="185"/>
        <v>7014.593770491806</v>
      </c>
      <c r="U1314">
        <f t="shared" si="186"/>
        <v>1320.1187999999993</v>
      </c>
      <c r="V1314" s="4">
        <f t="shared" si="187"/>
        <v>1.3362433744599351E-2</v>
      </c>
      <c r="W1314">
        <f t="shared" si="188"/>
        <v>1</v>
      </c>
      <c r="X1314">
        <f t="shared" si="189"/>
        <v>0</v>
      </c>
      <c r="Y1314">
        <f t="shared" si="190"/>
        <v>0</v>
      </c>
    </row>
    <row r="1315" spans="1:25" x14ac:dyDescent="0.25">
      <c r="A1315" t="s">
        <v>1376</v>
      </c>
      <c r="B1315" s="1">
        <v>45774</v>
      </c>
      <c r="C1315" t="s">
        <v>36</v>
      </c>
      <c r="D1315" t="s">
        <v>16</v>
      </c>
      <c r="E1315" t="s">
        <v>61</v>
      </c>
      <c r="F1315" t="s">
        <v>66</v>
      </c>
      <c r="G1315">
        <v>4</v>
      </c>
      <c r="H1315">
        <v>4691.8999999999996</v>
      </c>
      <c r="I1315">
        <v>0.11</v>
      </c>
      <c r="J1315">
        <v>16703.16</v>
      </c>
      <c r="K1315" t="s">
        <v>19</v>
      </c>
      <c r="L1315" t="s">
        <v>29</v>
      </c>
      <c r="M1315" t="s">
        <v>30</v>
      </c>
      <c r="N1315" t="s">
        <v>22</v>
      </c>
      <c r="O1315">
        <f t="shared" si="182"/>
        <v>18767.599999999999</v>
      </c>
      <c r="P1315">
        <f t="shared" si="183"/>
        <v>16703.164000000001</v>
      </c>
      <c r="Q1315">
        <f t="shared" si="184"/>
        <v>1802015.0199999986</v>
      </c>
      <c r="T1315">
        <f t="shared" si="185"/>
        <v>7014.593770491806</v>
      </c>
      <c r="U1315">
        <f t="shared" si="186"/>
        <v>2064.4359999999979</v>
      </c>
      <c r="V1315" s="4">
        <f t="shared" si="187"/>
        <v>2.3444659945864154E-3</v>
      </c>
      <c r="W1315">
        <f t="shared" si="188"/>
        <v>1</v>
      </c>
      <c r="X1315">
        <f t="shared" si="189"/>
        <v>0</v>
      </c>
      <c r="Y1315">
        <f t="shared" si="190"/>
        <v>0</v>
      </c>
    </row>
    <row r="1316" spans="1:25" x14ac:dyDescent="0.25">
      <c r="A1316" t="s">
        <v>1377</v>
      </c>
      <c r="B1316" s="1">
        <v>45788</v>
      </c>
      <c r="C1316" t="s">
        <v>15</v>
      </c>
      <c r="D1316" t="s">
        <v>25</v>
      </c>
      <c r="E1316" t="s">
        <v>49</v>
      </c>
      <c r="F1316" t="s">
        <v>73</v>
      </c>
      <c r="G1316">
        <v>4</v>
      </c>
      <c r="H1316">
        <v>2917.84</v>
      </c>
      <c r="I1316">
        <v>0.2</v>
      </c>
      <c r="J1316">
        <v>9337.09</v>
      </c>
      <c r="K1316" t="s">
        <v>33</v>
      </c>
      <c r="L1316" t="s">
        <v>20</v>
      </c>
      <c r="M1316" t="s">
        <v>54</v>
      </c>
      <c r="N1316" t="s">
        <v>22</v>
      </c>
      <c r="O1316">
        <f t="shared" si="182"/>
        <v>11671.36</v>
      </c>
      <c r="P1316">
        <f t="shared" si="183"/>
        <v>9337.0880000000016</v>
      </c>
      <c r="Q1316">
        <f t="shared" si="184"/>
        <v>1954015.6870999979</v>
      </c>
      <c r="T1316">
        <f t="shared" si="185"/>
        <v>6400.6183730158691</v>
      </c>
      <c r="U1316">
        <f t="shared" si="186"/>
        <v>2334.271999999999</v>
      </c>
      <c r="V1316" s="4">
        <f t="shared" si="187"/>
        <v>6.8543854358018262E-3</v>
      </c>
      <c r="W1316">
        <f t="shared" si="188"/>
        <v>1</v>
      </c>
      <c r="X1316">
        <f t="shared" si="189"/>
        <v>0</v>
      </c>
      <c r="Y1316">
        <f t="shared" si="190"/>
        <v>0</v>
      </c>
    </row>
    <row r="1317" spans="1:25" x14ac:dyDescent="0.25">
      <c r="A1317" t="s">
        <v>1378</v>
      </c>
      <c r="B1317" s="1">
        <v>45816</v>
      </c>
      <c r="C1317" t="s">
        <v>48</v>
      </c>
      <c r="D1317" t="s">
        <v>16</v>
      </c>
      <c r="E1317" t="s">
        <v>61</v>
      </c>
      <c r="F1317" t="s">
        <v>75</v>
      </c>
      <c r="G1317">
        <v>5</v>
      </c>
      <c r="H1317">
        <v>2699.88</v>
      </c>
      <c r="I1317">
        <v>0.16</v>
      </c>
      <c r="J1317">
        <v>11339.5</v>
      </c>
      <c r="K1317" t="s">
        <v>46</v>
      </c>
      <c r="L1317" t="s">
        <v>29</v>
      </c>
      <c r="M1317" t="s">
        <v>54</v>
      </c>
      <c r="N1317" t="s">
        <v>88</v>
      </c>
      <c r="O1317">
        <f t="shared" si="182"/>
        <v>13499.400000000001</v>
      </c>
      <c r="P1317">
        <f t="shared" si="183"/>
        <v>11339.496000000001</v>
      </c>
      <c r="Q1317">
        <f t="shared" si="184"/>
        <v>1802015.0199999986</v>
      </c>
      <c r="T1317">
        <f t="shared" si="185"/>
        <v>7014.593770491806</v>
      </c>
      <c r="U1317">
        <f t="shared" si="186"/>
        <v>2159.9040000000005</v>
      </c>
      <c r="V1317" s="4">
        <f t="shared" si="187"/>
        <v>5.9261893121175758E-3</v>
      </c>
      <c r="W1317">
        <f t="shared" si="188"/>
        <v>0</v>
      </c>
      <c r="X1317">
        <f t="shared" si="189"/>
        <v>0</v>
      </c>
      <c r="Y1317">
        <f t="shared" si="190"/>
        <v>1</v>
      </c>
    </row>
    <row r="1318" spans="1:25" x14ac:dyDescent="0.25">
      <c r="A1318" t="s">
        <v>1379</v>
      </c>
      <c r="B1318" s="1">
        <v>45841</v>
      </c>
      <c r="C1318" t="s">
        <v>24</v>
      </c>
      <c r="D1318" t="s">
        <v>43</v>
      </c>
      <c r="E1318" t="s">
        <v>17</v>
      </c>
      <c r="F1318" t="s">
        <v>18</v>
      </c>
      <c r="G1318">
        <v>1</v>
      </c>
      <c r="H1318">
        <v>1635.14</v>
      </c>
      <c r="I1318">
        <v>0.23</v>
      </c>
      <c r="J1318">
        <v>1259.06</v>
      </c>
      <c r="K1318" t="s">
        <v>58</v>
      </c>
      <c r="L1318" t="s">
        <v>34</v>
      </c>
      <c r="M1318" t="s">
        <v>54</v>
      </c>
      <c r="N1318" t="s">
        <v>59</v>
      </c>
      <c r="O1318">
        <f t="shared" si="182"/>
        <v>1635.14</v>
      </c>
      <c r="P1318">
        <f t="shared" si="183"/>
        <v>1259.0578</v>
      </c>
      <c r="Q1318">
        <f t="shared" si="184"/>
        <v>2058812.7634000003</v>
      </c>
      <c r="T1318">
        <f t="shared" si="185"/>
        <v>6557.4564173228364</v>
      </c>
      <c r="U1318">
        <f t="shared" si="186"/>
        <v>376.08220000000006</v>
      </c>
      <c r="V1318" s="4">
        <f t="shared" si="187"/>
        <v>1.4066073853003411E-2</v>
      </c>
      <c r="W1318">
        <f t="shared" si="188"/>
        <v>0</v>
      </c>
      <c r="X1318">
        <f t="shared" si="189"/>
        <v>0</v>
      </c>
      <c r="Y1318">
        <f t="shared" si="190"/>
        <v>0</v>
      </c>
    </row>
    <row r="1319" spans="1:25" x14ac:dyDescent="0.25">
      <c r="A1319" t="s">
        <v>1380</v>
      </c>
      <c r="B1319" s="1">
        <v>45698</v>
      </c>
      <c r="C1319" t="s">
        <v>15</v>
      </c>
      <c r="D1319" t="s">
        <v>43</v>
      </c>
      <c r="E1319" t="s">
        <v>99</v>
      </c>
      <c r="F1319" t="s">
        <v>120</v>
      </c>
      <c r="G1319">
        <v>5</v>
      </c>
      <c r="H1319">
        <v>4532.12</v>
      </c>
      <c r="I1319">
        <v>0.11</v>
      </c>
      <c r="J1319">
        <v>20167.93</v>
      </c>
      <c r="K1319" t="s">
        <v>33</v>
      </c>
      <c r="L1319" t="s">
        <v>34</v>
      </c>
      <c r="M1319" t="s">
        <v>30</v>
      </c>
      <c r="N1319" t="s">
        <v>22</v>
      </c>
      <c r="O1319">
        <f t="shared" si="182"/>
        <v>22660.6</v>
      </c>
      <c r="P1319">
        <f t="shared" si="183"/>
        <v>20167.933999999997</v>
      </c>
      <c r="Q1319">
        <f t="shared" si="184"/>
        <v>2189601.9989000014</v>
      </c>
      <c r="T1319">
        <f t="shared" si="185"/>
        <v>6557.4564173228364</v>
      </c>
      <c r="U1319">
        <f t="shared" si="186"/>
        <v>2492.6660000000011</v>
      </c>
      <c r="V1319" s="4">
        <f t="shared" si="187"/>
        <v>2.4271201998181868E-3</v>
      </c>
      <c r="W1319">
        <f t="shared" si="188"/>
        <v>1</v>
      </c>
      <c r="X1319">
        <f t="shared" si="189"/>
        <v>0</v>
      </c>
      <c r="Y1319">
        <f t="shared" si="190"/>
        <v>0</v>
      </c>
    </row>
    <row r="1320" spans="1:25" x14ac:dyDescent="0.25">
      <c r="A1320" t="s">
        <v>1381</v>
      </c>
      <c r="B1320" s="1">
        <v>45742</v>
      </c>
      <c r="C1320" t="s">
        <v>52</v>
      </c>
      <c r="D1320" t="s">
        <v>25</v>
      </c>
      <c r="E1320" t="s">
        <v>17</v>
      </c>
      <c r="F1320" t="s">
        <v>44</v>
      </c>
      <c r="G1320">
        <v>1</v>
      </c>
      <c r="H1320">
        <v>2708.3</v>
      </c>
      <c r="I1320">
        <v>0.15</v>
      </c>
      <c r="J1320">
        <v>2302.06</v>
      </c>
      <c r="K1320" t="s">
        <v>19</v>
      </c>
      <c r="L1320" t="s">
        <v>34</v>
      </c>
      <c r="M1320" t="s">
        <v>54</v>
      </c>
      <c r="N1320" t="s">
        <v>22</v>
      </c>
      <c r="O1320">
        <f t="shared" si="182"/>
        <v>2708.3</v>
      </c>
      <c r="P1320">
        <f t="shared" si="183"/>
        <v>2302.0550000000003</v>
      </c>
      <c r="Q1320">
        <f t="shared" si="184"/>
        <v>2058812.7634000003</v>
      </c>
      <c r="T1320">
        <f t="shared" si="185"/>
        <v>6557.4564173228364</v>
      </c>
      <c r="U1320">
        <f t="shared" si="186"/>
        <v>406.24499999999989</v>
      </c>
      <c r="V1320" s="4">
        <f t="shared" si="187"/>
        <v>5.5385297049809837E-3</v>
      </c>
      <c r="W1320">
        <f t="shared" si="188"/>
        <v>1</v>
      </c>
      <c r="X1320">
        <f t="shared" si="189"/>
        <v>0</v>
      </c>
      <c r="Y1320">
        <f t="shared" si="190"/>
        <v>0</v>
      </c>
    </row>
    <row r="1321" spans="1:25" x14ac:dyDescent="0.25">
      <c r="A1321" t="s">
        <v>1382</v>
      </c>
      <c r="B1321" s="1">
        <v>45682</v>
      </c>
      <c r="C1321" t="s">
        <v>24</v>
      </c>
      <c r="D1321" t="s">
        <v>25</v>
      </c>
      <c r="E1321" t="s">
        <v>99</v>
      </c>
      <c r="F1321" t="s">
        <v>100</v>
      </c>
      <c r="G1321">
        <v>1</v>
      </c>
      <c r="H1321">
        <v>3802.8</v>
      </c>
      <c r="I1321">
        <v>0.03</v>
      </c>
      <c r="J1321">
        <v>3688.72</v>
      </c>
      <c r="K1321" t="s">
        <v>19</v>
      </c>
      <c r="L1321" t="s">
        <v>34</v>
      </c>
      <c r="M1321" t="s">
        <v>30</v>
      </c>
      <c r="N1321" t="s">
        <v>22</v>
      </c>
      <c r="O1321">
        <f t="shared" si="182"/>
        <v>3802.8</v>
      </c>
      <c r="P1321">
        <f t="shared" si="183"/>
        <v>3688.7159999999999</v>
      </c>
      <c r="Q1321">
        <f t="shared" si="184"/>
        <v>2189601.9989000014</v>
      </c>
      <c r="T1321">
        <f t="shared" si="185"/>
        <v>6557.4564173228364</v>
      </c>
      <c r="U1321">
        <f t="shared" si="186"/>
        <v>114.08400000000029</v>
      </c>
      <c r="V1321" s="4">
        <f t="shared" si="187"/>
        <v>7.8889239507731138E-4</v>
      </c>
      <c r="W1321">
        <f t="shared" si="188"/>
        <v>1</v>
      </c>
      <c r="X1321">
        <f t="shared" si="189"/>
        <v>0</v>
      </c>
      <c r="Y1321">
        <f t="shared" si="190"/>
        <v>0</v>
      </c>
    </row>
    <row r="1322" spans="1:25" x14ac:dyDescent="0.25">
      <c r="A1322" t="s">
        <v>1383</v>
      </c>
      <c r="B1322" s="1">
        <v>45765</v>
      </c>
      <c r="C1322" t="s">
        <v>36</v>
      </c>
      <c r="D1322" t="s">
        <v>25</v>
      </c>
      <c r="E1322" t="s">
        <v>61</v>
      </c>
      <c r="F1322" t="s">
        <v>62</v>
      </c>
      <c r="G1322">
        <v>5</v>
      </c>
      <c r="H1322">
        <v>2902.36</v>
      </c>
      <c r="I1322">
        <v>0.11</v>
      </c>
      <c r="J1322">
        <v>12915.5</v>
      </c>
      <c r="K1322" t="s">
        <v>46</v>
      </c>
      <c r="L1322" t="s">
        <v>34</v>
      </c>
      <c r="M1322" t="s">
        <v>54</v>
      </c>
      <c r="N1322" t="s">
        <v>37</v>
      </c>
      <c r="O1322">
        <f t="shared" si="182"/>
        <v>14511.800000000001</v>
      </c>
      <c r="P1322">
        <f t="shared" si="183"/>
        <v>12915.502</v>
      </c>
      <c r="Q1322">
        <f t="shared" si="184"/>
        <v>1802015.0199999986</v>
      </c>
      <c r="T1322">
        <f t="shared" si="185"/>
        <v>6557.4564173228364</v>
      </c>
      <c r="U1322">
        <f t="shared" si="186"/>
        <v>1596.2980000000007</v>
      </c>
      <c r="V1322" s="4">
        <f t="shared" si="187"/>
        <v>3.7900191568241014E-3</v>
      </c>
      <c r="W1322">
        <f t="shared" si="188"/>
        <v>0</v>
      </c>
      <c r="X1322">
        <f t="shared" si="189"/>
        <v>1</v>
      </c>
      <c r="Y1322">
        <f t="shared" si="190"/>
        <v>0</v>
      </c>
    </row>
    <row r="1323" spans="1:25" x14ac:dyDescent="0.25">
      <c r="A1323" t="s">
        <v>1384</v>
      </c>
      <c r="B1323" s="1">
        <v>45703</v>
      </c>
      <c r="C1323" t="s">
        <v>15</v>
      </c>
      <c r="D1323" t="s">
        <v>25</v>
      </c>
      <c r="E1323" t="s">
        <v>27</v>
      </c>
      <c r="F1323" t="s">
        <v>28</v>
      </c>
      <c r="G1323">
        <v>1</v>
      </c>
      <c r="H1323">
        <v>968.45</v>
      </c>
      <c r="I1323">
        <v>0.16</v>
      </c>
      <c r="J1323">
        <v>813.5</v>
      </c>
      <c r="K1323" t="s">
        <v>58</v>
      </c>
      <c r="L1323" t="s">
        <v>34</v>
      </c>
      <c r="M1323" t="s">
        <v>21</v>
      </c>
      <c r="N1323" t="s">
        <v>37</v>
      </c>
      <c r="O1323">
        <f t="shared" si="182"/>
        <v>968.45</v>
      </c>
      <c r="P1323">
        <f t="shared" si="183"/>
        <v>813.49800000000005</v>
      </c>
      <c r="Q1323">
        <f t="shared" si="184"/>
        <v>1975775.7839999988</v>
      </c>
      <c r="T1323">
        <f t="shared" si="185"/>
        <v>6557.4564173228364</v>
      </c>
      <c r="U1323">
        <f t="shared" si="186"/>
        <v>154.952</v>
      </c>
      <c r="V1323" s="4">
        <f t="shared" si="187"/>
        <v>1.6521245288863649E-2</v>
      </c>
      <c r="W1323">
        <f t="shared" si="188"/>
        <v>0</v>
      </c>
      <c r="X1323">
        <f t="shared" si="189"/>
        <v>1</v>
      </c>
      <c r="Y1323">
        <f t="shared" si="190"/>
        <v>0</v>
      </c>
    </row>
    <row r="1324" spans="1:25" x14ac:dyDescent="0.25">
      <c r="A1324" t="s">
        <v>1385</v>
      </c>
      <c r="B1324" s="1">
        <v>45785</v>
      </c>
      <c r="C1324" t="s">
        <v>15</v>
      </c>
      <c r="D1324" t="s">
        <v>16</v>
      </c>
      <c r="E1324" t="s">
        <v>17</v>
      </c>
      <c r="F1324" t="s">
        <v>44</v>
      </c>
      <c r="G1324">
        <v>1</v>
      </c>
      <c r="H1324">
        <v>1838.09</v>
      </c>
      <c r="I1324">
        <v>0.25</v>
      </c>
      <c r="J1324">
        <v>1378.57</v>
      </c>
      <c r="K1324" t="s">
        <v>46</v>
      </c>
      <c r="L1324" t="s">
        <v>29</v>
      </c>
      <c r="M1324" t="s">
        <v>30</v>
      </c>
      <c r="N1324" t="s">
        <v>22</v>
      </c>
      <c r="O1324">
        <f t="shared" si="182"/>
        <v>1838.09</v>
      </c>
      <c r="P1324">
        <f t="shared" si="183"/>
        <v>1378.5674999999999</v>
      </c>
      <c r="Q1324">
        <f t="shared" si="184"/>
        <v>2058812.7634000003</v>
      </c>
      <c r="T1324">
        <f t="shared" si="185"/>
        <v>7014.593770491806</v>
      </c>
      <c r="U1324">
        <f t="shared" si="186"/>
        <v>459.52250000000004</v>
      </c>
      <c r="V1324" s="4">
        <f t="shared" si="187"/>
        <v>1.3601075028970289E-2</v>
      </c>
      <c r="W1324">
        <f t="shared" si="188"/>
        <v>1</v>
      </c>
      <c r="X1324">
        <f t="shared" si="189"/>
        <v>0</v>
      </c>
      <c r="Y1324">
        <f t="shared" si="190"/>
        <v>0</v>
      </c>
    </row>
    <row r="1325" spans="1:25" x14ac:dyDescent="0.25">
      <c r="A1325" t="s">
        <v>1386</v>
      </c>
      <c r="B1325" s="1">
        <v>45688</v>
      </c>
      <c r="C1325" t="s">
        <v>52</v>
      </c>
      <c r="D1325" t="s">
        <v>25</v>
      </c>
      <c r="E1325" t="s">
        <v>27</v>
      </c>
      <c r="F1325" t="s">
        <v>87</v>
      </c>
      <c r="G1325">
        <v>2</v>
      </c>
      <c r="H1325">
        <v>2615.77</v>
      </c>
      <c r="I1325">
        <v>0.25</v>
      </c>
      <c r="J1325">
        <v>3923.65</v>
      </c>
      <c r="K1325" t="s">
        <v>46</v>
      </c>
      <c r="L1325" t="s">
        <v>34</v>
      </c>
      <c r="M1325" t="s">
        <v>54</v>
      </c>
      <c r="N1325" t="s">
        <v>22</v>
      </c>
      <c r="O1325">
        <f t="shared" si="182"/>
        <v>5231.54</v>
      </c>
      <c r="P1325">
        <f t="shared" si="183"/>
        <v>3923.6549999999997</v>
      </c>
      <c r="Q1325">
        <f t="shared" si="184"/>
        <v>1975775.7839999988</v>
      </c>
      <c r="T1325">
        <f t="shared" si="185"/>
        <v>6557.4564173228364</v>
      </c>
      <c r="U1325">
        <f t="shared" si="186"/>
        <v>1307.8850000000002</v>
      </c>
      <c r="V1325" s="4">
        <f t="shared" si="187"/>
        <v>9.5574152161696166E-3</v>
      </c>
      <c r="W1325">
        <f t="shared" si="188"/>
        <v>1</v>
      </c>
      <c r="X1325">
        <f t="shared" si="189"/>
        <v>0</v>
      </c>
      <c r="Y1325">
        <f t="shared" si="190"/>
        <v>0</v>
      </c>
    </row>
    <row r="1326" spans="1:25" x14ac:dyDescent="0.25">
      <c r="A1326" t="s">
        <v>1387</v>
      </c>
      <c r="B1326" s="1">
        <v>45836</v>
      </c>
      <c r="C1326" t="s">
        <v>52</v>
      </c>
      <c r="D1326" t="s">
        <v>25</v>
      </c>
      <c r="E1326" t="s">
        <v>61</v>
      </c>
      <c r="F1326" t="s">
        <v>62</v>
      </c>
      <c r="G1326">
        <v>4</v>
      </c>
      <c r="H1326">
        <v>4981.1499999999996</v>
      </c>
      <c r="I1326">
        <v>0.08</v>
      </c>
      <c r="J1326">
        <v>18330.63</v>
      </c>
      <c r="K1326" t="s">
        <v>46</v>
      </c>
      <c r="L1326" t="s">
        <v>34</v>
      </c>
      <c r="M1326" t="s">
        <v>30</v>
      </c>
      <c r="N1326" t="s">
        <v>22</v>
      </c>
      <c r="O1326">
        <f t="shared" si="182"/>
        <v>19924.599999999999</v>
      </c>
      <c r="P1326">
        <f t="shared" si="183"/>
        <v>18330.631999999998</v>
      </c>
      <c r="Q1326">
        <f t="shared" si="184"/>
        <v>1802015.0199999986</v>
      </c>
      <c r="T1326">
        <f t="shared" si="185"/>
        <v>6557.4564173228364</v>
      </c>
      <c r="U1326">
        <f t="shared" si="186"/>
        <v>1593.9680000000008</v>
      </c>
      <c r="V1326" s="4">
        <f t="shared" si="187"/>
        <v>1.6060548266966467E-3</v>
      </c>
      <c r="W1326">
        <f t="shared" si="188"/>
        <v>1</v>
      </c>
      <c r="X1326">
        <f t="shared" si="189"/>
        <v>0</v>
      </c>
      <c r="Y1326">
        <f t="shared" si="190"/>
        <v>0</v>
      </c>
    </row>
    <row r="1327" spans="1:25" x14ac:dyDescent="0.25">
      <c r="A1327" t="s">
        <v>1388</v>
      </c>
      <c r="B1327" s="1">
        <v>45711</v>
      </c>
      <c r="C1327" t="s">
        <v>52</v>
      </c>
      <c r="D1327" t="s">
        <v>25</v>
      </c>
      <c r="E1327" t="s">
        <v>99</v>
      </c>
      <c r="F1327" t="s">
        <v>120</v>
      </c>
      <c r="G1327">
        <v>5</v>
      </c>
      <c r="H1327">
        <v>194.14</v>
      </c>
      <c r="I1327">
        <v>0.1</v>
      </c>
      <c r="J1327">
        <v>873.63</v>
      </c>
      <c r="K1327" t="s">
        <v>33</v>
      </c>
      <c r="L1327" t="s">
        <v>20</v>
      </c>
      <c r="M1327" t="s">
        <v>30</v>
      </c>
      <c r="N1327" t="s">
        <v>22</v>
      </c>
      <c r="O1327">
        <f t="shared" si="182"/>
        <v>970.69999999999993</v>
      </c>
      <c r="P1327">
        <f t="shared" si="183"/>
        <v>873.63</v>
      </c>
      <c r="Q1327">
        <f t="shared" si="184"/>
        <v>2189601.9989000014</v>
      </c>
      <c r="T1327">
        <f t="shared" si="185"/>
        <v>6400.6183730158691</v>
      </c>
      <c r="U1327">
        <f t="shared" si="186"/>
        <v>97.069999999999936</v>
      </c>
      <c r="V1327" s="4">
        <f t="shared" si="187"/>
        <v>5.1509220150406924E-2</v>
      </c>
      <c r="W1327">
        <f t="shared" si="188"/>
        <v>1</v>
      </c>
      <c r="X1327">
        <f t="shared" si="189"/>
        <v>0</v>
      </c>
      <c r="Y1327">
        <f t="shared" si="190"/>
        <v>0</v>
      </c>
    </row>
    <row r="1328" spans="1:25" x14ac:dyDescent="0.25">
      <c r="A1328" t="s">
        <v>1389</v>
      </c>
      <c r="B1328" s="1">
        <v>45820</v>
      </c>
      <c r="C1328" t="s">
        <v>15</v>
      </c>
      <c r="D1328" t="s">
        <v>39</v>
      </c>
      <c r="E1328" t="s">
        <v>99</v>
      </c>
      <c r="F1328" t="s">
        <v>115</v>
      </c>
      <c r="G1328">
        <v>4</v>
      </c>
      <c r="H1328">
        <v>2095.2600000000002</v>
      </c>
      <c r="I1328">
        <v>0.09</v>
      </c>
      <c r="J1328">
        <v>7626.75</v>
      </c>
      <c r="K1328" t="s">
        <v>46</v>
      </c>
      <c r="L1328" t="s">
        <v>29</v>
      </c>
      <c r="M1328" t="s">
        <v>30</v>
      </c>
      <c r="N1328" t="s">
        <v>22</v>
      </c>
      <c r="O1328">
        <f t="shared" si="182"/>
        <v>8381.0400000000009</v>
      </c>
      <c r="P1328">
        <f t="shared" si="183"/>
        <v>7626.7464000000009</v>
      </c>
      <c r="Q1328">
        <f t="shared" si="184"/>
        <v>2189601.9989000014</v>
      </c>
      <c r="T1328">
        <f t="shared" si="185"/>
        <v>7014.593770491806</v>
      </c>
      <c r="U1328">
        <f t="shared" si="186"/>
        <v>754.29359999999997</v>
      </c>
      <c r="V1328" s="4">
        <f t="shared" si="187"/>
        <v>4.2954096388992287E-3</v>
      </c>
      <c r="W1328">
        <f t="shared" si="188"/>
        <v>1</v>
      </c>
      <c r="X1328">
        <f t="shared" si="189"/>
        <v>0</v>
      </c>
      <c r="Y1328">
        <f t="shared" si="190"/>
        <v>0</v>
      </c>
    </row>
    <row r="1329" spans="1:25" x14ac:dyDescent="0.25">
      <c r="A1329" t="s">
        <v>1390</v>
      </c>
      <c r="B1329" s="1">
        <v>45687</v>
      </c>
      <c r="C1329" t="s">
        <v>15</v>
      </c>
      <c r="D1329" t="s">
        <v>16</v>
      </c>
      <c r="E1329" t="s">
        <v>49</v>
      </c>
      <c r="F1329" t="s">
        <v>53</v>
      </c>
      <c r="G1329">
        <v>1</v>
      </c>
      <c r="H1329">
        <v>4046.83</v>
      </c>
      <c r="I1329">
        <v>0.23</v>
      </c>
      <c r="J1329">
        <v>3116.06</v>
      </c>
      <c r="K1329" t="s">
        <v>58</v>
      </c>
      <c r="L1329" t="s">
        <v>34</v>
      </c>
      <c r="M1329" t="s">
        <v>21</v>
      </c>
      <c r="N1329" t="s">
        <v>22</v>
      </c>
      <c r="O1329">
        <f t="shared" si="182"/>
        <v>4046.83</v>
      </c>
      <c r="P1329">
        <f t="shared" si="183"/>
        <v>3116.0590999999999</v>
      </c>
      <c r="Q1329">
        <f t="shared" si="184"/>
        <v>1954015.6870999979</v>
      </c>
      <c r="T1329">
        <f t="shared" si="185"/>
        <v>6557.4564173228364</v>
      </c>
      <c r="U1329">
        <f t="shared" si="186"/>
        <v>930.77089999999998</v>
      </c>
      <c r="V1329" s="4">
        <f t="shared" si="187"/>
        <v>5.6834608817271795E-3</v>
      </c>
      <c r="W1329">
        <f t="shared" si="188"/>
        <v>1</v>
      </c>
      <c r="X1329">
        <f t="shared" si="189"/>
        <v>0</v>
      </c>
      <c r="Y1329">
        <f t="shared" si="190"/>
        <v>0</v>
      </c>
    </row>
    <row r="1330" spans="1:25" x14ac:dyDescent="0.25">
      <c r="A1330" t="s">
        <v>1391</v>
      </c>
      <c r="B1330" s="1">
        <v>45673</v>
      </c>
      <c r="C1330" t="s">
        <v>52</v>
      </c>
      <c r="D1330" t="s">
        <v>16</v>
      </c>
      <c r="E1330" t="s">
        <v>61</v>
      </c>
      <c r="F1330" t="s">
        <v>62</v>
      </c>
      <c r="G1330">
        <v>3</v>
      </c>
      <c r="H1330">
        <v>418.3</v>
      </c>
      <c r="I1330">
        <v>0.14000000000000001</v>
      </c>
      <c r="J1330">
        <v>1079.21</v>
      </c>
      <c r="K1330" t="s">
        <v>58</v>
      </c>
      <c r="L1330" t="s">
        <v>20</v>
      </c>
      <c r="M1330" t="s">
        <v>54</v>
      </c>
      <c r="N1330" t="s">
        <v>37</v>
      </c>
      <c r="O1330">
        <f t="shared" si="182"/>
        <v>1254.9000000000001</v>
      </c>
      <c r="P1330">
        <f t="shared" si="183"/>
        <v>1079.2140000000002</v>
      </c>
      <c r="Q1330">
        <f t="shared" si="184"/>
        <v>1802015.0199999986</v>
      </c>
      <c r="T1330">
        <f t="shared" si="185"/>
        <v>6400.6183730158691</v>
      </c>
      <c r="U1330">
        <f t="shared" si="186"/>
        <v>175.68599999999992</v>
      </c>
      <c r="V1330" s="4">
        <f t="shared" si="187"/>
        <v>3.346880229500359E-2</v>
      </c>
      <c r="W1330">
        <f t="shared" si="188"/>
        <v>0</v>
      </c>
      <c r="X1330">
        <f t="shared" si="189"/>
        <v>1</v>
      </c>
      <c r="Y1330">
        <f t="shared" si="190"/>
        <v>0</v>
      </c>
    </row>
    <row r="1331" spans="1:25" x14ac:dyDescent="0.25">
      <c r="A1331" t="s">
        <v>1392</v>
      </c>
      <c r="B1331" s="1">
        <v>45671</v>
      </c>
      <c r="C1331" t="s">
        <v>15</v>
      </c>
      <c r="D1331" t="s">
        <v>39</v>
      </c>
      <c r="E1331" t="s">
        <v>17</v>
      </c>
      <c r="F1331" t="s">
        <v>18</v>
      </c>
      <c r="G1331">
        <v>2</v>
      </c>
      <c r="H1331">
        <v>2955.5</v>
      </c>
      <c r="I1331">
        <v>0.24</v>
      </c>
      <c r="J1331">
        <v>4492.3599999999997</v>
      </c>
      <c r="K1331" t="s">
        <v>33</v>
      </c>
      <c r="L1331" t="s">
        <v>20</v>
      </c>
      <c r="M1331" t="s">
        <v>30</v>
      </c>
      <c r="N1331" t="s">
        <v>88</v>
      </c>
      <c r="O1331">
        <f t="shared" si="182"/>
        <v>5911</v>
      </c>
      <c r="P1331">
        <f t="shared" si="183"/>
        <v>4492.3599999999997</v>
      </c>
      <c r="Q1331">
        <f t="shared" si="184"/>
        <v>2058812.7634000003</v>
      </c>
      <c r="T1331">
        <f t="shared" si="185"/>
        <v>6400.6183730158691</v>
      </c>
      <c r="U1331">
        <f t="shared" si="186"/>
        <v>1418.6400000000003</v>
      </c>
      <c r="V1331" s="4">
        <f t="shared" si="187"/>
        <v>8.1204533919810515E-3</v>
      </c>
      <c r="W1331">
        <f t="shared" si="188"/>
        <v>0</v>
      </c>
      <c r="X1331">
        <f t="shared" si="189"/>
        <v>0</v>
      </c>
      <c r="Y1331">
        <f t="shared" si="190"/>
        <v>1</v>
      </c>
    </row>
    <row r="1332" spans="1:25" x14ac:dyDescent="0.25">
      <c r="A1332" t="s">
        <v>1393</v>
      </c>
      <c r="B1332" s="1">
        <v>45692</v>
      </c>
      <c r="C1332" t="s">
        <v>24</v>
      </c>
      <c r="D1332" t="s">
        <v>16</v>
      </c>
      <c r="E1332" t="s">
        <v>17</v>
      </c>
      <c r="F1332" t="s">
        <v>18</v>
      </c>
      <c r="G1332">
        <v>1</v>
      </c>
      <c r="H1332">
        <v>1009.32</v>
      </c>
      <c r="I1332">
        <v>0.18</v>
      </c>
      <c r="J1332">
        <v>827.64</v>
      </c>
      <c r="K1332" t="s">
        <v>19</v>
      </c>
      <c r="L1332" t="s">
        <v>20</v>
      </c>
      <c r="M1332" t="s">
        <v>54</v>
      </c>
      <c r="N1332" t="s">
        <v>22</v>
      </c>
      <c r="O1332">
        <f t="shared" si="182"/>
        <v>1009.32</v>
      </c>
      <c r="P1332">
        <f t="shared" si="183"/>
        <v>827.64240000000007</v>
      </c>
      <c r="Q1332">
        <f t="shared" si="184"/>
        <v>2058812.7634000003</v>
      </c>
      <c r="T1332">
        <f t="shared" si="185"/>
        <v>6400.6183730158691</v>
      </c>
      <c r="U1332">
        <f t="shared" si="186"/>
        <v>181.67759999999998</v>
      </c>
      <c r="V1332" s="4">
        <f t="shared" si="187"/>
        <v>1.7833789085721079E-2</v>
      </c>
      <c r="W1332">
        <f t="shared" si="188"/>
        <v>1</v>
      </c>
      <c r="X1332">
        <f t="shared" si="189"/>
        <v>0</v>
      </c>
      <c r="Y1332">
        <f t="shared" si="190"/>
        <v>0</v>
      </c>
    </row>
    <row r="1333" spans="1:25" x14ac:dyDescent="0.25">
      <c r="A1333" t="s">
        <v>1394</v>
      </c>
      <c r="B1333" s="1">
        <v>45813</v>
      </c>
      <c r="C1333" t="s">
        <v>24</v>
      </c>
      <c r="D1333" t="s">
        <v>25</v>
      </c>
      <c r="E1333" t="s">
        <v>61</v>
      </c>
      <c r="F1333" t="s">
        <v>75</v>
      </c>
      <c r="G1333">
        <v>3</v>
      </c>
      <c r="H1333">
        <v>3164.71</v>
      </c>
      <c r="I1333">
        <v>0.05</v>
      </c>
      <c r="J1333">
        <v>9019.42</v>
      </c>
      <c r="K1333" t="s">
        <v>58</v>
      </c>
      <c r="L1333" t="s">
        <v>34</v>
      </c>
      <c r="M1333" t="s">
        <v>54</v>
      </c>
      <c r="N1333" t="s">
        <v>22</v>
      </c>
      <c r="O1333">
        <f t="shared" si="182"/>
        <v>9494.130000000001</v>
      </c>
      <c r="P1333">
        <f t="shared" si="183"/>
        <v>9019.4235000000008</v>
      </c>
      <c r="Q1333">
        <f t="shared" si="184"/>
        <v>1802015.0199999986</v>
      </c>
      <c r="T1333">
        <f t="shared" si="185"/>
        <v>6557.4564173228364</v>
      </c>
      <c r="U1333">
        <f t="shared" si="186"/>
        <v>474.70650000000023</v>
      </c>
      <c r="V1333" s="4">
        <f t="shared" si="187"/>
        <v>1.5799235948949508E-3</v>
      </c>
      <c r="W1333">
        <f t="shared" si="188"/>
        <v>1</v>
      </c>
      <c r="X1333">
        <f t="shared" si="189"/>
        <v>0</v>
      </c>
      <c r="Y1333">
        <f t="shared" si="190"/>
        <v>0</v>
      </c>
    </row>
    <row r="1334" spans="1:25" x14ac:dyDescent="0.25">
      <c r="A1334" t="s">
        <v>1395</v>
      </c>
      <c r="B1334" s="1">
        <v>45719</v>
      </c>
      <c r="C1334" t="s">
        <v>15</v>
      </c>
      <c r="D1334" t="s">
        <v>43</v>
      </c>
      <c r="E1334" t="s">
        <v>61</v>
      </c>
      <c r="F1334" t="s">
        <v>92</v>
      </c>
      <c r="G1334">
        <v>4</v>
      </c>
      <c r="H1334">
        <v>1006.15</v>
      </c>
      <c r="I1334">
        <v>0</v>
      </c>
      <c r="J1334">
        <v>4024.6</v>
      </c>
      <c r="K1334" t="s">
        <v>33</v>
      </c>
      <c r="L1334" t="s">
        <v>20</v>
      </c>
      <c r="M1334" t="s">
        <v>54</v>
      </c>
      <c r="N1334" t="s">
        <v>22</v>
      </c>
      <c r="O1334">
        <f t="shared" si="182"/>
        <v>4024.6</v>
      </c>
      <c r="P1334">
        <f t="shared" si="183"/>
        <v>4024.6</v>
      </c>
      <c r="Q1334">
        <f t="shared" si="184"/>
        <v>1802015.0199999986</v>
      </c>
      <c r="T1334">
        <f t="shared" si="185"/>
        <v>6400.6183730158691</v>
      </c>
      <c r="U1334">
        <f t="shared" si="186"/>
        <v>0</v>
      </c>
      <c r="V1334" s="4">
        <f t="shared" si="187"/>
        <v>0</v>
      </c>
      <c r="W1334">
        <f t="shared" si="188"/>
        <v>1</v>
      </c>
      <c r="X1334">
        <f t="shared" si="189"/>
        <v>0</v>
      </c>
      <c r="Y1334">
        <f t="shared" si="190"/>
        <v>0</v>
      </c>
    </row>
    <row r="1335" spans="1:25" x14ac:dyDescent="0.25">
      <c r="A1335" t="s">
        <v>1396</v>
      </c>
      <c r="B1335" s="1">
        <v>45775</v>
      </c>
      <c r="C1335" t="s">
        <v>24</v>
      </c>
      <c r="D1335" t="s">
        <v>43</v>
      </c>
      <c r="E1335" t="s">
        <v>27</v>
      </c>
      <c r="F1335" t="s">
        <v>68</v>
      </c>
      <c r="G1335">
        <v>2</v>
      </c>
      <c r="H1335">
        <v>4258.22</v>
      </c>
      <c r="I1335">
        <v>0.19</v>
      </c>
      <c r="J1335">
        <v>6898.32</v>
      </c>
      <c r="K1335" t="s">
        <v>58</v>
      </c>
      <c r="L1335" t="s">
        <v>20</v>
      </c>
      <c r="M1335" t="s">
        <v>54</v>
      </c>
      <c r="N1335" t="s">
        <v>22</v>
      </c>
      <c r="O1335">
        <f t="shared" si="182"/>
        <v>8516.44</v>
      </c>
      <c r="P1335">
        <f t="shared" si="183"/>
        <v>6898.3164000000006</v>
      </c>
      <c r="Q1335">
        <f t="shared" si="184"/>
        <v>1975775.7839999988</v>
      </c>
      <c r="T1335">
        <f t="shared" si="185"/>
        <v>6400.6183730158691</v>
      </c>
      <c r="U1335">
        <f t="shared" si="186"/>
        <v>1618.1235999999999</v>
      </c>
      <c r="V1335" s="4">
        <f t="shared" si="187"/>
        <v>4.4619582830384532E-3</v>
      </c>
      <c r="W1335">
        <f t="shared" si="188"/>
        <v>1</v>
      </c>
      <c r="X1335">
        <f t="shared" si="189"/>
        <v>0</v>
      </c>
      <c r="Y1335">
        <f t="shared" si="190"/>
        <v>0</v>
      </c>
    </row>
    <row r="1336" spans="1:25" x14ac:dyDescent="0.25">
      <c r="A1336" t="s">
        <v>1397</v>
      </c>
      <c r="B1336" s="1">
        <v>45805</v>
      </c>
      <c r="C1336" t="s">
        <v>36</v>
      </c>
      <c r="D1336" t="s">
        <v>43</v>
      </c>
      <c r="E1336" t="s">
        <v>27</v>
      </c>
      <c r="F1336" t="s">
        <v>28</v>
      </c>
      <c r="G1336">
        <v>3</v>
      </c>
      <c r="H1336">
        <v>1169.47</v>
      </c>
      <c r="I1336">
        <v>0.06</v>
      </c>
      <c r="J1336">
        <v>3297.91</v>
      </c>
      <c r="K1336" t="s">
        <v>41</v>
      </c>
      <c r="L1336" t="s">
        <v>29</v>
      </c>
      <c r="M1336" t="s">
        <v>30</v>
      </c>
      <c r="N1336" t="s">
        <v>22</v>
      </c>
      <c r="O1336">
        <f t="shared" si="182"/>
        <v>3508.41</v>
      </c>
      <c r="P1336">
        <f t="shared" si="183"/>
        <v>3297.9053999999996</v>
      </c>
      <c r="Q1336">
        <f t="shared" si="184"/>
        <v>1975775.7839999988</v>
      </c>
      <c r="T1336">
        <f t="shared" si="185"/>
        <v>7014.593770491806</v>
      </c>
      <c r="U1336">
        <f t="shared" si="186"/>
        <v>210.50460000000021</v>
      </c>
      <c r="V1336" s="4">
        <f t="shared" si="187"/>
        <v>5.1305292140884327E-3</v>
      </c>
      <c r="W1336">
        <f t="shared" si="188"/>
        <v>1</v>
      </c>
      <c r="X1336">
        <f t="shared" si="189"/>
        <v>0</v>
      </c>
      <c r="Y1336">
        <f t="shared" si="190"/>
        <v>0</v>
      </c>
    </row>
    <row r="1337" spans="1:25" x14ac:dyDescent="0.25">
      <c r="A1337" t="s">
        <v>1398</v>
      </c>
      <c r="B1337" s="1">
        <v>45820</v>
      </c>
      <c r="C1337" t="s">
        <v>52</v>
      </c>
      <c r="D1337" t="s">
        <v>25</v>
      </c>
      <c r="E1337" t="s">
        <v>99</v>
      </c>
      <c r="F1337" t="s">
        <v>111</v>
      </c>
      <c r="G1337">
        <v>1</v>
      </c>
      <c r="H1337">
        <v>2520.2199999999998</v>
      </c>
      <c r="I1337">
        <v>0.23</v>
      </c>
      <c r="J1337">
        <v>1940.57</v>
      </c>
      <c r="K1337" t="s">
        <v>58</v>
      </c>
      <c r="L1337" t="s">
        <v>20</v>
      </c>
      <c r="M1337" t="s">
        <v>54</v>
      </c>
      <c r="N1337" t="s">
        <v>22</v>
      </c>
      <c r="O1337">
        <f t="shared" si="182"/>
        <v>2520.2199999999998</v>
      </c>
      <c r="P1337">
        <f t="shared" si="183"/>
        <v>1940.5693999999999</v>
      </c>
      <c r="Q1337">
        <f t="shared" si="184"/>
        <v>2189601.9989000014</v>
      </c>
      <c r="T1337">
        <f t="shared" si="185"/>
        <v>6400.6183730158691</v>
      </c>
      <c r="U1337">
        <f t="shared" si="186"/>
        <v>579.65059999999994</v>
      </c>
      <c r="V1337" s="4">
        <f t="shared" si="187"/>
        <v>9.1261873963384161E-3</v>
      </c>
      <c r="W1337">
        <f t="shared" si="188"/>
        <v>1</v>
      </c>
      <c r="X1337">
        <f t="shared" si="189"/>
        <v>0</v>
      </c>
      <c r="Y1337">
        <f t="shared" si="190"/>
        <v>0</v>
      </c>
    </row>
    <row r="1338" spans="1:25" x14ac:dyDescent="0.25">
      <c r="A1338" t="s">
        <v>1399</v>
      </c>
      <c r="B1338" s="1">
        <v>45770</v>
      </c>
      <c r="C1338" t="s">
        <v>24</v>
      </c>
      <c r="D1338" t="s">
        <v>39</v>
      </c>
      <c r="E1338" t="s">
        <v>49</v>
      </c>
      <c r="F1338" t="s">
        <v>56</v>
      </c>
      <c r="G1338">
        <v>3</v>
      </c>
      <c r="H1338">
        <v>3520.57</v>
      </c>
      <c r="I1338">
        <v>0.15</v>
      </c>
      <c r="J1338">
        <v>8977.4500000000007</v>
      </c>
      <c r="K1338" t="s">
        <v>46</v>
      </c>
      <c r="L1338" t="s">
        <v>29</v>
      </c>
      <c r="M1338" t="s">
        <v>54</v>
      </c>
      <c r="N1338" t="s">
        <v>22</v>
      </c>
      <c r="O1338">
        <f t="shared" si="182"/>
        <v>10561.710000000001</v>
      </c>
      <c r="P1338">
        <f t="shared" si="183"/>
        <v>8977.4535000000014</v>
      </c>
      <c r="Q1338">
        <f t="shared" si="184"/>
        <v>1954015.6870999979</v>
      </c>
      <c r="T1338">
        <f t="shared" si="185"/>
        <v>7014.593770491806</v>
      </c>
      <c r="U1338">
        <f t="shared" si="186"/>
        <v>1584.2564999999995</v>
      </c>
      <c r="V1338" s="4">
        <f t="shared" si="187"/>
        <v>4.2606736977250838E-3</v>
      </c>
      <c r="W1338">
        <f t="shared" si="188"/>
        <v>1</v>
      </c>
      <c r="X1338">
        <f t="shared" si="189"/>
        <v>0</v>
      </c>
      <c r="Y1338">
        <f t="shared" si="190"/>
        <v>0</v>
      </c>
    </row>
    <row r="1339" spans="1:25" x14ac:dyDescent="0.25">
      <c r="A1339" t="s">
        <v>1400</v>
      </c>
      <c r="B1339" s="1">
        <v>45838</v>
      </c>
      <c r="C1339" t="s">
        <v>15</v>
      </c>
      <c r="D1339" t="s">
        <v>43</v>
      </c>
      <c r="E1339" t="s">
        <v>99</v>
      </c>
      <c r="F1339" t="s">
        <v>115</v>
      </c>
      <c r="G1339">
        <v>4</v>
      </c>
      <c r="H1339">
        <v>1571.21</v>
      </c>
      <c r="I1339">
        <v>0.12</v>
      </c>
      <c r="J1339">
        <v>5530.66</v>
      </c>
      <c r="K1339" t="s">
        <v>41</v>
      </c>
      <c r="L1339" t="s">
        <v>34</v>
      </c>
      <c r="M1339" t="s">
        <v>21</v>
      </c>
      <c r="N1339" t="s">
        <v>22</v>
      </c>
      <c r="O1339">
        <f t="shared" si="182"/>
        <v>6284.84</v>
      </c>
      <c r="P1339">
        <f t="shared" si="183"/>
        <v>5530.6592000000001</v>
      </c>
      <c r="Q1339">
        <f t="shared" si="184"/>
        <v>2189601.9989000014</v>
      </c>
      <c r="T1339">
        <f t="shared" si="185"/>
        <v>6557.4564173228364</v>
      </c>
      <c r="U1339">
        <f t="shared" si="186"/>
        <v>754.18080000000009</v>
      </c>
      <c r="V1339" s="4">
        <f t="shared" si="187"/>
        <v>7.6374259328797541E-3</v>
      </c>
      <c r="W1339">
        <f t="shared" si="188"/>
        <v>1</v>
      </c>
      <c r="X1339">
        <f t="shared" si="189"/>
        <v>0</v>
      </c>
      <c r="Y1339">
        <f t="shared" si="190"/>
        <v>0</v>
      </c>
    </row>
    <row r="1340" spans="1:25" x14ac:dyDescent="0.25">
      <c r="A1340" t="s">
        <v>1401</v>
      </c>
      <c r="B1340" s="1">
        <v>45716</v>
      </c>
      <c r="C1340" t="s">
        <v>15</v>
      </c>
      <c r="D1340" t="s">
        <v>25</v>
      </c>
      <c r="E1340" t="s">
        <v>61</v>
      </c>
      <c r="F1340" t="s">
        <v>62</v>
      </c>
      <c r="G1340">
        <v>4</v>
      </c>
      <c r="H1340">
        <v>1689.4</v>
      </c>
      <c r="I1340">
        <v>0.2</v>
      </c>
      <c r="J1340">
        <v>5406.08</v>
      </c>
      <c r="K1340" t="s">
        <v>41</v>
      </c>
      <c r="L1340" t="s">
        <v>34</v>
      </c>
      <c r="M1340" t="s">
        <v>30</v>
      </c>
      <c r="N1340" t="s">
        <v>37</v>
      </c>
      <c r="O1340">
        <f t="shared" si="182"/>
        <v>6757.6</v>
      </c>
      <c r="P1340">
        <f t="shared" si="183"/>
        <v>5406.0800000000008</v>
      </c>
      <c r="Q1340">
        <f t="shared" si="184"/>
        <v>1802015.0199999986</v>
      </c>
      <c r="T1340">
        <f t="shared" si="185"/>
        <v>6557.4564173228364</v>
      </c>
      <c r="U1340">
        <f t="shared" si="186"/>
        <v>1351.5199999999995</v>
      </c>
      <c r="V1340" s="4">
        <f t="shared" si="187"/>
        <v>1.1838522552385463E-2</v>
      </c>
      <c r="W1340">
        <f t="shared" si="188"/>
        <v>0</v>
      </c>
      <c r="X1340">
        <f t="shared" si="189"/>
        <v>1</v>
      </c>
      <c r="Y1340">
        <f t="shared" si="190"/>
        <v>0</v>
      </c>
    </row>
    <row r="1341" spans="1:25" x14ac:dyDescent="0.25">
      <c r="A1341" t="s">
        <v>1402</v>
      </c>
      <c r="B1341" s="1">
        <v>45745</v>
      </c>
      <c r="C1341" t="s">
        <v>52</v>
      </c>
      <c r="D1341" t="s">
        <v>39</v>
      </c>
      <c r="E1341" t="s">
        <v>49</v>
      </c>
      <c r="F1341" t="s">
        <v>50</v>
      </c>
      <c r="G1341">
        <v>4</v>
      </c>
      <c r="H1341">
        <v>2156.0300000000002</v>
      </c>
      <c r="I1341">
        <v>0.01</v>
      </c>
      <c r="J1341">
        <v>8537.8799999999992</v>
      </c>
      <c r="K1341" t="s">
        <v>19</v>
      </c>
      <c r="L1341" t="s">
        <v>29</v>
      </c>
      <c r="M1341" t="s">
        <v>54</v>
      </c>
      <c r="N1341" t="s">
        <v>22</v>
      </c>
      <c r="O1341">
        <f t="shared" si="182"/>
        <v>8624.1200000000008</v>
      </c>
      <c r="P1341">
        <f t="shared" si="183"/>
        <v>8537.8788000000004</v>
      </c>
      <c r="Q1341">
        <f t="shared" si="184"/>
        <v>1954015.6870999979</v>
      </c>
      <c r="T1341">
        <f t="shared" si="185"/>
        <v>7014.593770491806</v>
      </c>
      <c r="U1341">
        <f t="shared" si="186"/>
        <v>86.24120000000039</v>
      </c>
      <c r="V1341" s="4">
        <f t="shared" si="187"/>
        <v>4.6381543856068789E-4</v>
      </c>
      <c r="W1341">
        <f t="shared" si="188"/>
        <v>1</v>
      </c>
      <c r="X1341">
        <f t="shared" si="189"/>
        <v>0</v>
      </c>
      <c r="Y1341">
        <f t="shared" si="190"/>
        <v>0</v>
      </c>
    </row>
    <row r="1342" spans="1:25" x14ac:dyDescent="0.25">
      <c r="A1342" t="s">
        <v>1403</v>
      </c>
      <c r="B1342" s="1">
        <v>45684</v>
      </c>
      <c r="C1342" t="s">
        <v>15</v>
      </c>
      <c r="D1342" t="s">
        <v>16</v>
      </c>
      <c r="E1342" t="s">
        <v>61</v>
      </c>
      <c r="F1342" t="s">
        <v>92</v>
      </c>
      <c r="G1342">
        <v>2</v>
      </c>
      <c r="H1342">
        <v>840.09</v>
      </c>
      <c r="I1342">
        <v>0.24</v>
      </c>
      <c r="J1342">
        <v>1276.94</v>
      </c>
      <c r="K1342" t="s">
        <v>58</v>
      </c>
      <c r="L1342" t="s">
        <v>34</v>
      </c>
      <c r="M1342" t="s">
        <v>54</v>
      </c>
      <c r="N1342" t="s">
        <v>22</v>
      </c>
      <c r="O1342">
        <f t="shared" si="182"/>
        <v>1680.18</v>
      </c>
      <c r="P1342">
        <f t="shared" si="183"/>
        <v>1276.9368000000002</v>
      </c>
      <c r="Q1342">
        <f t="shared" si="184"/>
        <v>1802015.0199999986</v>
      </c>
      <c r="T1342">
        <f t="shared" si="185"/>
        <v>6557.4564173228364</v>
      </c>
      <c r="U1342">
        <f t="shared" si="186"/>
        <v>403.24319999999989</v>
      </c>
      <c r="V1342" s="4">
        <f t="shared" si="187"/>
        <v>2.8568367674891973E-2</v>
      </c>
      <c r="W1342">
        <f t="shared" si="188"/>
        <v>1</v>
      </c>
      <c r="X1342">
        <f t="shared" si="189"/>
        <v>0</v>
      </c>
      <c r="Y1342">
        <f t="shared" si="190"/>
        <v>0</v>
      </c>
    </row>
    <row r="1343" spans="1:25" x14ac:dyDescent="0.25">
      <c r="A1343" t="s">
        <v>1404</v>
      </c>
      <c r="B1343" s="1">
        <v>45751</v>
      </c>
      <c r="C1343" t="s">
        <v>15</v>
      </c>
      <c r="D1343" t="s">
        <v>39</v>
      </c>
      <c r="E1343" t="s">
        <v>49</v>
      </c>
      <c r="F1343" t="s">
        <v>73</v>
      </c>
      <c r="G1343">
        <v>1</v>
      </c>
      <c r="H1343">
        <v>2536.88</v>
      </c>
      <c r="I1343">
        <v>0.04</v>
      </c>
      <c r="J1343">
        <v>2435.4</v>
      </c>
      <c r="K1343" t="s">
        <v>46</v>
      </c>
      <c r="L1343" t="s">
        <v>20</v>
      </c>
      <c r="M1343" t="s">
        <v>21</v>
      </c>
      <c r="N1343" t="s">
        <v>22</v>
      </c>
      <c r="O1343">
        <f t="shared" si="182"/>
        <v>2536.88</v>
      </c>
      <c r="P1343">
        <f t="shared" si="183"/>
        <v>2435.4047999999998</v>
      </c>
      <c r="Q1343">
        <f t="shared" si="184"/>
        <v>1954015.6870999979</v>
      </c>
      <c r="T1343">
        <f t="shared" si="185"/>
        <v>6400.6183730158691</v>
      </c>
      <c r="U1343">
        <f t="shared" si="186"/>
        <v>101.47520000000031</v>
      </c>
      <c r="V1343" s="4">
        <f t="shared" si="187"/>
        <v>1.5767399325155309E-3</v>
      </c>
      <c r="W1343">
        <f t="shared" si="188"/>
        <v>1</v>
      </c>
      <c r="X1343">
        <f t="shared" si="189"/>
        <v>0</v>
      </c>
      <c r="Y1343">
        <f t="shared" si="190"/>
        <v>0</v>
      </c>
    </row>
    <row r="1344" spans="1:25" x14ac:dyDescent="0.25">
      <c r="A1344" t="s">
        <v>1405</v>
      </c>
      <c r="B1344" s="1">
        <v>45793</v>
      </c>
      <c r="C1344" t="s">
        <v>48</v>
      </c>
      <c r="D1344" t="s">
        <v>16</v>
      </c>
      <c r="E1344" t="s">
        <v>49</v>
      </c>
      <c r="F1344" t="s">
        <v>50</v>
      </c>
      <c r="G1344">
        <v>4</v>
      </c>
      <c r="H1344">
        <v>4848.59</v>
      </c>
      <c r="I1344">
        <v>0.01</v>
      </c>
      <c r="J1344">
        <v>19200.419999999998</v>
      </c>
      <c r="K1344" t="s">
        <v>41</v>
      </c>
      <c r="L1344" t="s">
        <v>20</v>
      </c>
      <c r="M1344" t="s">
        <v>54</v>
      </c>
      <c r="N1344" t="s">
        <v>59</v>
      </c>
      <c r="O1344">
        <f t="shared" si="182"/>
        <v>19394.36</v>
      </c>
      <c r="P1344">
        <f t="shared" si="183"/>
        <v>19200.416400000002</v>
      </c>
      <c r="Q1344">
        <f t="shared" si="184"/>
        <v>1954015.6870999979</v>
      </c>
      <c r="T1344">
        <f t="shared" si="185"/>
        <v>6400.6183730158691</v>
      </c>
      <c r="U1344">
        <f t="shared" si="186"/>
        <v>193.9435999999987</v>
      </c>
      <c r="V1344" s="4">
        <f t="shared" si="187"/>
        <v>2.0624552705013211E-4</v>
      </c>
      <c r="W1344">
        <f t="shared" si="188"/>
        <v>0</v>
      </c>
      <c r="X1344">
        <f t="shared" si="189"/>
        <v>0</v>
      </c>
      <c r="Y1344">
        <f t="shared" si="190"/>
        <v>0</v>
      </c>
    </row>
    <row r="1345" spans="1:25" x14ac:dyDescent="0.25">
      <c r="A1345" t="s">
        <v>1406</v>
      </c>
      <c r="B1345" s="1">
        <v>45719</v>
      </c>
      <c r="C1345" t="s">
        <v>52</v>
      </c>
      <c r="D1345" t="s">
        <v>39</v>
      </c>
      <c r="E1345" t="s">
        <v>49</v>
      </c>
      <c r="F1345" t="s">
        <v>53</v>
      </c>
      <c r="G1345">
        <v>4</v>
      </c>
      <c r="H1345">
        <v>4037.75</v>
      </c>
      <c r="I1345">
        <v>0.1</v>
      </c>
      <c r="J1345">
        <v>14535.9</v>
      </c>
      <c r="K1345" t="s">
        <v>19</v>
      </c>
      <c r="L1345" t="s">
        <v>29</v>
      </c>
      <c r="M1345" t="s">
        <v>54</v>
      </c>
      <c r="N1345" t="s">
        <v>22</v>
      </c>
      <c r="O1345">
        <f t="shared" si="182"/>
        <v>16151</v>
      </c>
      <c r="P1345">
        <f t="shared" si="183"/>
        <v>14535.9</v>
      </c>
      <c r="Q1345">
        <f t="shared" si="184"/>
        <v>1954015.6870999979</v>
      </c>
      <c r="T1345">
        <f t="shared" si="185"/>
        <v>7014.593770491806</v>
      </c>
      <c r="U1345">
        <f t="shared" si="186"/>
        <v>1615.1000000000004</v>
      </c>
      <c r="V1345" s="4">
        <f t="shared" si="187"/>
        <v>2.4766268342517493E-3</v>
      </c>
      <c r="W1345">
        <f t="shared" si="188"/>
        <v>1</v>
      </c>
      <c r="X1345">
        <f t="shared" si="189"/>
        <v>0</v>
      </c>
      <c r="Y1345">
        <f t="shared" si="190"/>
        <v>0</v>
      </c>
    </row>
    <row r="1346" spans="1:25" x14ac:dyDescent="0.25">
      <c r="A1346" t="s">
        <v>1407</v>
      </c>
      <c r="B1346" s="1">
        <v>45795</v>
      </c>
      <c r="C1346" t="s">
        <v>36</v>
      </c>
      <c r="D1346" t="s">
        <v>39</v>
      </c>
      <c r="E1346" t="s">
        <v>99</v>
      </c>
      <c r="F1346" t="s">
        <v>111</v>
      </c>
      <c r="G1346">
        <v>1</v>
      </c>
      <c r="H1346">
        <v>3035.67</v>
      </c>
      <c r="I1346">
        <v>0.13</v>
      </c>
      <c r="J1346">
        <v>2641.03</v>
      </c>
      <c r="K1346" t="s">
        <v>41</v>
      </c>
      <c r="L1346" t="s">
        <v>29</v>
      </c>
      <c r="M1346" t="s">
        <v>30</v>
      </c>
      <c r="N1346" t="s">
        <v>88</v>
      </c>
      <c r="O1346">
        <f t="shared" ref="O1346:O1409" si="191">G:G*H:H</f>
        <v>3035.67</v>
      </c>
      <c r="P1346">
        <f t="shared" ref="P1346:P1409" si="192">O:O*(1-I:I)</f>
        <v>2641.0329000000002</v>
      </c>
      <c r="Q1346">
        <f t="shared" ref="Q1346:Q1409" si="193">SUMIF(E:E,E1346,P:P)</f>
        <v>2189601.9989000014</v>
      </c>
      <c r="T1346">
        <f t="shared" ref="T1346:T1409" si="194">AVERAGEIF(L:L,L1346,J:J)</f>
        <v>7014.593770491806</v>
      </c>
      <c r="U1346">
        <f t="shared" ref="U1346:U1409" si="195">O1346-P1346</f>
        <v>394.63709999999992</v>
      </c>
      <c r="V1346" s="4">
        <f t="shared" si="187"/>
        <v>4.282415414060158E-3</v>
      </c>
      <c r="W1346">
        <f t="shared" si="188"/>
        <v>0</v>
      </c>
      <c r="X1346">
        <f t="shared" si="189"/>
        <v>0</v>
      </c>
      <c r="Y1346">
        <f t="shared" si="190"/>
        <v>1</v>
      </c>
    </row>
    <row r="1347" spans="1:25" x14ac:dyDescent="0.25">
      <c r="A1347" t="s">
        <v>1408</v>
      </c>
      <c r="B1347" s="1">
        <v>45738</v>
      </c>
      <c r="C1347" t="s">
        <v>36</v>
      </c>
      <c r="D1347" t="s">
        <v>39</v>
      </c>
      <c r="E1347" t="s">
        <v>61</v>
      </c>
      <c r="F1347" t="s">
        <v>66</v>
      </c>
      <c r="G1347">
        <v>1</v>
      </c>
      <c r="H1347">
        <v>2290.6799999999998</v>
      </c>
      <c r="I1347">
        <v>0.1</v>
      </c>
      <c r="J1347">
        <v>2061.61</v>
      </c>
      <c r="K1347" t="s">
        <v>41</v>
      </c>
      <c r="L1347" t="s">
        <v>20</v>
      </c>
      <c r="M1347" t="s">
        <v>54</v>
      </c>
      <c r="N1347" t="s">
        <v>22</v>
      </c>
      <c r="O1347">
        <f t="shared" si="191"/>
        <v>2290.6799999999998</v>
      </c>
      <c r="P1347">
        <f t="shared" si="192"/>
        <v>2061.6120000000001</v>
      </c>
      <c r="Q1347">
        <f t="shared" si="193"/>
        <v>1802015.0199999986</v>
      </c>
      <c r="T1347">
        <f t="shared" si="194"/>
        <v>6400.6183730158691</v>
      </c>
      <c r="U1347">
        <f t="shared" si="195"/>
        <v>229.06799999999976</v>
      </c>
      <c r="V1347" s="4">
        <f t="shared" ref="V1347:V1410" si="196">I1347/H1347*100</f>
        <v>4.3655159166710329E-3</v>
      </c>
      <c r="W1347">
        <f t="shared" ref="W1347:W1410" si="197">IF(N1347="Delivered",1,0)</f>
        <v>1</v>
      </c>
      <c r="X1347">
        <f t="shared" ref="X1347:X1410" si="198">IF(N1347="Returned",1,0)</f>
        <v>0</v>
      </c>
      <c r="Y1347">
        <f t="shared" ref="Y1347:Y1410" si="199">IF(N1347="Cancelled",1,0)</f>
        <v>0</v>
      </c>
    </row>
    <row r="1348" spans="1:25" x14ac:dyDescent="0.25">
      <c r="A1348" t="s">
        <v>1409</v>
      </c>
      <c r="B1348" s="1">
        <v>45712</v>
      </c>
      <c r="C1348" t="s">
        <v>15</v>
      </c>
      <c r="D1348" t="s">
        <v>39</v>
      </c>
      <c r="E1348" t="s">
        <v>99</v>
      </c>
      <c r="F1348" t="s">
        <v>115</v>
      </c>
      <c r="G1348">
        <v>5</v>
      </c>
      <c r="H1348">
        <v>3989.71</v>
      </c>
      <c r="I1348">
        <v>0.17</v>
      </c>
      <c r="J1348">
        <v>16557.3</v>
      </c>
      <c r="K1348" t="s">
        <v>33</v>
      </c>
      <c r="L1348" t="s">
        <v>34</v>
      </c>
      <c r="M1348" t="s">
        <v>54</v>
      </c>
      <c r="N1348" t="s">
        <v>88</v>
      </c>
      <c r="O1348">
        <f t="shared" si="191"/>
        <v>19948.55</v>
      </c>
      <c r="P1348">
        <f t="shared" si="192"/>
        <v>16557.2965</v>
      </c>
      <c r="Q1348">
        <f t="shared" si="193"/>
        <v>2189601.9989000014</v>
      </c>
      <c r="T1348">
        <f t="shared" si="194"/>
        <v>6557.4564173228364</v>
      </c>
      <c r="U1348">
        <f t="shared" si="195"/>
        <v>3391.2534999999989</v>
      </c>
      <c r="V1348" s="4">
        <f t="shared" si="196"/>
        <v>4.2609613230034267E-3</v>
      </c>
      <c r="W1348">
        <f t="shared" si="197"/>
        <v>0</v>
      </c>
      <c r="X1348">
        <f t="shared" si="198"/>
        <v>0</v>
      </c>
      <c r="Y1348">
        <f t="shared" si="199"/>
        <v>1</v>
      </c>
    </row>
    <row r="1349" spans="1:25" x14ac:dyDescent="0.25">
      <c r="A1349" t="s">
        <v>1410</v>
      </c>
      <c r="B1349" s="1">
        <v>45757</v>
      </c>
      <c r="C1349" t="s">
        <v>36</v>
      </c>
      <c r="D1349" t="s">
        <v>39</v>
      </c>
      <c r="E1349" t="s">
        <v>27</v>
      </c>
      <c r="F1349" t="s">
        <v>68</v>
      </c>
      <c r="G1349">
        <v>2</v>
      </c>
      <c r="H1349">
        <v>2494.08</v>
      </c>
      <c r="I1349">
        <v>0.12</v>
      </c>
      <c r="J1349">
        <v>4389.58</v>
      </c>
      <c r="K1349" t="s">
        <v>33</v>
      </c>
      <c r="L1349" t="s">
        <v>20</v>
      </c>
      <c r="M1349" t="s">
        <v>54</v>
      </c>
      <c r="N1349" t="s">
        <v>22</v>
      </c>
      <c r="O1349">
        <f t="shared" si="191"/>
        <v>4988.16</v>
      </c>
      <c r="P1349">
        <f t="shared" si="192"/>
        <v>4389.5807999999997</v>
      </c>
      <c r="Q1349">
        <f t="shared" si="193"/>
        <v>1975775.7839999988</v>
      </c>
      <c r="T1349">
        <f t="shared" si="194"/>
        <v>6400.6183730158691</v>
      </c>
      <c r="U1349">
        <f t="shared" si="195"/>
        <v>598.57920000000013</v>
      </c>
      <c r="V1349" s="4">
        <f t="shared" si="196"/>
        <v>4.8113933795227099E-3</v>
      </c>
      <c r="W1349">
        <f t="shared" si="197"/>
        <v>1</v>
      </c>
      <c r="X1349">
        <f t="shared" si="198"/>
        <v>0</v>
      </c>
      <c r="Y1349">
        <f t="shared" si="199"/>
        <v>0</v>
      </c>
    </row>
    <row r="1350" spans="1:25" x14ac:dyDescent="0.25">
      <c r="A1350" t="s">
        <v>1411</v>
      </c>
      <c r="B1350" s="1">
        <v>45764</v>
      </c>
      <c r="C1350" t="s">
        <v>52</v>
      </c>
      <c r="D1350" t="s">
        <v>39</v>
      </c>
      <c r="E1350" t="s">
        <v>17</v>
      </c>
      <c r="F1350" t="s">
        <v>40</v>
      </c>
      <c r="G1350">
        <v>1</v>
      </c>
      <c r="H1350">
        <v>2693.25</v>
      </c>
      <c r="I1350">
        <v>0.12</v>
      </c>
      <c r="J1350">
        <v>2370.06</v>
      </c>
      <c r="K1350" t="s">
        <v>33</v>
      </c>
      <c r="L1350" t="s">
        <v>34</v>
      </c>
      <c r="M1350" t="s">
        <v>21</v>
      </c>
      <c r="N1350" t="s">
        <v>22</v>
      </c>
      <c r="O1350">
        <f t="shared" si="191"/>
        <v>2693.25</v>
      </c>
      <c r="P1350">
        <f t="shared" si="192"/>
        <v>2370.06</v>
      </c>
      <c r="Q1350">
        <f t="shared" si="193"/>
        <v>2058812.7634000003</v>
      </c>
      <c r="T1350">
        <f t="shared" si="194"/>
        <v>6557.4564173228364</v>
      </c>
      <c r="U1350">
        <f t="shared" si="195"/>
        <v>323.19000000000005</v>
      </c>
      <c r="V1350" s="4">
        <f t="shared" si="196"/>
        <v>4.4555834029518238E-3</v>
      </c>
      <c r="W1350">
        <f t="shared" si="197"/>
        <v>1</v>
      </c>
      <c r="X1350">
        <f t="shared" si="198"/>
        <v>0</v>
      </c>
      <c r="Y1350">
        <f t="shared" si="199"/>
        <v>0</v>
      </c>
    </row>
    <row r="1351" spans="1:25" x14ac:dyDescent="0.25">
      <c r="A1351" t="s">
        <v>1412</v>
      </c>
      <c r="B1351" s="1">
        <v>45755</v>
      </c>
      <c r="C1351" t="s">
        <v>15</v>
      </c>
      <c r="D1351" t="s">
        <v>39</v>
      </c>
      <c r="E1351" t="s">
        <v>49</v>
      </c>
      <c r="F1351" t="s">
        <v>73</v>
      </c>
      <c r="G1351">
        <v>1</v>
      </c>
      <c r="H1351">
        <v>2421.36</v>
      </c>
      <c r="I1351">
        <v>0.06</v>
      </c>
      <c r="J1351">
        <v>2276.08</v>
      </c>
      <c r="K1351" t="s">
        <v>19</v>
      </c>
      <c r="L1351" t="s">
        <v>34</v>
      </c>
      <c r="M1351" t="s">
        <v>54</v>
      </c>
      <c r="N1351" t="s">
        <v>22</v>
      </c>
      <c r="O1351">
        <f t="shared" si="191"/>
        <v>2421.36</v>
      </c>
      <c r="P1351">
        <f t="shared" si="192"/>
        <v>2276.0783999999999</v>
      </c>
      <c r="Q1351">
        <f t="shared" si="193"/>
        <v>1954015.6870999979</v>
      </c>
      <c r="T1351">
        <f t="shared" si="194"/>
        <v>6557.4564173228364</v>
      </c>
      <c r="U1351">
        <f t="shared" si="195"/>
        <v>145.28160000000025</v>
      </c>
      <c r="V1351" s="4">
        <f t="shared" si="196"/>
        <v>2.4779462781246903E-3</v>
      </c>
      <c r="W1351">
        <f t="shared" si="197"/>
        <v>1</v>
      </c>
      <c r="X1351">
        <f t="shared" si="198"/>
        <v>0</v>
      </c>
      <c r="Y1351">
        <f t="shared" si="199"/>
        <v>0</v>
      </c>
    </row>
    <row r="1352" spans="1:25" x14ac:dyDescent="0.25">
      <c r="A1352" t="s">
        <v>1413</v>
      </c>
      <c r="B1352" s="1">
        <v>45745</v>
      </c>
      <c r="C1352" t="s">
        <v>36</v>
      </c>
      <c r="D1352" t="s">
        <v>43</v>
      </c>
      <c r="E1352" t="s">
        <v>27</v>
      </c>
      <c r="F1352" t="s">
        <v>87</v>
      </c>
      <c r="G1352">
        <v>3</v>
      </c>
      <c r="H1352">
        <v>2475.02</v>
      </c>
      <c r="I1352">
        <v>0.08</v>
      </c>
      <c r="J1352">
        <v>6831.06</v>
      </c>
      <c r="K1352" t="s">
        <v>19</v>
      </c>
      <c r="L1352" t="s">
        <v>34</v>
      </c>
      <c r="M1352" t="s">
        <v>21</v>
      </c>
      <c r="N1352" t="s">
        <v>88</v>
      </c>
      <c r="O1352">
        <f t="shared" si="191"/>
        <v>7425.0599999999995</v>
      </c>
      <c r="P1352">
        <f t="shared" si="192"/>
        <v>6831.0551999999998</v>
      </c>
      <c r="Q1352">
        <f t="shared" si="193"/>
        <v>1975775.7839999988</v>
      </c>
      <c r="T1352">
        <f t="shared" si="194"/>
        <v>6557.4564173228364</v>
      </c>
      <c r="U1352">
        <f t="shared" si="195"/>
        <v>594.0047999999997</v>
      </c>
      <c r="V1352" s="4">
        <f t="shared" si="196"/>
        <v>3.2322971127506043E-3</v>
      </c>
      <c r="W1352">
        <f t="shared" si="197"/>
        <v>0</v>
      </c>
      <c r="X1352">
        <f t="shared" si="198"/>
        <v>0</v>
      </c>
      <c r="Y1352">
        <f t="shared" si="199"/>
        <v>1</v>
      </c>
    </row>
    <row r="1353" spans="1:25" x14ac:dyDescent="0.25">
      <c r="A1353" t="s">
        <v>1414</v>
      </c>
      <c r="B1353" s="1">
        <v>45675</v>
      </c>
      <c r="C1353" t="s">
        <v>15</v>
      </c>
      <c r="D1353" t="s">
        <v>25</v>
      </c>
      <c r="E1353" t="s">
        <v>61</v>
      </c>
      <c r="F1353" t="s">
        <v>62</v>
      </c>
      <c r="G1353">
        <v>2</v>
      </c>
      <c r="H1353">
        <v>2665.16</v>
      </c>
      <c r="I1353">
        <v>0.13</v>
      </c>
      <c r="J1353">
        <v>4637.38</v>
      </c>
      <c r="K1353" t="s">
        <v>58</v>
      </c>
      <c r="L1353" t="s">
        <v>29</v>
      </c>
      <c r="M1353" t="s">
        <v>54</v>
      </c>
      <c r="N1353" t="s">
        <v>22</v>
      </c>
      <c r="O1353">
        <f t="shared" si="191"/>
        <v>5330.32</v>
      </c>
      <c r="P1353">
        <f t="shared" si="192"/>
        <v>4637.3783999999996</v>
      </c>
      <c r="Q1353">
        <f t="shared" si="193"/>
        <v>1802015.0199999986</v>
      </c>
      <c r="T1353">
        <f t="shared" si="194"/>
        <v>7014.593770491806</v>
      </c>
      <c r="U1353">
        <f t="shared" si="195"/>
        <v>692.94160000000011</v>
      </c>
      <c r="V1353" s="4">
        <f t="shared" si="196"/>
        <v>4.8777559321016382E-3</v>
      </c>
      <c r="W1353">
        <f t="shared" si="197"/>
        <v>1</v>
      </c>
      <c r="X1353">
        <f t="shared" si="198"/>
        <v>0</v>
      </c>
      <c r="Y1353">
        <f t="shared" si="199"/>
        <v>0</v>
      </c>
    </row>
    <row r="1354" spans="1:25" x14ac:dyDescent="0.25">
      <c r="A1354" t="s">
        <v>1415</v>
      </c>
      <c r="B1354" s="1">
        <v>45776</v>
      </c>
      <c r="C1354" t="s">
        <v>15</v>
      </c>
      <c r="D1354" t="s">
        <v>16</v>
      </c>
      <c r="E1354" t="s">
        <v>17</v>
      </c>
      <c r="F1354" t="s">
        <v>32</v>
      </c>
      <c r="G1354">
        <v>3</v>
      </c>
      <c r="H1354">
        <v>223.89</v>
      </c>
      <c r="I1354">
        <v>0.16</v>
      </c>
      <c r="J1354">
        <v>564.20000000000005</v>
      </c>
      <c r="K1354" t="s">
        <v>19</v>
      </c>
      <c r="L1354" t="s">
        <v>20</v>
      </c>
      <c r="M1354" t="s">
        <v>30</v>
      </c>
      <c r="N1354" t="s">
        <v>22</v>
      </c>
      <c r="O1354">
        <f t="shared" si="191"/>
        <v>671.67</v>
      </c>
      <c r="P1354">
        <f t="shared" si="192"/>
        <v>564.20279999999991</v>
      </c>
      <c r="Q1354">
        <f t="shared" si="193"/>
        <v>2058812.7634000003</v>
      </c>
      <c r="T1354">
        <f t="shared" si="194"/>
        <v>6400.6183730158691</v>
      </c>
      <c r="U1354">
        <f t="shared" si="195"/>
        <v>107.46720000000005</v>
      </c>
      <c r="V1354" s="4">
        <f t="shared" si="196"/>
        <v>7.1463665192728579E-2</v>
      </c>
      <c r="W1354">
        <f t="shared" si="197"/>
        <v>1</v>
      </c>
      <c r="X1354">
        <f t="shared" si="198"/>
        <v>0</v>
      </c>
      <c r="Y1354">
        <f t="shared" si="199"/>
        <v>0</v>
      </c>
    </row>
    <row r="1355" spans="1:25" x14ac:dyDescent="0.25">
      <c r="A1355" t="s">
        <v>1416</v>
      </c>
      <c r="B1355" s="1">
        <v>45667</v>
      </c>
      <c r="C1355" t="s">
        <v>48</v>
      </c>
      <c r="D1355" t="s">
        <v>25</v>
      </c>
      <c r="E1355" t="s">
        <v>61</v>
      </c>
      <c r="F1355" t="s">
        <v>92</v>
      </c>
      <c r="G1355">
        <v>5</v>
      </c>
      <c r="H1355">
        <v>2276.2800000000002</v>
      </c>
      <c r="I1355">
        <v>0.08</v>
      </c>
      <c r="J1355">
        <v>10470.89</v>
      </c>
      <c r="K1355" t="s">
        <v>33</v>
      </c>
      <c r="L1355" t="s">
        <v>20</v>
      </c>
      <c r="M1355" t="s">
        <v>30</v>
      </c>
      <c r="N1355" t="s">
        <v>22</v>
      </c>
      <c r="O1355">
        <f t="shared" si="191"/>
        <v>11381.400000000001</v>
      </c>
      <c r="P1355">
        <f t="shared" si="192"/>
        <v>10470.888000000003</v>
      </c>
      <c r="Q1355">
        <f t="shared" si="193"/>
        <v>1802015.0199999986</v>
      </c>
      <c r="T1355">
        <f t="shared" si="194"/>
        <v>6400.6183730158691</v>
      </c>
      <c r="U1355">
        <f t="shared" si="195"/>
        <v>910.51199999999881</v>
      </c>
      <c r="V1355" s="4">
        <f t="shared" si="196"/>
        <v>3.5145061240269208E-3</v>
      </c>
      <c r="W1355">
        <f t="shared" si="197"/>
        <v>1</v>
      </c>
      <c r="X1355">
        <f t="shared" si="198"/>
        <v>0</v>
      </c>
      <c r="Y1355">
        <f t="shared" si="199"/>
        <v>0</v>
      </c>
    </row>
    <row r="1356" spans="1:25" x14ac:dyDescent="0.25">
      <c r="A1356" t="s">
        <v>1417</v>
      </c>
      <c r="B1356" s="1">
        <v>45832</v>
      </c>
      <c r="C1356" t="s">
        <v>15</v>
      </c>
      <c r="D1356" t="s">
        <v>39</v>
      </c>
      <c r="E1356" t="s">
        <v>27</v>
      </c>
      <c r="F1356" t="s">
        <v>87</v>
      </c>
      <c r="G1356">
        <v>2</v>
      </c>
      <c r="H1356">
        <v>1681.74</v>
      </c>
      <c r="I1356">
        <v>0</v>
      </c>
      <c r="J1356">
        <v>3363.48</v>
      </c>
      <c r="K1356" t="s">
        <v>19</v>
      </c>
      <c r="L1356" t="s">
        <v>29</v>
      </c>
      <c r="M1356" t="s">
        <v>54</v>
      </c>
      <c r="N1356" t="s">
        <v>22</v>
      </c>
      <c r="O1356">
        <f t="shared" si="191"/>
        <v>3363.48</v>
      </c>
      <c r="P1356">
        <f t="shared" si="192"/>
        <v>3363.48</v>
      </c>
      <c r="Q1356">
        <f t="shared" si="193"/>
        <v>1975775.7839999988</v>
      </c>
      <c r="T1356">
        <f t="shared" si="194"/>
        <v>7014.593770491806</v>
      </c>
      <c r="U1356">
        <f t="shared" si="195"/>
        <v>0</v>
      </c>
      <c r="V1356" s="4">
        <f t="shared" si="196"/>
        <v>0</v>
      </c>
      <c r="W1356">
        <f t="shared" si="197"/>
        <v>1</v>
      </c>
      <c r="X1356">
        <f t="shared" si="198"/>
        <v>0</v>
      </c>
      <c r="Y1356">
        <f t="shared" si="199"/>
        <v>0</v>
      </c>
    </row>
    <row r="1357" spans="1:25" x14ac:dyDescent="0.25">
      <c r="A1357" t="s">
        <v>1418</v>
      </c>
      <c r="B1357" s="1">
        <v>45743</v>
      </c>
      <c r="C1357" t="s">
        <v>15</v>
      </c>
      <c r="D1357" t="s">
        <v>43</v>
      </c>
      <c r="E1357" t="s">
        <v>99</v>
      </c>
      <c r="F1357" t="s">
        <v>100</v>
      </c>
      <c r="G1357">
        <v>1</v>
      </c>
      <c r="H1357">
        <v>3181.56</v>
      </c>
      <c r="I1357">
        <v>0.16</v>
      </c>
      <c r="J1357">
        <v>2672.51</v>
      </c>
      <c r="K1357" t="s">
        <v>41</v>
      </c>
      <c r="L1357" t="s">
        <v>29</v>
      </c>
      <c r="M1357" t="s">
        <v>30</v>
      </c>
      <c r="N1357" t="s">
        <v>22</v>
      </c>
      <c r="O1357">
        <f t="shared" si="191"/>
        <v>3181.56</v>
      </c>
      <c r="P1357">
        <f t="shared" si="192"/>
        <v>2672.5103999999997</v>
      </c>
      <c r="Q1357">
        <f t="shared" si="193"/>
        <v>2189601.9989000014</v>
      </c>
      <c r="T1357">
        <f t="shared" si="194"/>
        <v>7014.593770491806</v>
      </c>
      <c r="U1357">
        <f t="shared" si="195"/>
        <v>509.04960000000028</v>
      </c>
      <c r="V1357" s="4">
        <f t="shared" si="196"/>
        <v>5.0289794943361122E-3</v>
      </c>
      <c r="W1357">
        <f t="shared" si="197"/>
        <v>1</v>
      </c>
      <c r="X1357">
        <f t="shared" si="198"/>
        <v>0</v>
      </c>
      <c r="Y1357">
        <f t="shared" si="199"/>
        <v>0</v>
      </c>
    </row>
    <row r="1358" spans="1:25" x14ac:dyDescent="0.25">
      <c r="A1358" t="s">
        <v>1419</v>
      </c>
      <c r="B1358" s="1">
        <v>45802</v>
      </c>
      <c r="C1358" t="s">
        <v>15</v>
      </c>
      <c r="D1358" t="s">
        <v>43</v>
      </c>
      <c r="E1358" t="s">
        <v>17</v>
      </c>
      <c r="F1358" t="s">
        <v>32</v>
      </c>
      <c r="G1358">
        <v>1</v>
      </c>
      <c r="H1358">
        <v>4427.97</v>
      </c>
      <c r="I1358">
        <v>0.01</v>
      </c>
      <c r="J1358">
        <v>4383.6899999999996</v>
      </c>
      <c r="K1358" t="s">
        <v>33</v>
      </c>
      <c r="L1358" t="s">
        <v>29</v>
      </c>
      <c r="M1358" t="s">
        <v>21</v>
      </c>
      <c r="N1358" t="s">
        <v>22</v>
      </c>
      <c r="O1358">
        <f t="shared" si="191"/>
        <v>4427.97</v>
      </c>
      <c r="P1358">
        <f t="shared" si="192"/>
        <v>4383.6903000000002</v>
      </c>
      <c r="Q1358">
        <f t="shared" si="193"/>
        <v>2058812.7634000003</v>
      </c>
      <c r="T1358">
        <f t="shared" si="194"/>
        <v>7014.593770491806</v>
      </c>
      <c r="U1358">
        <f t="shared" si="195"/>
        <v>44.279700000000048</v>
      </c>
      <c r="V1358" s="4">
        <f t="shared" si="196"/>
        <v>2.258371217510507E-4</v>
      </c>
      <c r="W1358">
        <f t="shared" si="197"/>
        <v>1</v>
      </c>
      <c r="X1358">
        <f t="shared" si="198"/>
        <v>0</v>
      </c>
      <c r="Y1358">
        <f t="shared" si="199"/>
        <v>0</v>
      </c>
    </row>
    <row r="1359" spans="1:25" x14ac:dyDescent="0.25">
      <c r="A1359" t="s">
        <v>1420</v>
      </c>
      <c r="B1359" s="1">
        <v>45722</v>
      </c>
      <c r="C1359" t="s">
        <v>52</v>
      </c>
      <c r="D1359" t="s">
        <v>39</v>
      </c>
      <c r="E1359" t="s">
        <v>17</v>
      </c>
      <c r="F1359" t="s">
        <v>44</v>
      </c>
      <c r="G1359">
        <v>2</v>
      </c>
      <c r="H1359">
        <v>4706.6000000000004</v>
      </c>
      <c r="I1359">
        <v>0.06</v>
      </c>
      <c r="J1359">
        <v>8848.41</v>
      </c>
      <c r="K1359" t="s">
        <v>58</v>
      </c>
      <c r="L1359" t="s">
        <v>29</v>
      </c>
      <c r="M1359" t="s">
        <v>30</v>
      </c>
      <c r="N1359" t="s">
        <v>22</v>
      </c>
      <c r="O1359">
        <f t="shared" si="191"/>
        <v>9413.2000000000007</v>
      </c>
      <c r="P1359">
        <f t="shared" si="192"/>
        <v>8848.4079999999994</v>
      </c>
      <c r="Q1359">
        <f t="shared" si="193"/>
        <v>2058812.7634000003</v>
      </c>
      <c r="T1359">
        <f t="shared" si="194"/>
        <v>7014.593770491806</v>
      </c>
      <c r="U1359">
        <f t="shared" si="195"/>
        <v>564.79200000000128</v>
      </c>
      <c r="V1359" s="4">
        <f t="shared" si="196"/>
        <v>1.2748055921471973E-3</v>
      </c>
      <c r="W1359">
        <f t="shared" si="197"/>
        <v>1</v>
      </c>
      <c r="X1359">
        <f t="shared" si="198"/>
        <v>0</v>
      </c>
      <c r="Y1359">
        <f t="shared" si="199"/>
        <v>0</v>
      </c>
    </row>
    <row r="1360" spans="1:25" x14ac:dyDescent="0.25">
      <c r="A1360" t="s">
        <v>1421</v>
      </c>
      <c r="B1360" s="1">
        <v>45777</v>
      </c>
      <c r="C1360" t="s">
        <v>24</v>
      </c>
      <c r="D1360" t="s">
        <v>43</v>
      </c>
      <c r="E1360" t="s">
        <v>49</v>
      </c>
      <c r="F1360" t="s">
        <v>53</v>
      </c>
      <c r="G1360">
        <v>5</v>
      </c>
      <c r="H1360">
        <v>404.54</v>
      </c>
      <c r="I1360">
        <v>0.1</v>
      </c>
      <c r="J1360">
        <v>1820.43</v>
      </c>
      <c r="K1360" t="s">
        <v>41</v>
      </c>
      <c r="L1360" t="s">
        <v>34</v>
      </c>
      <c r="M1360" t="s">
        <v>30</v>
      </c>
      <c r="N1360" t="s">
        <v>22</v>
      </c>
      <c r="O1360">
        <f t="shared" si="191"/>
        <v>2022.7</v>
      </c>
      <c r="P1360">
        <f t="shared" si="192"/>
        <v>1820.43</v>
      </c>
      <c r="Q1360">
        <f t="shared" si="193"/>
        <v>1954015.6870999979</v>
      </c>
      <c r="T1360">
        <f t="shared" si="194"/>
        <v>6557.4564173228364</v>
      </c>
      <c r="U1360">
        <f t="shared" si="195"/>
        <v>202.26999999999998</v>
      </c>
      <c r="V1360" s="4">
        <f t="shared" si="196"/>
        <v>2.4719434419340484E-2</v>
      </c>
      <c r="W1360">
        <f t="shared" si="197"/>
        <v>1</v>
      </c>
      <c r="X1360">
        <f t="shared" si="198"/>
        <v>0</v>
      </c>
      <c r="Y1360">
        <f t="shared" si="199"/>
        <v>0</v>
      </c>
    </row>
    <row r="1361" spans="1:25" x14ac:dyDescent="0.25">
      <c r="A1361" t="s">
        <v>1422</v>
      </c>
      <c r="B1361" s="1">
        <v>45708</v>
      </c>
      <c r="C1361" t="s">
        <v>48</v>
      </c>
      <c r="D1361" t="s">
        <v>16</v>
      </c>
      <c r="E1361" t="s">
        <v>17</v>
      </c>
      <c r="F1361" t="s">
        <v>44</v>
      </c>
      <c r="G1361">
        <v>3</v>
      </c>
      <c r="H1361">
        <v>1214.24</v>
      </c>
      <c r="I1361">
        <v>0.01</v>
      </c>
      <c r="J1361">
        <v>3606.29</v>
      </c>
      <c r="K1361" t="s">
        <v>19</v>
      </c>
      <c r="L1361" t="s">
        <v>20</v>
      </c>
      <c r="M1361" t="s">
        <v>21</v>
      </c>
      <c r="N1361" t="s">
        <v>22</v>
      </c>
      <c r="O1361">
        <f t="shared" si="191"/>
        <v>3642.7200000000003</v>
      </c>
      <c r="P1361">
        <f t="shared" si="192"/>
        <v>3606.2928000000002</v>
      </c>
      <c r="Q1361">
        <f t="shared" si="193"/>
        <v>2058812.7634000003</v>
      </c>
      <c r="T1361">
        <f t="shared" si="194"/>
        <v>6400.6183730158691</v>
      </c>
      <c r="U1361">
        <f t="shared" si="195"/>
        <v>36.427200000000084</v>
      </c>
      <c r="V1361" s="4">
        <f t="shared" si="196"/>
        <v>8.2356041639214655E-4</v>
      </c>
      <c r="W1361">
        <f t="shared" si="197"/>
        <v>1</v>
      </c>
      <c r="X1361">
        <f t="shared" si="198"/>
        <v>0</v>
      </c>
      <c r="Y1361">
        <f t="shared" si="199"/>
        <v>0</v>
      </c>
    </row>
    <row r="1362" spans="1:25" x14ac:dyDescent="0.25">
      <c r="A1362" t="s">
        <v>1423</v>
      </c>
      <c r="B1362" s="1">
        <v>45665</v>
      </c>
      <c r="C1362" t="s">
        <v>24</v>
      </c>
      <c r="D1362" t="s">
        <v>39</v>
      </c>
      <c r="E1362" t="s">
        <v>61</v>
      </c>
      <c r="F1362" t="s">
        <v>92</v>
      </c>
      <c r="G1362">
        <v>2</v>
      </c>
      <c r="H1362">
        <v>4754.83</v>
      </c>
      <c r="I1362">
        <v>0.24</v>
      </c>
      <c r="J1362">
        <v>7227.34</v>
      </c>
      <c r="K1362" t="s">
        <v>58</v>
      </c>
      <c r="L1362" t="s">
        <v>20</v>
      </c>
      <c r="M1362" t="s">
        <v>54</v>
      </c>
      <c r="N1362" t="s">
        <v>22</v>
      </c>
      <c r="O1362">
        <f t="shared" si="191"/>
        <v>9509.66</v>
      </c>
      <c r="P1362">
        <f t="shared" si="192"/>
        <v>7227.3415999999997</v>
      </c>
      <c r="Q1362">
        <f t="shared" si="193"/>
        <v>1802015.0199999986</v>
      </c>
      <c r="T1362">
        <f t="shared" si="194"/>
        <v>6400.6183730158691</v>
      </c>
      <c r="U1362">
        <f t="shared" si="195"/>
        <v>2282.3184000000001</v>
      </c>
      <c r="V1362" s="4">
        <f t="shared" si="196"/>
        <v>5.0474990693673586E-3</v>
      </c>
      <c r="W1362">
        <f t="shared" si="197"/>
        <v>1</v>
      </c>
      <c r="X1362">
        <f t="shared" si="198"/>
        <v>0</v>
      </c>
      <c r="Y1362">
        <f t="shared" si="199"/>
        <v>0</v>
      </c>
    </row>
    <row r="1363" spans="1:25" x14ac:dyDescent="0.25">
      <c r="A1363" t="s">
        <v>1424</v>
      </c>
      <c r="B1363" s="1">
        <v>45677</v>
      </c>
      <c r="C1363" t="s">
        <v>36</v>
      </c>
      <c r="D1363" t="s">
        <v>16</v>
      </c>
      <c r="E1363" t="s">
        <v>49</v>
      </c>
      <c r="F1363" t="s">
        <v>56</v>
      </c>
      <c r="G1363">
        <v>1</v>
      </c>
      <c r="H1363">
        <v>3381.25</v>
      </c>
      <c r="I1363">
        <v>0.17</v>
      </c>
      <c r="J1363">
        <v>2806.44</v>
      </c>
      <c r="K1363" t="s">
        <v>46</v>
      </c>
      <c r="L1363" t="s">
        <v>34</v>
      </c>
      <c r="M1363" t="s">
        <v>21</v>
      </c>
      <c r="N1363" t="s">
        <v>22</v>
      </c>
      <c r="O1363">
        <f t="shared" si="191"/>
        <v>3381.25</v>
      </c>
      <c r="P1363">
        <f t="shared" si="192"/>
        <v>2806.4375</v>
      </c>
      <c r="Q1363">
        <f t="shared" si="193"/>
        <v>1954015.6870999979</v>
      </c>
      <c r="T1363">
        <f t="shared" si="194"/>
        <v>6557.4564173228364</v>
      </c>
      <c r="U1363">
        <f t="shared" si="195"/>
        <v>574.8125</v>
      </c>
      <c r="V1363" s="4">
        <f t="shared" si="196"/>
        <v>5.0277264325323473E-3</v>
      </c>
      <c r="W1363">
        <f t="shared" si="197"/>
        <v>1</v>
      </c>
      <c r="X1363">
        <f t="shared" si="198"/>
        <v>0</v>
      </c>
      <c r="Y1363">
        <f t="shared" si="199"/>
        <v>0</v>
      </c>
    </row>
    <row r="1364" spans="1:25" x14ac:dyDescent="0.25">
      <c r="A1364" t="s">
        <v>1425</v>
      </c>
      <c r="B1364" s="1">
        <v>45704</v>
      </c>
      <c r="C1364" t="s">
        <v>52</v>
      </c>
      <c r="D1364" t="s">
        <v>39</v>
      </c>
      <c r="E1364" t="s">
        <v>27</v>
      </c>
      <c r="F1364" t="s">
        <v>79</v>
      </c>
      <c r="G1364">
        <v>4</v>
      </c>
      <c r="H1364">
        <v>135.05000000000001</v>
      </c>
      <c r="I1364">
        <v>0.18</v>
      </c>
      <c r="J1364">
        <v>442.96</v>
      </c>
      <c r="K1364" t="s">
        <v>19</v>
      </c>
      <c r="L1364" t="s">
        <v>29</v>
      </c>
      <c r="M1364" t="s">
        <v>21</v>
      </c>
      <c r="N1364" t="s">
        <v>22</v>
      </c>
      <c r="O1364">
        <f t="shared" si="191"/>
        <v>540.20000000000005</v>
      </c>
      <c r="P1364">
        <f t="shared" si="192"/>
        <v>442.96400000000006</v>
      </c>
      <c r="Q1364">
        <f t="shared" si="193"/>
        <v>1975775.7839999988</v>
      </c>
      <c r="T1364">
        <f t="shared" si="194"/>
        <v>7014.593770491806</v>
      </c>
      <c r="U1364">
        <f t="shared" si="195"/>
        <v>97.23599999999999</v>
      </c>
      <c r="V1364" s="4">
        <f t="shared" si="196"/>
        <v>0.13328396890040725</v>
      </c>
      <c r="W1364">
        <f t="shared" si="197"/>
        <v>1</v>
      </c>
      <c r="X1364">
        <f t="shared" si="198"/>
        <v>0</v>
      </c>
      <c r="Y1364">
        <f t="shared" si="199"/>
        <v>0</v>
      </c>
    </row>
    <row r="1365" spans="1:25" x14ac:dyDescent="0.25">
      <c r="A1365" t="s">
        <v>1426</v>
      </c>
      <c r="B1365" s="1">
        <v>45790</v>
      </c>
      <c r="C1365" t="s">
        <v>52</v>
      </c>
      <c r="D1365" t="s">
        <v>39</v>
      </c>
      <c r="E1365" t="s">
        <v>61</v>
      </c>
      <c r="F1365" t="s">
        <v>92</v>
      </c>
      <c r="G1365">
        <v>1</v>
      </c>
      <c r="H1365">
        <v>4584.4799999999996</v>
      </c>
      <c r="I1365">
        <v>0.19</v>
      </c>
      <c r="J1365">
        <v>3713.43</v>
      </c>
      <c r="K1365" t="s">
        <v>19</v>
      </c>
      <c r="L1365" t="s">
        <v>29</v>
      </c>
      <c r="M1365" t="s">
        <v>30</v>
      </c>
      <c r="N1365" t="s">
        <v>22</v>
      </c>
      <c r="O1365">
        <f t="shared" si="191"/>
        <v>4584.4799999999996</v>
      </c>
      <c r="P1365">
        <f t="shared" si="192"/>
        <v>3713.4287999999997</v>
      </c>
      <c r="Q1365">
        <f t="shared" si="193"/>
        <v>1802015.0199999986</v>
      </c>
      <c r="T1365">
        <f t="shared" si="194"/>
        <v>7014.593770491806</v>
      </c>
      <c r="U1365">
        <f t="shared" si="195"/>
        <v>871.05119999999988</v>
      </c>
      <c r="V1365" s="4">
        <f t="shared" si="196"/>
        <v>4.144417687502182E-3</v>
      </c>
      <c r="W1365">
        <f t="shared" si="197"/>
        <v>1</v>
      </c>
      <c r="X1365">
        <f t="shared" si="198"/>
        <v>0</v>
      </c>
      <c r="Y1365">
        <f t="shared" si="199"/>
        <v>0</v>
      </c>
    </row>
    <row r="1366" spans="1:25" x14ac:dyDescent="0.25">
      <c r="A1366" t="s">
        <v>1427</v>
      </c>
      <c r="B1366" s="1">
        <v>45822</v>
      </c>
      <c r="C1366" t="s">
        <v>52</v>
      </c>
      <c r="D1366" t="s">
        <v>25</v>
      </c>
      <c r="E1366" t="s">
        <v>27</v>
      </c>
      <c r="F1366" t="s">
        <v>87</v>
      </c>
      <c r="G1366">
        <v>3</v>
      </c>
      <c r="H1366">
        <v>1738.98</v>
      </c>
      <c r="I1366">
        <v>0.08</v>
      </c>
      <c r="J1366">
        <v>4799.58</v>
      </c>
      <c r="K1366" t="s">
        <v>19</v>
      </c>
      <c r="L1366" t="s">
        <v>29</v>
      </c>
      <c r="M1366" t="s">
        <v>30</v>
      </c>
      <c r="N1366" t="s">
        <v>22</v>
      </c>
      <c r="O1366">
        <f t="shared" si="191"/>
        <v>5216.9400000000005</v>
      </c>
      <c r="P1366">
        <f t="shared" si="192"/>
        <v>4799.5848000000005</v>
      </c>
      <c r="Q1366">
        <f t="shared" si="193"/>
        <v>1975775.7839999988</v>
      </c>
      <c r="T1366">
        <f t="shared" si="194"/>
        <v>7014.593770491806</v>
      </c>
      <c r="U1366">
        <f t="shared" si="195"/>
        <v>417.35519999999997</v>
      </c>
      <c r="V1366" s="4">
        <f t="shared" si="196"/>
        <v>4.6003979344213276E-3</v>
      </c>
      <c r="W1366">
        <f t="shared" si="197"/>
        <v>1</v>
      </c>
      <c r="X1366">
        <f t="shared" si="198"/>
        <v>0</v>
      </c>
      <c r="Y1366">
        <f t="shared" si="199"/>
        <v>0</v>
      </c>
    </row>
    <row r="1367" spans="1:25" x14ac:dyDescent="0.25">
      <c r="A1367" t="s">
        <v>1428</v>
      </c>
      <c r="B1367" s="1">
        <v>45827</v>
      </c>
      <c r="C1367" t="s">
        <v>24</v>
      </c>
      <c r="D1367" t="s">
        <v>16</v>
      </c>
      <c r="E1367" t="s">
        <v>99</v>
      </c>
      <c r="F1367" t="s">
        <v>115</v>
      </c>
      <c r="G1367">
        <v>5</v>
      </c>
      <c r="H1367">
        <v>3873.08</v>
      </c>
      <c r="I1367">
        <v>0.05</v>
      </c>
      <c r="J1367">
        <v>18397.13</v>
      </c>
      <c r="K1367" t="s">
        <v>41</v>
      </c>
      <c r="L1367" t="s">
        <v>29</v>
      </c>
      <c r="M1367" t="s">
        <v>54</v>
      </c>
      <c r="N1367" t="s">
        <v>22</v>
      </c>
      <c r="O1367">
        <f t="shared" si="191"/>
        <v>19365.400000000001</v>
      </c>
      <c r="P1367">
        <f t="shared" si="192"/>
        <v>18397.13</v>
      </c>
      <c r="Q1367">
        <f t="shared" si="193"/>
        <v>2189601.9989000014</v>
      </c>
      <c r="T1367">
        <f t="shared" si="194"/>
        <v>7014.593770491806</v>
      </c>
      <c r="U1367">
        <f t="shared" si="195"/>
        <v>968.27000000000044</v>
      </c>
      <c r="V1367" s="4">
        <f t="shared" si="196"/>
        <v>1.2909622316089522E-3</v>
      </c>
      <c r="W1367">
        <f t="shared" si="197"/>
        <v>1</v>
      </c>
      <c r="X1367">
        <f t="shared" si="198"/>
        <v>0</v>
      </c>
      <c r="Y1367">
        <f t="shared" si="199"/>
        <v>0</v>
      </c>
    </row>
    <row r="1368" spans="1:25" x14ac:dyDescent="0.25">
      <c r="A1368" t="s">
        <v>1429</v>
      </c>
      <c r="B1368" s="1">
        <v>45771</v>
      </c>
      <c r="C1368" t="s">
        <v>52</v>
      </c>
      <c r="D1368" t="s">
        <v>39</v>
      </c>
      <c r="E1368" t="s">
        <v>17</v>
      </c>
      <c r="F1368" t="s">
        <v>44</v>
      </c>
      <c r="G1368">
        <v>3</v>
      </c>
      <c r="H1368">
        <v>4181.3599999999997</v>
      </c>
      <c r="I1368">
        <v>0.17</v>
      </c>
      <c r="J1368">
        <v>10411.59</v>
      </c>
      <c r="K1368" t="s">
        <v>33</v>
      </c>
      <c r="L1368" t="s">
        <v>29</v>
      </c>
      <c r="M1368" t="s">
        <v>21</v>
      </c>
      <c r="N1368" t="s">
        <v>22</v>
      </c>
      <c r="O1368">
        <f t="shared" si="191"/>
        <v>12544.079999999998</v>
      </c>
      <c r="P1368">
        <f t="shared" si="192"/>
        <v>10411.586399999998</v>
      </c>
      <c r="Q1368">
        <f t="shared" si="193"/>
        <v>2058812.7634000003</v>
      </c>
      <c r="T1368">
        <f t="shared" si="194"/>
        <v>7014.593770491806</v>
      </c>
      <c r="U1368">
        <f t="shared" si="195"/>
        <v>2132.4935999999998</v>
      </c>
      <c r="V1368" s="4">
        <f t="shared" si="196"/>
        <v>4.0656628465379693E-3</v>
      </c>
      <c r="W1368">
        <f t="shared" si="197"/>
        <v>1</v>
      </c>
      <c r="X1368">
        <f t="shared" si="198"/>
        <v>0</v>
      </c>
      <c r="Y1368">
        <f t="shared" si="199"/>
        <v>0</v>
      </c>
    </row>
    <row r="1369" spans="1:25" x14ac:dyDescent="0.25">
      <c r="A1369" t="s">
        <v>1430</v>
      </c>
      <c r="B1369" s="1">
        <v>45774</v>
      </c>
      <c r="C1369" t="s">
        <v>36</v>
      </c>
      <c r="D1369" t="s">
        <v>39</v>
      </c>
      <c r="E1369" t="s">
        <v>17</v>
      </c>
      <c r="F1369" t="s">
        <v>44</v>
      </c>
      <c r="G1369">
        <v>5</v>
      </c>
      <c r="H1369">
        <v>216.68</v>
      </c>
      <c r="I1369">
        <v>0</v>
      </c>
      <c r="J1369">
        <v>1083.4000000000001</v>
      </c>
      <c r="K1369" t="s">
        <v>46</v>
      </c>
      <c r="L1369" t="s">
        <v>20</v>
      </c>
      <c r="M1369" t="s">
        <v>54</v>
      </c>
      <c r="N1369" t="s">
        <v>22</v>
      </c>
      <c r="O1369">
        <f t="shared" si="191"/>
        <v>1083.4000000000001</v>
      </c>
      <c r="P1369">
        <f t="shared" si="192"/>
        <v>1083.4000000000001</v>
      </c>
      <c r="Q1369">
        <f t="shared" si="193"/>
        <v>2058812.7634000003</v>
      </c>
      <c r="T1369">
        <f t="shared" si="194"/>
        <v>6400.6183730158691</v>
      </c>
      <c r="U1369">
        <f t="shared" si="195"/>
        <v>0</v>
      </c>
      <c r="V1369" s="4">
        <f t="shared" si="196"/>
        <v>0</v>
      </c>
      <c r="W1369">
        <f t="shared" si="197"/>
        <v>1</v>
      </c>
      <c r="X1369">
        <f t="shared" si="198"/>
        <v>0</v>
      </c>
      <c r="Y1369">
        <f t="shared" si="199"/>
        <v>0</v>
      </c>
    </row>
    <row r="1370" spans="1:25" x14ac:dyDescent="0.25">
      <c r="A1370" t="s">
        <v>1431</v>
      </c>
      <c r="B1370" s="1">
        <v>45664</v>
      </c>
      <c r="C1370" t="s">
        <v>48</v>
      </c>
      <c r="D1370" t="s">
        <v>39</v>
      </c>
      <c r="E1370" t="s">
        <v>49</v>
      </c>
      <c r="F1370" t="s">
        <v>53</v>
      </c>
      <c r="G1370">
        <v>2</v>
      </c>
      <c r="H1370">
        <v>4612.01</v>
      </c>
      <c r="I1370">
        <v>0.12</v>
      </c>
      <c r="J1370">
        <v>8117.14</v>
      </c>
      <c r="K1370" t="s">
        <v>41</v>
      </c>
      <c r="L1370" t="s">
        <v>29</v>
      </c>
      <c r="M1370" t="s">
        <v>21</v>
      </c>
      <c r="N1370" t="s">
        <v>88</v>
      </c>
      <c r="O1370">
        <f t="shared" si="191"/>
        <v>9224.02</v>
      </c>
      <c r="P1370">
        <f t="shared" si="192"/>
        <v>8117.1376</v>
      </c>
      <c r="Q1370">
        <f t="shared" si="193"/>
        <v>1954015.6870999979</v>
      </c>
      <c r="T1370">
        <f t="shared" si="194"/>
        <v>7014.593770491806</v>
      </c>
      <c r="U1370">
        <f t="shared" si="195"/>
        <v>1106.8824000000004</v>
      </c>
      <c r="V1370" s="4">
        <f t="shared" si="196"/>
        <v>2.6019024243225837E-3</v>
      </c>
      <c r="W1370">
        <f t="shared" si="197"/>
        <v>0</v>
      </c>
      <c r="X1370">
        <f t="shared" si="198"/>
        <v>0</v>
      </c>
      <c r="Y1370">
        <f t="shared" si="199"/>
        <v>1</v>
      </c>
    </row>
    <row r="1371" spans="1:25" x14ac:dyDescent="0.25">
      <c r="A1371" t="s">
        <v>1432</v>
      </c>
      <c r="B1371" s="1">
        <v>45808</v>
      </c>
      <c r="C1371" t="s">
        <v>36</v>
      </c>
      <c r="D1371" t="s">
        <v>16</v>
      </c>
      <c r="E1371" t="s">
        <v>61</v>
      </c>
      <c r="F1371" t="s">
        <v>62</v>
      </c>
      <c r="G1371">
        <v>1</v>
      </c>
      <c r="H1371">
        <v>3134.46</v>
      </c>
      <c r="I1371">
        <v>0.21</v>
      </c>
      <c r="J1371">
        <v>2476.2199999999998</v>
      </c>
      <c r="K1371" t="s">
        <v>58</v>
      </c>
      <c r="L1371" t="s">
        <v>20</v>
      </c>
      <c r="M1371" t="s">
        <v>30</v>
      </c>
      <c r="N1371" t="s">
        <v>22</v>
      </c>
      <c r="O1371">
        <f t="shared" si="191"/>
        <v>3134.46</v>
      </c>
      <c r="P1371">
        <f t="shared" si="192"/>
        <v>2476.2234000000003</v>
      </c>
      <c r="Q1371">
        <f t="shared" si="193"/>
        <v>1802015.0199999986</v>
      </c>
      <c r="T1371">
        <f t="shared" si="194"/>
        <v>6400.6183730158691</v>
      </c>
      <c r="U1371">
        <f t="shared" si="195"/>
        <v>658.23659999999973</v>
      </c>
      <c r="V1371" s="4">
        <f t="shared" si="196"/>
        <v>6.6997186118183038E-3</v>
      </c>
      <c r="W1371">
        <f t="shared" si="197"/>
        <v>1</v>
      </c>
      <c r="X1371">
        <f t="shared" si="198"/>
        <v>0</v>
      </c>
      <c r="Y1371">
        <f t="shared" si="199"/>
        <v>0</v>
      </c>
    </row>
    <row r="1372" spans="1:25" x14ac:dyDescent="0.25">
      <c r="A1372" t="s">
        <v>1433</v>
      </c>
      <c r="B1372" s="1">
        <v>45790</v>
      </c>
      <c r="C1372" t="s">
        <v>24</v>
      </c>
      <c r="D1372" t="s">
        <v>39</v>
      </c>
      <c r="E1372" t="s">
        <v>49</v>
      </c>
      <c r="F1372" t="s">
        <v>73</v>
      </c>
      <c r="G1372">
        <v>2</v>
      </c>
      <c r="H1372">
        <v>3264.28</v>
      </c>
      <c r="I1372">
        <v>0.24</v>
      </c>
      <c r="J1372">
        <v>4961.71</v>
      </c>
      <c r="K1372" t="s">
        <v>58</v>
      </c>
      <c r="L1372" t="s">
        <v>34</v>
      </c>
      <c r="M1372" t="s">
        <v>21</v>
      </c>
      <c r="N1372" t="s">
        <v>22</v>
      </c>
      <c r="O1372">
        <f t="shared" si="191"/>
        <v>6528.56</v>
      </c>
      <c r="P1372">
        <f t="shared" si="192"/>
        <v>4961.7056000000002</v>
      </c>
      <c r="Q1372">
        <f t="shared" si="193"/>
        <v>1954015.6870999979</v>
      </c>
      <c r="T1372">
        <f t="shared" si="194"/>
        <v>6557.4564173228364</v>
      </c>
      <c r="U1372">
        <f t="shared" si="195"/>
        <v>1566.8544000000002</v>
      </c>
      <c r="V1372" s="4">
        <f t="shared" si="196"/>
        <v>7.3523104635631739E-3</v>
      </c>
      <c r="W1372">
        <f t="shared" si="197"/>
        <v>1</v>
      </c>
      <c r="X1372">
        <f t="shared" si="198"/>
        <v>0</v>
      </c>
      <c r="Y1372">
        <f t="shared" si="199"/>
        <v>0</v>
      </c>
    </row>
    <row r="1373" spans="1:25" x14ac:dyDescent="0.25">
      <c r="A1373" t="s">
        <v>1434</v>
      </c>
      <c r="B1373" s="1">
        <v>45819</v>
      </c>
      <c r="C1373" t="s">
        <v>15</v>
      </c>
      <c r="D1373" t="s">
        <v>16</v>
      </c>
      <c r="E1373" t="s">
        <v>49</v>
      </c>
      <c r="F1373" t="s">
        <v>56</v>
      </c>
      <c r="G1373">
        <v>3</v>
      </c>
      <c r="H1373">
        <v>795.01</v>
      </c>
      <c r="I1373">
        <v>0.11</v>
      </c>
      <c r="J1373">
        <v>2122.6799999999998</v>
      </c>
      <c r="K1373" t="s">
        <v>58</v>
      </c>
      <c r="L1373" t="s">
        <v>20</v>
      </c>
      <c r="M1373" t="s">
        <v>54</v>
      </c>
      <c r="N1373" t="s">
        <v>37</v>
      </c>
      <c r="O1373">
        <f t="shared" si="191"/>
        <v>2385.0299999999997</v>
      </c>
      <c r="P1373">
        <f t="shared" si="192"/>
        <v>2122.6767</v>
      </c>
      <c r="Q1373">
        <f t="shared" si="193"/>
        <v>1954015.6870999979</v>
      </c>
      <c r="T1373">
        <f t="shared" si="194"/>
        <v>6400.6183730158691</v>
      </c>
      <c r="U1373">
        <f t="shared" si="195"/>
        <v>262.35329999999976</v>
      </c>
      <c r="V1373" s="4">
        <f t="shared" si="196"/>
        <v>1.3836303945862315E-2</v>
      </c>
      <c r="W1373">
        <f t="shared" si="197"/>
        <v>0</v>
      </c>
      <c r="X1373">
        <f t="shared" si="198"/>
        <v>1</v>
      </c>
      <c r="Y1373">
        <f t="shared" si="199"/>
        <v>0</v>
      </c>
    </row>
    <row r="1374" spans="1:25" x14ac:dyDescent="0.25">
      <c r="A1374" t="s">
        <v>1435</v>
      </c>
      <c r="B1374" s="1">
        <v>45712</v>
      </c>
      <c r="C1374" t="s">
        <v>52</v>
      </c>
      <c r="D1374" t="s">
        <v>39</v>
      </c>
      <c r="E1374" t="s">
        <v>17</v>
      </c>
      <c r="F1374" t="s">
        <v>40</v>
      </c>
      <c r="G1374">
        <v>1</v>
      </c>
      <c r="H1374">
        <v>3651.56</v>
      </c>
      <c r="I1374">
        <v>0.11</v>
      </c>
      <c r="J1374">
        <v>3249.89</v>
      </c>
      <c r="K1374" t="s">
        <v>58</v>
      </c>
      <c r="L1374" t="s">
        <v>20</v>
      </c>
      <c r="M1374" t="s">
        <v>21</v>
      </c>
      <c r="N1374" t="s">
        <v>22</v>
      </c>
      <c r="O1374">
        <f t="shared" si="191"/>
        <v>3651.56</v>
      </c>
      <c r="P1374">
        <f t="shared" si="192"/>
        <v>3249.8883999999998</v>
      </c>
      <c r="Q1374">
        <f t="shared" si="193"/>
        <v>2058812.7634000003</v>
      </c>
      <c r="T1374">
        <f t="shared" si="194"/>
        <v>6400.6183730158691</v>
      </c>
      <c r="U1374">
        <f t="shared" si="195"/>
        <v>401.67160000000013</v>
      </c>
      <c r="V1374" s="4">
        <f t="shared" si="196"/>
        <v>3.0124111338715506E-3</v>
      </c>
      <c r="W1374">
        <f t="shared" si="197"/>
        <v>1</v>
      </c>
      <c r="X1374">
        <f t="shared" si="198"/>
        <v>0</v>
      </c>
      <c r="Y1374">
        <f t="shared" si="199"/>
        <v>0</v>
      </c>
    </row>
    <row r="1375" spans="1:25" x14ac:dyDescent="0.25">
      <c r="A1375" t="s">
        <v>1436</v>
      </c>
      <c r="B1375" s="1">
        <v>45771</v>
      </c>
      <c r="C1375" t="s">
        <v>24</v>
      </c>
      <c r="D1375" t="s">
        <v>25</v>
      </c>
      <c r="E1375" t="s">
        <v>27</v>
      </c>
      <c r="F1375" t="s">
        <v>87</v>
      </c>
      <c r="G1375">
        <v>1</v>
      </c>
      <c r="H1375">
        <v>2047.94</v>
      </c>
      <c r="I1375">
        <v>0.09</v>
      </c>
      <c r="J1375">
        <v>1863.63</v>
      </c>
      <c r="K1375" t="s">
        <v>19</v>
      </c>
      <c r="L1375" t="s">
        <v>20</v>
      </c>
      <c r="M1375" t="s">
        <v>54</v>
      </c>
      <c r="N1375" t="s">
        <v>22</v>
      </c>
      <c r="O1375">
        <f t="shared" si="191"/>
        <v>2047.94</v>
      </c>
      <c r="P1375">
        <f t="shared" si="192"/>
        <v>1863.6254000000001</v>
      </c>
      <c r="Q1375">
        <f t="shared" si="193"/>
        <v>1975775.7839999988</v>
      </c>
      <c r="T1375">
        <f t="shared" si="194"/>
        <v>6400.6183730158691</v>
      </c>
      <c r="U1375">
        <f t="shared" si="195"/>
        <v>184.31459999999993</v>
      </c>
      <c r="V1375" s="4">
        <f t="shared" si="196"/>
        <v>4.3946599998046813E-3</v>
      </c>
      <c r="W1375">
        <f t="shared" si="197"/>
        <v>1</v>
      </c>
      <c r="X1375">
        <f t="shared" si="198"/>
        <v>0</v>
      </c>
      <c r="Y1375">
        <f t="shared" si="199"/>
        <v>0</v>
      </c>
    </row>
    <row r="1376" spans="1:25" x14ac:dyDescent="0.25">
      <c r="A1376" t="s">
        <v>1437</v>
      </c>
      <c r="B1376" s="1">
        <v>45667</v>
      </c>
      <c r="C1376" t="s">
        <v>52</v>
      </c>
      <c r="D1376" t="s">
        <v>39</v>
      </c>
      <c r="E1376" t="s">
        <v>49</v>
      </c>
      <c r="F1376" t="s">
        <v>50</v>
      </c>
      <c r="G1376">
        <v>1</v>
      </c>
      <c r="H1376">
        <v>3317.39</v>
      </c>
      <c r="I1376">
        <v>0.24</v>
      </c>
      <c r="J1376">
        <v>2521.2199999999998</v>
      </c>
      <c r="K1376" t="s">
        <v>58</v>
      </c>
      <c r="L1376" t="s">
        <v>29</v>
      </c>
      <c r="M1376" t="s">
        <v>30</v>
      </c>
      <c r="N1376" t="s">
        <v>22</v>
      </c>
      <c r="O1376">
        <f t="shared" si="191"/>
        <v>3317.39</v>
      </c>
      <c r="P1376">
        <f t="shared" si="192"/>
        <v>2521.2163999999998</v>
      </c>
      <c r="Q1376">
        <f t="shared" si="193"/>
        <v>1954015.6870999979</v>
      </c>
      <c r="T1376">
        <f t="shared" si="194"/>
        <v>7014.593770491806</v>
      </c>
      <c r="U1376">
        <f t="shared" si="195"/>
        <v>796.17360000000008</v>
      </c>
      <c r="V1376" s="4">
        <f t="shared" si="196"/>
        <v>7.2346031066591512E-3</v>
      </c>
      <c r="W1376">
        <f t="shared" si="197"/>
        <v>1</v>
      </c>
      <c r="X1376">
        <f t="shared" si="198"/>
        <v>0</v>
      </c>
      <c r="Y1376">
        <f t="shared" si="199"/>
        <v>0</v>
      </c>
    </row>
    <row r="1377" spans="1:25" x14ac:dyDescent="0.25">
      <c r="A1377" t="s">
        <v>1438</v>
      </c>
      <c r="B1377" s="1">
        <v>45808</v>
      </c>
      <c r="C1377" t="s">
        <v>24</v>
      </c>
      <c r="D1377" t="s">
        <v>16</v>
      </c>
      <c r="E1377" t="s">
        <v>61</v>
      </c>
      <c r="F1377" t="s">
        <v>66</v>
      </c>
      <c r="G1377">
        <v>2</v>
      </c>
      <c r="H1377">
        <v>3479.41</v>
      </c>
      <c r="I1377">
        <v>0.2</v>
      </c>
      <c r="J1377">
        <v>5567.06</v>
      </c>
      <c r="K1377" t="s">
        <v>46</v>
      </c>
      <c r="L1377" t="s">
        <v>20</v>
      </c>
      <c r="M1377" t="s">
        <v>21</v>
      </c>
      <c r="N1377" t="s">
        <v>37</v>
      </c>
      <c r="O1377">
        <f t="shared" si="191"/>
        <v>6958.82</v>
      </c>
      <c r="P1377">
        <f t="shared" si="192"/>
        <v>5567.0560000000005</v>
      </c>
      <c r="Q1377">
        <f t="shared" si="193"/>
        <v>1802015.0199999986</v>
      </c>
      <c r="T1377">
        <f t="shared" si="194"/>
        <v>6400.6183730158691</v>
      </c>
      <c r="U1377">
        <f t="shared" si="195"/>
        <v>1391.7639999999992</v>
      </c>
      <c r="V1377" s="4">
        <f t="shared" si="196"/>
        <v>5.7481009711416592E-3</v>
      </c>
      <c r="W1377">
        <f t="shared" si="197"/>
        <v>0</v>
      </c>
      <c r="X1377">
        <f t="shared" si="198"/>
        <v>1</v>
      </c>
      <c r="Y1377">
        <f t="shared" si="199"/>
        <v>0</v>
      </c>
    </row>
    <row r="1378" spans="1:25" x14ac:dyDescent="0.25">
      <c r="A1378" t="s">
        <v>1439</v>
      </c>
      <c r="B1378" s="1">
        <v>45806</v>
      </c>
      <c r="C1378" t="s">
        <v>52</v>
      </c>
      <c r="D1378" t="s">
        <v>43</v>
      </c>
      <c r="E1378" t="s">
        <v>49</v>
      </c>
      <c r="F1378" t="s">
        <v>50</v>
      </c>
      <c r="G1378">
        <v>3</v>
      </c>
      <c r="H1378">
        <v>533.24</v>
      </c>
      <c r="I1378">
        <v>0.09</v>
      </c>
      <c r="J1378">
        <v>1455.75</v>
      </c>
      <c r="K1378" t="s">
        <v>58</v>
      </c>
      <c r="L1378" t="s">
        <v>34</v>
      </c>
      <c r="M1378" t="s">
        <v>30</v>
      </c>
      <c r="N1378" t="s">
        <v>22</v>
      </c>
      <c r="O1378">
        <f t="shared" si="191"/>
        <v>1599.72</v>
      </c>
      <c r="P1378">
        <f t="shared" si="192"/>
        <v>1455.7452000000001</v>
      </c>
      <c r="Q1378">
        <f t="shared" si="193"/>
        <v>1954015.6870999979</v>
      </c>
      <c r="T1378">
        <f t="shared" si="194"/>
        <v>6557.4564173228364</v>
      </c>
      <c r="U1378">
        <f t="shared" si="195"/>
        <v>143.97479999999996</v>
      </c>
      <c r="V1378" s="4">
        <f t="shared" si="196"/>
        <v>1.6877953641887329E-2</v>
      </c>
      <c r="W1378">
        <f t="shared" si="197"/>
        <v>1</v>
      </c>
      <c r="X1378">
        <f t="shared" si="198"/>
        <v>0</v>
      </c>
      <c r="Y1378">
        <f t="shared" si="199"/>
        <v>0</v>
      </c>
    </row>
    <row r="1379" spans="1:25" x14ac:dyDescent="0.25">
      <c r="A1379" t="s">
        <v>1440</v>
      </c>
      <c r="B1379" s="1">
        <v>45694</v>
      </c>
      <c r="C1379" t="s">
        <v>15</v>
      </c>
      <c r="D1379" t="s">
        <v>39</v>
      </c>
      <c r="E1379" t="s">
        <v>99</v>
      </c>
      <c r="F1379" t="s">
        <v>100</v>
      </c>
      <c r="G1379">
        <v>2</v>
      </c>
      <c r="H1379">
        <v>2943.04</v>
      </c>
      <c r="I1379">
        <v>0.09</v>
      </c>
      <c r="J1379">
        <v>5356.33</v>
      </c>
      <c r="K1379" t="s">
        <v>46</v>
      </c>
      <c r="L1379" t="s">
        <v>34</v>
      </c>
      <c r="M1379" t="s">
        <v>30</v>
      </c>
      <c r="N1379" t="s">
        <v>22</v>
      </c>
      <c r="O1379">
        <f t="shared" si="191"/>
        <v>5886.08</v>
      </c>
      <c r="P1379">
        <f t="shared" si="192"/>
        <v>5356.3328000000001</v>
      </c>
      <c r="Q1379">
        <f t="shared" si="193"/>
        <v>2189601.9989000014</v>
      </c>
      <c r="T1379">
        <f t="shared" si="194"/>
        <v>6557.4564173228364</v>
      </c>
      <c r="U1379">
        <f t="shared" si="195"/>
        <v>529.74719999999979</v>
      </c>
      <c r="V1379" s="4">
        <f t="shared" si="196"/>
        <v>3.0580624116559743E-3</v>
      </c>
      <c r="W1379">
        <f t="shared" si="197"/>
        <v>1</v>
      </c>
      <c r="X1379">
        <f t="shared" si="198"/>
        <v>0</v>
      </c>
      <c r="Y1379">
        <f t="shared" si="199"/>
        <v>0</v>
      </c>
    </row>
    <row r="1380" spans="1:25" x14ac:dyDescent="0.25">
      <c r="A1380" t="s">
        <v>1441</v>
      </c>
      <c r="B1380" s="1">
        <v>45751</v>
      </c>
      <c r="C1380" t="s">
        <v>15</v>
      </c>
      <c r="D1380" t="s">
        <v>25</v>
      </c>
      <c r="E1380" t="s">
        <v>49</v>
      </c>
      <c r="F1380" t="s">
        <v>50</v>
      </c>
      <c r="G1380">
        <v>5</v>
      </c>
      <c r="H1380">
        <v>1340.68</v>
      </c>
      <c r="I1380">
        <v>0.03</v>
      </c>
      <c r="J1380">
        <v>6502.3</v>
      </c>
      <c r="K1380" t="s">
        <v>41</v>
      </c>
      <c r="L1380" t="s">
        <v>20</v>
      </c>
      <c r="M1380" t="s">
        <v>30</v>
      </c>
      <c r="N1380" t="s">
        <v>22</v>
      </c>
      <c r="O1380">
        <f t="shared" si="191"/>
        <v>6703.4000000000005</v>
      </c>
      <c r="P1380">
        <f t="shared" si="192"/>
        <v>6502.2980000000007</v>
      </c>
      <c r="Q1380">
        <f t="shared" si="193"/>
        <v>1954015.6870999979</v>
      </c>
      <c r="T1380">
        <f t="shared" si="194"/>
        <v>6400.6183730158691</v>
      </c>
      <c r="U1380">
        <f t="shared" si="195"/>
        <v>201.10199999999986</v>
      </c>
      <c r="V1380" s="4">
        <f t="shared" si="196"/>
        <v>2.237670435898201E-3</v>
      </c>
      <c r="W1380">
        <f t="shared" si="197"/>
        <v>1</v>
      </c>
      <c r="X1380">
        <f t="shared" si="198"/>
        <v>0</v>
      </c>
      <c r="Y1380">
        <f t="shared" si="199"/>
        <v>0</v>
      </c>
    </row>
    <row r="1381" spans="1:25" x14ac:dyDescent="0.25">
      <c r="A1381" t="s">
        <v>1442</v>
      </c>
      <c r="B1381" s="1">
        <v>45760</v>
      </c>
      <c r="C1381" t="s">
        <v>24</v>
      </c>
      <c r="D1381" t="s">
        <v>43</v>
      </c>
      <c r="E1381" t="s">
        <v>27</v>
      </c>
      <c r="F1381" t="s">
        <v>68</v>
      </c>
      <c r="G1381">
        <v>2</v>
      </c>
      <c r="H1381">
        <v>3034.08</v>
      </c>
      <c r="I1381">
        <v>0.14000000000000001</v>
      </c>
      <c r="J1381">
        <v>5218.62</v>
      </c>
      <c r="K1381" t="s">
        <v>46</v>
      </c>
      <c r="L1381" t="s">
        <v>29</v>
      </c>
      <c r="M1381" t="s">
        <v>21</v>
      </c>
      <c r="N1381" t="s">
        <v>37</v>
      </c>
      <c r="O1381">
        <f t="shared" si="191"/>
        <v>6068.16</v>
      </c>
      <c r="P1381">
        <f t="shared" si="192"/>
        <v>5218.6175999999996</v>
      </c>
      <c r="Q1381">
        <f t="shared" si="193"/>
        <v>1975775.7839999988</v>
      </c>
      <c r="T1381">
        <f t="shared" si="194"/>
        <v>7014.593770491806</v>
      </c>
      <c r="U1381">
        <f t="shared" si="195"/>
        <v>849.54240000000027</v>
      </c>
      <c r="V1381" s="4">
        <f t="shared" si="196"/>
        <v>4.6142488002953123E-3</v>
      </c>
      <c r="W1381">
        <f t="shared" si="197"/>
        <v>0</v>
      </c>
      <c r="X1381">
        <f t="shared" si="198"/>
        <v>1</v>
      </c>
      <c r="Y1381">
        <f t="shared" si="199"/>
        <v>0</v>
      </c>
    </row>
    <row r="1382" spans="1:25" x14ac:dyDescent="0.25">
      <c r="A1382" t="s">
        <v>1443</v>
      </c>
      <c r="B1382" s="1">
        <v>45786</v>
      </c>
      <c r="C1382" t="s">
        <v>52</v>
      </c>
      <c r="D1382" t="s">
        <v>16</v>
      </c>
      <c r="E1382" t="s">
        <v>27</v>
      </c>
      <c r="F1382" t="s">
        <v>68</v>
      </c>
      <c r="G1382">
        <v>4</v>
      </c>
      <c r="H1382">
        <v>4415.54</v>
      </c>
      <c r="I1382">
        <v>0.25</v>
      </c>
      <c r="J1382">
        <v>13246.62</v>
      </c>
      <c r="K1382" t="s">
        <v>41</v>
      </c>
      <c r="L1382" t="s">
        <v>20</v>
      </c>
      <c r="M1382" t="s">
        <v>21</v>
      </c>
      <c r="N1382" t="s">
        <v>22</v>
      </c>
      <c r="O1382">
        <f t="shared" si="191"/>
        <v>17662.16</v>
      </c>
      <c r="P1382">
        <f t="shared" si="192"/>
        <v>13246.619999999999</v>
      </c>
      <c r="Q1382">
        <f t="shared" si="193"/>
        <v>1975775.7839999988</v>
      </c>
      <c r="T1382">
        <f t="shared" si="194"/>
        <v>6400.6183730158691</v>
      </c>
      <c r="U1382">
        <f t="shared" si="195"/>
        <v>4415.5400000000009</v>
      </c>
      <c r="V1382" s="4">
        <f t="shared" si="196"/>
        <v>5.6618216571472577E-3</v>
      </c>
      <c r="W1382">
        <f t="shared" si="197"/>
        <v>1</v>
      </c>
      <c r="X1382">
        <f t="shared" si="198"/>
        <v>0</v>
      </c>
      <c r="Y1382">
        <f t="shared" si="199"/>
        <v>0</v>
      </c>
    </row>
    <row r="1383" spans="1:25" x14ac:dyDescent="0.25">
      <c r="A1383" t="s">
        <v>1444</v>
      </c>
      <c r="B1383" s="1">
        <v>45745</v>
      </c>
      <c r="C1383" t="s">
        <v>15</v>
      </c>
      <c r="D1383" t="s">
        <v>25</v>
      </c>
      <c r="E1383" t="s">
        <v>27</v>
      </c>
      <c r="F1383" t="s">
        <v>79</v>
      </c>
      <c r="G1383">
        <v>2</v>
      </c>
      <c r="H1383">
        <v>3724.59</v>
      </c>
      <c r="I1383">
        <v>0.17</v>
      </c>
      <c r="J1383">
        <v>6182.82</v>
      </c>
      <c r="K1383" t="s">
        <v>33</v>
      </c>
      <c r="L1383" t="s">
        <v>29</v>
      </c>
      <c r="M1383" t="s">
        <v>30</v>
      </c>
      <c r="N1383" t="s">
        <v>22</v>
      </c>
      <c r="O1383">
        <f t="shared" si="191"/>
        <v>7449.18</v>
      </c>
      <c r="P1383">
        <f t="shared" si="192"/>
        <v>6182.8194000000003</v>
      </c>
      <c r="Q1383">
        <f t="shared" si="193"/>
        <v>1975775.7839999988</v>
      </c>
      <c r="T1383">
        <f t="shared" si="194"/>
        <v>7014.593770491806</v>
      </c>
      <c r="U1383">
        <f t="shared" si="195"/>
        <v>1266.3606</v>
      </c>
      <c r="V1383" s="4">
        <f t="shared" si="196"/>
        <v>4.5642607642720412E-3</v>
      </c>
      <c r="W1383">
        <f t="shared" si="197"/>
        <v>1</v>
      </c>
      <c r="X1383">
        <f t="shared" si="198"/>
        <v>0</v>
      </c>
      <c r="Y1383">
        <f t="shared" si="199"/>
        <v>0</v>
      </c>
    </row>
    <row r="1384" spans="1:25" x14ac:dyDescent="0.25">
      <c r="A1384" t="s">
        <v>1445</v>
      </c>
      <c r="B1384" s="1">
        <v>45837</v>
      </c>
      <c r="C1384" t="s">
        <v>36</v>
      </c>
      <c r="D1384" t="s">
        <v>43</v>
      </c>
      <c r="E1384" t="s">
        <v>99</v>
      </c>
      <c r="F1384" t="s">
        <v>115</v>
      </c>
      <c r="G1384">
        <v>5</v>
      </c>
      <c r="H1384">
        <v>1820.56</v>
      </c>
      <c r="I1384">
        <v>0.1</v>
      </c>
      <c r="J1384">
        <v>8192.52</v>
      </c>
      <c r="K1384" t="s">
        <v>41</v>
      </c>
      <c r="L1384" t="s">
        <v>20</v>
      </c>
      <c r="M1384" t="s">
        <v>54</v>
      </c>
      <c r="N1384" t="s">
        <v>22</v>
      </c>
      <c r="O1384">
        <f t="shared" si="191"/>
        <v>9102.7999999999993</v>
      </c>
      <c r="P1384">
        <f t="shared" si="192"/>
        <v>8192.52</v>
      </c>
      <c r="Q1384">
        <f t="shared" si="193"/>
        <v>2189601.9989000014</v>
      </c>
      <c r="T1384">
        <f t="shared" si="194"/>
        <v>6400.6183730158691</v>
      </c>
      <c r="U1384">
        <f t="shared" si="195"/>
        <v>910.27999999999884</v>
      </c>
      <c r="V1384" s="4">
        <f t="shared" si="196"/>
        <v>5.492815397460122E-3</v>
      </c>
      <c r="W1384">
        <f t="shared" si="197"/>
        <v>1</v>
      </c>
      <c r="X1384">
        <f t="shared" si="198"/>
        <v>0</v>
      </c>
      <c r="Y1384">
        <f t="shared" si="199"/>
        <v>0</v>
      </c>
    </row>
    <row r="1385" spans="1:25" x14ac:dyDescent="0.25">
      <c r="A1385" t="s">
        <v>1446</v>
      </c>
      <c r="B1385" s="1">
        <v>45714</v>
      </c>
      <c r="C1385" t="s">
        <v>52</v>
      </c>
      <c r="D1385" t="s">
        <v>39</v>
      </c>
      <c r="E1385" t="s">
        <v>49</v>
      </c>
      <c r="F1385" t="s">
        <v>73</v>
      </c>
      <c r="G1385">
        <v>1</v>
      </c>
      <c r="H1385">
        <v>2526.4899999999998</v>
      </c>
      <c r="I1385">
        <v>0.23</v>
      </c>
      <c r="J1385">
        <v>1945.4</v>
      </c>
      <c r="K1385" t="s">
        <v>58</v>
      </c>
      <c r="L1385" t="s">
        <v>29</v>
      </c>
      <c r="M1385" t="s">
        <v>21</v>
      </c>
      <c r="N1385" t="s">
        <v>22</v>
      </c>
      <c r="O1385">
        <f t="shared" si="191"/>
        <v>2526.4899999999998</v>
      </c>
      <c r="P1385">
        <f t="shared" si="192"/>
        <v>1945.3972999999999</v>
      </c>
      <c r="Q1385">
        <f t="shared" si="193"/>
        <v>1954015.6870999979</v>
      </c>
      <c r="T1385">
        <f t="shared" si="194"/>
        <v>7014.593770491806</v>
      </c>
      <c r="U1385">
        <f t="shared" si="195"/>
        <v>581.09269999999992</v>
      </c>
      <c r="V1385" s="4">
        <f t="shared" si="196"/>
        <v>9.1035389017965658E-3</v>
      </c>
      <c r="W1385">
        <f t="shared" si="197"/>
        <v>1</v>
      </c>
      <c r="X1385">
        <f t="shared" si="198"/>
        <v>0</v>
      </c>
      <c r="Y1385">
        <f t="shared" si="199"/>
        <v>0</v>
      </c>
    </row>
    <row r="1386" spans="1:25" x14ac:dyDescent="0.25">
      <c r="A1386" t="s">
        <v>1447</v>
      </c>
      <c r="B1386" s="1">
        <v>45695</v>
      </c>
      <c r="C1386" t="s">
        <v>52</v>
      </c>
      <c r="D1386" t="s">
        <v>16</v>
      </c>
      <c r="E1386" t="s">
        <v>49</v>
      </c>
      <c r="F1386" t="s">
        <v>53</v>
      </c>
      <c r="G1386">
        <v>1</v>
      </c>
      <c r="H1386">
        <v>4762.6000000000004</v>
      </c>
      <c r="I1386">
        <v>0.05</v>
      </c>
      <c r="J1386">
        <v>4524.47</v>
      </c>
      <c r="K1386" t="s">
        <v>33</v>
      </c>
      <c r="L1386" t="s">
        <v>29</v>
      </c>
      <c r="M1386" t="s">
        <v>54</v>
      </c>
      <c r="N1386" t="s">
        <v>22</v>
      </c>
      <c r="O1386">
        <f t="shared" si="191"/>
        <v>4762.6000000000004</v>
      </c>
      <c r="P1386">
        <f t="shared" si="192"/>
        <v>4524.47</v>
      </c>
      <c r="Q1386">
        <f t="shared" si="193"/>
        <v>1954015.6870999979</v>
      </c>
      <c r="T1386">
        <f t="shared" si="194"/>
        <v>7014.593770491806</v>
      </c>
      <c r="U1386">
        <f t="shared" si="195"/>
        <v>238.13000000000011</v>
      </c>
      <c r="V1386" s="4">
        <f t="shared" si="196"/>
        <v>1.0498467223785325E-3</v>
      </c>
      <c r="W1386">
        <f t="shared" si="197"/>
        <v>1</v>
      </c>
      <c r="X1386">
        <f t="shared" si="198"/>
        <v>0</v>
      </c>
      <c r="Y1386">
        <f t="shared" si="199"/>
        <v>0</v>
      </c>
    </row>
    <row r="1387" spans="1:25" x14ac:dyDescent="0.25">
      <c r="A1387" t="s">
        <v>1448</v>
      </c>
      <c r="B1387" s="1">
        <v>45773</v>
      </c>
      <c r="C1387" t="s">
        <v>24</v>
      </c>
      <c r="D1387" t="s">
        <v>25</v>
      </c>
      <c r="E1387" t="s">
        <v>61</v>
      </c>
      <c r="F1387" t="s">
        <v>75</v>
      </c>
      <c r="G1387">
        <v>4</v>
      </c>
      <c r="H1387">
        <v>4759.96</v>
      </c>
      <c r="I1387">
        <v>0.11</v>
      </c>
      <c r="J1387">
        <v>16945.46</v>
      </c>
      <c r="K1387" t="s">
        <v>58</v>
      </c>
      <c r="L1387" t="s">
        <v>34</v>
      </c>
      <c r="M1387" t="s">
        <v>30</v>
      </c>
      <c r="N1387" t="s">
        <v>22</v>
      </c>
      <c r="O1387">
        <f t="shared" si="191"/>
        <v>19039.84</v>
      </c>
      <c r="P1387">
        <f t="shared" si="192"/>
        <v>16945.457600000002</v>
      </c>
      <c r="Q1387">
        <f t="shared" si="193"/>
        <v>1802015.0199999986</v>
      </c>
      <c r="T1387">
        <f t="shared" si="194"/>
        <v>6557.4564173228364</v>
      </c>
      <c r="U1387">
        <f t="shared" si="195"/>
        <v>2094.3823999999986</v>
      </c>
      <c r="V1387" s="4">
        <f t="shared" si="196"/>
        <v>2.3109437894436088E-3</v>
      </c>
      <c r="W1387">
        <f t="shared" si="197"/>
        <v>1</v>
      </c>
      <c r="X1387">
        <f t="shared" si="198"/>
        <v>0</v>
      </c>
      <c r="Y1387">
        <f t="shared" si="199"/>
        <v>0</v>
      </c>
    </row>
    <row r="1388" spans="1:25" x14ac:dyDescent="0.25">
      <c r="A1388" t="s">
        <v>1449</v>
      </c>
      <c r="B1388" s="1">
        <v>45744</v>
      </c>
      <c r="C1388" t="s">
        <v>15</v>
      </c>
      <c r="D1388" t="s">
        <v>16</v>
      </c>
      <c r="E1388" t="s">
        <v>27</v>
      </c>
      <c r="F1388" t="s">
        <v>28</v>
      </c>
      <c r="G1388">
        <v>2</v>
      </c>
      <c r="H1388">
        <v>1588.55</v>
      </c>
      <c r="I1388">
        <v>0.15</v>
      </c>
      <c r="J1388">
        <v>2700.53</v>
      </c>
      <c r="K1388" t="s">
        <v>41</v>
      </c>
      <c r="L1388" t="s">
        <v>34</v>
      </c>
      <c r="M1388" t="s">
        <v>30</v>
      </c>
      <c r="N1388" t="s">
        <v>22</v>
      </c>
      <c r="O1388">
        <f t="shared" si="191"/>
        <v>3177.1</v>
      </c>
      <c r="P1388">
        <f t="shared" si="192"/>
        <v>2700.5349999999999</v>
      </c>
      <c r="Q1388">
        <f t="shared" si="193"/>
        <v>1975775.7839999988</v>
      </c>
      <c r="T1388">
        <f t="shared" si="194"/>
        <v>6557.4564173228364</v>
      </c>
      <c r="U1388">
        <f t="shared" si="195"/>
        <v>476.56500000000005</v>
      </c>
      <c r="V1388" s="4">
        <f t="shared" si="196"/>
        <v>9.4425734160083104E-3</v>
      </c>
      <c r="W1388">
        <f t="shared" si="197"/>
        <v>1</v>
      </c>
      <c r="X1388">
        <f t="shared" si="198"/>
        <v>0</v>
      </c>
      <c r="Y1388">
        <f t="shared" si="199"/>
        <v>0</v>
      </c>
    </row>
    <row r="1389" spans="1:25" x14ac:dyDescent="0.25">
      <c r="A1389" t="s">
        <v>1450</v>
      </c>
      <c r="B1389" s="1">
        <v>45783</v>
      </c>
      <c r="C1389" t="s">
        <v>15</v>
      </c>
      <c r="D1389" t="s">
        <v>16</v>
      </c>
      <c r="E1389" t="s">
        <v>17</v>
      </c>
      <c r="F1389" t="s">
        <v>40</v>
      </c>
      <c r="G1389">
        <v>3</v>
      </c>
      <c r="H1389">
        <v>3533.09</v>
      </c>
      <c r="I1389">
        <v>0.22</v>
      </c>
      <c r="J1389">
        <v>8267.43</v>
      </c>
      <c r="K1389" t="s">
        <v>46</v>
      </c>
      <c r="L1389" t="s">
        <v>20</v>
      </c>
      <c r="M1389" t="s">
        <v>30</v>
      </c>
      <c r="N1389" t="s">
        <v>22</v>
      </c>
      <c r="O1389">
        <f t="shared" si="191"/>
        <v>10599.27</v>
      </c>
      <c r="P1389">
        <f t="shared" si="192"/>
        <v>8267.4306000000015</v>
      </c>
      <c r="Q1389">
        <f t="shared" si="193"/>
        <v>2058812.7634000003</v>
      </c>
      <c r="T1389">
        <f t="shared" si="194"/>
        <v>6400.6183730158691</v>
      </c>
      <c r="U1389">
        <f t="shared" si="195"/>
        <v>2331.8393999999989</v>
      </c>
      <c r="V1389" s="4">
        <f t="shared" si="196"/>
        <v>6.226843924157041E-3</v>
      </c>
      <c r="W1389">
        <f t="shared" si="197"/>
        <v>1</v>
      </c>
      <c r="X1389">
        <f t="shared" si="198"/>
        <v>0</v>
      </c>
      <c r="Y1389">
        <f t="shared" si="199"/>
        <v>0</v>
      </c>
    </row>
    <row r="1390" spans="1:25" x14ac:dyDescent="0.25">
      <c r="A1390" t="s">
        <v>1451</v>
      </c>
      <c r="B1390" s="1">
        <v>45818</v>
      </c>
      <c r="C1390" t="s">
        <v>48</v>
      </c>
      <c r="D1390" t="s">
        <v>25</v>
      </c>
      <c r="E1390" t="s">
        <v>27</v>
      </c>
      <c r="F1390" t="s">
        <v>28</v>
      </c>
      <c r="G1390">
        <v>1</v>
      </c>
      <c r="H1390">
        <v>4817.5600000000004</v>
      </c>
      <c r="I1390">
        <v>0.19</v>
      </c>
      <c r="J1390">
        <v>3902.22</v>
      </c>
      <c r="K1390" t="s">
        <v>58</v>
      </c>
      <c r="L1390" t="s">
        <v>34</v>
      </c>
      <c r="M1390" t="s">
        <v>54</v>
      </c>
      <c r="N1390" t="s">
        <v>22</v>
      </c>
      <c r="O1390">
        <f t="shared" si="191"/>
        <v>4817.5600000000004</v>
      </c>
      <c r="P1390">
        <f t="shared" si="192"/>
        <v>3902.2236000000007</v>
      </c>
      <c r="Q1390">
        <f t="shared" si="193"/>
        <v>1975775.7839999988</v>
      </c>
      <c r="T1390">
        <f t="shared" si="194"/>
        <v>6557.4564173228364</v>
      </c>
      <c r="U1390">
        <f t="shared" si="195"/>
        <v>915.33639999999968</v>
      </c>
      <c r="V1390" s="4">
        <f t="shared" si="196"/>
        <v>3.943905213427544E-3</v>
      </c>
      <c r="W1390">
        <f t="shared" si="197"/>
        <v>1</v>
      </c>
      <c r="X1390">
        <f t="shared" si="198"/>
        <v>0</v>
      </c>
      <c r="Y1390">
        <f t="shared" si="199"/>
        <v>0</v>
      </c>
    </row>
    <row r="1391" spans="1:25" x14ac:dyDescent="0.25">
      <c r="A1391" t="s">
        <v>1452</v>
      </c>
      <c r="B1391" s="1">
        <v>45755</v>
      </c>
      <c r="C1391" t="s">
        <v>52</v>
      </c>
      <c r="D1391" t="s">
        <v>16</v>
      </c>
      <c r="E1391" t="s">
        <v>17</v>
      </c>
      <c r="F1391" t="s">
        <v>18</v>
      </c>
      <c r="G1391">
        <v>4</v>
      </c>
      <c r="H1391">
        <v>3770.36</v>
      </c>
      <c r="I1391">
        <v>0.06</v>
      </c>
      <c r="J1391">
        <v>14176.55</v>
      </c>
      <c r="K1391" t="s">
        <v>58</v>
      </c>
      <c r="L1391" t="s">
        <v>34</v>
      </c>
      <c r="M1391" t="s">
        <v>30</v>
      </c>
      <c r="N1391" t="s">
        <v>22</v>
      </c>
      <c r="O1391">
        <f t="shared" si="191"/>
        <v>15081.44</v>
      </c>
      <c r="P1391">
        <f t="shared" si="192"/>
        <v>14176.553599999999</v>
      </c>
      <c r="Q1391">
        <f t="shared" si="193"/>
        <v>2058812.7634000003</v>
      </c>
      <c r="T1391">
        <f t="shared" si="194"/>
        <v>6557.4564173228364</v>
      </c>
      <c r="U1391">
        <f t="shared" si="195"/>
        <v>904.88640000000123</v>
      </c>
      <c r="V1391" s="4">
        <f t="shared" si="196"/>
        <v>1.5913599762356911E-3</v>
      </c>
      <c r="W1391">
        <f t="shared" si="197"/>
        <v>1</v>
      </c>
      <c r="X1391">
        <f t="shared" si="198"/>
        <v>0</v>
      </c>
      <c r="Y1391">
        <f t="shared" si="199"/>
        <v>0</v>
      </c>
    </row>
    <row r="1392" spans="1:25" x14ac:dyDescent="0.25">
      <c r="A1392" t="s">
        <v>1453</v>
      </c>
      <c r="B1392" s="1">
        <v>45677</v>
      </c>
      <c r="C1392" t="s">
        <v>52</v>
      </c>
      <c r="D1392" t="s">
        <v>16</v>
      </c>
      <c r="E1392" t="s">
        <v>27</v>
      </c>
      <c r="F1392" t="s">
        <v>87</v>
      </c>
      <c r="G1392">
        <v>1</v>
      </c>
      <c r="H1392">
        <v>150.44</v>
      </c>
      <c r="I1392">
        <v>0.03</v>
      </c>
      <c r="J1392">
        <v>145.93</v>
      </c>
      <c r="K1392" t="s">
        <v>33</v>
      </c>
      <c r="L1392" t="s">
        <v>34</v>
      </c>
      <c r="M1392" t="s">
        <v>21</v>
      </c>
      <c r="N1392" t="s">
        <v>37</v>
      </c>
      <c r="O1392">
        <f t="shared" si="191"/>
        <v>150.44</v>
      </c>
      <c r="P1392">
        <f t="shared" si="192"/>
        <v>145.92679999999999</v>
      </c>
      <c r="Q1392">
        <f t="shared" si="193"/>
        <v>1975775.7839999988</v>
      </c>
      <c r="T1392">
        <f t="shared" si="194"/>
        <v>6557.4564173228364</v>
      </c>
      <c r="U1392">
        <f t="shared" si="195"/>
        <v>4.5132000000000119</v>
      </c>
      <c r="V1392" s="4">
        <f t="shared" si="196"/>
        <v>1.9941504918904545E-2</v>
      </c>
      <c r="W1392">
        <f t="shared" si="197"/>
        <v>0</v>
      </c>
      <c r="X1392">
        <f t="shared" si="198"/>
        <v>1</v>
      </c>
      <c r="Y1392">
        <f t="shared" si="199"/>
        <v>0</v>
      </c>
    </row>
    <row r="1393" spans="1:25" x14ac:dyDescent="0.25">
      <c r="A1393" t="s">
        <v>1454</v>
      </c>
      <c r="B1393" s="1">
        <v>45751</v>
      </c>
      <c r="C1393" t="s">
        <v>36</v>
      </c>
      <c r="D1393" t="s">
        <v>16</v>
      </c>
      <c r="E1393" t="s">
        <v>49</v>
      </c>
      <c r="F1393" t="s">
        <v>56</v>
      </c>
      <c r="G1393">
        <v>3</v>
      </c>
      <c r="H1393">
        <v>3515.94</v>
      </c>
      <c r="I1393">
        <v>0.1</v>
      </c>
      <c r="J1393">
        <v>9493.0400000000009</v>
      </c>
      <c r="K1393" t="s">
        <v>19</v>
      </c>
      <c r="L1393" t="s">
        <v>34</v>
      </c>
      <c r="M1393" t="s">
        <v>21</v>
      </c>
      <c r="N1393" t="s">
        <v>22</v>
      </c>
      <c r="O1393">
        <f t="shared" si="191"/>
        <v>10547.82</v>
      </c>
      <c r="P1393">
        <f t="shared" si="192"/>
        <v>9493.0380000000005</v>
      </c>
      <c r="Q1393">
        <f t="shared" si="193"/>
        <v>1954015.6870999979</v>
      </c>
      <c r="T1393">
        <f t="shared" si="194"/>
        <v>6557.4564173228364</v>
      </c>
      <c r="U1393">
        <f t="shared" si="195"/>
        <v>1054.7819999999992</v>
      </c>
      <c r="V1393" s="4">
        <f t="shared" si="196"/>
        <v>2.8441896050558314E-3</v>
      </c>
      <c r="W1393">
        <f t="shared" si="197"/>
        <v>1</v>
      </c>
      <c r="X1393">
        <f t="shared" si="198"/>
        <v>0</v>
      </c>
      <c r="Y1393">
        <f t="shared" si="199"/>
        <v>0</v>
      </c>
    </row>
    <row r="1394" spans="1:25" x14ac:dyDescent="0.25">
      <c r="A1394" t="s">
        <v>1455</v>
      </c>
      <c r="B1394" s="1">
        <v>45727</v>
      </c>
      <c r="C1394" t="s">
        <v>52</v>
      </c>
      <c r="D1394" t="s">
        <v>16</v>
      </c>
      <c r="E1394" t="s">
        <v>17</v>
      </c>
      <c r="F1394" t="s">
        <v>40</v>
      </c>
      <c r="G1394">
        <v>2</v>
      </c>
      <c r="H1394">
        <v>295.10000000000002</v>
      </c>
      <c r="I1394">
        <v>0.15</v>
      </c>
      <c r="J1394">
        <v>501.67</v>
      </c>
      <c r="K1394" t="s">
        <v>41</v>
      </c>
      <c r="L1394" t="s">
        <v>34</v>
      </c>
      <c r="M1394" t="s">
        <v>30</v>
      </c>
      <c r="N1394" t="s">
        <v>22</v>
      </c>
      <c r="O1394">
        <f t="shared" si="191"/>
        <v>590.20000000000005</v>
      </c>
      <c r="P1394">
        <f t="shared" si="192"/>
        <v>501.67</v>
      </c>
      <c r="Q1394">
        <f t="shared" si="193"/>
        <v>2058812.7634000003</v>
      </c>
      <c r="T1394">
        <f t="shared" si="194"/>
        <v>6557.4564173228364</v>
      </c>
      <c r="U1394">
        <f t="shared" si="195"/>
        <v>88.53000000000003</v>
      </c>
      <c r="V1394" s="4">
        <f t="shared" si="196"/>
        <v>5.0830227041680782E-2</v>
      </c>
      <c r="W1394">
        <f t="shared" si="197"/>
        <v>1</v>
      </c>
      <c r="X1394">
        <f t="shared" si="198"/>
        <v>0</v>
      </c>
      <c r="Y1394">
        <f t="shared" si="199"/>
        <v>0</v>
      </c>
    </row>
    <row r="1395" spans="1:25" x14ac:dyDescent="0.25">
      <c r="A1395" t="s">
        <v>1456</v>
      </c>
      <c r="B1395" s="1">
        <v>45739</v>
      </c>
      <c r="C1395" t="s">
        <v>48</v>
      </c>
      <c r="D1395" t="s">
        <v>43</v>
      </c>
      <c r="E1395" t="s">
        <v>17</v>
      </c>
      <c r="F1395" t="s">
        <v>44</v>
      </c>
      <c r="G1395">
        <v>1</v>
      </c>
      <c r="H1395">
        <v>1997.79</v>
      </c>
      <c r="I1395">
        <v>0.19</v>
      </c>
      <c r="J1395">
        <v>1618.21</v>
      </c>
      <c r="K1395" t="s">
        <v>41</v>
      </c>
      <c r="L1395" t="s">
        <v>20</v>
      </c>
      <c r="M1395" t="s">
        <v>21</v>
      </c>
      <c r="N1395" t="s">
        <v>88</v>
      </c>
      <c r="O1395">
        <f t="shared" si="191"/>
        <v>1997.79</v>
      </c>
      <c r="P1395">
        <f t="shared" si="192"/>
        <v>1618.2099000000001</v>
      </c>
      <c r="Q1395">
        <f t="shared" si="193"/>
        <v>2058812.7634000003</v>
      </c>
      <c r="T1395">
        <f t="shared" si="194"/>
        <v>6400.6183730158691</v>
      </c>
      <c r="U1395">
        <f t="shared" si="195"/>
        <v>379.5800999999999</v>
      </c>
      <c r="V1395" s="4">
        <f t="shared" si="196"/>
        <v>9.5105091125693899E-3</v>
      </c>
      <c r="W1395">
        <f t="shared" si="197"/>
        <v>0</v>
      </c>
      <c r="X1395">
        <f t="shared" si="198"/>
        <v>0</v>
      </c>
      <c r="Y1395">
        <f t="shared" si="199"/>
        <v>1</v>
      </c>
    </row>
    <row r="1396" spans="1:25" x14ac:dyDescent="0.25">
      <c r="A1396" t="s">
        <v>1457</v>
      </c>
      <c r="B1396" s="1">
        <v>45724</v>
      </c>
      <c r="C1396" t="s">
        <v>52</v>
      </c>
      <c r="D1396" t="s">
        <v>16</v>
      </c>
      <c r="E1396" t="s">
        <v>17</v>
      </c>
      <c r="F1396" t="s">
        <v>32</v>
      </c>
      <c r="G1396">
        <v>5</v>
      </c>
      <c r="H1396">
        <v>4243.1400000000003</v>
      </c>
      <c r="I1396">
        <v>0.06</v>
      </c>
      <c r="J1396">
        <v>19942.759999999998</v>
      </c>
      <c r="K1396" t="s">
        <v>19</v>
      </c>
      <c r="L1396" t="s">
        <v>34</v>
      </c>
      <c r="M1396" t="s">
        <v>30</v>
      </c>
      <c r="N1396" t="s">
        <v>22</v>
      </c>
      <c r="O1396">
        <f t="shared" si="191"/>
        <v>21215.7</v>
      </c>
      <c r="P1396">
        <f t="shared" si="192"/>
        <v>19942.757999999998</v>
      </c>
      <c r="Q1396">
        <f t="shared" si="193"/>
        <v>2058812.7634000003</v>
      </c>
      <c r="T1396">
        <f t="shared" si="194"/>
        <v>6557.4564173228364</v>
      </c>
      <c r="U1396">
        <f t="shared" si="195"/>
        <v>1272.9420000000027</v>
      </c>
      <c r="V1396" s="4">
        <f t="shared" si="196"/>
        <v>1.4140471443317918E-3</v>
      </c>
      <c r="W1396">
        <f t="shared" si="197"/>
        <v>1</v>
      </c>
      <c r="X1396">
        <f t="shared" si="198"/>
        <v>0</v>
      </c>
      <c r="Y1396">
        <f t="shared" si="199"/>
        <v>0</v>
      </c>
    </row>
    <row r="1397" spans="1:25" x14ac:dyDescent="0.25">
      <c r="A1397" t="s">
        <v>1458</v>
      </c>
      <c r="B1397" s="1">
        <v>45722</v>
      </c>
      <c r="C1397" t="s">
        <v>36</v>
      </c>
      <c r="D1397" t="s">
        <v>16</v>
      </c>
      <c r="E1397" t="s">
        <v>61</v>
      </c>
      <c r="F1397" t="s">
        <v>75</v>
      </c>
      <c r="G1397">
        <v>4</v>
      </c>
      <c r="H1397">
        <v>2531.11</v>
      </c>
      <c r="I1397">
        <v>0.2</v>
      </c>
      <c r="J1397">
        <v>8099.55</v>
      </c>
      <c r="K1397" t="s">
        <v>33</v>
      </c>
      <c r="L1397" t="s">
        <v>20</v>
      </c>
      <c r="M1397" t="s">
        <v>30</v>
      </c>
      <c r="N1397" t="s">
        <v>22</v>
      </c>
      <c r="O1397">
        <f t="shared" si="191"/>
        <v>10124.44</v>
      </c>
      <c r="P1397">
        <f t="shared" si="192"/>
        <v>8099.5520000000006</v>
      </c>
      <c r="Q1397">
        <f t="shared" si="193"/>
        <v>1802015.0199999986</v>
      </c>
      <c r="T1397">
        <f t="shared" si="194"/>
        <v>6400.6183730158691</v>
      </c>
      <c r="U1397">
        <f t="shared" si="195"/>
        <v>2024.8879999999999</v>
      </c>
      <c r="V1397" s="4">
        <f t="shared" si="196"/>
        <v>7.9016715986266906E-3</v>
      </c>
      <c r="W1397">
        <f t="shared" si="197"/>
        <v>1</v>
      </c>
      <c r="X1397">
        <f t="shared" si="198"/>
        <v>0</v>
      </c>
      <c r="Y1397">
        <f t="shared" si="199"/>
        <v>0</v>
      </c>
    </row>
    <row r="1398" spans="1:25" x14ac:dyDescent="0.25">
      <c r="A1398" t="s">
        <v>1459</v>
      </c>
      <c r="B1398" s="1">
        <v>45790</v>
      </c>
      <c r="C1398" t="s">
        <v>48</v>
      </c>
      <c r="D1398" t="s">
        <v>16</v>
      </c>
      <c r="E1398" t="s">
        <v>99</v>
      </c>
      <c r="F1398" t="s">
        <v>120</v>
      </c>
      <c r="G1398">
        <v>3</v>
      </c>
      <c r="H1398">
        <v>2237.83</v>
      </c>
      <c r="I1398">
        <v>0.18</v>
      </c>
      <c r="J1398">
        <v>5505.06</v>
      </c>
      <c r="K1398" t="s">
        <v>41</v>
      </c>
      <c r="L1398" t="s">
        <v>20</v>
      </c>
      <c r="M1398" t="s">
        <v>54</v>
      </c>
      <c r="N1398" t="s">
        <v>22</v>
      </c>
      <c r="O1398">
        <f t="shared" si="191"/>
        <v>6713.49</v>
      </c>
      <c r="P1398">
        <f t="shared" si="192"/>
        <v>5505.0618000000004</v>
      </c>
      <c r="Q1398">
        <f t="shared" si="193"/>
        <v>2189601.9989000014</v>
      </c>
      <c r="T1398">
        <f t="shared" si="194"/>
        <v>6400.6183730158691</v>
      </c>
      <c r="U1398">
        <f t="shared" si="195"/>
        <v>1208.4281999999994</v>
      </c>
      <c r="V1398" s="4">
        <f t="shared" si="196"/>
        <v>8.0435064325708391E-3</v>
      </c>
      <c r="W1398">
        <f t="shared" si="197"/>
        <v>1</v>
      </c>
      <c r="X1398">
        <f t="shared" si="198"/>
        <v>0</v>
      </c>
      <c r="Y1398">
        <f t="shared" si="199"/>
        <v>0</v>
      </c>
    </row>
    <row r="1399" spans="1:25" x14ac:dyDescent="0.25">
      <c r="A1399" t="s">
        <v>1460</v>
      </c>
      <c r="B1399" s="1">
        <v>45680</v>
      </c>
      <c r="C1399" t="s">
        <v>48</v>
      </c>
      <c r="D1399" t="s">
        <v>43</v>
      </c>
      <c r="E1399" t="s">
        <v>99</v>
      </c>
      <c r="F1399" t="s">
        <v>115</v>
      </c>
      <c r="G1399">
        <v>2</v>
      </c>
      <c r="H1399">
        <v>692.95</v>
      </c>
      <c r="I1399">
        <v>0.04</v>
      </c>
      <c r="J1399">
        <v>1330.46</v>
      </c>
      <c r="K1399" t="s">
        <v>33</v>
      </c>
      <c r="L1399" t="s">
        <v>20</v>
      </c>
      <c r="M1399" t="s">
        <v>21</v>
      </c>
      <c r="N1399" t="s">
        <v>22</v>
      </c>
      <c r="O1399">
        <f t="shared" si="191"/>
        <v>1385.9</v>
      </c>
      <c r="P1399">
        <f t="shared" si="192"/>
        <v>1330.4639999999999</v>
      </c>
      <c r="Q1399">
        <f t="shared" si="193"/>
        <v>2189601.9989000014</v>
      </c>
      <c r="T1399">
        <f t="shared" si="194"/>
        <v>6400.6183730158691</v>
      </c>
      <c r="U1399">
        <f t="shared" si="195"/>
        <v>55.436000000000149</v>
      </c>
      <c r="V1399" s="4">
        <f t="shared" si="196"/>
        <v>5.772422252687784E-3</v>
      </c>
      <c r="W1399">
        <f t="shared" si="197"/>
        <v>1</v>
      </c>
      <c r="X1399">
        <f t="shared" si="198"/>
        <v>0</v>
      </c>
      <c r="Y1399">
        <f t="shared" si="199"/>
        <v>0</v>
      </c>
    </row>
    <row r="1400" spans="1:25" x14ac:dyDescent="0.25">
      <c r="A1400" t="s">
        <v>1461</v>
      </c>
      <c r="B1400" s="1">
        <v>45826</v>
      </c>
      <c r="C1400" t="s">
        <v>36</v>
      </c>
      <c r="D1400" t="s">
        <v>25</v>
      </c>
      <c r="E1400" t="s">
        <v>49</v>
      </c>
      <c r="F1400" t="s">
        <v>53</v>
      </c>
      <c r="G1400">
        <v>1</v>
      </c>
      <c r="H1400">
        <v>4857.24</v>
      </c>
      <c r="I1400">
        <v>0.16</v>
      </c>
      <c r="J1400">
        <v>4080.08</v>
      </c>
      <c r="K1400" t="s">
        <v>46</v>
      </c>
      <c r="L1400" t="s">
        <v>34</v>
      </c>
      <c r="M1400" t="s">
        <v>21</v>
      </c>
      <c r="N1400" t="s">
        <v>22</v>
      </c>
      <c r="O1400">
        <f t="shared" si="191"/>
        <v>4857.24</v>
      </c>
      <c r="P1400">
        <f t="shared" si="192"/>
        <v>4080.0815999999995</v>
      </c>
      <c r="Q1400">
        <f t="shared" si="193"/>
        <v>1954015.6870999979</v>
      </c>
      <c r="T1400">
        <f t="shared" si="194"/>
        <v>6557.4564173228364</v>
      </c>
      <c r="U1400">
        <f t="shared" si="195"/>
        <v>777.15840000000026</v>
      </c>
      <c r="V1400" s="4">
        <f t="shared" si="196"/>
        <v>3.294051766023503E-3</v>
      </c>
      <c r="W1400">
        <f t="shared" si="197"/>
        <v>1</v>
      </c>
      <c r="X1400">
        <f t="shared" si="198"/>
        <v>0</v>
      </c>
      <c r="Y1400">
        <f t="shared" si="199"/>
        <v>0</v>
      </c>
    </row>
    <row r="1401" spans="1:25" x14ac:dyDescent="0.25">
      <c r="A1401" t="s">
        <v>1462</v>
      </c>
      <c r="B1401" s="1">
        <v>45691</v>
      </c>
      <c r="C1401" t="s">
        <v>52</v>
      </c>
      <c r="D1401" t="s">
        <v>16</v>
      </c>
      <c r="E1401" t="s">
        <v>17</v>
      </c>
      <c r="F1401" t="s">
        <v>44</v>
      </c>
      <c r="G1401">
        <v>2</v>
      </c>
      <c r="H1401">
        <v>3758.55</v>
      </c>
      <c r="I1401">
        <v>0.1</v>
      </c>
      <c r="J1401">
        <v>6765.39</v>
      </c>
      <c r="K1401" t="s">
        <v>19</v>
      </c>
      <c r="L1401" t="s">
        <v>34</v>
      </c>
      <c r="M1401" t="s">
        <v>30</v>
      </c>
      <c r="N1401" t="s">
        <v>22</v>
      </c>
      <c r="O1401">
        <f t="shared" si="191"/>
        <v>7517.1</v>
      </c>
      <c r="P1401">
        <f t="shared" si="192"/>
        <v>6765.39</v>
      </c>
      <c r="Q1401">
        <f t="shared" si="193"/>
        <v>2058812.7634000003</v>
      </c>
      <c r="T1401">
        <f t="shared" si="194"/>
        <v>6557.4564173228364</v>
      </c>
      <c r="U1401">
        <f t="shared" si="195"/>
        <v>751.71</v>
      </c>
      <c r="V1401" s="4">
        <f t="shared" si="196"/>
        <v>2.6606004975322931E-3</v>
      </c>
      <c r="W1401">
        <f t="shared" si="197"/>
        <v>1</v>
      </c>
      <c r="X1401">
        <f t="shared" si="198"/>
        <v>0</v>
      </c>
      <c r="Y1401">
        <f t="shared" si="199"/>
        <v>0</v>
      </c>
    </row>
    <row r="1402" spans="1:25" x14ac:dyDescent="0.25">
      <c r="A1402" t="s">
        <v>1463</v>
      </c>
      <c r="B1402" s="1">
        <v>45724</v>
      </c>
      <c r="C1402" t="s">
        <v>36</v>
      </c>
      <c r="D1402" t="s">
        <v>39</v>
      </c>
      <c r="E1402" t="s">
        <v>17</v>
      </c>
      <c r="F1402" t="s">
        <v>18</v>
      </c>
      <c r="G1402">
        <v>5</v>
      </c>
      <c r="H1402">
        <v>143.4</v>
      </c>
      <c r="I1402">
        <v>0.22</v>
      </c>
      <c r="J1402">
        <v>559.26</v>
      </c>
      <c r="K1402" t="s">
        <v>46</v>
      </c>
      <c r="L1402" t="s">
        <v>29</v>
      </c>
      <c r="M1402" t="s">
        <v>54</v>
      </c>
      <c r="N1402" t="s">
        <v>37</v>
      </c>
      <c r="O1402">
        <f t="shared" si="191"/>
        <v>717</v>
      </c>
      <c r="P1402">
        <f t="shared" si="192"/>
        <v>559.26</v>
      </c>
      <c r="Q1402">
        <f t="shared" si="193"/>
        <v>2058812.7634000003</v>
      </c>
      <c r="T1402">
        <f t="shared" si="194"/>
        <v>7014.593770491806</v>
      </c>
      <c r="U1402">
        <f t="shared" si="195"/>
        <v>157.74</v>
      </c>
      <c r="V1402" s="4">
        <f t="shared" si="196"/>
        <v>0.15341701534170152</v>
      </c>
      <c r="W1402">
        <f t="shared" si="197"/>
        <v>0</v>
      </c>
      <c r="X1402">
        <f t="shared" si="198"/>
        <v>1</v>
      </c>
      <c r="Y1402">
        <f t="shared" si="199"/>
        <v>0</v>
      </c>
    </row>
    <row r="1403" spans="1:25" x14ac:dyDescent="0.25">
      <c r="A1403" t="s">
        <v>1464</v>
      </c>
      <c r="B1403" s="1">
        <v>45739</v>
      </c>
      <c r="C1403" t="s">
        <v>52</v>
      </c>
      <c r="D1403" t="s">
        <v>16</v>
      </c>
      <c r="E1403" t="s">
        <v>49</v>
      </c>
      <c r="F1403" t="s">
        <v>73</v>
      </c>
      <c r="G1403">
        <v>4</v>
      </c>
      <c r="H1403">
        <v>1149.2</v>
      </c>
      <c r="I1403">
        <v>0.04</v>
      </c>
      <c r="J1403">
        <v>4412.93</v>
      </c>
      <c r="K1403" t="s">
        <v>41</v>
      </c>
      <c r="L1403" t="s">
        <v>34</v>
      </c>
      <c r="M1403" t="s">
        <v>21</v>
      </c>
      <c r="N1403" t="s">
        <v>22</v>
      </c>
      <c r="O1403">
        <f t="shared" si="191"/>
        <v>4596.8</v>
      </c>
      <c r="P1403">
        <f t="shared" si="192"/>
        <v>4412.9279999999999</v>
      </c>
      <c r="Q1403">
        <f t="shared" si="193"/>
        <v>1954015.6870999979</v>
      </c>
      <c r="T1403">
        <f t="shared" si="194"/>
        <v>6557.4564173228364</v>
      </c>
      <c r="U1403">
        <f t="shared" si="195"/>
        <v>183.8720000000003</v>
      </c>
      <c r="V1403" s="4">
        <f t="shared" si="196"/>
        <v>3.4806822137138874E-3</v>
      </c>
      <c r="W1403">
        <f t="shared" si="197"/>
        <v>1</v>
      </c>
      <c r="X1403">
        <f t="shared" si="198"/>
        <v>0</v>
      </c>
      <c r="Y1403">
        <f t="shared" si="199"/>
        <v>0</v>
      </c>
    </row>
    <row r="1404" spans="1:25" x14ac:dyDescent="0.25">
      <c r="A1404" t="s">
        <v>1465</v>
      </c>
      <c r="B1404" s="1">
        <v>45794</v>
      </c>
      <c r="C1404" t="s">
        <v>24</v>
      </c>
      <c r="D1404" t="s">
        <v>39</v>
      </c>
      <c r="E1404" t="s">
        <v>61</v>
      </c>
      <c r="F1404" t="s">
        <v>75</v>
      </c>
      <c r="G1404">
        <v>1</v>
      </c>
      <c r="H1404">
        <v>2874.17</v>
      </c>
      <c r="I1404">
        <v>0.06</v>
      </c>
      <c r="J1404">
        <v>2701.72</v>
      </c>
      <c r="K1404" t="s">
        <v>41</v>
      </c>
      <c r="L1404" t="s">
        <v>29</v>
      </c>
      <c r="M1404" t="s">
        <v>30</v>
      </c>
      <c r="N1404" t="s">
        <v>37</v>
      </c>
      <c r="O1404">
        <f t="shared" si="191"/>
        <v>2874.17</v>
      </c>
      <c r="P1404">
        <f t="shared" si="192"/>
        <v>2701.7197999999999</v>
      </c>
      <c r="Q1404">
        <f t="shared" si="193"/>
        <v>1802015.0199999986</v>
      </c>
      <c r="T1404">
        <f t="shared" si="194"/>
        <v>7014.593770491806</v>
      </c>
      <c r="U1404">
        <f t="shared" si="195"/>
        <v>172.45020000000022</v>
      </c>
      <c r="V1404" s="4">
        <f t="shared" si="196"/>
        <v>2.0875591910012284E-3</v>
      </c>
      <c r="W1404">
        <f t="shared" si="197"/>
        <v>0</v>
      </c>
      <c r="X1404">
        <f t="shared" si="198"/>
        <v>1</v>
      </c>
      <c r="Y1404">
        <f t="shared" si="199"/>
        <v>0</v>
      </c>
    </row>
    <row r="1405" spans="1:25" x14ac:dyDescent="0.25">
      <c r="A1405" t="s">
        <v>1466</v>
      </c>
      <c r="B1405" s="1">
        <v>45756</v>
      </c>
      <c r="C1405" t="s">
        <v>24</v>
      </c>
      <c r="D1405" t="s">
        <v>39</v>
      </c>
      <c r="E1405" t="s">
        <v>99</v>
      </c>
      <c r="F1405" t="s">
        <v>115</v>
      </c>
      <c r="G1405">
        <v>3</v>
      </c>
      <c r="H1405">
        <v>3925.1</v>
      </c>
      <c r="I1405">
        <v>0.01</v>
      </c>
      <c r="J1405">
        <v>11657.55</v>
      </c>
      <c r="K1405" t="s">
        <v>41</v>
      </c>
      <c r="L1405" t="s">
        <v>20</v>
      </c>
      <c r="M1405" t="s">
        <v>21</v>
      </c>
      <c r="N1405" t="s">
        <v>22</v>
      </c>
      <c r="O1405">
        <f t="shared" si="191"/>
        <v>11775.3</v>
      </c>
      <c r="P1405">
        <f t="shared" si="192"/>
        <v>11657.546999999999</v>
      </c>
      <c r="Q1405">
        <f t="shared" si="193"/>
        <v>2189601.9989000014</v>
      </c>
      <c r="T1405">
        <f t="shared" si="194"/>
        <v>6400.6183730158691</v>
      </c>
      <c r="U1405">
        <f t="shared" si="195"/>
        <v>117.75300000000061</v>
      </c>
      <c r="V1405" s="4">
        <f t="shared" si="196"/>
        <v>2.5477057909352631E-4</v>
      </c>
      <c r="W1405">
        <f t="shared" si="197"/>
        <v>1</v>
      </c>
      <c r="X1405">
        <f t="shared" si="198"/>
        <v>0</v>
      </c>
      <c r="Y1405">
        <f t="shared" si="199"/>
        <v>0</v>
      </c>
    </row>
    <row r="1406" spans="1:25" x14ac:dyDescent="0.25">
      <c r="A1406" t="s">
        <v>1467</v>
      </c>
      <c r="B1406" s="1">
        <v>45715</v>
      </c>
      <c r="C1406" t="s">
        <v>52</v>
      </c>
      <c r="D1406" t="s">
        <v>43</v>
      </c>
      <c r="E1406" t="s">
        <v>27</v>
      </c>
      <c r="F1406" t="s">
        <v>68</v>
      </c>
      <c r="G1406">
        <v>5</v>
      </c>
      <c r="H1406">
        <v>4454.8500000000004</v>
      </c>
      <c r="I1406">
        <v>0.16</v>
      </c>
      <c r="J1406">
        <v>18710.37</v>
      </c>
      <c r="K1406" t="s">
        <v>41</v>
      </c>
      <c r="L1406" t="s">
        <v>29</v>
      </c>
      <c r="M1406" t="s">
        <v>21</v>
      </c>
      <c r="N1406" t="s">
        <v>22</v>
      </c>
      <c r="O1406">
        <f t="shared" si="191"/>
        <v>22274.25</v>
      </c>
      <c r="P1406">
        <f t="shared" si="192"/>
        <v>18710.37</v>
      </c>
      <c r="Q1406">
        <f t="shared" si="193"/>
        <v>1975775.7839999988</v>
      </c>
      <c r="T1406">
        <f t="shared" si="194"/>
        <v>7014.593770491806</v>
      </c>
      <c r="U1406">
        <f t="shared" si="195"/>
        <v>3563.880000000001</v>
      </c>
      <c r="V1406" s="4">
        <f t="shared" si="196"/>
        <v>3.5915911871331244E-3</v>
      </c>
      <c r="W1406">
        <f t="shared" si="197"/>
        <v>1</v>
      </c>
      <c r="X1406">
        <f t="shared" si="198"/>
        <v>0</v>
      </c>
      <c r="Y1406">
        <f t="shared" si="199"/>
        <v>0</v>
      </c>
    </row>
    <row r="1407" spans="1:25" x14ac:dyDescent="0.25">
      <c r="A1407" t="s">
        <v>1468</v>
      </c>
      <c r="B1407" s="1">
        <v>45788</v>
      </c>
      <c r="C1407" t="s">
        <v>48</v>
      </c>
      <c r="D1407" t="s">
        <v>43</v>
      </c>
      <c r="E1407" t="s">
        <v>27</v>
      </c>
      <c r="F1407" t="s">
        <v>28</v>
      </c>
      <c r="G1407">
        <v>5</v>
      </c>
      <c r="H1407">
        <v>251.48</v>
      </c>
      <c r="I1407">
        <v>0.02</v>
      </c>
      <c r="J1407">
        <v>1232.25</v>
      </c>
      <c r="K1407" t="s">
        <v>58</v>
      </c>
      <c r="L1407" t="s">
        <v>34</v>
      </c>
      <c r="M1407" t="s">
        <v>54</v>
      </c>
      <c r="N1407" t="s">
        <v>88</v>
      </c>
      <c r="O1407">
        <f t="shared" si="191"/>
        <v>1257.3999999999999</v>
      </c>
      <c r="P1407">
        <f t="shared" si="192"/>
        <v>1232.252</v>
      </c>
      <c r="Q1407">
        <f t="shared" si="193"/>
        <v>1975775.7839999988</v>
      </c>
      <c r="T1407">
        <f t="shared" si="194"/>
        <v>6557.4564173228364</v>
      </c>
      <c r="U1407">
        <f t="shared" si="195"/>
        <v>25.147999999999911</v>
      </c>
      <c r="V1407" s="4">
        <f t="shared" si="196"/>
        <v>7.9529187211706698E-3</v>
      </c>
      <c r="W1407">
        <f t="shared" si="197"/>
        <v>0</v>
      </c>
      <c r="X1407">
        <f t="shared" si="198"/>
        <v>0</v>
      </c>
      <c r="Y1407">
        <f t="shared" si="199"/>
        <v>1</v>
      </c>
    </row>
    <row r="1408" spans="1:25" x14ac:dyDescent="0.25">
      <c r="A1408" t="s">
        <v>1469</v>
      </c>
      <c r="B1408" s="1">
        <v>45737</v>
      </c>
      <c r="C1408" t="s">
        <v>15</v>
      </c>
      <c r="D1408" t="s">
        <v>39</v>
      </c>
      <c r="E1408" t="s">
        <v>17</v>
      </c>
      <c r="F1408" t="s">
        <v>32</v>
      </c>
      <c r="G1408">
        <v>4</v>
      </c>
      <c r="H1408">
        <v>3285.82</v>
      </c>
      <c r="I1408">
        <v>0.25</v>
      </c>
      <c r="J1408">
        <v>9857.4599999999991</v>
      </c>
      <c r="K1408" t="s">
        <v>41</v>
      </c>
      <c r="L1408" t="s">
        <v>34</v>
      </c>
      <c r="M1408" t="s">
        <v>30</v>
      </c>
      <c r="N1408" t="s">
        <v>88</v>
      </c>
      <c r="O1408">
        <f t="shared" si="191"/>
        <v>13143.28</v>
      </c>
      <c r="P1408">
        <f t="shared" si="192"/>
        <v>9857.4600000000009</v>
      </c>
      <c r="Q1408">
        <f t="shared" si="193"/>
        <v>2058812.7634000003</v>
      </c>
      <c r="T1408">
        <f t="shared" si="194"/>
        <v>6557.4564173228364</v>
      </c>
      <c r="U1408">
        <f t="shared" si="195"/>
        <v>3285.8199999999997</v>
      </c>
      <c r="V1408" s="4">
        <f t="shared" si="196"/>
        <v>7.6084508585375944E-3</v>
      </c>
      <c r="W1408">
        <f t="shared" si="197"/>
        <v>0</v>
      </c>
      <c r="X1408">
        <f t="shared" si="198"/>
        <v>0</v>
      </c>
      <c r="Y1408">
        <f t="shared" si="199"/>
        <v>1</v>
      </c>
    </row>
    <row r="1409" spans="1:25" x14ac:dyDescent="0.25">
      <c r="A1409" t="s">
        <v>1470</v>
      </c>
      <c r="B1409" s="1">
        <v>45817</v>
      </c>
      <c r="C1409" t="s">
        <v>15</v>
      </c>
      <c r="D1409" t="s">
        <v>43</v>
      </c>
      <c r="E1409" t="s">
        <v>27</v>
      </c>
      <c r="F1409" t="s">
        <v>28</v>
      </c>
      <c r="G1409">
        <v>4</v>
      </c>
      <c r="H1409">
        <v>1991.86</v>
      </c>
      <c r="I1409">
        <v>0.22</v>
      </c>
      <c r="J1409">
        <v>6214.6</v>
      </c>
      <c r="K1409" t="s">
        <v>41</v>
      </c>
      <c r="L1409" t="s">
        <v>29</v>
      </c>
      <c r="M1409" t="s">
        <v>21</v>
      </c>
      <c r="N1409" t="s">
        <v>22</v>
      </c>
      <c r="O1409">
        <f t="shared" si="191"/>
        <v>7967.44</v>
      </c>
      <c r="P1409">
        <f t="shared" si="192"/>
        <v>6214.6031999999996</v>
      </c>
      <c r="Q1409">
        <f t="shared" si="193"/>
        <v>1975775.7839999988</v>
      </c>
      <c r="T1409">
        <f t="shared" si="194"/>
        <v>7014.593770491806</v>
      </c>
      <c r="U1409">
        <f t="shared" si="195"/>
        <v>1752.8368</v>
      </c>
      <c r="V1409" s="4">
        <f t="shared" si="196"/>
        <v>1.1044952958541264E-2</v>
      </c>
      <c r="W1409">
        <f t="shared" si="197"/>
        <v>1</v>
      </c>
      <c r="X1409">
        <f t="shared" si="198"/>
        <v>0</v>
      </c>
      <c r="Y1409">
        <f t="shared" si="199"/>
        <v>0</v>
      </c>
    </row>
    <row r="1410" spans="1:25" x14ac:dyDescent="0.25">
      <c r="A1410" t="s">
        <v>1471</v>
      </c>
      <c r="B1410" s="1">
        <v>45807</v>
      </c>
      <c r="C1410" t="s">
        <v>15</v>
      </c>
      <c r="D1410" t="s">
        <v>39</v>
      </c>
      <c r="E1410" t="s">
        <v>17</v>
      </c>
      <c r="F1410" t="s">
        <v>40</v>
      </c>
      <c r="G1410">
        <v>5</v>
      </c>
      <c r="H1410">
        <v>3193.69</v>
      </c>
      <c r="I1410">
        <v>0.06</v>
      </c>
      <c r="J1410">
        <v>15010.34</v>
      </c>
      <c r="K1410" t="s">
        <v>33</v>
      </c>
      <c r="L1410" t="s">
        <v>29</v>
      </c>
      <c r="M1410" t="s">
        <v>30</v>
      </c>
      <c r="N1410" t="s">
        <v>37</v>
      </c>
      <c r="O1410">
        <f t="shared" ref="O1410:O1473" si="200">G:G*H:H</f>
        <v>15968.45</v>
      </c>
      <c r="P1410">
        <f t="shared" ref="P1410:P1473" si="201">O:O*(1-I:I)</f>
        <v>15010.342999999999</v>
      </c>
      <c r="Q1410">
        <f t="shared" ref="Q1410:Q1473" si="202">SUMIF(E:E,E1410,P:P)</f>
        <v>2058812.7634000003</v>
      </c>
      <c r="T1410">
        <f t="shared" ref="T1410:T1473" si="203">AVERAGEIF(L:L,L1410,J:J)</f>
        <v>7014.593770491806</v>
      </c>
      <c r="U1410">
        <f t="shared" ref="U1410:U1473" si="204">O1410-P1410</f>
        <v>958.10700000000179</v>
      </c>
      <c r="V1410" s="4">
        <f t="shared" si="196"/>
        <v>1.8787045705751027E-3</v>
      </c>
      <c r="W1410">
        <f t="shared" si="197"/>
        <v>0</v>
      </c>
      <c r="X1410">
        <f t="shared" si="198"/>
        <v>1</v>
      </c>
      <c r="Y1410">
        <f t="shared" si="199"/>
        <v>0</v>
      </c>
    </row>
    <row r="1411" spans="1:25" x14ac:dyDescent="0.25">
      <c r="A1411" t="s">
        <v>1472</v>
      </c>
      <c r="B1411" s="1">
        <v>45766</v>
      </c>
      <c r="C1411" t="s">
        <v>15</v>
      </c>
      <c r="D1411" t="s">
        <v>39</v>
      </c>
      <c r="E1411" t="s">
        <v>27</v>
      </c>
      <c r="F1411" t="s">
        <v>68</v>
      </c>
      <c r="G1411">
        <v>5</v>
      </c>
      <c r="H1411">
        <v>1037.21</v>
      </c>
      <c r="I1411">
        <v>0.24</v>
      </c>
      <c r="J1411">
        <v>3941.4</v>
      </c>
      <c r="K1411" t="s">
        <v>46</v>
      </c>
      <c r="L1411" t="s">
        <v>20</v>
      </c>
      <c r="M1411" t="s">
        <v>54</v>
      </c>
      <c r="N1411" t="s">
        <v>22</v>
      </c>
      <c r="O1411">
        <f t="shared" si="200"/>
        <v>5186.05</v>
      </c>
      <c r="P1411">
        <f t="shared" si="201"/>
        <v>3941.3980000000001</v>
      </c>
      <c r="Q1411">
        <f t="shared" si="202"/>
        <v>1975775.7839999988</v>
      </c>
      <c r="T1411">
        <f t="shared" si="203"/>
        <v>6400.6183730158691</v>
      </c>
      <c r="U1411">
        <f t="shared" si="204"/>
        <v>1244.652</v>
      </c>
      <c r="V1411" s="4">
        <f t="shared" ref="V1411:V1474" si="205">I1411/H1411*100</f>
        <v>2.3138997888566441E-2</v>
      </c>
      <c r="W1411">
        <f t="shared" ref="W1411:W1474" si="206">IF(N1411="Delivered",1,0)</f>
        <v>1</v>
      </c>
      <c r="X1411">
        <f t="shared" ref="X1411:X1474" si="207">IF(N1411="Returned",1,0)</f>
        <v>0</v>
      </c>
      <c r="Y1411">
        <f t="shared" ref="Y1411:Y1474" si="208">IF(N1411="Cancelled",1,0)</f>
        <v>0</v>
      </c>
    </row>
    <row r="1412" spans="1:25" x14ac:dyDescent="0.25">
      <c r="A1412" t="s">
        <v>1473</v>
      </c>
      <c r="B1412" s="1">
        <v>45667</v>
      </c>
      <c r="C1412" t="s">
        <v>15</v>
      </c>
      <c r="D1412" t="s">
        <v>39</v>
      </c>
      <c r="E1412" t="s">
        <v>49</v>
      </c>
      <c r="F1412" t="s">
        <v>53</v>
      </c>
      <c r="G1412">
        <v>2</v>
      </c>
      <c r="H1412">
        <v>3864.74</v>
      </c>
      <c r="I1412">
        <v>0.22</v>
      </c>
      <c r="J1412">
        <v>6028.99</v>
      </c>
      <c r="K1412" t="s">
        <v>33</v>
      </c>
      <c r="L1412" t="s">
        <v>34</v>
      </c>
      <c r="M1412" t="s">
        <v>54</v>
      </c>
      <c r="N1412" t="s">
        <v>22</v>
      </c>
      <c r="O1412">
        <f t="shared" si="200"/>
        <v>7729.48</v>
      </c>
      <c r="P1412">
        <f t="shared" si="201"/>
        <v>6028.9943999999996</v>
      </c>
      <c r="Q1412">
        <f t="shared" si="202"/>
        <v>1954015.6870999979</v>
      </c>
      <c r="T1412">
        <f t="shared" si="203"/>
        <v>6557.4564173228364</v>
      </c>
      <c r="U1412">
        <f t="shared" si="204"/>
        <v>1700.4856</v>
      </c>
      <c r="V1412" s="4">
        <f t="shared" si="205"/>
        <v>5.6924916035748846E-3</v>
      </c>
      <c r="W1412">
        <f t="shared" si="206"/>
        <v>1</v>
      </c>
      <c r="X1412">
        <f t="shared" si="207"/>
        <v>0</v>
      </c>
      <c r="Y1412">
        <f t="shared" si="208"/>
        <v>0</v>
      </c>
    </row>
    <row r="1413" spans="1:25" x14ac:dyDescent="0.25">
      <c r="A1413" t="s">
        <v>1474</v>
      </c>
      <c r="B1413" s="1">
        <v>45748</v>
      </c>
      <c r="C1413" t="s">
        <v>52</v>
      </c>
      <c r="D1413" t="s">
        <v>43</v>
      </c>
      <c r="E1413" t="s">
        <v>99</v>
      </c>
      <c r="F1413" t="s">
        <v>111</v>
      </c>
      <c r="G1413">
        <v>5</v>
      </c>
      <c r="H1413">
        <v>949.74</v>
      </c>
      <c r="I1413">
        <v>0.18</v>
      </c>
      <c r="J1413">
        <v>3893.93</v>
      </c>
      <c r="K1413" t="s">
        <v>41</v>
      </c>
      <c r="L1413" t="s">
        <v>29</v>
      </c>
      <c r="M1413" t="s">
        <v>30</v>
      </c>
      <c r="N1413" t="s">
        <v>22</v>
      </c>
      <c r="O1413">
        <f t="shared" si="200"/>
        <v>4748.7</v>
      </c>
      <c r="P1413">
        <f t="shared" si="201"/>
        <v>3893.9340000000002</v>
      </c>
      <c r="Q1413">
        <f t="shared" si="202"/>
        <v>2189601.9989000014</v>
      </c>
      <c r="T1413">
        <f t="shared" si="203"/>
        <v>7014.593770491806</v>
      </c>
      <c r="U1413">
        <f t="shared" si="204"/>
        <v>854.76599999999962</v>
      </c>
      <c r="V1413" s="4">
        <f t="shared" si="205"/>
        <v>1.895255543622465E-2</v>
      </c>
      <c r="W1413">
        <f t="shared" si="206"/>
        <v>1</v>
      </c>
      <c r="X1413">
        <f t="shared" si="207"/>
        <v>0</v>
      </c>
      <c r="Y1413">
        <f t="shared" si="208"/>
        <v>0</v>
      </c>
    </row>
    <row r="1414" spans="1:25" x14ac:dyDescent="0.25">
      <c r="A1414" t="s">
        <v>1475</v>
      </c>
      <c r="B1414" s="1">
        <v>45677</v>
      </c>
      <c r="C1414" t="s">
        <v>48</v>
      </c>
      <c r="D1414" t="s">
        <v>25</v>
      </c>
      <c r="E1414" t="s">
        <v>99</v>
      </c>
      <c r="F1414" t="s">
        <v>100</v>
      </c>
      <c r="G1414">
        <v>4</v>
      </c>
      <c r="H1414">
        <v>2473.2800000000002</v>
      </c>
      <c r="I1414">
        <v>7.0000000000000007E-2</v>
      </c>
      <c r="J1414">
        <v>9200.6</v>
      </c>
      <c r="K1414" t="s">
        <v>46</v>
      </c>
      <c r="L1414" t="s">
        <v>20</v>
      </c>
      <c r="M1414" t="s">
        <v>21</v>
      </c>
      <c r="N1414" t="s">
        <v>22</v>
      </c>
      <c r="O1414">
        <f t="shared" si="200"/>
        <v>9893.1200000000008</v>
      </c>
      <c r="P1414">
        <f t="shared" si="201"/>
        <v>9200.6016</v>
      </c>
      <c r="Q1414">
        <f t="shared" si="202"/>
        <v>2189601.9989000014</v>
      </c>
      <c r="T1414">
        <f t="shared" si="203"/>
        <v>6400.6183730158691</v>
      </c>
      <c r="U1414">
        <f t="shared" si="204"/>
        <v>692.51840000000084</v>
      </c>
      <c r="V1414" s="4">
        <f t="shared" si="205"/>
        <v>2.8302497088886014E-3</v>
      </c>
      <c r="W1414">
        <f t="shared" si="206"/>
        <v>1</v>
      </c>
      <c r="X1414">
        <f t="shared" si="207"/>
        <v>0</v>
      </c>
      <c r="Y1414">
        <f t="shared" si="208"/>
        <v>0</v>
      </c>
    </row>
    <row r="1415" spans="1:25" x14ac:dyDescent="0.25">
      <c r="A1415" t="s">
        <v>1476</v>
      </c>
      <c r="B1415" s="1">
        <v>45721</v>
      </c>
      <c r="C1415" t="s">
        <v>36</v>
      </c>
      <c r="D1415" t="s">
        <v>16</v>
      </c>
      <c r="E1415" t="s">
        <v>61</v>
      </c>
      <c r="F1415" t="s">
        <v>66</v>
      </c>
      <c r="G1415">
        <v>1</v>
      </c>
      <c r="H1415">
        <v>4835.92</v>
      </c>
      <c r="I1415">
        <v>0.2</v>
      </c>
      <c r="J1415">
        <v>3868.74</v>
      </c>
      <c r="K1415" t="s">
        <v>58</v>
      </c>
      <c r="L1415" t="s">
        <v>34</v>
      </c>
      <c r="M1415" t="s">
        <v>30</v>
      </c>
      <c r="N1415" t="s">
        <v>22</v>
      </c>
      <c r="O1415">
        <f t="shared" si="200"/>
        <v>4835.92</v>
      </c>
      <c r="P1415">
        <f t="shared" si="201"/>
        <v>3868.7360000000003</v>
      </c>
      <c r="Q1415">
        <f t="shared" si="202"/>
        <v>1802015.0199999986</v>
      </c>
      <c r="T1415">
        <f t="shared" si="203"/>
        <v>6557.4564173228364</v>
      </c>
      <c r="U1415">
        <f t="shared" si="204"/>
        <v>967.18399999999974</v>
      </c>
      <c r="V1415" s="4">
        <f t="shared" si="205"/>
        <v>4.1357177124518186E-3</v>
      </c>
      <c r="W1415">
        <f t="shared" si="206"/>
        <v>1</v>
      </c>
      <c r="X1415">
        <f t="shared" si="207"/>
        <v>0</v>
      </c>
      <c r="Y1415">
        <f t="shared" si="208"/>
        <v>0</v>
      </c>
    </row>
    <row r="1416" spans="1:25" x14ac:dyDescent="0.25">
      <c r="A1416" t="s">
        <v>1477</v>
      </c>
      <c r="B1416" s="1">
        <v>45709</v>
      </c>
      <c r="C1416" t="s">
        <v>48</v>
      </c>
      <c r="D1416" t="s">
        <v>16</v>
      </c>
      <c r="E1416" t="s">
        <v>99</v>
      </c>
      <c r="F1416" t="s">
        <v>115</v>
      </c>
      <c r="G1416">
        <v>3</v>
      </c>
      <c r="H1416">
        <v>2604.48</v>
      </c>
      <c r="I1416">
        <v>0.11</v>
      </c>
      <c r="J1416">
        <v>6953.96</v>
      </c>
      <c r="K1416" t="s">
        <v>33</v>
      </c>
      <c r="L1416" t="s">
        <v>29</v>
      </c>
      <c r="M1416" t="s">
        <v>30</v>
      </c>
      <c r="N1416" t="s">
        <v>59</v>
      </c>
      <c r="O1416">
        <f t="shared" si="200"/>
        <v>7813.4400000000005</v>
      </c>
      <c r="P1416">
        <f t="shared" si="201"/>
        <v>6953.9616000000005</v>
      </c>
      <c r="Q1416">
        <f t="shared" si="202"/>
        <v>2189601.9989000014</v>
      </c>
      <c r="T1416">
        <f t="shared" si="203"/>
        <v>7014.593770491806</v>
      </c>
      <c r="U1416">
        <f t="shared" si="204"/>
        <v>859.47839999999997</v>
      </c>
      <c r="V1416" s="4">
        <f t="shared" si="205"/>
        <v>4.2234918294630792E-3</v>
      </c>
      <c r="W1416">
        <f t="shared" si="206"/>
        <v>0</v>
      </c>
      <c r="X1416">
        <f t="shared" si="207"/>
        <v>0</v>
      </c>
      <c r="Y1416">
        <f t="shared" si="208"/>
        <v>0</v>
      </c>
    </row>
    <row r="1417" spans="1:25" x14ac:dyDescent="0.25">
      <c r="A1417" t="s">
        <v>1478</v>
      </c>
      <c r="B1417" s="1">
        <v>45722</v>
      </c>
      <c r="C1417" t="s">
        <v>48</v>
      </c>
      <c r="D1417" t="s">
        <v>16</v>
      </c>
      <c r="E1417" t="s">
        <v>49</v>
      </c>
      <c r="F1417" t="s">
        <v>56</v>
      </c>
      <c r="G1417">
        <v>3</v>
      </c>
      <c r="H1417">
        <v>685.28</v>
      </c>
      <c r="I1417">
        <v>0.05</v>
      </c>
      <c r="J1417">
        <v>1953.05</v>
      </c>
      <c r="K1417" t="s">
        <v>41</v>
      </c>
      <c r="L1417" t="s">
        <v>34</v>
      </c>
      <c r="M1417" t="s">
        <v>30</v>
      </c>
      <c r="N1417" t="s">
        <v>22</v>
      </c>
      <c r="O1417">
        <f t="shared" si="200"/>
        <v>2055.84</v>
      </c>
      <c r="P1417">
        <f t="shared" si="201"/>
        <v>1953.048</v>
      </c>
      <c r="Q1417">
        <f t="shared" si="202"/>
        <v>1954015.6870999979</v>
      </c>
      <c r="T1417">
        <f t="shared" si="203"/>
        <v>6557.4564173228364</v>
      </c>
      <c r="U1417">
        <f t="shared" si="204"/>
        <v>102.79200000000014</v>
      </c>
      <c r="V1417" s="4">
        <f t="shared" si="205"/>
        <v>7.2962876488442685E-3</v>
      </c>
      <c r="W1417">
        <f t="shared" si="206"/>
        <v>1</v>
      </c>
      <c r="X1417">
        <f t="shared" si="207"/>
        <v>0</v>
      </c>
      <c r="Y1417">
        <f t="shared" si="208"/>
        <v>0</v>
      </c>
    </row>
    <row r="1418" spans="1:25" x14ac:dyDescent="0.25">
      <c r="A1418" t="s">
        <v>1479</v>
      </c>
      <c r="B1418" s="1">
        <v>45682</v>
      </c>
      <c r="C1418" t="s">
        <v>24</v>
      </c>
      <c r="D1418" t="s">
        <v>25</v>
      </c>
      <c r="E1418" t="s">
        <v>17</v>
      </c>
      <c r="F1418" t="s">
        <v>32</v>
      </c>
      <c r="G1418">
        <v>3</v>
      </c>
      <c r="H1418">
        <v>724.37</v>
      </c>
      <c r="I1418">
        <v>0.02</v>
      </c>
      <c r="J1418">
        <v>2129.65</v>
      </c>
      <c r="K1418" t="s">
        <v>33</v>
      </c>
      <c r="L1418" t="s">
        <v>29</v>
      </c>
      <c r="M1418" t="s">
        <v>21</v>
      </c>
      <c r="N1418" t="s">
        <v>22</v>
      </c>
      <c r="O1418">
        <f t="shared" si="200"/>
        <v>2173.11</v>
      </c>
      <c r="P1418">
        <f t="shared" si="201"/>
        <v>2129.6478000000002</v>
      </c>
      <c r="Q1418">
        <f t="shared" si="202"/>
        <v>2058812.7634000003</v>
      </c>
      <c r="T1418">
        <f t="shared" si="203"/>
        <v>7014.593770491806</v>
      </c>
      <c r="U1418">
        <f t="shared" si="204"/>
        <v>43.462199999999939</v>
      </c>
      <c r="V1418" s="4">
        <f t="shared" si="205"/>
        <v>2.7610199207587284E-3</v>
      </c>
      <c r="W1418">
        <f t="shared" si="206"/>
        <v>1</v>
      </c>
      <c r="X1418">
        <f t="shared" si="207"/>
        <v>0</v>
      </c>
      <c r="Y1418">
        <f t="shared" si="208"/>
        <v>0</v>
      </c>
    </row>
    <row r="1419" spans="1:25" x14ac:dyDescent="0.25">
      <c r="A1419" t="s">
        <v>1480</v>
      </c>
      <c r="B1419" s="1">
        <v>45810</v>
      </c>
      <c r="C1419" t="s">
        <v>24</v>
      </c>
      <c r="D1419" t="s">
        <v>43</v>
      </c>
      <c r="E1419" t="s">
        <v>27</v>
      </c>
      <c r="F1419" t="s">
        <v>79</v>
      </c>
      <c r="G1419">
        <v>5</v>
      </c>
      <c r="H1419">
        <v>3625.9</v>
      </c>
      <c r="I1419">
        <v>7.0000000000000007E-2</v>
      </c>
      <c r="J1419">
        <v>16860.43</v>
      </c>
      <c r="K1419" t="s">
        <v>58</v>
      </c>
      <c r="L1419" t="s">
        <v>34</v>
      </c>
      <c r="M1419" t="s">
        <v>54</v>
      </c>
      <c r="N1419" t="s">
        <v>22</v>
      </c>
      <c r="O1419">
        <f t="shared" si="200"/>
        <v>18129.5</v>
      </c>
      <c r="P1419">
        <f t="shared" si="201"/>
        <v>16860.434999999998</v>
      </c>
      <c r="Q1419">
        <f t="shared" si="202"/>
        <v>1975775.7839999988</v>
      </c>
      <c r="T1419">
        <f t="shared" si="203"/>
        <v>6557.4564173228364</v>
      </c>
      <c r="U1419">
        <f t="shared" si="204"/>
        <v>1269.0650000000023</v>
      </c>
      <c r="V1419" s="4">
        <f t="shared" si="205"/>
        <v>1.9305551725088944E-3</v>
      </c>
      <c r="W1419">
        <f t="shared" si="206"/>
        <v>1</v>
      </c>
      <c r="X1419">
        <f t="shared" si="207"/>
        <v>0</v>
      </c>
      <c r="Y1419">
        <f t="shared" si="208"/>
        <v>0</v>
      </c>
    </row>
    <row r="1420" spans="1:25" x14ac:dyDescent="0.25">
      <c r="A1420" t="s">
        <v>1481</v>
      </c>
      <c r="B1420" s="1">
        <v>45738</v>
      </c>
      <c r="C1420" t="s">
        <v>36</v>
      </c>
      <c r="D1420" t="s">
        <v>43</v>
      </c>
      <c r="E1420" t="s">
        <v>27</v>
      </c>
      <c r="F1420" t="s">
        <v>28</v>
      </c>
      <c r="G1420">
        <v>2</v>
      </c>
      <c r="H1420">
        <v>212.47</v>
      </c>
      <c r="I1420">
        <v>0.15</v>
      </c>
      <c r="J1420">
        <v>361.2</v>
      </c>
      <c r="K1420" t="s">
        <v>46</v>
      </c>
      <c r="L1420" t="s">
        <v>20</v>
      </c>
      <c r="M1420" t="s">
        <v>54</v>
      </c>
      <c r="N1420" t="s">
        <v>88</v>
      </c>
      <c r="O1420">
        <f t="shared" si="200"/>
        <v>424.94</v>
      </c>
      <c r="P1420">
        <f t="shared" si="201"/>
        <v>361.19900000000001</v>
      </c>
      <c r="Q1420">
        <f t="shared" si="202"/>
        <v>1975775.7839999988</v>
      </c>
      <c r="T1420">
        <f t="shared" si="203"/>
        <v>6400.6183730158691</v>
      </c>
      <c r="U1420">
        <f t="shared" si="204"/>
        <v>63.740999999999985</v>
      </c>
      <c r="V1420" s="4">
        <f t="shared" si="205"/>
        <v>7.0598202099119878E-2</v>
      </c>
      <c r="W1420">
        <f t="shared" si="206"/>
        <v>0</v>
      </c>
      <c r="X1420">
        <f t="shared" si="207"/>
        <v>0</v>
      </c>
      <c r="Y1420">
        <f t="shared" si="208"/>
        <v>1</v>
      </c>
    </row>
    <row r="1421" spans="1:25" x14ac:dyDescent="0.25">
      <c r="A1421" t="s">
        <v>1482</v>
      </c>
      <c r="B1421" s="1">
        <v>45827</v>
      </c>
      <c r="C1421" t="s">
        <v>36</v>
      </c>
      <c r="D1421" t="s">
        <v>25</v>
      </c>
      <c r="E1421" t="s">
        <v>49</v>
      </c>
      <c r="F1421" t="s">
        <v>73</v>
      </c>
      <c r="G1421">
        <v>2</v>
      </c>
      <c r="H1421">
        <v>546.77</v>
      </c>
      <c r="I1421">
        <v>0.19</v>
      </c>
      <c r="J1421">
        <v>885.77</v>
      </c>
      <c r="K1421" t="s">
        <v>33</v>
      </c>
      <c r="L1421" t="s">
        <v>20</v>
      </c>
      <c r="M1421" t="s">
        <v>30</v>
      </c>
      <c r="N1421" t="s">
        <v>22</v>
      </c>
      <c r="O1421">
        <f t="shared" si="200"/>
        <v>1093.54</v>
      </c>
      <c r="P1421">
        <f t="shared" si="201"/>
        <v>885.76740000000007</v>
      </c>
      <c r="Q1421">
        <f t="shared" si="202"/>
        <v>1954015.6870999979</v>
      </c>
      <c r="T1421">
        <f t="shared" si="203"/>
        <v>6400.6183730158691</v>
      </c>
      <c r="U1421">
        <f t="shared" si="204"/>
        <v>207.7725999999999</v>
      </c>
      <c r="V1421" s="4">
        <f t="shared" si="205"/>
        <v>3.474952905243521E-2</v>
      </c>
      <c r="W1421">
        <f t="shared" si="206"/>
        <v>1</v>
      </c>
      <c r="X1421">
        <f t="shared" si="207"/>
        <v>0</v>
      </c>
      <c r="Y1421">
        <f t="shared" si="208"/>
        <v>0</v>
      </c>
    </row>
    <row r="1422" spans="1:25" x14ac:dyDescent="0.25">
      <c r="A1422" t="s">
        <v>1483</v>
      </c>
      <c r="B1422" s="1">
        <v>45759</v>
      </c>
      <c r="C1422" t="s">
        <v>52</v>
      </c>
      <c r="D1422" t="s">
        <v>39</v>
      </c>
      <c r="E1422" t="s">
        <v>61</v>
      </c>
      <c r="F1422" t="s">
        <v>92</v>
      </c>
      <c r="G1422">
        <v>5</v>
      </c>
      <c r="H1422">
        <v>911.65</v>
      </c>
      <c r="I1422">
        <v>0.04</v>
      </c>
      <c r="J1422">
        <v>4375.92</v>
      </c>
      <c r="K1422" t="s">
        <v>19</v>
      </c>
      <c r="L1422" t="s">
        <v>34</v>
      </c>
      <c r="M1422" t="s">
        <v>54</v>
      </c>
      <c r="N1422" t="s">
        <v>22</v>
      </c>
      <c r="O1422">
        <f t="shared" si="200"/>
        <v>4558.25</v>
      </c>
      <c r="P1422">
        <f t="shared" si="201"/>
        <v>4375.92</v>
      </c>
      <c r="Q1422">
        <f t="shared" si="202"/>
        <v>1802015.0199999986</v>
      </c>
      <c r="T1422">
        <f t="shared" si="203"/>
        <v>6557.4564173228364</v>
      </c>
      <c r="U1422">
        <f t="shared" si="204"/>
        <v>182.32999999999993</v>
      </c>
      <c r="V1422" s="4">
        <f t="shared" si="205"/>
        <v>4.3876487687160648E-3</v>
      </c>
      <c r="W1422">
        <f t="shared" si="206"/>
        <v>1</v>
      </c>
      <c r="X1422">
        <f t="shared" si="207"/>
        <v>0</v>
      </c>
      <c r="Y1422">
        <f t="shared" si="208"/>
        <v>0</v>
      </c>
    </row>
    <row r="1423" spans="1:25" x14ac:dyDescent="0.25">
      <c r="A1423" t="s">
        <v>1484</v>
      </c>
      <c r="B1423" s="1">
        <v>45820</v>
      </c>
      <c r="C1423" t="s">
        <v>48</v>
      </c>
      <c r="D1423" t="s">
        <v>25</v>
      </c>
      <c r="E1423" t="s">
        <v>61</v>
      </c>
      <c r="F1423" t="s">
        <v>66</v>
      </c>
      <c r="G1423">
        <v>4</v>
      </c>
      <c r="H1423">
        <v>2286.21</v>
      </c>
      <c r="I1423">
        <v>0.06</v>
      </c>
      <c r="J1423">
        <v>8596.15</v>
      </c>
      <c r="K1423" t="s">
        <v>33</v>
      </c>
      <c r="L1423" t="s">
        <v>29</v>
      </c>
      <c r="M1423" t="s">
        <v>54</v>
      </c>
      <c r="N1423" t="s">
        <v>22</v>
      </c>
      <c r="O1423">
        <f t="shared" si="200"/>
        <v>9144.84</v>
      </c>
      <c r="P1423">
        <f t="shared" si="201"/>
        <v>8596.1495999999988</v>
      </c>
      <c r="Q1423">
        <f t="shared" si="202"/>
        <v>1802015.0199999986</v>
      </c>
      <c r="T1423">
        <f t="shared" si="203"/>
        <v>7014.593770491806</v>
      </c>
      <c r="U1423">
        <f t="shared" si="204"/>
        <v>548.69040000000132</v>
      </c>
      <c r="V1423" s="4">
        <f t="shared" si="205"/>
        <v>2.6244308265644888E-3</v>
      </c>
      <c r="W1423">
        <f t="shared" si="206"/>
        <v>1</v>
      </c>
      <c r="X1423">
        <f t="shared" si="207"/>
        <v>0</v>
      </c>
      <c r="Y1423">
        <f t="shared" si="208"/>
        <v>0</v>
      </c>
    </row>
    <row r="1424" spans="1:25" x14ac:dyDescent="0.25">
      <c r="A1424" t="s">
        <v>1485</v>
      </c>
      <c r="B1424" s="1">
        <v>45660</v>
      </c>
      <c r="C1424" t="s">
        <v>48</v>
      </c>
      <c r="D1424" t="s">
        <v>25</v>
      </c>
      <c r="E1424" t="s">
        <v>49</v>
      </c>
      <c r="F1424" t="s">
        <v>73</v>
      </c>
      <c r="G1424">
        <v>1</v>
      </c>
      <c r="H1424">
        <v>2752.2</v>
      </c>
      <c r="I1424">
        <v>7.0000000000000007E-2</v>
      </c>
      <c r="J1424">
        <v>2559.5500000000002</v>
      </c>
      <c r="K1424" t="s">
        <v>33</v>
      </c>
      <c r="L1424" t="s">
        <v>34</v>
      </c>
      <c r="M1424" t="s">
        <v>21</v>
      </c>
      <c r="N1424" t="s">
        <v>22</v>
      </c>
      <c r="O1424">
        <f t="shared" si="200"/>
        <v>2752.2</v>
      </c>
      <c r="P1424">
        <f t="shared" si="201"/>
        <v>2559.5459999999998</v>
      </c>
      <c r="Q1424">
        <f t="shared" si="202"/>
        <v>1954015.6870999979</v>
      </c>
      <c r="T1424">
        <f t="shared" si="203"/>
        <v>6557.4564173228364</v>
      </c>
      <c r="U1424">
        <f t="shared" si="204"/>
        <v>192.654</v>
      </c>
      <c r="V1424" s="4">
        <f t="shared" si="205"/>
        <v>2.5434198096068602E-3</v>
      </c>
      <c r="W1424">
        <f t="shared" si="206"/>
        <v>1</v>
      </c>
      <c r="X1424">
        <f t="shared" si="207"/>
        <v>0</v>
      </c>
      <c r="Y1424">
        <f t="shared" si="208"/>
        <v>0</v>
      </c>
    </row>
    <row r="1425" spans="1:25" x14ac:dyDescent="0.25">
      <c r="A1425" t="s">
        <v>1486</v>
      </c>
      <c r="B1425" s="1">
        <v>45787</v>
      </c>
      <c r="C1425" t="s">
        <v>15</v>
      </c>
      <c r="D1425" t="s">
        <v>43</v>
      </c>
      <c r="E1425" t="s">
        <v>27</v>
      </c>
      <c r="F1425" t="s">
        <v>28</v>
      </c>
      <c r="G1425">
        <v>5</v>
      </c>
      <c r="H1425">
        <v>3116.63</v>
      </c>
      <c r="I1425">
        <v>0.21</v>
      </c>
      <c r="J1425">
        <v>12310.69</v>
      </c>
      <c r="K1425" t="s">
        <v>58</v>
      </c>
      <c r="L1425" t="s">
        <v>34</v>
      </c>
      <c r="M1425" t="s">
        <v>21</v>
      </c>
      <c r="N1425" t="s">
        <v>22</v>
      </c>
      <c r="O1425">
        <f t="shared" si="200"/>
        <v>15583.150000000001</v>
      </c>
      <c r="P1425">
        <f t="shared" si="201"/>
        <v>12310.688500000002</v>
      </c>
      <c r="Q1425">
        <f t="shared" si="202"/>
        <v>1975775.7839999988</v>
      </c>
      <c r="T1425">
        <f t="shared" si="203"/>
        <v>6557.4564173228364</v>
      </c>
      <c r="U1425">
        <f t="shared" si="204"/>
        <v>3272.4614999999994</v>
      </c>
      <c r="V1425" s="4">
        <f t="shared" si="205"/>
        <v>6.7380471855818611E-3</v>
      </c>
      <c r="W1425">
        <f t="shared" si="206"/>
        <v>1</v>
      </c>
      <c r="X1425">
        <f t="shared" si="207"/>
        <v>0</v>
      </c>
      <c r="Y1425">
        <f t="shared" si="208"/>
        <v>0</v>
      </c>
    </row>
    <row r="1426" spans="1:25" x14ac:dyDescent="0.25">
      <c r="A1426" t="s">
        <v>1487</v>
      </c>
      <c r="B1426" s="1">
        <v>45828</v>
      </c>
      <c r="C1426" t="s">
        <v>52</v>
      </c>
      <c r="D1426" t="s">
        <v>39</v>
      </c>
      <c r="E1426" t="s">
        <v>17</v>
      </c>
      <c r="F1426" t="s">
        <v>40</v>
      </c>
      <c r="G1426">
        <v>2</v>
      </c>
      <c r="H1426">
        <v>1639.64</v>
      </c>
      <c r="I1426">
        <v>0.1</v>
      </c>
      <c r="J1426">
        <v>2951.35</v>
      </c>
      <c r="K1426" t="s">
        <v>41</v>
      </c>
      <c r="L1426" t="s">
        <v>20</v>
      </c>
      <c r="M1426" t="s">
        <v>54</v>
      </c>
      <c r="N1426" t="s">
        <v>37</v>
      </c>
      <c r="O1426">
        <f t="shared" si="200"/>
        <v>3279.28</v>
      </c>
      <c r="P1426">
        <f t="shared" si="201"/>
        <v>2951.3520000000003</v>
      </c>
      <c r="Q1426">
        <f t="shared" si="202"/>
        <v>2058812.7634000003</v>
      </c>
      <c r="T1426">
        <f t="shared" si="203"/>
        <v>6400.6183730158691</v>
      </c>
      <c r="U1426">
        <f t="shared" si="204"/>
        <v>327.92799999999988</v>
      </c>
      <c r="V1426" s="4">
        <f t="shared" si="205"/>
        <v>6.098899758483569E-3</v>
      </c>
      <c r="W1426">
        <f t="shared" si="206"/>
        <v>0</v>
      </c>
      <c r="X1426">
        <f t="shared" si="207"/>
        <v>1</v>
      </c>
      <c r="Y1426">
        <f t="shared" si="208"/>
        <v>0</v>
      </c>
    </row>
    <row r="1427" spans="1:25" x14ac:dyDescent="0.25">
      <c r="A1427" t="s">
        <v>1488</v>
      </c>
      <c r="B1427" s="1">
        <v>45765</v>
      </c>
      <c r="C1427" t="s">
        <v>24</v>
      </c>
      <c r="D1427" t="s">
        <v>39</v>
      </c>
      <c r="E1427" t="s">
        <v>49</v>
      </c>
      <c r="F1427" t="s">
        <v>50</v>
      </c>
      <c r="G1427">
        <v>1</v>
      </c>
      <c r="H1427">
        <v>2316</v>
      </c>
      <c r="I1427">
        <v>0.2</v>
      </c>
      <c r="J1427">
        <v>1852.8</v>
      </c>
      <c r="K1427" t="s">
        <v>33</v>
      </c>
      <c r="L1427" t="s">
        <v>20</v>
      </c>
      <c r="M1427" t="s">
        <v>30</v>
      </c>
      <c r="N1427" t="s">
        <v>22</v>
      </c>
      <c r="O1427">
        <f t="shared" si="200"/>
        <v>2316</v>
      </c>
      <c r="P1427">
        <f t="shared" si="201"/>
        <v>1852.8000000000002</v>
      </c>
      <c r="Q1427">
        <f t="shared" si="202"/>
        <v>1954015.6870999979</v>
      </c>
      <c r="T1427">
        <f t="shared" si="203"/>
        <v>6400.6183730158691</v>
      </c>
      <c r="U1427">
        <f t="shared" si="204"/>
        <v>463.19999999999982</v>
      </c>
      <c r="V1427" s="4">
        <f t="shared" si="205"/>
        <v>8.635578583765114E-3</v>
      </c>
      <c r="W1427">
        <f t="shared" si="206"/>
        <v>1</v>
      </c>
      <c r="X1427">
        <f t="shared" si="207"/>
        <v>0</v>
      </c>
      <c r="Y1427">
        <f t="shared" si="208"/>
        <v>0</v>
      </c>
    </row>
    <row r="1428" spans="1:25" x14ac:dyDescent="0.25">
      <c r="A1428" t="s">
        <v>1489</v>
      </c>
      <c r="B1428" s="1">
        <v>45749</v>
      </c>
      <c r="C1428" t="s">
        <v>48</v>
      </c>
      <c r="D1428" t="s">
        <v>39</v>
      </c>
      <c r="E1428" t="s">
        <v>17</v>
      </c>
      <c r="F1428" t="s">
        <v>40</v>
      </c>
      <c r="G1428">
        <v>1</v>
      </c>
      <c r="H1428">
        <v>2243.08</v>
      </c>
      <c r="I1428">
        <v>0.09</v>
      </c>
      <c r="J1428">
        <v>2041.2</v>
      </c>
      <c r="K1428" t="s">
        <v>41</v>
      </c>
      <c r="L1428" t="s">
        <v>34</v>
      </c>
      <c r="M1428" t="s">
        <v>30</v>
      </c>
      <c r="N1428" t="s">
        <v>37</v>
      </c>
      <c r="O1428">
        <f t="shared" si="200"/>
        <v>2243.08</v>
      </c>
      <c r="P1428">
        <f t="shared" si="201"/>
        <v>2041.2028</v>
      </c>
      <c r="Q1428">
        <f t="shared" si="202"/>
        <v>2058812.7634000003</v>
      </c>
      <c r="T1428">
        <f t="shared" si="203"/>
        <v>6557.4564173228364</v>
      </c>
      <c r="U1428">
        <f t="shared" si="204"/>
        <v>201.8771999999999</v>
      </c>
      <c r="V1428" s="4">
        <f t="shared" si="205"/>
        <v>4.0123401751163577E-3</v>
      </c>
      <c r="W1428">
        <f t="shared" si="206"/>
        <v>0</v>
      </c>
      <c r="X1428">
        <f t="shared" si="207"/>
        <v>1</v>
      </c>
      <c r="Y1428">
        <f t="shared" si="208"/>
        <v>0</v>
      </c>
    </row>
    <row r="1429" spans="1:25" x14ac:dyDescent="0.25">
      <c r="A1429" t="s">
        <v>1490</v>
      </c>
      <c r="B1429" s="1">
        <v>45740</v>
      </c>
      <c r="C1429" t="s">
        <v>52</v>
      </c>
      <c r="D1429" t="s">
        <v>16</v>
      </c>
      <c r="E1429" t="s">
        <v>99</v>
      </c>
      <c r="F1429" t="s">
        <v>115</v>
      </c>
      <c r="G1429">
        <v>5</v>
      </c>
      <c r="H1429">
        <v>3260.54</v>
      </c>
      <c r="I1429">
        <v>0.15</v>
      </c>
      <c r="J1429">
        <v>13857.3</v>
      </c>
      <c r="K1429" t="s">
        <v>19</v>
      </c>
      <c r="L1429" t="s">
        <v>20</v>
      </c>
      <c r="M1429" t="s">
        <v>54</v>
      </c>
      <c r="N1429" t="s">
        <v>59</v>
      </c>
      <c r="O1429">
        <f t="shared" si="200"/>
        <v>16302.7</v>
      </c>
      <c r="P1429">
        <f t="shared" si="201"/>
        <v>13857.295</v>
      </c>
      <c r="Q1429">
        <f t="shared" si="202"/>
        <v>2189601.9989000014</v>
      </c>
      <c r="T1429">
        <f t="shared" si="203"/>
        <v>6400.6183730158691</v>
      </c>
      <c r="U1429">
        <f t="shared" si="204"/>
        <v>2445.4050000000007</v>
      </c>
      <c r="V1429" s="4">
        <f t="shared" si="205"/>
        <v>4.6004649536579827E-3</v>
      </c>
      <c r="W1429">
        <f t="shared" si="206"/>
        <v>0</v>
      </c>
      <c r="X1429">
        <f t="shared" si="207"/>
        <v>0</v>
      </c>
      <c r="Y1429">
        <f t="shared" si="208"/>
        <v>0</v>
      </c>
    </row>
    <row r="1430" spans="1:25" x14ac:dyDescent="0.25">
      <c r="A1430" t="s">
        <v>1491</v>
      </c>
      <c r="B1430" s="1">
        <v>45670</v>
      </c>
      <c r="C1430" t="s">
        <v>52</v>
      </c>
      <c r="D1430" t="s">
        <v>39</v>
      </c>
      <c r="E1430" t="s">
        <v>99</v>
      </c>
      <c r="F1430" t="s">
        <v>120</v>
      </c>
      <c r="G1430">
        <v>2</v>
      </c>
      <c r="H1430">
        <v>552.65</v>
      </c>
      <c r="I1430">
        <v>0.17</v>
      </c>
      <c r="J1430">
        <v>917.4</v>
      </c>
      <c r="K1430" t="s">
        <v>58</v>
      </c>
      <c r="L1430" t="s">
        <v>29</v>
      </c>
      <c r="M1430" t="s">
        <v>54</v>
      </c>
      <c r="N1430" t="s">
        <v>22</v>
      </c>
      <c r="O1430">
        <f t="shared" si="200"/>
        <v>1105.3</v>
      </c>
      <c r="P1430">
        <f t="shared" si="201"/>
        <v>917.39899999999989</v>
      </c>
      <c r="Q1430">
        <f t="shared" si="202"/>
        <v>2189601.9989000014</v>
      </c>
      <c r="T1430">
        <f t="shared" si="203"/>
        <v>7014.593770491806</v>
      </c>
      <c r="U1430">
        <f t="shared" si="204"/>
        <v>187.90100000000007</v>
      </c>
      <c r="V1430" s="4">
        <f t="shared" si="205"/>
        <v>3.0760879399258121E-2</v>
      </c>
      <c r="W1430">
        <f t="shared" si="206"/>
        <v>1</v>
      </c>
      <c r="X1430">
        <f t="shared" si="207"/>
        <v>0</v>
      </c>
      <c r="Y1430">
        <f t="shared" si="208"/>
        <v>0</v>
      </c>
    </row>
    <row r="1431" spans="1:25" x14ac:dyDescent="0.25">
      <c r="A1431" t="s">
        <v>1492</v>
      </c>
      <c r="B1431" s="1">
        <v>45696</v>
      </c>
      <c r="C1431" t="s">
        <v>52</v>
      </c>
      <c r="D1431" t="s">
        <v>25</v>
      </c>
      <c r="E1431" t="s">
        <v>99</v>
      </c>
      <c r="F1431" t="s">
        <v>115</v>
      </c>
      <c r="G1431">
        <v>4</v>
      </c>
      <c r="H1431">
        <v>1464.72</v>
      </c>
      <c r="I1431">
        <v>0.23</v>
      </c>
      <c r="J1431">
        <v>4511.34</v>
      </c>
      <c r="K1431" t="s">
        <v>46</v>
      </c>
      <c r="L1431" t="s">
        <v>20</v>
      </c>
      <c r="M1431" t="s">
        <v>54</v>
      </c>
      <c r="N1431" t="s">
        <v>22</v>
      </c>
      <c r="O1431">
        <f t="shared" si="200"/>
        <v>5858.88</v>
      </c>
      <c r="P1431">
        <f t="shared" si="201"/>
        <v>4511.3375999999998</v>
      </c>
      <c r="Q1431">
        <f t="shared" si="202"/>
        <v>2189601.9989000014</v>
      </c>
      <c r="T1431">
        <f t="shared" si="203"/>
        <v>6400.6183730158691</v>
      </c>
      <c r="U1431">
        <f t="shared" si="204"/>
        <v>1347.5424000000003</v>
      </c>
      <c r="V1431" s="4">
        <f t="shared" si="205"/>
        <v>1.5702659894041182E-2</v>
      </c>
      <c r="W1431">
        <f t="shared" si="206"/>
        <v>1</v>
      </c>
      <c r="X1431">
        <f t="shared" si="207"/>
        <v>0</v>
      </c>
      <c r="Y1431">
        <f t="shared" si="208"/>
        <v>0</v>
      </c>
    </row>
    <row r="1432" spans="1:25" x14ac:dyDescent="0.25">
      <c r="A1432" t="s">
        <v>1493</v>
      </c>
      <c r="B1432" s="1">
        <v>45760</v>
      </c>
      <c r="C1432" t="s">
        <v>52</v>
      </c>
      <c r="D1432" t="s">
        <v>43</v>
      </c>
      <c r="E1432" t="s">
        <v>27</v>
      </c>
      <c r="F1432" t="s">
        <v>79</v>
      </c>
      <c r="G1432">
        <v>1</v>
      </c>
      <c r="H1432">
        <v>2905.78</v>
      </c>
      <c r="I1432">
        <v>0.2</v>
      </c>
      <c r="J1432">
        <v>2324.62</v>
      </c>
      <c r="K1432" t="s">
        <v>58</v>
      </c>
      <c r="L1432" t="s">
        <v>29</v>
      </c>
      <c r="M1432" t="s">
        <v>21</v>
      </c>
      <c r="N1432" t="s">
        <v>22</v>
      </c>
      <c r="O1432">
        <f t="shared" si="200"/>
        <v>2905.78</v>
      </c>
      <c r="P1432">
        <f t="shared" si="201"/>
        <v>2324.6240000000003</v>
      </c>
      <c r="Q1432">
        <f t="shared" si="202"/>
        <v>1975775.7839999988</v>
      </c>
      <c r="T1432">
        <f t="shared" si="203"/>
        <v>7014.593770491806</v>
      </c>
      <c r="U1432">
        <f t="shared" si="204"/>
        <v>581.15599999999995</v>
      </c>
      <c r="V1432" s="4">
        <f t="shared" si="205"/>
        <v>6.8828335249055336E-3</v>
      </c>
      <c r="W1432">
        <f t="shared" si="206"/>
        <v>1</v>
      </c>
      <c r="X1432">
        <f t="shared" si="207"/>
        <v>0</v>
      </c>
      <c r="Y1432">
        <f t="shared" si="208"/>
        <v>0</v>
      </c>
    </row>
    <row r="1433" spans="1:25" x14ac:dyDescent="0.25">
      <c r="A1433" t="s">
        <v>1494</v>
      </c>
      <c r="B1433" s="1">
        <v>45730</v>
      </c>
      <c r="C1433" t="s">
        <v>52</v>
      </c>
      <c r="D1433" t="s">
        <v>39</v>
      </c>
      <c r="E1433" t="s">
        <v>49</v>
      </c>
      <c r="F1433" t="s">
        <v>50</v>
      </c>
      <c r="G1433">
        <v>2</v>
      </c>
      <c r="H1433">
        <v>3052.91</v>
      </c>
      <c r="I1433">
        <v>0.02</v>
      </c>
      <c r="J1433">
        <v>5983.7</v>
      </c>
      <c r="K1433" t="s">
        <v>19</v>
      </c>
      <c r="L1433" t="s">
        <v>20</v>
      </c>
      <c r="M1433" t="s">
        <v>54</v>
      </c>
      <c r="N1433" t="s">
        <v>88</v>
      </c>
      <c r="O1433">
        <f t="shared" si="200"/>
        <v>6105.82</v>
      </c>
      <c r="P1433">
        <f t="shared" si="201"/>
        <v>5983.7035999999998</v>
      </c>
      <c r="Q1433">
        <f t="shared" si="202"/>
        <v>1954015.6870999979</v>
      </c>
      <c r="T1433">
        <f t="shared" si="203"/>
        <v>6400.6183730158691</v>
      </c>
      <c r="U1433">
        <f t="shared" si="204"/>
        <v>122.11639999999989</v>
      </c>
      <c r="V1433" s="4">
        <f t="shared" si="205"/>
        <v>6.5511266300021952E-4</v>
      </c>
      <c r="W1433">
        <f t="shared" si="206"/>
        <v>0</v>
      </c>
      <c r="X1433">
        <f t="shared" si="207"/>
        <v>0</v>
      </c>
      <c r="Y1433">
        <f t="shared" si="208"/>
        <v>1</v>
      </c>
    </row>
    <row r="1434" spans="1:25" x14ac:dyDescent="0.25">
      <c r="A1434" t="s">
        <v>1495</v>
      </c>
      <c r="B1434" s="1">
        <v>45780</v>
      </c>
      <c r="C1434" t="s">
        <v>48</v>
      </c>
      <c r="D1434" t="s">
        <v>16</v>
      </c>
      <c r="E1434" t="s">
        <v>61</v>
      </c>
      <c r="F1434" t="s">
        <v>62</v>
      </c>
      <c r="G1434">
        <v>2</v>
      </c>
      <c r="H1434">
        <v>848.32</v>
      </c>
      <c r="I1434">
        <v>0.23</v>
      </c>
      <c r="J1434">
        <v>1306.4100000000001</v>
      </c>
      <c r="K1434" t="s">
        <v>33</v>
      </c>
      <c r="L1434" t="s">
        <v>34</v>
      </c>
      <c r="M1434" t="s">
        <v>54</v>
      </c>
      <c r="N1434" t="s">
        <v>22</v>
      </c>
      <c r="O1434">
        <f t="shared" si="200"/>
        <v>1696.64</v>
      </c>
      <c r="P1434">
        <f t="shared" si="201"/>
        <v>1306.4128000000001</v>
      </c>
      <c r="Q1434">
        <f t="shared" si="202"/>
        <v>1802015.0199999986</v>
      </c>
      <c r="T1434">
        <f t="shared" si="203"/>
        <v>6557.4564173228364</v>
      </c>
      <c r="U1434">
        <f t="shared" si="204"/>
        <v>390.22720000000004</v>
      </c>
      <c r="V1434" s="4">
        <f t="shared" si="205"/>
        <v>2.7112410411165595E-2</v>
      </c>
      <c r="W1434">
        <f t="shared" si="206"/>
        <v>1</v>
      </c>
      <c r="X1434">
        <f t="shared" si="207"/>
        <v>0</v>
      </c>
      <c r="Y1434">
        <f t="shared" si="208"/>
        <v>0</v>
      </c>
    </row>
    <row r="1435" spans="1:25" x14ac:dyDescent="0.25">
      <c r="A1435" t="s">
        <v>1496</v>
      </c>
      <c r="B1435" s="1">
        <v>45806</v>
      </c>
      <c r="C1435" t="s">
        <v>36</v>
      </c>
      <c r="D1435" t="s">
        <v>16</v>
      </c>
      <c r="E1435" t="s">
        <v>61</v>
      </c>
      <c r="F1435" t="s">
        <v>66</v>
      </c>
      <c r="G1435">
        <v>5</v>
      </c>
      <c r="H1435">
        <v>4484.71</v>
      </c>
      <c r="I1435">
        <v>0.1</v>
      </c>
      <c r="J1435">
        <v>20181.189999999999</v>
      </c>
      <c r="K1435" t="s">
        <v>58</v>
      </c>
      <c r="L1435" t="s">
        <v>29</v>
      </c>
      <c r="M1435" t="s">
        <v>54</v>
      </c>
      <c r="N1435" t="s">
        <v>22</v>
      </c>
      <c r="O1435">
        <f t="shared" si="200"/>
        <v>22423.55</v>
      </c>
      <c r="P1435">
        <f t="shared" si="201"/>
        <v>20181.195</v>
      </c>
      <c r="Q1435">
        <f t="shared" si="202"/>
        <v>1802015.0199999986</v>
      </c>
      <c r="T1435">
        <f t="shared" si="203"/>
        <v>7014.593770491806</v>
      </c>
      <c r="U1435">
        <f t="shared" si="204"/>
        <v>2242.3549999999996</v>
      </c>
      <c r="V1435" s="4">
        <f t="shared" si="205"/>
        <v>2.2297985822940613E-3</v>
      </c>
      <c r="W1435">
        <f t="shared" si="206"/>
        <v>1</v>
      </c>
      <c r="X1435">
        <f t="shared" si="207"/>
        <v>0</v>
      </c>
      <c r="Y1435">
        <f t="shared" si="208"/>
        <v>0</v>
      </c>
    </row>
    <row r="1436" spans="1:25" x14ac:dyDescent="0.25">
      <c r="A1436" t="s">
        <v>1497</v>
      </c>
      <c r="B1436" s="1">
        <v>45756</v>
      </c>
      <c r="C1436" t="s">
        <v>36</v>
      </c>
      <c r="D1436" t="s">
        <v>16</v>
      </c>
      <c r="E1436" t="s">
        <v>61</v>
      </c>
      <c r="F1436" t="s">
        <v>75</v>
      </c>
      <c r="G1436">
        <v>3</v>
      </c>
      <c r="H1436">
        <v>2365.79</v>
      </c>
      <c r="I1436">
        <v>0.11</v>
      </c>
      <c r="J1436">
        <v>6316.66</v>
      </c>
      <c r="K1436" t="s">
        <v>46</v>
      </c>
      <c r="L1436" t="s">
        <v>29</v>
      </c>
      <c r="M1436" t="s">
        <v>21</v>
      </c>
      <c r="N1436" t="s">
        <v>22</v>
      </c>
      <c r="O1436">
        <f t="shared" si="200"/>
        <v>7097.37</v>
      </c>
      <c r="P1436">
        <f t="shared" si="201"/>
        <v>6316.6593000000003</v>
      </c>
      <c r="Q1436">
        <f t="shared" si="202"/>
        <v>1802015.0199999986</v>
      </c>
      <c r="T1436">
        <f t="shared" si="203"/>
        <v>7014.593770491806</v>
      </c>
      <c r="U1436">
        <f t="shared" si="204"/>
        <v>780.71069999999963</v>
      </c>
      <c r="V1436" s="4">
        <f t="shared" si="205"/>
        <v>4.6496096441357854E-3</v>
      </c>
      <c r="W1436">
        <f t="shared" si="206"/>
        <v>1</v>
      </c>
      <c r="X1436">
        <f t="shared" si="207"/>
        <v>0</v>
      </c>
      <c r="Y1436">
        <f t="shared" si="208"/>
        <v>0</v>
      </c>
    </row>
    <row r="1437" spans="1:25" x14ac:dyDescent="0.25">
      <c r="A1437" t="s">
        <v>1498</v>
      </c>
      <c r="B1437" s="1">
        <v>45781</v>
      </c>
      <c r="C1437" t="s">
        <v>24</v>
      </c>
      <c r="D1437" t="s">
        <v>25</v>
      </c>
      <c r="E1437" t="s">
        <v>61</v>
      </c>
      <c r="F1437" t="s">
        <v>62</v>
      </c>
      <c r="G1437">
        <v>1</v>
      </c>
      <c r="H1437">
        <v>1507.29</v>
      </c>
      <c r="I1437">
        <v>0.13</v>
      </c>
      <c r="J1437">
        <v>1311.34</v>
      </c>
      <c r="K1437" t="s">
        <v>41</v>
      </c>
      <c r="L1437" t="s">
        <v>20</v>
      </c>
      <c r="M1437" t="s">
        <v>30</v>
      </c>
      <c r="N1437" t="s">
        <v>22</v>
      </c>
      <c r="O1437">
        <f t="shared" si="200"/>
        <v>1507.29</v>
      </c>
      <c r="P1437">
        <f t="shared" si="201"/>
        <v>1311.3423</v>
      </c>
      <c r="Q1437">
        <f t="shared" si="202"/>
        <v>1802015.0199999986</v>
      </c>
      <c r="T1437">
        <f t="shared" si="203"/>
        <v>6400.6183730158691</v>
      </c>
      <c r="U1437">
        <f t="shared" si="204"/>
        <v>195.94769999999994</v>
      </c>
      <c r="V1437" s="4">
        <f t="shared" si="205"/>
        <v>8.6247503798207378E-3</v>
      </c>
      <c r="W1437">
        <f t="shared" si="206"/>
        <v>1</v>
      </c>
      <c r="X1437">
        <f t="shared" si="207"/>
        <v>0</v>
      </c>
      <c r="Y1437">
        <f t="shared" si="208"/>
        <v>0</v>
      </c>
    </row>
    <row r="1438" spans="1:25" x14ac:dyDescent="0.25">
      <c r="A1438" t="s">
        <v>1499</v>
      </c>
      <c r="B1438" s="1">
        <v>45745</v>
      </c>
      <c r="C1438" t="s">
        <v>36</v>
      </c>
      <c r="D1438" t="s">
        <v>25</v>
      </c>
      <c r="E1438" t="s">
        <v>49</v>
      </c>
      <c r="F1438" t="s">
        <v>50</v>
      </c>
      <c r="G1438">
        <v>5</v>
      </c>
      <c r="H1438">
        <v>3619.94</v>
      </c>
      <c r="I1438">
        <v>0.19</v>
      </c>
      <c r="J1438">
        <v>14660.76</v>
      </c>
      <c r="K1438" t="s">
        <v>46</v>
      </c>
      <c r="L1438" t="s">
        <v>29</v>
      </c>
      <c r="M1438" t="s">
        <v>30</v>
      </c>
      <c r="N1438" t="s">
        <v>22</v>
      </c>
      <c r="O1438">
        <f t="shared" si="200"/>
        <v>18099.7</v>
      </c>
      <c r="P1438">
        <f t="shared" si="201"/>
        <v>14660.757000000001</v>
      </c>
      <c r="Q1438">
        <f t="shared" si="202"/>
        <v>1954015.6870999979</v>
      </c>
      <c r="T1438">
        <f t="shared" si="203"/>
        <v>7014.593770491806</v>
      </c>
      <c r="U1438">
        <f t="shared" si="204"/>
        <v>3438.9429999999993</v>
      </c>
      <c r="V1438" s="4">
        <f t="shared" si="205"/>
        <v>5.2487057796538061E-3</v>
      </c>
      <c r="W1438">
        <f t="shared" si="206"/>
        <v>1</v>
      </c>
      <c r="X1438">
        <f t="shared" si="207"/>
        <v>0</v>
      </c>
      <c r="Y1438">
        <f t="shared" si="208"/>
        <v>0</v>
      </c>
    </row>
    <row r="1439" spans="1:25" x14ac:dyDescent="0.25">
      <c r="A1439" t="s">
        <v>1500</v>
      </c>
      <c r="B1439" s="1">
        <v>45807</v>
      </c>
      <c r="C1439" t="s">
        <v>24</v>
      </c>
      <c r="D1439" t="s">
        <v>25</v>
      </c>
      <c r="E1439" t="s">
        <v>49</v>
      </c>
      <c r="F1439" t="s">
        <v>73</v>
      </c>
      <c r="G1439">
        <v>5</v>
      </c>
      <c r="H1439">
        <v>4974.1000000000004</v>
      </c>
      <c r="I1439">
        <v>0.21</v>
      </c>
      <c r="J1439">
        <v>19647.689999999999</v>
      </c>
      <c r="K1439" t="s">
        <v>19</v>
      </c>
      <c r="L1439" t="s">
        <v>20</v>
      </c>
      <c r="M1439" t="s">
        <v>54</v>
      </c>
      <c r="N1439" t="s">
        <v>22</v>
      </c>
      <c r="O1439">
        <f t="shared" si="200"/>
        <v>24870.5</v>
      </c>
      <c r="P1439">
        <f t="shared" si="201"/>
        <v>19647.695</v>
      </c>
      <c r="Q1439">
        <f t="shared" si="202"/>
        <v>1954015.6870999979</v>
      </c>
      <c r="T1439">
        <f t="shared" si="203"/>
        <v>6400.6183730158691</v>
      </c>
      <c r="U1439">
        <f t="shared" si="204"/>
        <v>5222.8050000000003</v>
      </c>
      <c r="V1439" s="4">
        <f t="shared" si="205"/>
        <v>4.2218692828853458E-3</v>
      </c>
      <c r="W1439">
        <f t="shared" si="206"/>
        <v>1</v>
      </c>
      <c r="X1439">
        <f t="shared" si="207"/>
        <v>0</v>
      </c>
      <c r="Y1439">
        <f t="shared" si="208"/>
        <v>0</v>
      </c>
    </row>
    <row r="1440" spans="1:25" x14ac:dyDescent="0.25">
      <c r="A1440" t="s">
        <v>1501</v>
      </c>
      <c r="B1440" s="1">
        <v>45670</v>
      </c>
      <c r="C1440" t="s">
        <v>24</v>
      </c>
      <c r="D1440" t="s">
        <v>43</v>
      </c>
      <c r="E1440" t="s">
        <v>99</v>
      </c>
      <c r="F1440" t="s">
        <v>111</v>
      </c>
      <c r="G1440">
        <v>2</v>
      </c>
      <c r="H1440">
        <v>3776.53</v>
      </c>
      <c r="I1440">
        <v>0.05</v>
      </c>
      <c r="J1440">
        <v>7175.41</v>
      </c>
      <c r="K1440" t="s">
        <v>46</v>
      </c>
      <c r="L1440" t="s">
        <v>34</v>
      </c>
      <c r="M1440" t="s">
        <v>21</v>
      </c>
      <c r="N1440" t="s">
        <v>22</v>
      </c>
      <c r="O1440">
        <f t="shared" si="200"/>
        <v>7553.06</v>
      </c>
      <c r="P1440">
        <f t="shared" si="201"/>
        <v>7175.4070000000002</v>
      </c>
      <c r="Q1440">
        <f t="shared" si="202"/>
        <v>2189601.9989000014</v>
      </c>
      <c r="T1440">
        <f t="shared" si="203"/>
        <v>6557.4564173228364</v>
      </c>
      <c r="U1440">
        <f t="shared" si="204"/>
        <v>377.65300000000025</v>
      </c>
      <c r="V1440" s="4">
        <f t="shared" si="205"/>
        <v>1.3239667101810392E-3</v>
      </c>
      <c r="W1440">
        <f t="shared" si="206"/>
        <v>1</v>
      </c>
      <c r="X1440">
        <f t="shared" si="207"/>
        <v>0</v>
      </c>
      <c r="Y1440">
        <f t="shared" si="208"/>
        <v>0</v>
      </c>
    </row>
    <row r="1441" spans="1:25" x14ac:dyDescent="0.25">
      <c r="A1441" t="s">
        <v>1502</v>
      </c>
      <c r="B1441" s="1">
        <v>45699</v>
      </c>
      <c r="C1441" t="s">
        <v>15</v>
      </c>
      <c r="D1441" t="s">
        <v>39</v>
      </c>
      <c r="E1441" t="s">
        <v>27</v>
      </c>
      <c r="F1441" t="s">
        <v>68</v>
      </c>
      <c r="G1441">
        <v>2</v>
      </c>
      <c r="H1441">
        <v>180.25</v>
      </c>
      <c r="I1441">
        <v>0.06</v>
      </c>
      <c r="J1441">
        <v>338.87</v>
      </c>
      <c r="K1441" t="s">
        <v>41</v>
      </c>
      <c r="L1441" t="s">
        <v>20</v>
      </c>
      <c r="M1441" t="s">
        <v>30</v>
      </c>
      <c r="N1441" t="s">
        <v>22</v>
      </c>
      <c r="O1441">
        <f t="shared" si="200"/>
        <v>360.5</v>
      </c>
      <c r="P1441">
        <f t="shared" si="201"/>
        <v>338.87</v>
      </c>
      <c r="Q1441">
        <f t="shared" si="202"/>
        <v>1975775.7839999988</v>
      </c>
      <c r="T1441">
        <f t="shared" si="203"/>
        <v>6400.6183730158691</v>
      </c>
      <c r="U1441">
        <f t="shared" si="204"/>
        <v>21.629999999999995</v>
      </c>
      <c r="V1441" s="4">
        <f t="shared" si="205"/>
        <v>3.3287101248266296E-2</v>
      </c>
      <c r="W1441">
        <f t="shared" si="206"/>
        <v>1</v>
      </c>
      <c r="X1441">
        <f t="shared" si="207"/>
        <v>0</v>
      </c>
      <c r="Y1441">
        <f t="shared" si="208"/>
        <v>0</v>
      </c>
    </row>
    <row r="1442" spans="1:25" x14ac:dyDescent="0.25">
      <c r="A1442" t="s">
        <v>1503</v>
      </c>
      <c r="B1442" s="1">
        <v>45711</v>
      </c>
      <c r="C1442" t="s">
        <v>15</v>
      </c>
      <c r="D1442" t="s">
        <v>16</v>
      </c>
      <c r="E1442" t="s">
        <v>49</v>
      </c>
      <c r="F1442" t="s">
        <v>50</v>
      </c>
      <c r="G1442">
        <v>2</v>
      </c>
      <c r="H1442">
        <v>2137.42</v>
      </c>
      <c r="I1442">
        <v>0.01</v>
      </c>
      <c r="J1442">
        <v>4232.09</v>
      </c>
      <c r="K1442" t="s">
        <v>19</v>
      </c>
      <c r="L1442" t="s">
        <v>34</v>
      </c>
      <c r="M1442" t="s">
        <v>54</v>
      </c>
      <c r="N1442" t="s">
        <v>22</v>
      </c>
      <c r="O1442">
        <f t="shared" si="200"/>
        <v>4274.84</v>
      </c>
      <c r="P1442">
        <f t="shared" si="201"/>
        <v>4232.0915999999997</v>
      </c>
      <c r="Q1442">
        <f t="shared" si="202"/>
        <v>1954015.6870999979</v>
      </c>
      <c r="T1442">
        <f t="shared" si="203"/>
        <v>6557.4564173228364</v>
      </c>
      <c r="U1442">
        <f t="shared" si="204"/>
        <v>42.748400000000402</v>
      </c>
      <c r="V1442" s="4">
        <f t="shared" si="205"/>
        <v>4.6785376762639068E-4</v>
      </c>
      <c r="W1442">
        <f t="shared" si="206"/>
        <v>1</v>
      </c>
      <c r="X1442">
        <f t="shared" si="207"/>
        <v>0</v>
      </c>
      <c r="Y1442">
        <f t="shared" si="208"/>
        <v>0</v>
      </c>
    </row>
    <row r="1443" spans="1:25" x14ac:dyDescent="0.25">
      <c r="A1443" t="s">
        <v>1504</v>
      </c>
      <c r="B1443" s="1">
        <v>45766</v>
      </c>
      <c r="C1443" t="s">
        <v>48</v>
      </c>
      <c r="D1443" t="s">
        <v>25</v>
      </c>
      <c r="E1443" t="s">
        <v>17</v>
      </c>
      <c r="F1443" t="s">
        <v>32</v>
      </c>
      <c r="G1443">
        <v>4</v>
      </c>
      <c r="H1443">
        <v>482.81</v>
      </c>
      <c r="I1443">
        <v>7.0000000000000007E-2</v>
      </c>
      <c r="J1443">
        <v>1796.05</v>
      </c>
      <c r="K1443" t="s">
        <v>41</v>
      </c>
      <c r="L1443" t="s">
        <v>29</v>
      </c>
      <c r="M1443" t="s">
        <v>21</v>
      </c>
      <c r="N1443" t="s">
        <v>22</v>
      </c>
      <c r="O1443">
        <f t="shared" si="200"/>
        <v>1931.24</v>
      </c>
      <c r="P1443">
        <f t="shared" si="201"/>
        <v>1796.0531999999998</v>
      </c>
      <c r="Q1443">
        <f t="shared" si="202"/>
        <v>2058812.7634000003</v>
      </c>
      <c r="T1443">
        <f t="shared" si="203"/>
        <v>7014.593770491806</v>
      </c>
      <c r="U1443">
        <f t="shared" si="204"/>
        <v>135.18680000000018</v>
      </c>
      <c r="V1443" s="4">
        <f t="shared" si="205"/>
        <v>1.4498456949938902E-2</v>
      </c>
      <c r="W1443">
        <f t="shared" si="206"/>
        <v>1</v>
      </c>
      <c r="X1443">
        <f t="shared" si="207"/>
        <v>0</v>
      </c>
      <c r="Y1443">
        <f t="shared" si="208"/>
        <v>0</v>
      </c>
    </row>
    <row r="1444" spans="1:25" x14ac:dyDescent="0.25">
      <c r="A1444" t="s">
        <v>1505</v>
      </c>
      <c r="B1444" s="1">
        <v>45685</v>
      </c>
      <c r="C1444" t="s">
        <v>15</v>
      </c>
      <c r="D1444" t="s">
        <v>43</v>
      </c>
      <c r="E1444" t="s">
        <v>49</v>
      </c>
      <c r="F1444" t="s">
        <v>56</v>
      </c>
      <c r="G1444">
        <v>3</v>
      </c>
      <c r="H1444">
        <v>4617.7299999999996</v>
      </c>
      <c r="I1444">
        <v>0.04</v>
      </c>
      <c r="J1444">
        <v>13299.06</v>
      </c>
      <c r="K1444" t="s">
        <v>46</v>
      </c>
      <c r="L1444" t="s">
        <v>20</v>
      </c>
      <c r="M1444" t="s">
        <v>54</v>
      </c>
      <c r="N1444" t="s">
        <v>22</v>
      </c>
      <c r="O1444">
        <f t="shared" si="200"/>
        <v>13853.189999999999</v>
      </c>
      <c r="P1444">
        <f t="shared" si="201"/>
        <v>13299.062399999999</v>
      </c>
      <c r="Q1444">
        <f t="shared" si="202"/>
        <v>1954015.6870999979</v>
      </c>
      <c r="T1444">
        <f t="shared" si="203"/>
        <v>6400.6183730158691</v>
      </c>
      <c r="U1444">
        <f t="shared" si="204"/>
        <v>554.1275999999998</v>
      </c>
      <c r="V1444" s="4">
        <f t="shared" si="205"/>
        <v>8.6622647924413092E-4</v>
      </c>
      <c r="W1444">
        <f t="shared" si="206"/>
        <v>1</v>
      </c>
      <c r="X1444">
        <f t="shared" si="207"/>
        <v>0</v>
      </c>
      <c r="Y1444">
        <f t="shared" si="208"/>
        <v>0</v>
      </c>
    </row>
    <row r="1445" spans="1:25" x14ac:dyDescent="0.25">
      <c r="A1445" t="s">
        <v>1506</v>
      </c>
      <c r="B1445" s="1">
        <v>45840</v>
      </c>
      <c r="C1445" t="s">
        <v>24</v>
      </c>
      <c r="D1445" t="s">
        <v>25</v>
      </c>
      <c r="E1445" t="s">
        <v>27</v>
      </c>
      <c r="F1445" t="s">
        <v>28</v>
      </c>
      <c r="G1445">
        <v>2</v>
      </c>
      <c r="H1445">
        <v>3190.31</v>
      </c>
      <c r="I1445">
        <v>0.09</v>
      </c>
      <c r="J1445">
        <v>5806.36</v>
      </c>
      <c r="K1445" t="s">
        <v>58</v>
      </c>
      <c r="L1445" t="s">
        <v>29</v>
      </c>
      <c r="M1445" t="s">
        <v>30</v>
      </c>
      <c r="N1445" t="s">
        <v>22</v>
      </c>
      <c r="O1445">
        <f t="shared" si="200"/>
        <v>6380.62</v>
      </c>
      <c r="P1445">
        <f t="shared" si="201"/>
        <v>5806.3642</v>
      </c>
      <c r="Q1445">
        <f t="shared" si="202"/>
        <v>1975775.7839999988</v>
      </c>
      <c r="T1445">
        <f t="shared" si="203"/>
        <v>7014.593770491806</v>
      </c>
      <c r="U1445">
        <f t="shared" si="204"/>
        <v>574.25579999999991</v>
      </c>
      <c r="V1445" s="4">
        <f t="shared" si="205"/>
        <v>2.8210424692271282E-3</v>
      </c>
      <c r="W1445">
        <f t="shared" si="206"/>
        <v>1</v>
      </c>
      <c r="X1445">
        <f t="shared" si="207"/>
        <v>0</v>
      </c>
      <c r="Y1445">
        <f t="shared" si="208"/>
        <v>0</v>
      </c>
    </row>
    <row r="1446" spans="1:25" x14ac:dyDescent="0.25">
      <c r="A1446" t="s">
        <v>1507</v>
      </c>
      <c r="B1446" s="1">
        <v>45715</v>
      </c>
      <c r="C1446" t="s">
        <v>15</v>
      </c>
      <c r="D1446" t="s">
        <v>16</v>
      </c>
      <c r="E1446" t="s">
        <v>27</v>
      </c>
      <c r="F1446" t="s">
        <v>87</v>
      </c>
      <c r="G1446">
        <v>3</v>
      </c>
      <c r="H1446">
        <v>1903.04</v>
      </c>
      <c r="I1446">
        <v>0.2</v>
      </c>
      <c r="J1446">
        <v>4567.3</v>
      </c>
      <c r="K1446" t="s">
        <v>33</v>
      </c>
      <c r="L1446" t="s">
        <v>34</v>
      </c>
      <c r="M1446" t="s">
        <v>21</v>
      </c>
      <c r="N1446" t="s">
        <v>37</v>
      </c>
      <c r="O1446">
        <f t="shared" si="200"/>
        <v>5709.12</v>
      </c>
      <c r="P1446">
        <f t="shared" si="201"/>
        <v>4567.2960000000003</v>
      </c>
      <c r="Q1446">
        <f t="shared" si="202"/>
        <v>1975775.7839999988</v>
      </c>
      <c r="T1446">
        <f t="shared" si="203"/>
        <v>6557.4564173228364</v>
      </c>
      <c r="U1446">
        <f t="shared" si="204"/>
        <v>1141.8239999999996</v>
      </c>
      <c r="V1446" s="4">
        <f t="shared" si="205"/>
        <v>1.0509500588532034E-2</v>
      </c>
      <c r="W1446">
        <f t="shared" si="206"/>
        <v>0</v>
      </c>
      <c r="X1446">
        <f t="shared" si="207"/>
        <v>1</v>
      </c>
      <c r="Y1446">
        <f t="shared" si="208"/>
        <v>0</v>
      </c>
    </row>
    <row r="1447" spans="1:25" x14ac:dyDescent="0.25">
      <c r="A1447" t="s">
        <v>1508</v>
      </c>
      <c r="B1447" s="1">
        <v>45745</v>
      </c>
      <c r="C1447" t="s">
        <v>36</v>
      </c>
      <c r="D1447" t="s">
        <v>43</v>
      </c>
      <c r="E1447" t="s">
        <v>49</v>
      </c>
      <c r="F1447" t="s">
        <v>50</v>
      </c>
      <c r="G1447">
        <v>5</v>
      </c>
      <c r="H1447">
        <v>3670.46</v>
      </c>
      <c r="I1447">
        <v>0.14000000000000001</v>
      </c>
      <c r="J1447">
        <v>15782.98</v>
      </c>
      <c r="K1447" t="s">
        <v>58</v>
      </c>
      <c r="L1447" t="s">
        <v>29</v>
      </c>
      <c r="M1447" t="s">
        <v>54</v>
      </c>
      <c r="N1447" t="s">
        <v>37</v>
      </c>
      <c r="O1447">
        <f t="shared" si="200"/>
        <v>18352.3</v>
      </c>
      <c r="P1447">
        <f t="shared" si="201"/>
        <v>15782.977999999999</v>
      </c>
      <c r="Q1447">
        <f t="shared" si="202"/>
        <v>1954015.6870999979</v>
      </c>
      <c r="T1447">
        <f t="shared" si="203"/>
        <v>7014.593770491806</v>
      </c>
      <c r="U1447">
        <f t="shared" si="204"/>
        <v>2569.3220000000001</v>
      </c>
      <c r="V1447" s="4">
        <f t="shared" si="205"/>
        <v>3.8142358178538936E-3</v>
      </c>
      <c r="W1447">
        <f t="shared" si="206"/>
        <v>0</v>
      </c>
      <c r="X1447">
        <f t="shared" si="207"/>
        <v>1</v>
      </c>
      <c r="Y1447">
        <f t="shared" si="208"/>
        <v>0</v>
      </c>
    </row>
    <row r="1448" spans="1:25" x14ac:dyDescent="0.25">
      <c r="A1448" t="s">
        <v>1509</v>
      </c>
      <c r="B1448" s="1">
        <v>45831</v>
      </c>
      <c r="C1448" t="s">
        <v>48</v>
      </c>
      <c r="D1448" t="s">
        <v>25</v>
      </c>
      <c r="E1448" t="s">
        <v>49</v>
      </c>
      <c r="F1448" t="s">
        <v>53</v>
      </c>
      <c r="G1448">
        <v>2</v>
      </c>
      <c r="H1448">
        <v>3834.33</v>
      </c>
      <c r="I1448">
        <v>0.05</v>
      </c>
      <c r="J1448">
        <v>7285.23</v>
      </c>
      <c r="K1448" t="s">
        <v>46</v>
      </c>
      <c r="L1448" t="s">
        <v>20</v>
      </c>
      <c r="M1448" t="s">
        <v>21</v>
      </c>
      <c r="N1448" t="s">
        <v>22</v>
      </c>
      <c r="O1448">
        <f t="shared" si="200"/>
        <v>7668.66</v>
      </c>
      <c r="P1448">
        <f t="shared" si="201"/>
        <v>7285.2269999999999</v>
      </c>
      <c r="Q1448">
        <f t="shared" si="202"/>
        <v>1954015.6870999979</v>
      </c>
      <c r="T1448">
        <f t="shared" si="203"/>
        <v>6400.6183730158691</v>
      </c>
      <c r="U1448">
        <f t="shared" si="204"/>
        <v>383.43299999999999</v>
      </c>
      <c r="V1448" s="4">
        <f t="shared" si="205"/>
        <v>1.3040087838031677E-3</v>
      </c>
      <c r="W1448">
        <f t="shared" si="206"/>
        <v>1</v>
      </c>
      <c r="X1448">
        <f t="shared" si="207"/>
        <v>0</v>
      </c>
      <c r="Y1448">
        <f t="shared" si="208"/>
        <v>0</v>
      </c>
    </row>
    <row r="1449" spans="1:25" x14ac:dyDescent="0.25">
      <c r="A1449" t="s">
        <v>1510</v>
      </c>
      <c r="B1449" s="1">
        <v>45795</v>
      </c>
      <c r="C1449" t="s">
        <v>24</v>
      </c>
      <c r="D1449" t="s">
        <v>43</v>
      </c>
      <c r="E1449" t="s">
        <v>61</v>
      </c>
      <c r="F1449" t="s">
        <v>62</v>
      </c>
      <c r="G1449">
        <v>2</v>
      </c>
      <c r="H1449">
        <v>1053.02</v>
      </c>
      <c r="I1449">
        <v>0.14000000000000001</v>
      </c>
      <c r="J1449">
        <v>1811.19</v>
      </c>
      <c r="K1449" t="s">
        <v>46</v>
      </c>
      <c r="L1449" t="s">
        <v>20</v>
      </c>
      <c r="M1449" t="s">
        <v>30</v>
      </c>
      <c r="N1449" t="s">
        <v>22</v>
      </c>
      <c r="O1449">
        <f t="shared" si="200"/>
        <v>2106.04</v>
      </c>
      <c r="P1449">
        <f t="shared" si="201"/>
        <v>1811.1943999999999</v>
      </c>
      <c r="Q1449">
        <f t="shared" si="202"/>
        <v>1802015.0199999986</v>
      </c>
      <c r="T1449">
        <f t="shared" si="203"/>
        <v>6400.6183730158691</v>
      </c>
      <c r="U1449">
        <f t="shared" si="204"/>
        <v>294.8456000000001</v>
      </c>
      <c r="V1449" s="4">
        <f t="shared" si="205"/>
        <v>1.329509411027331E-2</v>
      </c>
      <c r="W1449">
        <f t="shared" si="206"/>
        <v>1</v>
      </c>
      <c r="X1449">
        <f t="shared" si="207"/>
        <v>0</v>
      </c>
      <c r="Y1449">
        <f t="shared" si="208"/>
        <v>0</v>
      </c>
    </row>
    <row r="1450" spans="1:25" x14ac:dyDescent="0.25">
      <c r="A1450" t="s">
        <v>1511</v>
      </c>
      <c r="B1450" s="1">
        <v>45754</v>
      </c>
      <c r="C1450" t="s">
        <v>52</v>
      </c>
      <c r="D1450" t="s">
        <v>16</v>
      </c>
      <c r="E1450" t="s">
        <v>27</v>
      </c>
      <c r="F1450" t="s">
        <v>28</v>
      </c>
      <c r="G1450">
        <v>2</v>
      </c>
      <c r="H1450">
        <v>4308.32</v>
      </c>
      <c r="I1450">
        <v>7.0000000000000007E-2</v>
      </c>
      <c r="J1450">
        <v>8013.48</v>
      </c>
      <c r="K1450" t="s">
        <v>58</v>
      </c>
      <c r="L1450" t="s">
        <v>20</v>
      </c>
      <c r="M1450" t="s">
        <v>30</v>
      </c>
      <c r="N1450" t="s">
        <v>22</v>
      </c>
      <c r="O1450">
        <f t="shared" si="200"/>
        <v>8616.64</v>
      </c>
      <c r="P1450">
        <f t="shared" si="201"/>
        <v>8013.4751999999989</v>
      </c>
      <c r="Q1450">
        <f t="shared" si="202"/>
        <v>1975775.7839999988</v>
      </c>
      <c r="T1450">
        <f t="shared" si="203"/>
        <v>6400.6183730158691</v>
      </c>
      <c r="U1450">
        <f t="shared" si="204"/>
        <v>603.16480000000047</v>
      </c>
      <c r="V1450" s="4">
        <f t="shared" si="205"/>
        <v>1.624763248783749E-3</v>
      </c>
      <c r="W1450">
        <f t="shared" si="206"/>
        <v>1</v>
      </c>
      <c r="X1450">
        <f t="shared" si="207"/>
        <v>0</v>
      </c>
      <c r="Y1450">
        <f t="shared" si="208"/>
        <v>0</v>
      </c>
    </row>
    <row r="1451" spans="1:25" x14ac:dyDescent="0.25">
      <c r="A1451" t="s">
        <v>1512</v>
      </c>
      <c r="B1451" s="1">
        <v>45683</v>
      </c>
      <c r="C1451" t="s">
        <v>24</v>
      </c>
      <c r="D1451" t="s">
        <v>39</v>
      </c>
      <c r="E1451" t="s">
        <v>61</v>
      </c>
      <c r="F1451" t="s">
        <v>92</v>
      </c>
      <c r="G1451">
        <v>4</v>
      </c>
      <c r="H1451">
        <v>4077.28</v>
      </c>
      <c r="I1451">
        <v>0.09</v>
      </c>
      <c r="J1451">
        <v>14841.3</v>
      </c>
      <c r="K1451" t="s">
        <v>58</v>
      </c>
      <c r="L1451" t="s">
        <v>29</v>
      </c>
      <c r="M1451" t="s">
        <v>21</v>
      </c>
      <c r="N1451" t="s">
        <v>37</v>
      </c>
      <c r="O1451">
        <f t="shared" si="200"/>
        <v>16309.12</v>
      </c>
      <c r="P1451">
        <f t="shared" si="201"/>
        <v>14841.299200000001</v>
      </c>
      <c r="Q1451">
        <f t="shared" si="202"/>
        <v>1802015.0199999986</v>
      </c>
      <c r="T1451">
        <f t="shared" si="203"/>
        <v>7014.593770491806</v>
      </c>
      <c r="U1451">
        <f t="shared" si="204"/>
        <v>1467.8207999999995</v>
      </c>
      <c r="V1451" s="4">
        <f t="shared" si="205"/>
        <v>2.2073539222226581E-3</v>
      </c>
      <c r="W1451">
        <f t="shared" si="206"/>
        <v>0</v>
      </c>
      <c r="X1451">
        <f t="shared" si="207"/>
        <v>1</v>
      </c>
      <c r="Y1451">
        <f t="shared" si="208"/>
        <v>0</v>
      </c>
    </row>
    <row r="1452" spans="1:25" x14ac:dyDescent="0.25">
      <c r="A1452" t="s">
        <v>1513</v>
      </c>
      <c r="B1452" s="1">
        <v>45665</v>
      </c>
      <c r="C1452" t="s">
        <v>15</v>
      </c>
      <c r="D1452" t="s">
        <v>43</v>
      </c>
      <c r="E1452" t="s">
        <v>99</v>
      </c>
      <c r="F1452" t="s">
        <v>111</v>
      </c>
      <c r="G1452">
        <v>5</v>
      </c>
      <c r="H1452">
        <v>2648.24</v>
      </c>
      <c r="I1452">
        <v>7.0000000000000007E-2</v>
      </c>
      <c r="J1452">
        <v>12314.32</v>
      </c>
      <c r="K1452" t="s">
        <v>33</v>
      </c>
      <c r="L1452" t="s">
        <v>20</v>
      </c>
      <c r="M1452" t="s">
        <v>21</v>
      </c>
      <c r="N1452" t="s">
        <v>22</v>
      </c>
      <c r="O1452">
        <f t="shared" si="200"/>
        <v>13241.199999999999</v>
      </c>
      <c r="P1452">
        <f t="shared" si="201"/>
        <v>12314.315999999999</v>
      </c>
      <c r="Q1452">
        <f t="shared" si="202"/>
        <v>2189601.9989000014</v>
      </c>
      <c r="T1452">
        <f t="shared" si="203"/>
        <v>6400.6183730158691</v>
      </c>
      <c r="U1452">
        <f t="shared" si="204"/>
        <v>926.88400000000001</v>
      </c>
      <c r="V1452" s="4">
        <f t="shared" si="205"/>
        <v>2.643264960879679E-3</v>
      </c>
      <c r="W1452">
        <f t="shared" si="206"/>
        <v>1</v>
      </c>
      <c r="X1452">
        <f t="shared" si="207"/>
        <v>0</v>
      </c>
      <c r="Y1452">
        <f t="shared" si="208"/>
        <v>0</v>
      </c>
    </row>
    <row r="1453" spans="1:25" x14ac:dyDescent="0.25">
      <c r="A1453" t="s">
        <v>1514</v>
      </c>
      <c r="B1453" s="1">
        <v>45782</v>
      </c>
      <c r="C1453" t="s">
        <v>48</v>
      </c>
      <c r="D1453" t="s">
        <v>16</v>
      </c>
      <c r="E1453" t="s">
        <v>17</v>
      </c>
      <c r="F1453" t="s">
        <v>40</v>
      </c>
      <c r="G1453">
        <v>5</v>
      </c>
      <c r="H1453">
        <v>1572.79</v>
      </c>
      <c r="I1453">
        <v>0.24</v>
      </c>
      <c r="J1453">
        <v>5976.6</v>
      </c>
      <c r="K1453" t="s">
        <v>46</v>
      </c>
      <c r="L1453" t="s">
        <v>34</v>
      </c>
      <c r="M1453" t="s">
        <v>30</v>
      </c>
      <c r="N1453" t="s">
        <v>59</v>
      </c>
      <c r="O1453">
        <f t="shared" si="200"/>
        <v>7863.95</v>
      </c>
      <c r="P1453">
        <f t="shared" si="201"/>
        <v>5976.6019999999999</v>
      </c>
      <c r="Q1453">
        <f t="shared" si="202"/>
        <v>2058812.7634000003</v>
      </c>
      <c r="T1453">
        <f t="shared" si="203"/>
        <v>6557.4564173228364</v>
      </c>
      <c r="U1453">
        <f t="shared" si="204"/>
        <v>1887.348</v>
      </c>
      <c r="V1453" s="4">
        <f t="shared" si="205"/>
        <v>1.525950699076164E-2</v>
      </c>
      <c r="W1453">
        <f t="shared" si="206"/>
        <v>0</v>
      </c>
      <c r="X1453">
        <f t="shared" si="207"/>
        <v>0</v>
      </c>
      <c r="Y1453">
        <f t="shared" si="208"/>
        <v>0</v>
      </c>
    </row>
    <row r="1454" spans="1:25" x14ac:dyDescent="0.25">
      <c r="A1454" t="s">
        <v>1515</v>
      </c>
      <c r="B1454" s="1">
        <v>45778</v>
      </c>
      <c r="C1454" t="s">
        <v>24</v>
      </c>
      <c r="D1454" t="s">
        <v>25</v>
      </c>
      <c r="E1454" t="s">
        <v>99</v>
      </c>
      <c r="F1454" t="s">
        <v>111</v>
      </c>
      <c r="G1454">
        <v>2</v>
      </c>
      <c r="H1454">
        <v>4237.99</v>
      </c>
      <c r="I1454">
        <v>0.05</v>
      </c>
      <c r="J1454">
        <v>8052.18</v>
      </c>
      <c r="K1454" t="s">
        <v>19</v>
      </c>
      <c r="L1454" t="s">
        <v>29</v>
      </c>
      <c r="M1454" t="s">
        <v>54</v>
      </c>
      <c r="N1454" t="s">
        <v>37</v>
      </c>
      <c r="O1454">
        <f t="shared" si="200"/>
        <v>8475.98</v>
      </c>
      <c r="P1454">
        <f t="shared" si="201"/>
        <v>8052.1809999999996</v>
      </c>
      <c r="Q1454">
        <f t="shared" si="202"/>
        <v>2189601.9989000014</v>
      </c>
      <c r="T1454">
        <f t="shared" si="203"/>
        <v>7014.593770491806</v>
      </c>
      <c r="U1454">
        <f t="shared" si="204"/>
        <v>423.79899999999998</v>
      </c>
      <c r="V1454" s="4">
        <f t="shared" si="205"/>
        <v>1.1798045771698378E-3</v>
      </c>
      <c r="W1454">
        <f t="shared" si="206"/>
        <v>0</v>
      </c>
      <c r="X1454">
        <f t="shared" si="207"/>
        <v>1</v>
      </c>
      <c r="Y1454">
        <f t="shared" si="208"/>
        <v>0</v>
      </c>
    </row>
    <row r="1455" spans="1:25" x14ac:dyDescent="0.25">
      <c r="A1455" t="s">
        <v>1516</v>
      </c>
      <c r="B1455" s="1">
        <v>45815</v>
      </c>
      <c r="C1455" t="s">
        <v>48</v>
      </c>
      <c r="D1455" t="s">
        <v>25</v>
      </c>
      <c r="E1455" t="s">
        <v>17</v>
      </c>
      <c r="F1455" t="s">
        <v>32</v>
      </c>
      <c r="G1455">
        <v>5</v>
      </c>
      <c r="H1455">
        <v>1722.94</v>
      </c>
      <c r="I1455">
        <v>0.02</v>
      </c>
      <c r="J1455">
        <v>8442.41</v>
      </c>
      <c r="K1455" t="s">
        <v>41</v>
      </c>
      <c r="L1455" t="s">
        <v>34</v>
      </c>
      <c r="M1455" t="s">
        <v>54</v>
      </c>
      <c r="N1455" t="s">
        <v>37</v>
      </c>
      <c r="O1455">
        <f t="shared" si="200"/>
        <v>8614.7000000000007</v>
      </c>
      <c r="P1455">
        <f t="shared" si="201"/>
        <v>8442.4060000000009</v>
      </c>
      <c r="Q1455">
        <f t="shared" si="202"/>
        <v>2058812.7634000003</v>
      </c>
      <c r="T1455">
        <f t="shared" si="203"/>
        <v>6557.4564173228364</v>
      </c>
      <c r="U1455">
        <f t="shared" si="204"/>
        <v>172.29399999999987</v>
      </c>
      <c r="V1455" s="4">
        <f t="shared" si="205"/>
        <v>1.1608065283759156E-3</v>
      </c>
      <c r="W1455">
        <f t="shared" si="206"/>
        <v>0</v>
      </c>
      <c r="X1455">
        <f t="shared" si="207"/>
        <v>1</v>
      </c>
      <c r="Y1455">
        <f t="shared" si="208"/>
        <v>0</v>
      </c>
    </row>
    <row r="1456" spans="1:25" x14ac:dyDescent="0.25">
      <c r="A1456" t="s">
        <v>1517</v>
      </c>
      <c r="B1456" s="1">
        <v>45706</v>
      </c>
      <c r="C1456" t="s">
        <v>24</v>
      </c>
      <c r="D1456" t="s">
        <v>39</v>
      </c>
      <c r="E1456" t="s">
        <v>17</v>
      </c>
      <c r="F1456" t="s">
        <v>32</v>
      </c>
      <c r="G1456">
        <v>4</v>
      </c>
      <c r="H1456">
        <v>854.83</v>
      </c>
      <c r="I1456">
        <v>0.12</v>
      </c>
      <c r="J1456">
        <v>3009</v>
      </c>
      <c r="K1456" t="s">
        <v>41</v>
      </c>
      <c r="L1456" t="s">
        <v>34</v>
      </c>
      <c r="M1456" t="s">
        <v>54</v>
      </c>
      <c r="N1456" t="s">
        <v>37</v>
      </c>
      <c r="O1456">
        <f t="shared" si="200"/>
        <v>3419.32</v>
      </c>
      <c r="P1456">
        <f t="shared" si="201"/>
        <v>3009.0016000000001</v>
      </c>
      <c r="Q1456">
        <f t="shared" si="202"/>
        <v>2058812.7634000003</v>
      </c>
      <c r="T1456">
        <f t="shared" si="203"/>
        <v>6557.4564173228364</v>
      </c>
      <c r="U1456">
        <f t="shared" si="204"/>
        <v>410.31840000000011</v>
      </c>
      <c r="V1456" s="4">
        <f t="shared" si="205"/>
        <v>1.403787887650176E-2</v>
      </c>
      <c r="W1456">
        <f t="shared" si="206"/>
        <v>0</v>
      </c>
      <c r="X1456">
        <f t="shared" si="207"/>
        <v>1</v>
      </c>
      <c r="Y1456">
        <f t="shared" si="208"/>
        <v>0</v>
      </c>
    </row>
    <row r="1457" spans="1:25" x14ac:dyDescent="0.25">
      <c r="A1457" t="s">
        <v>1518</v>
      </c>
      <c r="B1457" s="1">
        <v>45797</v>
      </c>
      <c r="C1457" t="s">
        <v>52</v>
      </c>
      <c r="D1457" t="s">
        <v>39</v>
      </c>
      <c r="E1457" t="s">
        <v>17</v>
      </c>
      <c r="F1457" t="s">
        <v>32</v>
      </c>
      <c r="G1457">
        <v>4</v>
      </c>
      <c r="H1457">
        <v>2983.27</v>
      </c>
      <c r="I1457">
        <v>0.1</v>
      </c>
      <c r="J1457">
        <v>10739.77</v>
      </c>
      <c r="K1457" t="s">
        <v>41</v>
      </c>
      <c r="L1457" t="s">
        <v>34</v>
      </c>
      <c r="M1457" t="s">
        <v>54</v>
      </c>
      <c r="N1457" t="s">
        <v>22</v>
      </c>
      <c r="O1457">
        <f t="shared" si="200"/>
        <v>11933.08</v>
      </c>
      <c r="P1457">
        <f t="shared" si="201"/>
        <v>10739.772000000001</v>
      </c>
      <c r="Q1457">
        <f t="shared" si="202"/>
        <v>2058812.7634000003</v>
      </c>
      <c r="T1457">
        <f t="shared" si="203"/>
        <v>6557.4564173228364</v>
      </c>
      <c r="U1457">
        <f t="shared" si="204"/>
        <v>1193.3079999999991</v>
      </c>
      <c r="V1457" s="4">
        <f t="shared" si="205"/>
        <v>3.3520264676009884E-3</v>
      </c>
      <c r="W1457">
        <f t="shared" si="206"/>
        <v>1</v>
      </c>
      <c r="X1457">
        <f t="shared" si="207"/>
        <v>0</v>
      </c>
      <c r="Y1457">
        <f t="shared" si="208"/>
        <v>0</v>
      </c>
    </row>
    <row r="1458" spans="1:25" x14ac:dyDescent="0.25">
      <c r="A1458" t="s">
        <v>1519</v>
      </c>
      <c r="B1458" s="1">
        <v>45690</v>
      </c>
      <c r="C1458" t="s">
        <v>52</v>
      </c>
      <c r="D1458" t="s">
        <v>16</v>
      </c>
      <c r="E1458" t="s">
        <v>61</v>
      </c>
      <c r="F1458" t="s">
        <v>66</v>
      </c>
      <c r="G1458">
        <v>5</v>
      </c>
      <c r="H1458">
        <v>1946.55</v>
      </c>
      <c r="I1458">
        <v>0.02</v>
      </c>
      <c r="J1458">
        <v>9538.09</v>
      </c>
      <c r="K1458" t="s">
        <v>33</v>
      </c>
      <c r="L1458" t="s">
        <v>34</v>
      </c>
      <c r="M1458" t="s">
        <v>54</v>
      </c>
      <c r="N1458" t="s">
        <v>88</v>
      </c>
      <c r="O1458">
        <f t="shared" si="200"/>
        <v>9732.75</v>
      </c>
      <c r="P1458">
        <f t="shared" si="201"/>
        <v>9538.0949999999993</v>
      </c>
      <c r="Q1458">
        <f t="shared" si="202"/>
        <v>1802015.0199999986</v>
      </c>
      <c r="T1458">
        <f t="shared" si="203"/>
        <v>6557.4564173228364</v>
      </c>
      <c r="U1458">
        <f t="shared" si="204"/>
        <v>194.65500000000065</v>
      </c>
      <c r="V1458" s="4">
        <f t="shared" si="205"/>
        <v>1.0274588374303256E-3</v>
      </c>
      <c r="W1458">
        <f t="shared" si="206"/>
        <v>0</v>
      </c>
      <c r="X1458">
        <f t="shared" si="207"/>
        <v>0</v>
      </c>
      <c r="Y1458">
        <f t="shared" si="208"/>
        <v>1</v>
      </c>
    </row>
    <row r="1459" spans="1:25" x14ac:dyDescent="0.25">
      <c r="A1459" t="s">
        <v>1520</v>
      </c>
      <c r="B1459" s="1">
        <v>45720</v>
      </c>
      <c r="C1459" t="s">
        <v>36</v>
      </c>
      <c r="D1459" t="s">
        <v>43</v>
      </c>
      <c r="E1459" t="s">
        <v>17</v>
      </c>
      <c r="F1459" t="s">
        <v>44</v>
      </c>
      <c r="G1459">
        <v>1</v>
      </c>
      <c r="H1459">
        <v>4678.43</v>
      </c>
      <c r="I1459">
        <v>0.2</v>
      </c>
      <c r="J1459">
        <v>3742.74</v>
      </c>
      <c r="K1459" t="s">
        <v>41</v>
      </c>
      <c r="L1459" t="s">
        <v>34</v>
      </c>
      <c r="M1459" t="s">
        <v>21</v>
      </c>
      <c r="N1459" t="s">
        <v>59</v>
      </c>
      <c r="O1459">
        <f t="shared" si="200"/>
        <v>4678.43</v>
      </c>
      <c r="P1459">
        <f t="shared" si="201"/>
        <v>3742.7440000000006</v>
      </c>
      <c r="Q1459">
        <f t="shared" si="202"/>
        <v>2058812.7634000003</v>
      </c>
      <c r="T1459">
        <f t="shared" si="203"/>
        <v>6557.4564173228364</v>
      </c>
      <c r="U1459">
        <f t="shared" si="204"/>
        <v>935.68599999999969</v>
      </c>
      <c r="V1459" s="4">
        <f t="shared" si="205"/>
        <v>4.2749383874504908E-3</v>
      </c>
      <c r="W1459">
        <f t="shared" si="206"/>
        <v>0</v>
      </c>
      <c r="X1459">
        <f t="shared" si="207"/>
        <v>0</v>
      </c>
      <c r="Y1459">
        <f t="shared" si="208"/>
        <v>0</v>
      </c>
    </row>
    <row r="1460" spans="1:25" x14ac:dyDescent="0.25">
      <c r="A1460" t="s">
        <v>1521</v>
      </c>
      <c r="B1460" s="1">
        <v>45766</v>
      </c>
      <c r="C1460" t="s">
        <v>52</v>
      </c>
      <c r="D1460" t="s">
        <v>39</v>
      </c>
      <c r="E1460" t="s">
        <v>17</v>
      </c>
      <c r="F1460" t="s">
        <v>40</v>
      </c>
      <c r="G1460">
        <v>3</v>
      </c>
      <c r="H1460">
        <v>4920.1400000000003</v>
      </c>
      <c r="I1460">
        <v>0.09</v>
      </c>
      <c r="J1460">
        <v>13431.98</v>
      </c>
      <c r="K1460" t="s">
        <v>58</v>
      </c>
      <c r="L1460" t="s">
        <v>20</v>
      </c>
      <c r="M1460" t="s">
        <v>21</v>
      </c>
      <c r="N1460" t="s">
        <v>22</v>
      </c>
      <c r="O1460">
        <f t="shared" si="200"/>
        <v>14760.420000000002</v>
      </c>
      <c r="P1460">
        <f t="shared" si="201"/>
        <v>13431.982200000002</v>
      </c>
      <c r="Q1460">
        <f t="shared" si="202"/>
        <v>2058812.7634000003</v>
      </c>
      <c r="T1460">
        <f t="shared" si="203"/>
        <v>6400.6183730158691</v>
      </c>
      <c r="U1460">
        <f t="shared" si="204"/>
        <v>1328.4377999999997</v>
      </c>
      <c r="V1460" s="4">
        <f t="shared" si="205"/>
        <v>1.8292162418142572E-3</v>
      </c>
      <c r="W1460">
        <f t="shared" si="206"/>
        <v>1</v>
      </c>
      <c r="X1460">
        <f t="shared" si="207"/>
        <v>0</v>
      </c>
      <c r="Y1460">
        <f t="shared" si="208"/>
        <v>0</v>
      </c>
    </row>
    <row r="1461" spans="1:25" x14ac:dyDescent="0.25">
      <c r="A1461" t="s">
        <v>1522</v>
      </c>
      <c r="B1461" s="1">
        <v>45662</v>
      </c>
      <c r="C1461" t="s">
        <v>52</v>
      </c>
      <c r="D1461" t="s">
        <v>16</v>
      </c>
      <c r="E1461" t="s">
        <v>17</v>
      </c>
      <c r="F1461" t="s">
        <v>18</v>
      </c>
      <c r="G1461">
        <v>1</v>
      </c>
      <c r="H1461">
        <v>290.82</v>
      </c>
      <c r="I1461">
        <v>0.15</v>
      </c>
      <c r="J1461">
        <v>247.2</v>
      </c>
      <c r="K1461" t="s">
        <v>46</v>
      </c>
      <c r="L1461" t="s">
        <v>34</v>
      </c>
      <c r="M1461" t="s">
        <v>54</v>
      </c>
      <c r="N1461" t="s">
        <v>88</v>
      </c>
      <c r="O1461">
        <f t="shared" si="200"/>
        <v>290.82</v>
      </c>
      <c r="P1461">
        <f t="shared" si="201"/>
        <v>247.19699999999997</v>
      </c>
      <c r="Q1461">
        <f t="shared" si="202"/>
        <v>2058812.7634000003</v>
      </c>
      <c r="T1461">
        <f t="shared" si="203"/>
        <v>6557.4564173228364</v>
      </c>
      <c r="U1461">
        <f t="shared" si="204"/>
        <v>43.623000000000019</v>
      </c>
      <c r="V1461" s="4">
        <f t="shared" si="205"/>
        <v>5.1578295853105013E-2</v>
      </c>
      <c r="W1461">
        <f t="shared" si="206"/>
        <v>0</v>
      </c>
      <c r="X1461">
        <f t="shared" si="207"/>
        <v>0</v>
      </c>
      <c r="Y1461">
        <f t="shared" si="208"/>
        <v>1</v>
      </c>
    </row>
    <row r="1462" spans="1:25" x14ac:dyDescent="0.25">
      <c r="A1462" t="s">
        <v>1523</v>
      </c>
      <c r="B1462" s="1">
        <v>45767</v>
      </c>
      <c r="C1462" t="s">
        <v>48</v>
      </c>
      <c r="D1462" t="s">
        <v>16</v>
      </c>
      <c r="E1462" t="s">
        <v>61</v>
      </c>
      <c r="F1462" t="s">
        <v>75</v>
      </c>
      <c r="G1462">
        <v>3</v>
      </c>
      <c r="H1462">
        <v>3007.51</v>
      </c>
      <c r="I1462">
        <v>0.15</v>
      </c>
      <c r="J1462">
        <v>7669.15</v>
      </c>
      <c r="K1462" t="s">
        <v>41</v>
      </c>
      <c r="L1462" t="s">
        <v>20</v>
      </c>
      <c r="M1462" t="s">
        <v>21</v>
      </c>
      <c r="N1462" t="s">
        <v>88</v>
      </c>
      <c r="O1462">
        <f t="shared" si="200"/>
        <v>9022.5300000000007</v>
      </c>
      <c r="P1462">
        <f t="shared" si="201"/>
        <v>7669.1505000000006</v>
      </c>
      <c r="Q1462">
        <f t="shared" si="202"/>
        <v>1802015.0199999986</v>
      </c>
      <c r="T1462">
        <f t="shared" si="203"/>
        <v>6400.6183730158691</v>
      </c>
      <c r="U1462">
        <f t="shared" si="204"/>
        <v>1353.3795</v>
      </c>
      <c r="V1462" s="4">
        <f t="shared" si="205"/>
        <v>4.987514588480171E-3</v>
      </c>
      <c r="W1462">
        <f t="shared" si="206"/>
        <v>0</v>
      </c>
      <c r="X1462">
        <f t="shared" si="207"/>
        <v>0</v>
      </c>
      <c r="Y1462">
        <f t="shared" si="208"/>
        <v>1</v>
      </c>
    </row>
    <row r="1463" spans="1:25" x14ac:dyDescent="0.25">
      <c r="A1463" t="s">
        <v>1524</v>
      </c>
      <c r="B1463" s="1">
        <v>45739</v>
      </c>
      <c r="C1463" t="s">
        <v>24</v>
      </c>
      <c r="D1463" t="s">
        <v>16</v>
      </c>
      <c r="E1463" t="s">
        <v>99</v>
      </c>
      <c r="F1463" t="s">
        <v>100</v>
      </c>
      <c r="G1463">
        <v>3</v>
      </c>
      <c r="H1463">
        <v>871.23</v>
      </c>
      <c r="I1463">
        <v>0.19</v>
      </c>
      <c r="J1463">
        <v>2117.09</v>
      </c>
      <c r="K1463" t="s">
        <v>41</v>
      </c>
      <c r="L1463" t="s">
        <v>29</v>
      </c>
      <c r="M1463" t="s">
        <v>21</v>
      </c>
      <c r="N1463" t="s">
        <v>22</v>
      </c>
      <c r="O1463">
        <f t="shared" si="200"/>
        <v>2613.69</v>
      </c>
      <c r="P1463">
        <f t="shared" si="201"/>
        <v>2117.0889000000002</v>
      </c>
      <c r="Q1463">
        <f t="shared" si="202"/>
        <v>2189601.9989000014</v>
      </c>
      <c r="T1463">
        <f t="shared" si="203"/>
        <v>7014.593770491806</v>
      </c>
      <c r="U1463">
        <f t="shared" si="204"/>
        <v>496.60109999999986</v>
      </c>
      <c r="V1463" s="4">
        <f t="shared" si="205"/>
        <v>2.1808248108995329E-2</v>
      </c>
      <c r="W1463">
        <f t="shared" si="206"/>
        <v>1</v>
      </c>
      <c r="X1463">
        <f t="shared" si="207"/>
        <v>0</v>
      </c>
      <c r="Y1463">
        <f t="shared" si="208"/>
        <v>0</v>
      </c>
    </row>
    <row r="1464" spans="1:25" x14ac:dyDescent="0.25">
      <c r="A1464" t="s">
        <v>1525</v>
      </c>
      <c r="B1464" s="1">
        <v>45678</v>
      </c>
      <c r="C1464" t="s">
        <v>24</v>
      </c>
      <c r="D1464" t="s">
        <v>39</v>
      </c>
      <c r="E1464" t="s">
        <v>61</v>
      </c>
      <c r="F1464" t="s">
        <v>66</v>
      </c>
      <c r="G1464">
        <v>2</v>
      </c>
      <c r="H1464">
        <v>3505.05</v>
      </c>
      <c r="I1464">
        <v>0.2</v>
      </c>
      <c r="J1464">
        <v>5608.08</v>
      </c>
      <c r="K1464" t="s">
        <v>41</v>
      </c>
      <c r="L1464" t="s">
        <v>34</v>
      </c>
      <c r="M1464" t="s">
        <v>30</v>
      </c>
      <c r="N1464" t="s">
        <v>22</v>
      </c>
      <c r="O1464">
        <f t="shared" si="200"/>
        <v>7010.1</v>
      </c>
      <c r="P1464">
        <f t="shared" si="201"/>
        <v>5608.0800000000008</v>
      </c>
      <c r="Q1464">
        <f t="shared" si="202"/>
        <v>1802015.0199999986</v>
      </c>
      <c r="T1464">
        <f t="shared" si="203"/>
        <v>6557.4564173228364</v>
      </c>
      <c r="U1464">
        <f t="shared" si="204"/>
        <v>1402.0199999999995</v>
      </c>
      <c r="V1464" s="4">
        <f t="shared" si="205"/>
        <v>5.7060526953966427E-3</v>
      </c>
      <c r="W1464">
        <f t="shared" si="206"/>
        <v>1</v>
      </c>
      <c r="X1464">
        <f t="shared" si="207"/>
        <v>0</v>
      </c>
      <c r="Y1464">
        <f t="shared" si="208"/>
        <v>0</v>
      </c>
    </row>
    <row r="1465" spans="1:25" x14ac:dyDescent="0.25">
      <c r="A1465" t="s">
        <v>1526</v>
      </c>
      <c r="B1465" s="1">
        <v>45703</v>
      </c>
      <c r="C1465" t="s">
        <v>52</v>
      </c>
      <c r="D1465" t="s">
        <v>43</v>
      </c>
      <c r="E1465" t="s">
        <v>49</v>
      </c>
      <c r="F1465" t="s">
        <v>50</v>
      </c>
      <c r="G1465">
        <v>3</v>
      </c>
      <c r="H1465">
        <v>1131.68</v>
      </c>
      <c r="I1465">
        <v>0.12</v>
      </c>
      <c r="J1465">
        <v>2987.64</v>
      </c>
      <c r="K1465" t="s">
        <v>46</v>
      </c>
      <c r="L1465" t="s">
        <v>29</v>
      </c>
      <c r="M1465" t="s">
        <v>21</v>
      </c>
      <c r="N1465" t="s">
        <v>22</v>
      </c>
      <c r="O1465">
        <f t="shared" si="200"/>
        <v>3395.04</v>
      </c>
      <c r="P1465">
        <f t="shared" si="201"/>
        <v>2987.6352000000002</v>
      </c>
      <c r="Q1465">
        <f t="shared" si="202"/>
        <v>1954015.6870999979</v>
      </c>
      <c r="T1465">
        <f t="shared" si="203"/>
        <v>7014.593770491806</v>
      </c>
      <c r="U1465">
        <f t="shared" si="204"/>
        <v>407.4047999999998</v>
      </c>
      <c r="V1465" s="4">
        <f t="shared" si="205"/>
        <v>1.0603704227343417E-2</v>
      </c>
      <c r="W1465">
        <f t="shared" si="206"/>
        <v>1</v>
      </c>
      <c r="X1465">
        <f t="shared" si="207"/>
        <v>0</v>
      </c>
      <c r="Y1465">
        <f t="shared" si="208"/>
        <v>0</v>
      </c>
    </row>
    <row r="1466" spans="1:25" x14ac:dyDescent="0.25">
      <c r="A1466" t="s">
        <v>1527</v>
      </c>
      <c r="B1466" s="1">
        <v>45823</v>
      </c>
      <c r="C1466" t="s">
        <v>52</v>
      </c>
      <c r="D1466" t="s">
        <v>39</v>
      </c>
      <c r="E1466" t="s">
        <v>17</v>
      </c>
      <c r="F1466" t="s">
        <v>18</v>
      </c>
      <c r="G1466">
        <v>2</v>
      </c>
      <c r="H1466">
        <v>831.7</v>
      </c>
      <c r="I1466">
        <v>0.02</v>
      </c>
      <c r="J1466">
        <v>1630.13</v>
      </c>
      <c r="K1466" t="s">
        <v>58</v>
      </c>
      <c r="L1466" t="s">
        <v>34</v>
      </c>
      <c r="M1466" t="s">
        <v>30</v>
      </c>
      <c r="N1466" t="s">
        <v>22</v>
      </c>
      <c r="O1466">
        <f t="shared" si="200"/>
        <v>1663.4</v>
      </c>
      <c r="P1466">
        <f t="shared" si="201"/>
        <v>1630.1320000000001</v>
      </c>
      <c r="Q1466">
        <f t="shared" si="202"/>
        <v>2058812.7634000003</v>
      </c>
      <c r="T1466">
        <f t="shared" si="203"/>
        <v>6557.4564173228364</v>
      </c>
      <c r="U1466">
        <f t="shared" si="204"/>
        <v>33.268000000000029</v>
      </c>
      <c r="V1466" s="4">
        <f t="shared" si="205"/>
        <v>2.4047132379463746E-3</v>
      </c>
      <c r="W1466">
        <f t="shared" si="206"/>
        <v>1</v>
      </c>
      <c r="X1466">
        <f t="shared" si="207"/>
        <v>0</v>
      </c>
      <c r="Y1466">
        <f t="shared" si="208"/>
        <v>0</v>
      </c>
    </row>
    <row r="1467" spans="1:25" x14ac:dyDescent="0.25">
      <c r="A1467" t="s">
        <v>1528</v>
      </c>
      <c r="B1467" s="1">
        <v>45837</v>
      </c>
      <c r="C1467" t="s">
        <v>48</v>
      </c>
      <c r="D1467" t="s">
        <v>43</v>
      </c>
      <c r="E1467" t="s">
        <v>49</v>
      </c>
      <c r="F1467" t="s">
        <v>50</v>
      </c>
      <c r="G1467">
        <v>5</v>
      </c>
      <c r="H1467">
        <v>3673.96</v>
      </c>
      <c r="I1467">
        <v>0.08</v>
      </c>
      <c r="J1467">
        <v>16900.22</v>
      </c>
      <c r="K1467" t="s">
        <v>58</v>
      </c>
      <c r="L1467" t="s">
        <v>29</v>
      </c>
      <c r="M1467" t="s">
        <v>21</v>
      </c>
      <c r="N1467" t="s">
        <v>37</v>
      </c>
      <c r="O1467">
        <f t="shared" si="200"/>
        <v>18369.8</v>
      </c>
      <c r="P1467">
        <f t="shared" si="201"/>
        <v>16900.216</v>
      </c>
      <c r="Q1467">
        <f t="shared" si="202"/>
        <v>1954015.6870999979</v>
      </c>
      <c r="T1467">
        <f t="shared" si="203"/>
        <v>7014.593770491806</v>
      </c>
      <c r="U1467">
        <f t="shared" si="204"/>
        <v>1469.5839999999989</v>
      </c>
      <c r="V1467" s="4">
        <f t="shared" si="205"/>
        <v>2.1774869622968136E-3</v>
      </c>
      <c r="W1467">
        <f t="shared" si="206"/>
        <v>0</v>
      </c>
      <c r="X1467">
        <f t="shared" si="207"/>
        <v>1</v>
      </c>
      <c r="Y1467">
        <f t="shared" si="208"/>
        <v>0</v>
      </c>
    </row>
    <row r="1468" spans="1:25" x14ac:dyDescent="0.25">
      <c r="A1468" t="s">
        <v>1529</v>
      </c>
      <c r="B1468" s="1">
        <v>45682</v>
      </c>
      <c r="C1468" t="s">
        <v>52</v>
      </c>
      <c r="D1468" t="s">
        <v>25</v>
      </c>
      <c r="E1468" t="s">
        <v>17</v>
      </c>
      <c r="F1468" t="s">
        <v>32</v>
      </c>
      <c r="G1468">
        <v>3</v>
      </c>
      <c r="H1468">
        <v>423.67</v>
      </c>
      <c r="I1468">
        <v>0.01</v>
      </c>
      <c r="J1468">
        <v>1258.3</v>
      </c>
      <c r="K1468" t="s">
        <v>41</v>
      </c>
      <c r="L1468" t="s">
        <v>20</v>
      </c>
      <c r="M1468" t="s">
        <v>30</v>
      </c>
      <c r="N1468" t="s">
        <v>22</v>
      </c>
      <c r="O1468">
        <f t="shared" si="200"/>
        <v>1271.01</v>
      </c>
      <c r="P1468">
        <f t="shared" si="201"/>
        <v>1258.2999</v>
      </c>
      <c r="Q1468">
        <f t="shared" si="202"/>
        <v>2058812.7634000003</v>
      </c>
      <c r="T1468">
        <f t="shared" si="203"/>
        <v>6400.6183730158691</v>
      </c>
      <c r="U1468">
        <f t="shared" si="204"/>
        <v>12.710100000000011</v>
      </c>
      <c r="V1468" s="4">
        <f t="shared" si="205"/>
        <v>2.3603276134727502E-3</v>
      </c>
      <c r="W1468">
        <f t="shared" si="206"/>
        <v>1</v>
      </c>
      <c r="X1468">
        <f t="shared" si="207"/>
        <v>0</v>
      </c>
      <c r="Y1468">
        <f t="shared" si="208"/>
        <v>0</v>
      </c>
    </row>
    <row r="1469" spans="1:25" x14ac:dyDescent="0.25">
      <c r="A1469" t="s">
        <v>1530</v>
      </c>
      <c r="B1469" s="1">
        <v>45749</v>
      </c>
      <c r="C1469" t="s">
        <v>48</v>
      </c>
      <c r="D1469" t="s">
        <v>25</v>
      </c>
      <c r="E1469" t="s">
        <v>49</v>
      </c>
      <c r="F1469" t="s">
        <v>50</v>
      </c>
      <c r="G1469">
        <v>2</v>
      </c>
      <c r="H1469">
        <v>4097.33</v>
      </c>
      <c r="I1469">
        <v>0.19</v>
      </c>
      <c r="J1469">
        <v>6637.67</v>
      </c>
      <c r="K1469" t="s">
        <v>46</v>
      </c>
      <c r="L1469" t="s">
        <v>34</v>
      </c>
      <c r="M1469" t="s">
        <v>21</v>
      </c>
      <c r="N1469" t="s">
        <v>22</v>
      </c>
      <c r="O1469">
        <f t="shared" si="200"/>
        <v>8194.66</v>
      </c>
      <c r="P1469">
        <f t="shared" si="201"/>
        <v>6637.6746000000003</v>
      </c>
      <c r="Q1469">
        <f t="shared" si="202"/>
        <v>1954015.6870999979</v>
      </c>
      <c r="T1469">
        <f t="shared" si="203"/>
        <v>6557.4564173228364</v>
      </c>
      <c r="U1469">
        <f t="shared" si="204"/>
        <v>1556.9853999999996</v>
      </c>
      <c r="V1469" s="4">
        <f t="shared" si="205"/>
        <v>4.6371661545445454E-3</v>
      </c>
      <c r="W1469">
        <f t="shared" si="206"/>
        <v>1</v>
      </c>
      <c r="X1469">
        <f t="shared" si="207"/>
        <v>0</v>
      </c>
      <c r="Y1469">
        <f t="shared" si="208"/>
        <v>0</v>
      </c>
    </row>
    <row r="1470" spans="1:25" x14ac:dyDescent="0.25">
      <c r="A1470" t="s">
        <v>1531</v>
      </c>
      <c r="B1470" s="1">
        <v>45682</v>
      </c>
      <c r="C1470" t="s">
        <v>24</v>
      </c>
      <c r="D1470" t="s">
        <v>43</v>
      </c>
      <c r="E1470" t="s">
        <v>27</v>
      </c>
      <c r="F1470" t="s">
        <v>68</v>
      </c>
      <c r="G1470">
        <v>4</v>
      </c>
      <c r="H1470">
        <v>556.76</v>
      </c>
      <c r="I1470">
        <v>0.22</v>
      </c>
      <c r="J1470">
        <v>1737.09</v>
      </c>
      <c r="K1470" t="s">
        <v>19</v>
      </c>
      <c r="L1470" t="s">
        <v>34</v>
      </c>
      <c r="M1470" t="s">
        <v>30</v>
      </c>
      <c r="N1470" t="s">
        <v>22</v>
      </c>
      <c r="O1470">
        <f t="shared" si="200"/>
        <v>2227.04</v>
      </c>
      <c r="P1470">
        <f t="shared" si="201"/>
        <v>1737.0912000000001</v>
      </c>
      <c r="Q1470">
        <f t="shared" si="202"/>
        <v>1975775.7839999988</v>
      </c>
      <c r="T1470">
        <f t="shared" si="203"/>
        <v>6557.4564173228364</v>
      </c>
      <c r="U1470">
        <f t="shared" si="204"/>
        <v>489.94879999999989</v>
      </c>
      <c r="V1470" s="4">
        <f t="shared" si="205"/>
        <v>3.9514332926215964E-2</v>
      </c>
      <c r="W1470">
        <f t="shared" si="206"/>
        <v>1</v>
      </c>
      <c r="X1470">
        <f t="shared" si="207"/>
        <v>0</v>
      </c>
      <c r="Y1470">
        <f t="shared" si="208"/>
        <v>0</v>
      </c>
    </row>
    <row r="1471" spans="1:25" x14ac:dyDescent="0.25">
      <c r="A1471" t="s">
        <v>1532</v>
      </c>
      <c r="B1471" s="1">
        <v>45785</v>
      </c>
      <c r="C1471" t="s">
        <v>36</v>
      </c>
      <c r="D1471" t="s">
        <v>16</v>
      </c>
      <c r="E1471" t="s">
        <v>61</v>
      </c>
      <c r="F1471" t="s">
        <v>75</v>
      </c>
      <c r="G1471">
        <v>3</v>
      </c>
      <c r="H1471">
        <v>4545.8</v>
      </c>
      <c r="I1471">
        <v>0.18</v>
      </c>
      <c r="J1471">
        <v>11182.67</v>
      </c>
      <c r="K1471" t="s">
        <v>33</v>
      </c>
      <c r="L1471" t="s">
        <v>34</v>
      </c>
      <c r="M1471" t="s">
        <v>30</v>
      </c>
      <c r="N1471" t="s">
        <v>88</v>
      </c>
      <c r="O1471">
        <f t="shared" si="200"/>
        <v>13637.400000000001</v>
      </c>
      <c r="P1471">
        <f t="shared" si="201"/>
        <v>11182.668000000001</v>
      </c>
      <c r="Q1471">
        <f t="shared" si="202"/>
        <v>1802015.0199999986</v>
      </c>
      <c r="T1471">
        <f t="shared" si="203"/>
        <v>6557.4564173228364</v>
      </c>
      <c r="U1471">
        <f t="shared" si="204"/>
        <v>2454.732</v>
      </c>
      <c r="V1471" s="4">
        <f t="shared" si="205"/>
        <v>3.9596990628712218E-3</v>
      </c>
      <c r="W1471">
        <f t="shared" si="206"/>
        <v>0</v>
      </c>
      <c r="X1471">
        <f t="shared" si="207"/>
        <v>0</v>
      </c>
      <c r="Y1471">
        <f t="shared" si="208"/>
        <v>1</v>
      </c>
    </row>
    <row r="1472" spans="1:25" x14ac:dyDescent="0.25">
      <c r="A1472" t="s">
        <v>1533</v>
      </c>
      <c r="B1472" s="1">
        <v>45821</v>
      </c>
      <c r="C1472" t="s">
        <v>36</v>
      </c>
      <c r="D1472" t="s">
        <v>43</v>
      </c>
      <c r="E1472" t="s">
        <v>99</v>
      </c>
      <c r="F1472" t="s">
        <v>111</v>
      </c>
      <c r="G1472">
        <v>1</v>
      </c>
      <c r="H1472">
        <v>612.53</v>
      </c>
      <c r="I1472">
        <v>0.19</v>
      </c>
      <c r="J1472">
        <v>496.15</v>
      </c>
      <c r="K1472" t="s">
        <v>46</v>
      </c>
      <c r="L1472" t="s">
        <v>34</v>
      </c>
      <c r="M1472" t="s">
        <v>21</v>
      </c>
      <c r="N1472" t="s">
        <v>22</v>
      </c>
      <c r="O1472">
        <f t="shared" si="200"/>
        <v>612.53</v>
      </c>
      <c r="P1472">
        <f t="shared" si="201"/>
        <v>496.14929999999998</v>
      </c>
      <c r="Q1472">
        <f t="shared" si="202"/>
        <v>2189601.9989000014</v>
      </c>
      <c r="T1472">
        <f t="shared" si="203"/>
        <v>6557.4564173228364</v>
      </c>
      <c r="U1472">
        <f t="shared" si="204"/>
        <v>116.38069999999999</v>
      </c>
      <c r="V1472" s="4">
        <f t="shared" si="205"/>
        <v>3.1018888870749189E-2</v>
      </c>
      <c r="W1472">
        <f t="shared" si="206"/>
        <v>1</v>
      </c>
      <c r="X1472">
        <f t="shared" si="207"/>
        <v>0</v>
      </c>
      <c r="Y1472">
        <f t="shared" si="208"/>
        <v>0</v>
      </c>
    </row>
    <row r="1473" spans="1:25" x14ac:dyDescent="0.25">
      <c r="A1473" t="s">
        <v>1534</v>
      </c>
      <c r="B1473" s="1">
        <v>45689</v>
      </c>
      <c r="C1473" t="s">
        <v>36</v>
      </c>
      <c r="D1473" t="s">
        <v>16</v>
      </c>
      <c r="E1473" t="s">
        <v>99</v>
      </c>
      <c r="F1473" t="s">
        <v>111</v>
      </c>
      <c r="G1473">
        <v>5</v>
      </c>
      <c r="H1473">
        <v>3101.07</v>
      </c>
      <c r="I1473">
        <v>0.15</v>
      </c>
      <c r="J1473">
        <v>13179.55</v>
      </c>
      <c r="K1473" t="s">
        <v>41</v>
      </c>
      <c r="L1473" t="s">
        <v>29</v>
      </c>
      <c r="M1473" t="s">
        <v>30</v>
      </c>
      <c r="N1473" t="s">
        <v>22</v>
      </c>
      <c r="O1473">
        <f t="shared" si="200"/>
        <v>15505.35</v>
      </c>
      <c r="P1473">
        <f t="shared" si="201"/>
        <v>13179.547500000001</v>
      </c>
      <c r="Q1473">
        <f t="shared" si="202"/>
        <v>2189601.9989000014</v>
      </c>
      <c r="T1473">
        <f t="shared" si="203"/>
        <v>7014.593770491806</v>
      </c>
      <c r="U1473">
        <f t="shared" si="204"/>
        <v>2325.8024999999998</v>
      </c>
      <c r="V1473" s="4">
        <f t="shared" si="205"/>
        <v>4.8370401184107421E-3</v>
      </c>
      <c r="W1473">
        <f t="shared" si="206"/>
        <v>1</v>
      </c>
      <c r="X1473">
        <f t="shared" si="207"/>
        <v>0</v>
      </c>
      <c r="Y1473">
        <f t="shared" si="208"/>
        <v>0</v>
      </c>
    </row>
    <row r="1474" spans="1:25" x14ac:dyDescent="0.25">
      <c r="A1474" t="s">
        <v>1535</v>
      </c>
      <c r="B1474" s="1">
        <v>45756</v>
      </c>
      <c r="C1474" t="s">
        <v>36</v>
      </c>
      <c r="D1474" t="s">
        <v>16</v>
      </c>
      <c r="E1474" t="s">
        <v>27</v>
      </c>
      <c r="F1474" t="s">
        <v>28</v>
      </c>
      <c r="G1474">
        <v>3</v>
      </c>
      <c r="H1474">
        <v>1729.77</v>
      </c>
      <c r="I1474">
        <v>0.1</v>
      </c>
      <c r="J1474">
        <v>4670.38</v>
      </c>
      <c r="K1474" t="s">
        <v>41</v>
      </c>
      <c r="L1474" t="s">
        <v>20</v>
      </c>
      <c r="M1474" t="s">
        <v>21</v>
      </c>
      <c r="N1474" t="s">
        <v>22</v>
      </c>
      <c r="O1474">
        <f t="shared" ref="O1474:O1501" si="209">G:G*H:H</f>
        <v>5189.3099999999995</v>
      </c>
      <c r="P1474">
        <f t="shared" ref="P1474:P1501" si="210">O:O*(1-I:I)</f>
        <v>4670.3789999999999</v>
      </c>
      <c r="Q1474">
        <f t="shared" ref="Q1474:Q1501" si="211">SUMIF(E:E,E1474,P:P)</f>
        <v>1975775.7839999988</v>
      </c>
      <c r="T1474">
        <f t="shared" ref="T1474:T1501" si="212">AVERAGEIF(L:L,L1474,J:J)</f>
        <v>6400.6183730158691</v>
      </c>
      <c r="U1474">
        <f t="shared" ref="U1474:U1501" si="213">O1474-P1474</f>
        <v>518.93099999999959</v>
      </c>
      <c r="V1474" s="4">
        <f t="shared" si="205"/>
        <v>5.7811154084068984E-3</v>
      </c>
      <c r="W1474">
        <f t="shared" si="206"/>
        <v>1</v>
      </c>
      <c r="X1474">
        <f t="shared" si="207"/>
        <v>0</v>
      </c>
      <c r="Y1474">
        <f t="shared" si="208"/>
        <v>0</v>
      </c>
    </row>
    <row r="1475" spans="1:25" x14ac:dyDescent="0.25">
      <c r="A1475" t="s">
        <v>1536</v>
      </c>
      <c r="B1475" s="1">
        <v>45841</v>
      </c>
      <c r="C1475" t="s">
        <v>36</v>
      </c>
      <c r="D1475" t="s">
        <v>39</v>
      </c>
      <c r="E1475" t="s">
        <v>49</v>
      </c>
      <c r="F1475" t="s">
        <v>50</v>
      </c>
      <c r="G1475">
        <v>3</v>
      </c>
      <c r="H1475">
        <v>4190.53</v>
      </c>
      <c r="I1475">
        <v>0.06</v>
      </c>
      <c r="J1475">
        <v>11817.29</v>
      </c>
      <c r="K1475" t="s">
        <v>33</v>
      </c>
      <c r="L1475" t="s">
        <v>20</v>
      </c>
      <c r="M1475" t="s">
        <v>30</v>
      </c>
      <c r="N1475" t="s">
        <v>37</v>
      </c>
      <c r="O1475">
        <f t="shared" si="209"/>
        <v>12571.59</v>
      </c>
      <c r="P1475">
        <f t="shared" si="210"/>
        <v>11817.294599999999</v>
      </c>
      <c r="Q1475">
        <f t="shared" si="211"/>
        <v>1954015.6870999979</v>
      </c>
      <c r="T1475">
        <f t="shared" si="212"/>
        <v>6400.6183730158691</v>
      </c>
      <c r="U1475">
        <f t="shared" si="213"/>
        <v>754.29540000000088</v>
      </c>
      <c r="V1475" s="4">
        <f t="shared" ref="V1475:V1501" si="214">I1475/H1475*100</f>
        <v>1.4317997962071624E-3</v>
      </c>
      <c r="W1475">
        <f t="shared" ref="W1475:W1501" si="215">IF(N1475="Delivered",1,0)</f>
        <v>0</v>
      </c>
      <c r="X1475">
        <f t="shared" ref="X1475:X1501" si="216">IF(N1475="Returned",1,0)</f>
        <v>1</v>
      </c>
      <c r="Y1475">
        <f t="shared" ref="Y1475:Y1501" si="217">IF(N1475="Cancelled",1,0)</f>
        <v>0</v>
      </c>
    </row>
    <row r="1476" spans="1:25" x14ac:dyDescent="0.25">
      <c r="A1476" t="s">
        <v>1537</v>
      </c>
      <c r="B1476" s="1">
        <v>45799</v>
      </c>
      <c r="C1476" t="s">
        <v>36</v>
      </c>
      <c r="D1476" t="s">
        <v>25</v>
      </c>
      <c r="E1476" t="s">
        <v>17</v>
      </c>
      <c r="F1476" t="s">
        <v>44</v>
      </c>
      <c r="G1476">
        <v>3</v>
      </c>
      <c r="H1476">
        <v>121</v>
      </c>
      <c r="I1476">
        <v>0.06</v>
      </c>
      <c r="J1476">
        <v>341.22</v>
      </c>
      <c r="K1476" t="s">
        <v>46</v>
      </c>
      <c r="L1476" t="s">
        <v>34</v>
      </c>
      <c r="M1476" t="s">
        <v>54</v>
      </c>
      <c r="N1476" t="s">
        <v>22</v>
      </c>
      <c r="O1476">
        <f t="shared" si="209"/>
        <v>363</v>
      </c>
      <c r="P1476">
        <f t="shared" si="210"/>
        <v>341.21999999999997</v>
      </c>
      <c r="Q1476">
        <f t="shared" si="211"/>
        <v>2058812.7634000003</v>
      </c>
      <c r="T1476">
        <f t="shared" si="212"/>
        <v>6557.4564173228364</v>
      </c>
      <c r="U1476">
        <f t="shared" si="213"/>
        <v>21.78000000000003</v>
      </c>
      <c r="V1476" s="4">
        <f t="shared" si="214"/>
        <v>4.9586776859504134E-2</v>
      </c>
      <c r="W1476">
        <f t="shared" si="215"/>
        <v>1</v>
      </c>
      <c r="X1476">
        <f t="shared" si="216"/>
        <v>0</v>
      </c>
      <c r="Y1476">
        <f t="shared" si="217"/>
        <v>0</v>
      </c>
    </row>
    <row r="1477" spans="1:25" x14ac:dyDescent="0.25">
      <c r="A1477" t="s">
        <v>1538</v>
      </c>
      <c r="B1477" s="1">
        <v>45716</v>
      </c>
      <c r="C1477" t="s">
        <v>24</v>
      </c>
      <c r="D1477" t="s">
        <v>16</v>
      </c>
      <c r="E1477" t="s">
        <v>17</v>
      </c>
      <c r="F1477" t="s">
        <v>40</v>
      </c>
      <c r="G1477">
        <v>5</v>
      </c>
      <c r="H1477">
        <v>4090.68</v>
      </c>
      <c r="I1477">
        <v>0.14000000000000001</v>
      </c>
      <c r="J1477">
        <v>17589.919999999998</v>
      </c>
      <c r="K1477" t="s">
        <v>58</v>
      </c>
      <c r="L1477" t="s">
        <v>34</v>
      </c>
      <c r="M1477" t="s">
        <v>30</v>
      </c>
      <c r="N1477" t="s">
        <v>22</v>
      </c>
      <c r="O1477">
        <f t="shared" si="209"/>
        <v>20453.399999999998</v>
      </c>
      <c r="P1477">
        <f t="shared" si="210"/>
        <v>17589.923999999999</v>
      </c>
      <c r="Q1477">
        <f t="shared" si="211"/>
        <v>2058812.7634000003</v>
      </c>
      <c r="T1477">
        <f t="shared" si="212"/>
        <v>6557.4564173228364</v>
      </c>
      <c r="U1477">
        <f t="shared" si="213"/>
        <v>2863.4759999999987</v>
      </c>
      <c r="V1477" s="4">
        <f t="shared" si="214"/>
        <v>3.4224138773993567E-3</v>
      </c>
      <c r="W1477">
        <f t="shared" si="215"/>
        <v>1</v>
      </c>
      <c r="X1477">
        <f t="shared" si="216"/>
        <v>0</v>
      </c>
      <c r="Y1477">
        <f t="shared" si="217"/>
        <v>0</v>
      </c>
    </row>
    <row r="1478" spans="1:25" x14ac:dyDescent="0.25">
      <c r="A1478" t="s">
        <v>1539</v>
      </c>
      <c r="B1478" s="1">
        <v>45758</v>
      </c>
      <c r="C1478" t="s">
        <v>48</v>
      </c>
      <c r="D1478" t="s">
        <v>43</v>
      </c>
      <c r="E1478" t="s">
        <v>99</v>
      </c>
      <c r="F1478" t="s">
        <v>120</v>
      </c>
      <c r="G1478">
        <v>5</v>
      </c>
      <c r="H1478">
        <v>3340.31</v>
      </c>
      <c r="I1478">
        <v>7.0000000000000007E-2</v>
      </c>
      <c r="J1478">
        <v>15532.44</v>
      </c>
      <c r="K1478" t="s">
        <v>33</v>
      </c>
      <c r="L1478" t="s">
        <v>20</v>
      </c>
      <c r="M1478" t="s">
        <v>54</v>
      </c>
      <c r="N1478" t="s">
        <v>37</v>
      </c>
      <c r="O1478">
        <f t="shared" si="209"/>
        <v>16701.55</v>
      </c>
      <c r="P1478">
        <f t="shared" si="210"/>
        <v>15532.441499999999</v>
      </c>
      <c r="Q1478">
        <f t="shared" si="211"/>
        <v>2189601.9989000014</v>
      </c>
      <c r="T1478">
        <f t="shared" si="212"/>
        <v>6400.6183730158691</v>
      </c>
      <c r="U1478">
        <f t="shared" si="213"/>
        <v>1169.1085000000003</v>
      </c>
      <c r="V1478" s="4">
        <f t="shared" si="214"/>
        <v>2.0956138801488488E-3</v>
      </c>
      <c r="W1478">
        <f t="shared" si="215"/>
        <v>0</v>
      </c>
      <c r="X1478">
        <f t="shared" si="216"/>
        <v>1</v>
      </c>
      <c r="Y1478">
        <f t="shared" si="217"/>
        <v>0</v>
      </c>
    </row>
    <row r="1479" spans="1:25" x14ac:dyDescent="0.25">
      <c r="A1479" t="s">
        <v>1540</v>
      </c>
      <c r="B1479" s="1">
        <v>45796</v>
      </c>
      <c r="C1479" t="s">
        <v>52</v>
      </c>
      <c r="D1479" t="s">
        <v>43</v>
      </c>
      <c r="E1479" t="s">
        <v>49</v>
      </c>
      <c r="F1479" t="s">
        <v>53</v>
      </c>
      <c r="G1479">
        <v>2</v>
      </c>
      <c r="H1479">
        <v>169.64</v>
      </c>
      <c r="I1479">
        <v>0.11</v>
      </c>
      <c r="J1479">
        <v>301.95999999999998</v>
      </c>
      <c r="K1479" t="s">
        <v>33</v>
      </c>
      <c r="L1479" t="s">
        <v>29</v>
      </c>
      <c r="M1479" t="s">
        <v>30</v>
      </c>
      <c r="N1479" t="s">
        <v>37</v>
      </c>
      <c r="O1479">
        <f t="shared" si="209"/>
        <v>339.28</v>
      </c>
      <c r="P1479">
        <f t="shared" si="210"/>
        <v>301.95919999999995</v>
      </c>
      <c r="Q1479">
        <f t="shared" si="211"/>
        <v>1954015.6870999979</v>
      </c>
      <c r="T1479">
        <f t="shared" si="212"/>
        <v>7014.593770491806</v>
      </c>
      <c r="U1479">
        <f t="shared" si="213"/>
        <v>37.32080000000002</v>
      </c>
      <c r="V1479" s="4">
        <f t="shared" si="214"/>
        <v>6.4843197359113425E-2</v>
      </c>
      <c r="W1479">
        <f t="shared" si="215"/>
        <v>0</v>
      </c>
      <c r="X1479">
        <f t="shared" si="216"/>
        <v>1</v>
      </c>
      <c r="Y1479">
        <f t="shared" si="217"/>
        <v>0</v>
      </c>
    </row>
    <row r="1480" spans="1:25" x14ac:dyDescent="0.25">
      <c r="A1480" t="s">
        <v>1541</v>
      </c>
      <c r="B1480" s="1">
        <v>45713</v>
      </c>
      <c r="C1480" t="s">
        <v>52</v>
      </c>
      <c r="D1480" t="s">
        <v>43</v>
      </c>
      <c r="E1480" t="s">
        <v>17</v>
      </c>
      <c r="F1480" t="s">
        <v>18</v>
      </c>
      <c r="G1480">
        <v>3</v>
      </c>
      <c r="H1480">
        <v>3391.87</v>
      </c>
      <c r="I1480">
        <v>0.1</v>
      </c>
      <c r="J1480">
        <v>9158.0499999999993</v>
      </c>
      <c r="K1480" t="s">
        <v>46</v>
      </c>
      <c r="L1480" t="s">
        <v>20</v>
      </c>
      <c r="M1480" t="s">
        <v>30</v>
      </c>
      <c r="N1480" t="s">
        <v>22</v>
      </c>
      <c r="O1480">
        <f t="shared" si="209"/>
        <v>10175.61</v>
      </c>
      <c r="P1480">
        <f t="shared" si="210"/>
        <v>9158.0490000000009</v>
      </c>
      <c r="Q1480">
        <f t="shared" si="211"/>
        <v>2058812.7634000003</v>
      </c>
      <c r="T1480">
        <f t="shared" si="212"/>
        <v>6400.6183730158691</v>
      </c>
      <c r="U1480">
        <f t="shared" si="213"/>
        <v>1017.5609999999997</v>
      </c>
      <c r="V1480" s="4">
        <f t="shared" si="214"/>
        <v>2.9482261997069467E-3</v>
      </c>
      <c r="W1480">
        <f t="shared" si="215"/>
        <v>1</v>
      </c>
      <c r="X1480">
        <f t="shared" si="216"/>
        <v>0</v>
      </c>
      <c r="Y1480">
        <f t="shared" si="217"/>
        <v>0</v>
      </c>
    </row>
    <row r="1481" spans="1:25" x14ac:dyDescent="0.25">
      <c r="A1481" t="s">
        <v>1542</v>
      </c>
      <c r="B1481" s="1">
        <v>45740</v>
      </c>
      <c r="C1481" t="s">
        <v>15</v>
      </c>
      <c r="D1481" t="s">
        <v>16</v>
      </c>
      <c r="E1481" t="s">
        <v>99</v>
      </c>
      <c r="F1481" t="s">
        <v>120</v>
      </c>
      <c r="G1481">
        <v>5</v>
      </c>
      <c r="H1481">
        <v>3231.21</v>
      </c>
      <c r="I1481">
        <v>0.02</v>
      </c>
      <c r="J1481">
        <v>15832.93</v>
      </c>
      <c r="K1481" t="s">
        <v>46</v>
      </c>
      <c r="L1481" t="s">
        <v>29</v>
      </c>
      <c r="M1481" t="s">
        <v>54</v>
      </c>
      <c r="N1481" t="s">
        <v>37</v>
      </c>
      <c r="O1481">
        <f t="shared" si="209"/>
        <v>16156.05</v>
      </c>
      <c r="P1481">
        <f t="shared" si="210"/>
        <v>15832.928999999998</v>
      </c>
      <c r="Q1481">
        <f t="shared" si="211"/>
        <v>2189601.9989000014</v>
      </c>
      <c r="T1481">
        <f t="shared" si="212"/>
        <v>7014.593770491806</v>
      </c>
      <c r="U1481">
        <f t="shared" si="213"/>
        <v>323.121000000001</v>
      </c>
      <c r="V1481" s="4">
        <f t="shared" si="214"/>
        <v>6.1896317478591604E-4</v>
      </c>
      <c r="W1481">
        <f t="shared" si="215"/>
        <v>0</v>
      </c>
      <c r="X1481">
        <f t="shared" si="216"/>
        <v>1</v>
      </c>
      <c r="Y1481">
        <f t="shared" si="217"/>
        <v>0</v>
      </c>
    </row>
    <row r="1482" spans="1:25" x14ac:dyDescent="0.25">
      <c r="A1482" t="s">
        <v>1543</v>
      </c>
      <c r="B1482" s="1">
        <v>45822</v>
      </c>
      <c r="C1482" t="s">
        <v>24</v>
      </c>
      <c r="D1482" t="s">
        <v>25</v>
      </c>
      <c r="E1482" t="s">
        <v>17</v>
      </c>
      <c r="F1482" t="s">
        <v>44</v>
      </c>
      <c r="G1482">
        <v>1</v>
      </c>
      <c r="H1482">
        <v>3848.01</v>
      </c>
      <c r="I1482">
        <v>0.08</v>
      </c>
      <c r="J1482">
        <v>3540.17</v>
      </c>
      <c r="K1482" t="s">
        <v>46</v>
      </c>
      <c r="L1482" t="s">
        <v>20</v>
      </c>
      <c r="M1482" t="s">
        <v>21</v>
      </c>
      <c r="N1482" t="s">
        <v>22</v>
      </c>
      <c r="O1482">
        <f t="shared" si="209"/>
        <v>3848.01</v>
      </c>
      <c r="P1482">
        <f t="shared" si="210"/>
        <v>3540.1692000000003</v>
      </c>
      <c r="Q1482">
        <f t="shared" si="211"/>
        <v>2058812.7634000003</v>
      </c>
      <c r="T1482">
        <f t="shared" si="212"/>
        <v>6400.6183730158691</v>
      </c>
      <c r="U1482">
        <f t="shared" si="213"/>
        <v>307.84079999999994</v>
      </c>
      <c r="V1482" s="4">
        <f t="shared" si="214"/>
        <v>2.0789966762040637E-3</v>
      </c>
      <c r="W1482">
        <f t="shared" si="215"/>
        <v>1</v>
      </c>
      <c r="X1482">
        <f t="shared" si="216"/>
        <v>0</v>
      </c>
      <c r="Y1482">
        <f t="shared" si="217"/>
        <v>0</v>
      </c>
    </row>
    <row r="1483" spans="1:25" x14ac:dyDescent="0.25">
      <c r="A1483" t="s">
        <v>1544</v>
      </c>
      <c r="B1483" s="1">
        <v>45753</v>
      </c>
      <c r="C1483" t="s">
        <v>24</v>
      </c>
      <c r="D1483" t="s">
        <v>39</v>
      </c>
      <c r="E1483" t="s">
        <v>49</v>
      </c>
      <c r="F1483" t="s">
        <v>53</v>
      </c>
      <c r="G1483">
        <v>3</v>
      </c>
      <c r="H1483">
        <v>964.35</v>
      </c>
      <c r="I1483">
        <v>0.2</v>
      </c>
      <c r="J1483">
        <v>2314.44</v>
      </c>
      <c r="K1483" t="s">
        <v>46</v>
      </c>
      <c r="L1483" t="s">
        <v>20</v>
      </c>
      <c r="M1483" t="s">
        <v>21</v>
      </c>
      <c r="N1483" t="s">
        <v>22</v>
      </c>
      <c r="O1483">
        <f t="shared" si="209"/>
        <v>2893.05</v>
      </c>
      <c r="P1483">
        <f t="shared" si="210"/>
        <v>2314.44</v>
      </c>
      <c r="Q1483">
        <f t="shared" si="211"/>
        <v>1954015.6870999979</v>
      </c>
      <c r="T1483">
        <f t="shared" si="212"/>
        <v>6400.6183730158691</v>
      </c>
      <c r="U1483">
        <f t="shared" si="213"/>
        <v>578.61000000000013</v>
      </c>
      <c r="V1483" s="4">
        <f t="shared" si="214"/>
        <v>2.0739358116866283E-2</v>
      </c>
      <c r="W1483">
        <f t="shared" si="215"/>
        <v>1</v>
      </c>
      <c r="X1483">
        <f t="shared" si="216"/>
        <v>0</v>
      </c>
      <c r="Y1483">
        <f t="shared" si="217"/>
        <v>0</v>
      </c>
    </row>
    <row r="1484" spans="1:25" x14ac:dyDescent="0.25">
      <c r="A1484" t="s">
        <v>1545</v>
      </c>
      <c r="B1484" s="1">
        <v>45751</v>
      </c>
      <c r="C1484" t="s">
        <v>24</v>
      </c>
      <c r="D1484" t="s">
        <v>43</v>
      </c>
      <c r="E1484" t="s">
        <v>27</v>
      </c>
      <c r="F1484" t="s">
        <v>79</v>
      </c>
      <c r="G1484">
        <v>3</v>
      </c>
      <c r="H1484">
        <v>885.67</v>
      </c>
      <c r="I1484">
        <v>0.2</v>
      </c>
      <c r="J1484">
        <v>2125.61</v>
      </c>
      <c r="K1484" t="s">
        <v>19</v>
      </c>
      <c r="L1484" t="s">
        <v>20</v>
      </c>
      <c r="M1484" t="s">
        <v>21</v>
      </c>
      <c r="N1484" t="s">
        <v>22</v>
      </c>
      <c r="O1484">
        <f t="shared" si="209"/>
        <v>2657.0099999999998</v>
      </c>
      <c r="P1484">
        <f t="shared" si="210"/>
        <v>2125.6079999999997</v>
      </c>
      <c r="Q1484">
        <f t="shared" si="211"/>
        <v>1975775.7839999988</v>
      </c>
      <c r="T1484">
        <f t="shared" si="212"/>
        <v>6400.6183730158691</v>
      </c>
      <c r="U1484">
        <f t="shared" si="213"/>
        <v>531.40200000000004</v>
      </c>
      <c r="V1484" s="4">
        <f t="shared" si="214"/>
        <v>2.2581774250002823E-2</v>
      </c>
      <c r="W1484">
        <f t="shared" si="215"/>
        <v>1</v>
      </c>
      <c r="X1484">
        <f t="shared" si="216"/>
        <v>0</v>
      </c>
      <c r="Y1484">
        <f t="shared" si="217"/>
        <v>0</v>
      </c>
    </row>
    <row r="1485" spans="1:25" x14ac:dyDescent="0.25">
      <c r="A1485" t="s">
        <v>1546</v>
      </c>
      <c r="B1485" s="1">
        <v>45707</v>
      </c>
      <c r="C1485" t="s">
        <v>15</v>
      </c>
      <c r="D1485" t="s">
        <v>43</v>
      </c>
      <c r="E1485" t="s">
        <v>99</v>
      </c>
      <c r="F1485" t="s">
        <v>120</v>
      </c>
      <c r="G1485">
        <v>1</v>
      </c>
      <c r="H1485">
        <v>4055.65</v>
      </c>
      <c r="I1485">
        <v>0.19</v>
      </c>
      <c r="J1485">
        <v>3285.08</v>
      </c>
      <c r="K1485" t="s">
        <v>41</v>
      </c>
      <c r="L1485" t="s">
        <v>34</v>
      </c>
      <c r="M1485" t="s">
        <v>30</v>
      </c>
      <c r="N1485" t="s">
        <v>22</v>
      </c>
      <c r="O1485">
        <f t="shared" si="209"/>
        <v>4055.65</v>
      </c>
      <c r="P1485">
        <f t="shared" si="210"/>
        <v>3285.0765000000001</v>
      </c>
      <c r="Q1485">
        <f t="shared" si="211"/>
        <v>2189601.9989000014</v>
      </c>
      <c r="T1485">
        <f t="shared" si="212"/>
        <v>6557.4564173228364</v>
      </c>
      <c r="U1485">
        <f t="shared" si="213"/>
        <v>770.57349999999997</v>
      </c>
      <c r="V1485" s="4">
        <f t="shared" si="214"/>
        <v>4.6848224082452873E-3</v>
      </c>
      <c r="W1485">
        <f t="shared" si="215"/>
        <v>1</v>
      </c>
      <c r="X1485">
        <f t="shared" si="216"/>
        <v>0</v>
      </c>
      <c r="Y1485">
        <f t="shared" si="217"/>
        <v>0</v>
      </c>
    </row>
    <row r="1486" spans="1:25" x14ac:dyDescent="0.25">
      <c r="A1486" t="s">
        <v>1547</v>
      </c>
      <c r="B1486" s="1">
        <v>45748</v>
      </c>
      <c r="C1486" t="s">
        <v>36</v>
      </c>
      <c r="D1486" t="s">
        <v>25</v>
      </c>
      <c r="E1486" t="s">
        <v>27</v>
      </c>
      <c r="F1486" t="s">
        <v>87</v>
      </c>
      <c r="G1486">
        <v>2</v>
      </c>
      <c r="H1486">
        <v>4189.1000000000004</v>
      </c>
      <c r="I1486">
        <v>0.23</v>
      </c>
      <c r="J1486">
        <v>6451.21</v>
      </c>
      <c r="K1486" t="s">
        <v>58</v>
      </c>
      <c r="L1486" t="s">
        <v>29</v>
      </c>
      <c r="M1486" t="s">
        <v>30</v>
      </c>
      <c r="N1486" t="s">
        <v>22</v>
      </c>
      <c r="O1486">
        <f t="shared" si="209"/>
        <v>8378.2000000000007</v>
      </c>
      <c r="P1486">
        <f t="shared" si="210"/>
        <v>6451.2140000000009</v>
      </c>
      <c r="Q1486">
        <f t="shared" si="211"/>
        <v>1975775.7839999988</v>
      </c>
      <c r="T1486">
        <f t="shared" si="212"/>
        <v>7014.593770491806</v>
      </c>
      <c r="U1486">
        <f t="shared" si="213"/>
        <v>1926.9859999999999</v>
      </c>
      <c r="V1486" s="4">
        <f t="shared" si="214"/>
        <v>5.4904394738726691E-3</v>
      </c>
      <c r="W1486">
        <f t="shared" si="215"/>
        <v>1</v>
      </c>
      <c r="X1486">
        <f t="shared" si="216"/>
        <v>0</v>
      </c>
      <c r="Y1486">
        <f t="shared" si="217"/>
        <v>0</v>
      </c>
    </row>
    <row r="1487" spans="1:25" x14ac:dyDescent="0.25">
      <c r="A1487" t="s">
        <v>1548</v>
      </c>
      <c r="B1487" s="1">
        <v>45767</v>
      </c>
      <c r="C1487" t="s">
        <v>24</v>
      </c>
      <c r="D1487" t="s">
        <v>39</v>
      </c>
      <c r="E1487" t="s">
        <v>99</v>
      </c>
      <c r="F1487" t="s">
        <v>100</v>
      </c>
      <c r="G1487">
        <v>2</v>
      </c>
      <c r="H1487">
        <v>118.24</v>
      </c>
      <c r="I1487">
        <v>0.09</v>
      </c>
      <c r="J1487">
        <v>215.2</v>
      </c>
      <c r="K1487" t="s">
        <v>58</v>
      </c>
      <c r="L1487" t="s">
        <v>34</v>
      </c>
      <c r="M1487" t="s">
        <v>21</v>
      </c>
      <c r="N1487" t="s">
        <v>22</v>
      </c>
      <c r="O1487">
        <f t="shared" si="209"/>
        <v>236.48</v>
      </c>
      <c r="P1487">
        <f t="shared" si="210"/>
        <v>215.1968</v>
      </c>
      <c r="Q1487">
        <f t="shared" si="211"/>
        <v>2189601.9989000014</v>
      </c>
      <c r="T1487">
        <f t="shared" si="212"/>
        <v>6557.4564173228364</v>
      </c>
      <c r="U1487">
        <f t="shared" si="213"/>
        <v>21.283199999999994</v>
      </c>
      <c r="V1487" s="4">
        <f t="shared" si="214"/>
        <v>7.6116373477672528E-2</v>
      </c>
      <c r="W1487">
        <f t="shared" si="215"/>
        <v>1</v>
      </c>
      <c r="X1487">
        <f t="shared" si="216"/>
        <v>0</v>
      </c>
      <c r="Y1487">
        <f t="shared" si="217"/>
        <v>0</v>
      </c>
    </row>
    <row r="1488" spans="1:25" x14ac:dyDescent="0.25">
      <c r="A1488" t="s">
        <v>1549</v>
      </c>
      <c r="B1488" s="1">
        <v>45688</v>
      </c>
      <c r="C1488" t="s">
        <v>15</v>
      </c>
      <c r="D1488" t="s">
        <v>16</v>
      </c>
      <c r="E1488" t="s">
        <v>49</v>
      </c>
      <c r="F1488" t="s">
        <v>56</v>
      </c>
      <c r="G1488">
        <v>2</v>
      </c>
      <c r="H1488">
        <v>4230.8100000000004</v>
      </c>
      <c r="I1488">
        <v>0.15</v>
      </c>
      <c r="J1488">
        <v>7192.38</v>
      </c>
      <c r="K1488" t="s">
        <v>41</v>
      </c>
      <c r="L1488" t="s">
        <v>20</v>
      </c>
      <c r="M1488" t="s">
        <v>21</v>
      </c>
      <c r="N1488" t="s">
        <v>22</v>
      </c>
      <c r="O1488">
        <f t="shared" si="209"/>
        <v>8461.6200000000008</v>
      </c>
      <c r="P1488">
        <f t="shared" si="210"/>
        <v>7192.3770000000004</v>
      </c>
      <c r="Q1488">
        <f t="shared" si="211"/>
        <v>1954015.6870999979</v>
      </c>
      <c r="T1488">
        <f t="shared" si="212"/>
        <v>6400.6183730158691</v>
      </c>
      <c r="U1488">
        <f t="shared" si="213"/>
        <v>1269.2430000000004</v>
      </c>
      <c r="V1488" s="4">
        <f t="shared" si="214"/>
        <v>3.5454203804945145E-3</v>
      </c>
      <c r="W1488">
        <f t="shared" si="215"/>
        <v>1</v>
      </c>
      <c r="X1488">
        <f t="shared" si="216"/>
        <v>0</v>
      </c>
      <c r="Y1488">
        <f t="shared" si="217"/>
        <v>0</v>
      </c>
    </row>
    <row r="1489" spans="1:25" x14ac:dyDescent="0.25">
      <c r="A1489" t="s">
        <v>1550</v>
      </c>
      <c r="B1489" s="1">
        <v>45734</v>
      </c>
      <c r="C1489" t="s">
        <v>36</v>
      </c>
      <c r="D1489" t="s">
        <v>39</v>
      </c>
      <c r="E1489" t="s">
        <v>49</v>
      </c>
      <c r="F1489" t="s">
        <v>50</v>
      </c>
      <c r="G1489">
        <v>3</v>
      </c>
      <c r="H1489">
        <v>686.79</v>
      </c>
      <c r="I1489">
        <v>0.2</v>
      </c>
      <c r="J1489">
        <v>1648.3</v>
      </c>
      <c r="K1489" t="s">
        <v>33</v>
      </c>
      <c r="L1489" t="s">
        <v>29</v>
      </c>
      <c r="M1489" t="s">
        <v>21</v>
      </c>
      <c r="N1489" t="s">
        <v>22</v>
      </c>
      <c r="O1489">
        <f t="shared" si="209"/>
        <v>2060.37</v>
      </c>
      <c r="P1489">
        <f t="shared" si="210"/>
        <v>1648.296</v>
      </c>
      <c r="Q1489">
        <f t="shared" si="211"/>
        <v>1954015.6870999979</v>
      </c>
      <c r="T1489">
        <f t="shared" si="212"/>
        <v>7014.593770491806</v>
      </c>
      <c r="U1489">
        <f t="shared" si="213"/>
        <v>412.07399999999984</v>
      </c>
      <c r="V1489" s="4">
        <f t="shared" si="214"/>
        <v>2.9120983124390282E-2</v>
      </c>
      <c r="W1489">
        <f t="shared" si="215"/>
        <v>1</v>
      </c>
      <c r="X1489">
        <f t="shared" si="216"/>
        <v>0</v>
      </c>
      <c r="Y1489">
        <f t="shared" si="217"/>
        <v>0</v>
      </c>
    </row>
    <row r="1490" spans="1:25" x14ac:dyDescent="0.25">
      <c r="A1490" t="s">
        <v>1551</v>
      </c>
      <c r="B1490" s="1">
        <v>45697</v>
      </c>
      <c r="C1490" t="s">
        <v>15</v>
      </c>
      <c r="D1490" t="s">
        <v>39</v>
      </c>
      <c r="E1490" t="s">
        <v>27</v>
      </c>
      <c r="F1490" t="s">
        <v>87</v>
      </c>
      <c r="G1490">
        <v>1</v>
      </c>
      <c r="H1490">
        <v>4701.34</v>
      </c>
      <c r="I1490">
        <v>0.17</v>
      </c>
      <c r="J1490">
        <v>3902.11</v>
      </c>
      <c r="K1490" t="s">
        <v>58</v>
      </c>
      <c r="L1490" t="s">
        <v>20</v>
      </c>
      <c r="M1490" t="s">
        <v>54</v>
      </c>
      <c r="N1490" t="s">
        <v>88</v>
      </c>
      <c r="O1490">
        <f t="shared" si="209"/>
        <v>4701.34</v>
      </c>
      <c r="P1490">
        <f t="shared" si="210"/>
        <v>3902.1122</v>
      </c>
      <c r="Q1490">
        <f t="shared" si="211"/>
        <v>1975775.7839999988</v>
      </c>
      <c r="T1490">
        <f t="shared" si="212"/>
        <v>6400.6183730158691</v>
      </c>
      <c r="U1490">
        <f t="shared" si="213"/>
        <v>799.22780000000012</v>
      </c>
      <c r="V1490" s="4">
        <f t="shared" si="214"/>
        <v>3.6159903346705408E-3</v>
      </c>
      <c r="W1490">
        <f t="shared" si="215"/>
        <v>0</v>
      </c>
      <c r="X1490">
        <f t="shared" si="216"/>
        <v>0</v>
      </c>
      <c r="Y1490">
        <f t="shared" si="217"/>
        <v>1</v>
      </c>
    </row>
    <row r="1491" spans="1:25" x14ac:dyDescent="0.25">
      <c r="A1491" t="s">
        <v>1552</v>
      </c>
      <c r="B1491" s="1">
        <v>45839</v>
      </c>
      <c r="C1491" t="s">
        <v>15</v>
      </c>
      <c r="D1491" t="s">
        <v>39</v>
      </c>
      <c r="E1491" t="s">
        <v>61</v>
      </c>
      <c r="F1491" t="s">
        <v>66</v>
      </c>
      <c r="G1491">
        <v>5</v>
      </c>
      <c r="H1491">
        <v>1882.55</v>
      </c>
      <c r="I1491">
        <v>0.12</v>
      </c>
      <c r="J1491">
        <v>8283.2199999999993</v>
      </c>
      <c r="K1491" t="s">
        <v>41</v>
      </c>
      <c r="L1491" t="s">
        <v>20</v>
      </c>
      <c r="M1491" t="s">
        <v>21</v>
      </c>
      <c r="N1491" t="s">
        <v>22</v>
      </c>
      <c r="O1491">
        <f t="shared" si="209"/>
        <v>9412.75</v>
      </c>
      <c r="P1491">
        <f t="shared" si="210"/>
        <v>8283.2199999999993</v>
      </c>
      <c r="Q1491">
        <f t="shared" si="211"/>
        <v>1802015.0199999986</v>
      </c>
      <c r="T1491">
        <f t="shared" si="212"/>
        <v>6400.6183730158691</v>
      </c>
      <c r="U1491">
        <f t="shared" si="213"/>
        <v>1129.5300000000007</v>
      </c>
      <c r="V1491" s="4">
        <f t="shared" si="214"/>
        <v>6.3743326870468247E-3</v>
      </c>
      <c r="W1491">
        <f t="shared" si="215"/>
        <v>1</v>
      </c>
      <c r="X1491">
        <f t="shared" si="216"/>
        <v>0</v>
      </c>
      <c r="Y1491">
        <f t="shared" si="217"/>
        <v>0</v>
      </c>
    </row>
    <row r="1492" spans="1:25" x14ac:dyDescent="0.25">
      <c r="A1492" t="s">
        <v>1553</v>
      </c>
      <c r="B1492" s="1">
        <v>45776</v>
      </c>
      <c r="C1492" t="s">
        <v>15</v>
      </c>
      <c r="D1492" t="s">
        <v>16</v>
      </c>
      <c r="E1492" t="s">
        <v>17</v>
      </c>
      <c r="F1492" t="s">
        <v>32</v>
      </c>
      <c r="G1492">
        <v>1</v>
      </c>
      <c r="H1492">
        <v>4360.57</v>
      </c>
      <c r="I1492">
        <v>0.23</v>
      </c>
      <c r="J1492">
        <v>3357.64</v>
      </c>
      <c r="K1492" t="s">
        <v>19</v>
      </c>
      <c r="L1492" t="s">
        <v>29</v>
      </c>
      <c r="M1492" t="s">
        <v>21</v>
      </c>
      <c r="N1492" t="s">
        <v>22</v>
      </c>
      <c r="O1492">
        <f t="shared" si="209"/>
        <v>4360.57</v>
      </c>
      <c r="P1492">
        <f t="shared" si="210"/>
        <v>3357.6388999999999</v>
      </c>
      <c r="Q1492">
        <f t="shared" si="211"/>
        <v>2058812.7634000003</v>
      </c>
      <c r="T1492">
        <f t="shared" si="212"/>
        <v>7014.593770491806</v>
      </c>
      <c r="U1492">
        <f t="shared" si="213"/>
        <v>1002.9310999999998</v>
      </c>
      <c r="V1492" s="4">
        <f t="shared" si="214"/>
        <v>5.274539796402764E-3</v>
      </c>
      <c r="W1492">
        <f t="shared" si="215"/>
        <v>1</v>
      </c>
      <c r="X1492">
        <f t="shared" si="216"/>
        <v>0</v>
      </c>
      <c r="Y1492">
        <f t="shared" si="217"/>
        <v>0</v>
      </c>
    </row>
    <row r="1493" spans="1:25" x14ac:dyDescent="0.25">
      <c r="A1493" t="s">
        <v>1554</v>
      </c>
      <c r="B1493" s="1">
        <v>45758</v>
      </c>
      <c r="C1493" t="s">
        <v>15</v>
      </c>
      <c r="D1493" t="s">
        <v>43</v>
      </c>
      <c r="E1493" t="s">
        <v>17</v>
      </c>
      <c r="F1493" t="s">
        <v>32</v>
      </c>
      <c r="G1493">
        <v>2</v>
      </c>
      <c r="H1493">
        <v>2924.42</v>
      </c>
      <c r="I1493">
        <v>0.15</v>
      </c>
      <c r="J1493">
        <v>4971.51</v>
      </c>
      <c r="K1493" t="s">
        <v>46</v>
      </c>
      <c r="L1493" t="s">
        <v>20</v>
      </c>
      <c r="M1493" t="s">
        <v>54</v>
      </c>
      <c r="N1493" t="s">
        <v>22</v>
      </c>
      <c r="O1493">
        <f t="shared" si="209"/>
        <v>5848.84</v>
      </c>
      <c r="P1493">
        <f t="shared" si="210"/>
        <v>4971.5140000000001</v>
      </c>
      <c r="Q1493">
        <f t="shared" si="211"/>
        <v>2058812.7634000003</v>
      </c>
      <c r="T1493">
        <f t="shared" si="212"/>
        <v>6400.6183730158691</v>
      </c>
      <c r="U1493">
        <f t="shared" si="213"/>
        <v>877.32600000000002</v>
      </c>
      <c r="V1493" s="4">
        <f t="shared" si="214"/>
        <v>5.1292222047448722E-3</v>
      </c>
      <c r="W1493">
        <f t="shared" si="215"/>
        <v>1</v>
      </c>
      <c r="X1493">
        <f t="shared" si="216"/>
        <v>0</v>
      </c>
      <c r="Y1493">
        <f t="shared" si="217"/>
        <v>0</v>
      </c>
    </row>
    <row r="1494" spans="1:25" x14ac:dyDescent="0.25">
      <c r="A1494" t="s">
        <v>1555</v>
      </c>
      <c r="B1494" s="1">
        <v>45804</v>
      </c>
      <c r="C1494" t="s">
        <v>36</v>
      </c>
      <c r="D1494" t="s">
        <v>16</v>
      </c>
      <c r="E1494" t="s">
        <v>99</v>
      </c>
      <c r="F1494" t="s">
        <v>120</v>
      </c>
      <c r="G1494">
        <v>5</v>
      </c>
      <c r="H1494">
        <v>1556.31</v>
      </c>
      <c r="I1494">
        <v>0.14000000000000001</v>
      </c>
      <c r="J1494">
        <v>6692.13</v>
      </c>
      <c r="K1494" t="s">
        <v>33</v>
      </c>
      <c r="L1494" t="s">
        <v>29</v>
      </c>
      <c r="M1494" t="s">
        <v>30</v>
      </c>
      <c r="N1494" t="s">
        <v>37</v>
      </c>
      <c r="O1494">
        <f t="shared" si="209"/>
        <v>7781.5499999999993</v>
      </c>
      <c r="P1494">
        <f t="shared" si="210"/>
        <v>6692.1329999999989</v>
      </c>
      <c r="Q1494">
        <f t="shared" si="211"/>
        <v>2189601.9989000014</v>
      </c>
      <c r="T1494">
        <f t="shared" si="212"/>
        <v>7014.593770491806</v>
      </c>
      <c r="U1494">
        <f t="shared" si="213"/>
        <v>1089.4170000000004</v>
      </c>
      <c r="V1494" s="4">
        <f t="shared" si="214"/>
        <v>8.9956371159987426E-3</v>
      </c>
      <c r="W1494">
        <f t="shared" si="215"/>
        <v>0</v>
      </c>
      <c r="X1494">
        <f t="shared" si="216"/>
        <v>1</v>
      </c>
      <c r="Y1494">
        <f t="shared" si="217"/>
        <v>0</v>
      </c>
    </row>
    <row r="1495" spans="1:25" x14ac:dyDescent="0.25">
      <c r="A1495" t="s">
        <v>1556</v>
      </c>
      <c r="B1495" s="1">
        <v>45830</v>
      </c>
      <c r="C1495" t="s">
        <v>48</v>
      </c>
      <c r="D1495" t="s">
        <v>16</v>
      </c>
      <c r="E1495" t="s">
        <v>17</v>
      </c>
      <c r="F1495" t="s">
        <v>32</v>
      </c>
      <c r="G1495">
        <v>3</v>
      </c>
      <c r="H1495">
        <v>1418.34</v>
      </c>
      <c r="I1495">
        <v>0.01</v>
      </c>
      <c r="J1495">
        <v>4212.47</v>
      </c>
      <c r="K1495" t="s">
        <v>58</v>
      </c>
      <c r="L1495" t="s">
        <v>29</v>
      </c>
      <c r="M1495" t="s">
        <v>54</v>
      </c>
      <c r="N1495" t="s">
        <v>37</v>
      </c>
      <c r="O1495">
        <f t="shared" si="209"/>
        <v>4255.0199999999995</v>
      </c>
      <c r="P1495">
        <f t="shared" si="210"/>
        <v>4212.4697999999999</v>
      </c>
      <c r="Q1495">
        <f t="shared" si="211"/>
        <v>2058812.7634000003</v>
      </c>
      <c r="T1495">
        <f t="shared" si="212"/>
        <v>7014.593770491806</v>
      </c>
      <c r="U1495">
        <f t="shared" si="213"/>
        <v>42.550199999999677</v>
      </c>
      <c r="V1495" s="4">
        <f t="shared" si="214"/>
        <v>7.0504956498441843E-4</v>
      </c>
      <c r="W1495">
        <f t="shared" si="215"/>
        <v>0</v>
      </c>
      <c r="X1495">
        <f t="shared" si="216"/>
        <v>1</v>
      </c>
      <c r="Y1495">
        <f t="shared" si="217"/>
        <v>0</v>
      </c>
    </row>
    <row r="1496" spans="1:25" x14ac:dyDescent="0.25">
      <c r="A1496" t="s">
        <v>1557</v>
      </c>
      <c r="B1496" s="1">
        <v>45686</v>
      </c>
      <c r="C1496" t="s">
        <v>24</v>
      </c>
      <c r="D1496" t="s">
        <v>39</v>
      </c>
      <c r="E1496" t="s">
        <v>27</v>
      </c>
      <c r="F1496" t="s">
        <v>79</v>
      </c>
      <c r="G1496">
        <v>4</v>
      </c>
      <c r="H1496">
        <v>4066.55</v>
      </c>
      <c r="I1496">
        <v>0.1</v>
      </c>
      <c r="J1496">
        <v>14639.58</v>
      </c>
      <c r="K1496" t="s">
        <v>41</v>
      </c>
      <c r="L1496" t="s">
        <v>20</v>
      </c>
      <c r="M1496" t="s">
        <v>54</v>
      </c>
      <c r="N1496" t="s">
        <v>22</v>
      </c>
      <c r="O1496">
        <f t="shared" si="209"/>
        <v>16266.2</v>
      </c>
      <c r="P1496">
        <f t="shared" si="210"/>
        <v>14639.580000000002</v>
      </c>
      <c r="Q1496">
        <f t="shared" si="211"/>
        <v>1975775.7839999988</v>
      </c>
      <c r="T1496">
        <f t="shared" si="212"/>
        <v>6400.6183730158691</v>
      </c>
      <c r="U1496">
        <f t="shared" si="213"/>
        <v>1626.619999999999</v>
      </c>
      <c r="V1496" s="4">
        <f t="shared" si="214"/>
        <v>2.4590869410187999E-3</v>
      </c>
      <c r="W1496">
        <f t="shared" si="215"/>
        <v>1</v>
      </c>
      <c r="X1496">
        <f t="shared" si="216"/>
        <v>0</v>
      </c>
      <c r="Y1496">
        <f t="shared" si="217"/>
        <v>0</v>
      </c>
    </row>
    <row r="1497" spans="1:25" x14ac:dyDescent="0.25">
      <c r="A1497" t="s">
        <v>1558</v>
      </c>
      <c r="B1497" s="1">
        <v>45827</v>
      </c>
      <c r="C1497" t="s">
        <v>24</v>
      </c>
      <c r="D1497" t="s">
        <v>16</v>
      </c>
      <c r="E1497" t="s">
        <v>27</v>
      </c>
      <c r="F1497" t="s">
        <v>68</v>
      </c>
      <c r="G1497">
        <v>2</v>
      </c>
      <c r="H1497">
        <v>3277.58</v>
      </c>
      <c r="I1497">
        <v>0.14000000000000001</v>
      </c>
      <c r="J1497">
        <v>5637.44</v>
      </c>
      <c r="K1497" t="s">
        <v>46</v>
      </c>
      <c r="L1497" t="s">
        <v>20</v>
      </c>
      <c r="M1497" t="s">
        <v>54</v>
      </c>
      <c r="N1497" t="s">
        <v>22</v>
      </c>
      <c r="O1497">
        <f t="shared" si="209"/>
        <v>6555.16</v>
      </c>
      <c r="P1497">
        <f t="shared" si="210"/>
        <v>5637.4376000000002</v>
      </c>
      <c r="Q1497">
        <f t="shared" si="211"/>
        <v>1975775.7839999988</v>
      </c>
      <c r="T1497">
        <f t="shared" si="212"/>
        <v>6400.6183730158691</v>
      </c>
      <c r="U1497">
        <f t="shared" si="213"/>
        <v>917.72239999999965</v>
      </c>
      <c r="V1497" s="4">
        <f t="shared" si="214"/>
        <v>4.2714441752756613E-3</v>
      </c>
      <c r="W1497">
        <f t="shared" si="215"/>
        <v>1</v>
      </c>
      <c r="X1497">
        <f t="shared" si="216"/>
        <v>0</v>
      </c>
      <c r="Y1497">
        <f t="shared" si="217"/>
        <v>0</v>
      </c>
    </row>
    <row r="1498" spans="1:25" x14ac:dyDescent="0.25">
      <c r="A1498" t="s">
        <v>1559</v>
      </c>
      <c r="B1498" s="1">
        <v>45673</v>
      </c>
      <c r="C1498" t="s">
        <v>36</v>
      </c>
      <c r="D1498" t="s">
        <v>43</v>
      </c>
      <c r="E1498" t="s">
        <v>61</v>
      </c>
      <c r="F1498" t="s">
        <v>75</v>
      </c>
      <c r="G1498">
        <v>1</v>
      </c>
      <c r="H1498">
        <v>3438.91</v>
      </c>
      <c r="I1498">
        <v>0.22</v>
      </c>
      <c r="J1498">
        <v>2682.35</v>
      </c>
      <c r="K1498" t="s">
        <v>19</v>
      </c>
      <c r="L1498" t="s">
        <v>34</v>
      </c>
      <c r="M1498" t="s">
        <v>21</v>
      </c>
      <c r="N1498" t="s">
        <v>22</v>
      </c>
      <c r="O1498">
        <f t="shared" si="209"/>
        <v>3438.91</v>
      </c>
      <c r="P1498">
        <f t="shared" si="210"/>
        <v>2682.3498</v>
      </c>
      <c r="Q1498">
        <f t="shared" si="211"/>
        <v>1802015.0199999986</v>
      </c>
      <c r="T1498">
        <f t="shared" si="212"/>
        <v>6557.4564173228364</v>
      </c>
      <c r="U1498">
        <f t="shared" si="213"/>
        <v>756.5601999999999</v>
      </c>
      <c r="V1498" s="4">
        <f t="shared" si="214"/>
        <v>6.3973759127165294E-3</v>
      </c>
      <c r="W1498">
        <f t="shared" si="215"/>
        <v>1</v>
      </c>
      <c r="X1498">
        <f t="shared" si="216"/>
        <v>0</v>
      </c>
      <c r="Y1498">
        <f t="shared" si="217"/>
        <v>0</v>
      </c>
    </row>
    <row r="1499" spans="1:25" x14ac:dyDescent="0.25">
      <c r="A1499" t="s">
        <v>1560</v>
      </c>
      <c r="B1499" s="1">
        <v>45713</v>
      </c>
      <c r="C1499" t="s">
        <v>48</v>
      </c>
      <c r="D1499" t="s">
        <v>43</v>
      </c>
      <c r="E1499" t="s">
        <v>61</v>
      </c>
      <c r="F1499" t="s">
        <v>62</v>
      </c>
      <c r="G1499">
        <v>4</v>
      </c>
      <c r="H1499">
        <v>1043.1099999999999</v>
      </c>
      <c r="I1499">
        <v>0.13</v>
      </c>
      <c r="J1499">
        <v>3630.02</v>
      </c>
      <c r="K1499" t="s">
        <v>19</v>
      </c>
      <c r="L1499" t="s">
        <v>29</v>
      </c>
      <c r="M1499" t="s">
        <v>30</v>
      </c>
      <c r="N1499" t="s">
        <v>22</v>
      </c>
      <c r="O1499">
        <f t="shared" si="209"/>
        <v>4172.4399999999996</v>
      </c>
      <c r="P1499">
        <f t="shared" si="210"/>
        <v>3630.0227999999997</v>
      </c>
      <c r="Q1499">
        <f t="shared" si="211"/>
        <v>1802015.0199999986</v>
      </c>
      <c r="T1499">
        <f t="shared" si="212"/>
        <v>7014.593770491806</v>
      </c>
      <c r="U1499">
        <f t="shared" si="213"/>
        <v>542.41719999999987</v>
      </c>
      <c r="V1499" s="4">
        <f t="shared" si="214"/>
        <v>1.2462731639040946E-2</v>
      </c>
      <c r="W1499">
        <f t="shared" si="215"/>
        <v>1</v>
      </c>
      <c r="X1499">
        <f t="shared" si="216"/>
        <v>0</v>
      </c>
      <c r="Y1499">
        <f t="shared" si="217"/>
        <v>0</v>
      </c>
    </row>
    <row r="1500" spans="1:25" x14ac:dyDescent="0.25">
      <c r="A1500" t="s">
        <v>1561</v>
      </c>
      <c r="B1500" s="1">
        <v>45810</v>
      </c>
      <c r="C1500" t="s">
        <v>36</v>
      </c>
      <c r="D1500" t="s">
        <v>25</v>
      </c>
      <c r="E1500" t="s">
        <v>27</v>
      </c>
      <c r="F1500" t="s">
        <v>87</v>
      </c>
      <c r="G1500">
        <v>2</v>
      </c>
      <c r="H1500">
        <v>3120.29</v>
      </c>
      <c r="I1500">
        <v>0.22</v>
      </c>
      <c r="J1500">
        <v>4867.6499999999996</v>
      </c>
      <c r="K1500" t="s">
        <v>46</v>
      </c>
      <c r="L1500" t="s">
        <v>34</v>
      </c>
      <c r="M1500" t="s">
        <v>21</v>
      </c>
      <c r="N1500" t="s">
        <v>22</v>
      </c>
      <c r="O1500">
        <f t="shared" si="209"/>
        <v>6240.58</v>
      </c>
      <c r="P1500">
        <f t="shared" si="210"/>
        <v>4867.6523999999999</v>
      </c>
      <c r="Q1500">
        <f t="shared" si="211"/>
        <v>1975775.7839999988</v>
      </c>
      <c r="T1500">
        <f t="shared" si="212"/>
        <v>6557.4564173228364</v>
      </c>
      <c r="U1500">
        <f t="shared" si="213"/>
        <v>1372.9276</v>
      </c>
      <c r="V1500" s="4">
        <f t="shared" si="214"/>
        <v>7.0506267045691269E-3</v>
      </c>
      <c r="W1500">
        <f t="shared" si="215"/>
        <v>1</v>
      </c>
      <c r="X1500">
        <f t="shared" si="216"/>
        <v>0</v>
      </c>
      <c r="Y1500">
        <f t="shared" si="217"/>
        <v>0</v>
      </c>
    </row>
    <row r="1501" spans="1:25" x14ac:dyDescent="0.25">
      <c r="A1501" t="s">
        <v>1562</v>
      </c>
      <c r="B1501" s="1">
        <v>45813</v>
      </c>
      <c r="C1501" t="s">
        <v>24</v>
      </c>
      <c r="D1501" t="s">
        <v>43</v>
      </c>
      <c r="E1501" t="s">
        <v>27</v>
      </c>
      <c r="F1501" t="s">
        <v>87</v>
      </c>
      <c r="G1501">
        <v>5</v>
      </c>
      <c r="H1501">
        <v>1036.71</v>
      </c>
      <c r="I1501">
        <v>0.06</v>
      </c>
      <c r="J1501">
        <v>4872.54</v>
      </c>
      <c r="K1501" t="s">
        <v>58</v>
      </c>
      <c r="L1501" t="s">
        <v>34</v>
      </c>
      <c r="M1501" t="s">
        <v>54</v>
      </c>
      <c r="N1501" t="s">
        <v>88</v>
      </c>
      <c r="O1501">
        <f t="shared" si="209"/>
        <v>5183.55</v>
      </c>
      <c r="P1501">
        <f t="shared" si="210"/>
        <v>4872.5370000000003</v>
      </c>
      <c r="Q1501">
        <f t="shared" si="211"/>
        <v>1975775.7839999988</v>
      </c>
      <c r="T1501">
        <f t="shared" si="212"/>
        <v>6557.4564173228364</v>
      </c>
      <c r="U1501">
        <f t="shared" si="213"/>
        <v>311.01299999999992</v>
      </c>
      <c r="V1501" s="4">
        <f t="shared" si="214"/>
        <v>5.7875394276123496E-3</v>
      </c>
      <c r="W1501">
        <f t="shared" si="215"/>
        <v>0</v>
      </c>
      <c r="X1501">
        <f t="shared" si="216"/>
        <v>0</v>
      </c>
      <c r="Y1501">
        <f t="shared" si="217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1D0B-7DF7-4DF2-A4FA-867F403A5DB4}">
  <dimension ref="A1:U151"/>
  <sheetViews>
    <sheetView topLeftCell="A115" workbookViewId="0">
      <selection sqref="A1:U1"/>
    </sheetView>
  </sheetViews>
  <sheetFormatPr defaultRowHeight="15" x14ac:dyDescent="0.25"/>
  <cols>
    <col min="1" max="1" width="13.42578125" bestFit="1" customWidth="1"/>
    <col min="2" max="2" width="27.28515625" bestFit="1" customWidth="1"/>
    <col min="3" max="3" width="17" bestFit="1" customWidth="1"/>
    <col min="4" max="4" width="9.28515625" bestFit="1" customWidth="1"/>
    <col min="5" max="5" width="9.42578125" bestFit="1" customWidth="1"/>
    <col min="6" max="7" width="11.28515625" bestFit="1" customWidth="1"/>
    <col min="9" max="9" width="13.42578125" customWidth="1"/>
    <col min="10" max="10" width="19.28515625" customWidth="1"/>
  </cols>
  <sheetData>
    <row r="1" spans="1:21" ht="63.75" x14ac:dyDescent="1">
      <c r="A1" s="25" t="s">
        <v>1641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ht="31.5" x14ac:dyDescent="0.5">
      <c r="A2" s="26" t="s">
        <v>1640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</row>
    <row r="6" spans="1:21" ht="18.75" x14ac:dyDescent="0.3">
      <c r="A6" s="2" t="s">
        <v>1563</v>
      </c>
      <c r="B6" s="2"/>
      <c r="C6" s="2"/>
      <c r="D6" s="2"/>
      <c r="E6" s="2"/>
      <c r="F6" s="2"/>
      <c r="G6" s="2"/>
      <c r="H6" s="2"/>
      <c r="I6" s="2"/>
    </row>
    <row r="7" spans="1:21" x14ac:dyDescent="0.25">
      <c r="A7" t="s">
        <v>1564</v>
      </c>
    </row>
    <row r="9" spans="1:21" x14ac:dyDescent="0.25">
      <c r="A9" s="16" t="s">
        <v>1565</v>
      </c>
      <c r="B9" s="3">
        <f>SUM('E-Commerce'!O2:O1501)</f>
        <v>11390182.199999979</v>
      </c>
    </row>
    <row r="10" spans="1:21" x14ac:dyDescent="0.25">
      <c r="A10" s="16" t="s">
        <v>1566</v>
      </c>
      <c r="B10" s="3">
        <f>SUM('E-Commerce'!P2:P1501)</f>
        <v>9980221.2533999849</v>
      </c>
    </row>
    <row r="13" spans="1:21" x14ac:dyDescent="0.25">
      <c r="A13" t="s">
        <v>1567</v>
      </c>
    </row>
    <row r="14" spans="1:21" x14ac:dyDescent="0.25">
      <c r="A14" t="s">
        <v>1564</v>
      </c>
    </row>
    <row r="15" spans="1:21" x14ac:dyDescent="0.25">
      <c r="A15" s="5" t="s">
        <v>1580</v>
      </c>
      <c r="B15" t="s">
        <v>1583</v>
      </c>
    </row>
    <row r="16" spans="1:21" x14ac:dyDescent="0.25">
      <c r="A16" s="6" t="s">
        <v>99</v>
      </c>
      <c r="B16">
        <v>2189602.0399999986</v>
      </c>
    </row>
    <row r="17" spans="1:3" x14ac:dyDescent="0.25">
      <c r="A17" s="6" t="s">
        <v>17</v>
      </c>
      <c r="B17">
        <v>2058812.6999999995</v>
      </c>
    </row>
    <row r="18" spans="1:3" x14ac:dyDescent="0.25">
      <c r="A18" s="6" t="s">
        <v>27</v>
      </c>
      <c r="B18">
        <v>1975775.7900000007</v>
      </c>
    </row>
    <row r="19" spans="1:3" x14ac:dyDescent="0.25">
      <c r="A19" s="6" t="s">
        <v>49</v>
      </c>
      <c r="B19">
        <v>1954015.7199999997</v>
      </c>
    </row>
    <row r="20" spans="1:3" x14ac:dyDescent="0.25">
      <c r="A20" s="6" t="s">
        <v>61</v>
      </c>
      <c r="B20">
        <v>1802015.0299999991</v>
      </c>
    </row>
    <row r="21" spans="1:3" x14ac:dyDescent="0.25">
      <c r="A21" s="6" t="s">
        <v>1581</v>
      </c>
      <c r="B21">
        <v>9980221.2799999975</v>
      </c>
      <c r="C21" t="s">
        <v>1568</v>
      </c>
    </row>
    <row r="23" spans="1:3" x14ac:dyDescent="0.25">
      <c r="A23" t="s">
        <v>1569</v>
      </c>
    </row>
    <row r="24" spans="1:3" x14ac:dyDescent="0.25">
      <c r="A24" s="5" t="s">
        <v>1580</v>
      </c>
      <c r="B24" t="s">
        <v>1582</v>
      </c>
      <c r="C24" t="s">
        <v>1584</v>
      </c>
    </row>
    <row r="25" spans="1:3" x14ac:dyDescent="0.25">
      <c r="A25" s="6" t="s">
        <v>50</v>
      </c>
      <c r="B25">
        <v>197355584.39709952</v>
      </c>
      <c r="C25" s="7">
        <v>197355584.39709952</v>
      </c>
    </row>
    <row r="26" spans="1:3" x14ac:dyDescent="0.25">
      <c r="A26" s="6" t="s">
        <v>32</v>
      </c>
      <c r="B26">
        <v>193528399.75959983</v>
      </c>
      <c r="C26" s="7">
        <v>193528399.75959983</v>
      </c>
    </row>
    <row r="27" spans="1:3" x14ac:dyDescent="0.25">
      <c r="A27" s="6" t="s">
        <v>111</v>
      </c>
      <c r="B27">
        <v>179547363.90979987</v>
      </c>
      <c r="C27" s="7">
        <v>179547363.90979987</v>
      </c>
    </row>
    <row r="28" spans="1:3" x14ac:dyDescent="0.25">
      <c r="A28" s="6" t="s">
        <v>100</v>
      </c>
      <c r="B28">
        <v>177357761.91089988</v>
      </c>
      <c r="C28" s="7">
        <v>177357761.91089988</v>
      </c>
    </row>
    <row r="29" spans="1:3" x14ac:dyDescent="0.25">
      <c r="A29" s="6" t="s">
        <v>120</v>
      </c>
      <c r="B29">
        <v>170788955.91419989</v>
      </c>
      <c r="C29" s="7">
        <v>170788955.91419989</v>
      </c>
    </row>
    <row r="30" spans="1:3" x14ac:dyDescent="0.25">
      <c r="A30" s="6" t="s">
        <v>44</v>
      </c>
      <c r="B30">
        <v>162646208.30860001</v>
      </c>
      <c r="C30" s="7">
        <v>162646208.30860001</v>
      </c>
    </row>
    <row r="31" spans="1:3" x14ac:dyDescent="0.25">
      <c r="A31" s="6" t="s">
        <v>68</v>
      </c>
      <c r="B31">
        <v>156086286.93599993</v>
      </c>
      <c r="C31" s="7">
        <v>156086286.93599993</v>
      </c>
    </row>
    <row r="32" spans="1:3" x14ac:dyDescent="0.25">
      <c r="A32" s="6" t="s">
        <v>73</v>
      </c>
      <c r="B32">
        <v>154367239.28089967</v>
      </c>
      <c r="C32" s="7">
        <v>154367239.28089967</v>
      </c>
    </row>
    <row r="33" spans="1:4" x14ac:dyDescent="0.25">
      <c r="A33" s="6" t="s">
        <v>87</v>
      </c>
      <c r="B33">
        <v>154110511.15199992</v>
      </c>
      <c r="C33" s="7">
        <v>154110511.15199992</v>
      </c>
    </row>
    <row r="34" spans="1:4" x14ac:dyDescent="0.25">
      <c r="A34" s="6" t="s">
        <v>79</v>
      </c>
      <c r="B34">
        <v>150158959.5839999</v>
      </c>
      <c r="C34" s="7">
        <v>150158959.5839999</v>
      </c>
    </row>
    <row r="35" spans="1:4" x14ac:dyDescent="0.25">
      <c r="A35" s="6" t="s">
        <v>1581</v>
      </c>
      <c r="B35">
        <v>1695947271.1530983</v>
      </c>
      <c r="C35" s="7">
        <v>1695947271.1530983</v>
      </c>
    </row>
    <row r="37" spans="1:4" x14ac:dyDescent="0.25">
      <c r="A37" t="s">
        <v>1575</v>
      </c>
    </row>
    <row r="38" spans="1:4" x14ac:dyDescent="0.25">
      <c r="A38" s="5" t="s">
        <v>1580</v>
      </c>
      <c r="B38" t="s">
        <v>1585</v>
      </c>
      <c r="C38" t="s">
        <v>1586</v>
      </c>
      <c r="D38" t="s">
        <v>1587</v>
      </c>
    </row>
    <row r="39" spans="1:4" x14ac:dyDescent="0.25">
      <c r="A39" s="6" t="s">
        <v>29</v>
      </c>
      <c r="B39">
        <v>3423121.6912999982</v>
      </c>
      <c r="C39">
        <v>488</v>
      </c>
      <c r="D39">
        <v>7014.5937704918606</v>
      </c>
    </row>
    <row r="40" spans="1:4" x14ac:dyDescent="0.25">
      <c r="A40" s="6" t="s">
        <v>34</v>
      </c>
      <c r="B40">
        <v>3331187.9125000043</v>
      </c>
      <c r="C40">
        <v>508</v>
      </c>
      <c r="D40">
        <v>6557.4564173227691</v>
      </c>
    </row>
    <row r="41" spans="1:4" x14ac:dyDescent="0.25">
      <c r="A41" s="6" t="s">
        <v>20</v>
      </c>
      <c r="B41">
        <v>3225911.6496000011</v>
      </c>
      <c r="C41">
        <v>504</v>
      </c>
      <c r="D41">
        <v>6400.6183730158928</v>
      </c>
    </row>
    <row r="42" spans="1:4" x14ac:dyDescent="0.25">
      <c r="A42" s="6" t="s">
        <v>1581</v>
      </c>
      <c r="B42">
        <v>9980221.2533999719</v>
      </c>
      <c r="C42">
        <v>1500</v>
      </c>
      <c r="D42">
        <v>6653.4808533334099</v>
      </c>
    </row>
    <row r="44" spans="1:4" x14ac:dyDescent="0.25">
      <c r="A44" t="s">
        <v>1577</v>
      </c>
    </row>
    <row r="45" spans="1:4" x14ac:dyDescent="0.25">
      <c r="A45" s="5" t="s">
        <v>1580</v>
      </c>
      <c r="B45" s="5" t="s">
        <v>1588</v>
      </c>
      <c r="C45" t="s">
        <v>1589</v>
      </c>
      <c r="D45" t="s">
        <v>1590</v>
      </c>
    </row>
    <row r="46" spans="1:4" x14ac:dyDescent="0.25">
      <c r="A46" s="6" t="s">
        <v>49</v>
      </c>
      <c r="B46">
        <v>39.409999999999982</v>
      </c>
      <c r="C46">
        <v>740055.58</v>
      </c>
      <c r="D46" s="4">
        <v>5.3252757042923701E-3</v>
      </c>
    </row>
    <row r="47" spans="1:4" x14ac:dyDescent="0.25">
      <c r="A47" s="6" t="s">
        <v>61</v>
      </c>
      <c r="B47">
        <v>33.89</v>
      </c>
      <c r="C47">
        <v>674077.59000000055</v>
      </c>
      <c r="D47" s="4">
        <v>5.0276111389491486E-3</v>
      </c>
    </row>
    <row r="48" spans="1:4" x14ac:dyDescent="0.25">
      <c r="A48" s="6" t="s">
        <v>17</v>
      </c>
      <c r="B48">
        <v>38.409999999999997</v>
      </c>
      <c r="C48">
        <v>780189.50000000058</v>
      </c>
      <c r="D48" s="4">
        <v>4.923162898244589E-3</v>
      </c>
    </row>
    <row r="49" spans="1:6" x14ac:dyDescent="0.25">
      <c r="A49" s="6" t="s">
        <v>27</v>
      </c>
      <c r="B49">
        <v>38.910000000000011</v>
      </c>
      <c r="C49">
        <v>780041.32999999926</v>
      </c>
      <c r="D49" s="4">
        <v>4.988197227959709E-3</v>
      </c>
    </row>
    <row r="50" spans="1:6" x14ac:dyDescent="0.25">
      <c r="A50" s="6" t="s">
        <v>99</v>
      </c>
      <c r="B50">
        <v>37.910000000000004</v>
      </c>
      <c r="C50">
        <v>816017.49999999942</v>
      </c>
      <c r="D50" s="4">
        <v>4.6457337005640234E-3</v>
      </c>
    </row>
    <row r="51" spans="1:6" x14ac:dyDescent="0.25">
      <c r="A51" s="6" t="s">
        <v>1581</v>
      </c>
      <c r="B51">
        <v>188.53</v>
      </c>
      <c r="C51">
        <v>3790381.4999999995</v>
      </c>
      <c r="D51" s="4">
        <v>4.973905660947321E-3</v>
      </c>
    </row>
    <row r="53" spans="1:6" x14ac:dyDescent="0.25">
      <c r="A53" t="s">
        <v>1591</v>
      </c>
    </row>
    <row r="54" spans="1:6" x14ac:dyDescent="0.25">
      <c r="A54" s="5" t="s">
        <v>1580</v>
      </c>
      <c r="B54" s="5" t="s">
        <v>1593</v>
      </c>
      <c r="C54" t="s">
        <v>1586</v>
      </c>
      <c r="D54" s="9" t="s">
        <v>1594</v>
      </c>
    </row>
    <row r="55" spans="1:6" x14ac:dyDescent="0.25">
      <c r="A55" s="6" t="s">
        <v>29</v>
      </c>
      <c r="B55">
        <v>381</v>
      </c>
      <c r="C55">
        <v>488</v>
      </c>
      <c r="D55">
        <f>B55/C55*100</f>
        <v>78.073770491803273</v>
      </c>
    </row>
    <row r="56" spans="1:6" x14ac:dyDescent="0.25">
      <c r="A56" s="6" t="s">
        <v>34</v>
      </c>
      <c r="B56">
        <v>378</v>
      </c>
      <c r="C56">
        <v>508</v>
      </c>
      <c r="D56">
        <f t="shared" ref="D56:D57" si="0">B56/C56*100</f>
        <v>74.409448818897644</v>
      </c>
    </row>
    <row r="57" spans="1:6" x14ac:dyDescent="0.25">
      <c r="A57" s="6" t="s">
        <v>20</v>
      </c>
      <c r="B57">
        <v>377</v>
      </c>
      <c r="C57">
        <v>504</v>
      </c>
      <c r="D57">
        <f t="shared" si="0"/>
        <v>74.801587301587304</v>
      </c>
    </row>
    <row r="58" spans="1:6" x14ac:dyDescent="0.25">
      <c r="A58" s="6" t="s">
        <v>1581</v>
      </c>
      <c r="B58">
        <v>1136</v>
      </c>
      <c r="C58">
        <v>1500</v>
      </c>
      <c r="D58" s="8">
        <f>B58/C58*100</f>
        <v>75.733333333333334</v>
      </c>
    </row>
    <row r="60" spans="1:6" x14ac:dyDescent="0.25">
      <c r="A60" t="s">
        <v>1595</v>
      </c>
    </row>
    <row r="61" spans="1:6" x14ac:dyDescent="0.25">
      <c r="A61" s="5" t="s">
        <v>1580</v>
      </c>
      <c r="B61" t="s">
        <v>1598</v>
      </c>
      <c r="C61" t="s">
        <v>1599</v>
      </c>
      <c r="D61" t="s">
        <v>1586</v>
      </c>
      <c r="E61" s="8" t="s">
        <v>1607</v>
      </c>
      <c r="F61" s="9" t="s">
        <v>1608</v>
      </c>
    </row>
    <row r="62" spans="1:6" x14ac:dyDescent="0.25">
      <c r="A62" s="6" t="s">
        <v>29</v>
      </c>
      <c r="B62">
        <v>53</v>
      </c>
      <c r="C62">
        <v>36</v>
      </c>
      <c r="D62">
        <v>488</v>
      </c>
      <c r="E62" s="10">
        <f>B62/D62*100</f>
        <v>10.860655737704917</v>
      </c>
      <c r="F62" s="10">
        <f>C62/D62*100</f>
        <v>7.3770491803278686</v>
      </c>
    </row>
    <row r="63" spans="1:6" x14ac:dyDescent="0.25">
      <c r="A63" s="6" t="s">
        <v>34</v>
      </c>
      <c r="B63">
        <v>48</v>
      </c>
      <c r="C63">
        <v>47</v>
      </c>
      <c r="D63">
        <v>508</v>
      </c>
      <c r="E63" s="10">
        <f t="shared" ref="E63:E64" si="1">B63/D63*100</f>
        <v>9.4488188976377945</v>
      </c>
      <c r="F63" s="10">
        <f t="shared" ref="F63:F65" si="2">C63/D63*100</f>
        <v>9.2519685039370074</v>
      </c>
    </row>
    <row r="64" spans="1:6" x14ac:dyDescent="0.25">
      <c r="A64" s="6" t="s">
        <v>20</v>
      </c>
      <c r="B64">
        <v>49</v>
      </c>
      <c r="C64">
        <v>47</v>
      </c>
      <c r="D64">
        <v>504</v>
      </c>
      <c r="E64" s="10">
        <f t="shared" si="1"/>
        <v>9.7222222222222232</v>
      </c>
      <c r="F64" s="10">
        <f t="shared" si="2"/>
        <v>9.325396825396826</v>
      </c>
    </row>
    <row r="65" spans="1:6" x14ac:dyDescent="0.25">
      <c r="A65" s="6" t="s">
        <v>1581</v>
      </c>
      <c r="B65">
        <v>150</v>
      </c>
      <c r="C65">
        <v>130</v>
      </c>
      <c r="D65">
        <v>1500</v>
      </c>
      <c r="E65" s="11">
        <f>B65/D65*100</f>
        <v>10</v>
      </c>
      <c r="F65" s="11">
        <f t="shared" si="2"/>
        <v>8.6666666666666679</v>
      </c>
    </row>
    <row r="68" spans="1:6" x14ac:dyDescent="0.25">
      <c r="A68" t="s">
        <v>1609</v>
      </c>
    </row>
    <row r="69" spans="1:6" x14ac:dyDescent="0.25">
      <c r="A69" s="5" t="s">
        <v>1580</v>
      </c>
      <c r="B69" t="s">
        <v>1593</v>
      </c>
      <c r="C69" t="s">
        <v>1586</v>
      </c>
      <c r="D69" s="8" t="s">
        <v>1610</v>
      </c>
    </row>
    <row r="70" spans="1:6" x14ac:dyDescent="0.25">
      <c r="A70" s="6" t="s">
        <v>30</v>
      </c>
      <c r="B70">
        <v>394</v>
      </c>
      <c r="C70">
        <v>514</v>
      </c>
      <c r="D70" s="10">
        <f>B70/C70*100</f>
        <v>76.653696498054487</v>
      </c>
    </row>
    <row r="71" spans="1:6" x14ac:dyDescent="0.25">
      <c r="A71" s="6" t="s">
        <v>21</v>
      </c>
      <c r="B71">
        <v>383</v>
      </c>
      <c r="C71">
        <v>503</v>
      </c>
      <c r="D71" s="10">
        <f t="shared" ref="D71:D73" si="3">B71/C71*100</f>
        <v>76.143141153081501</v>
      </c>
    </row>
    <row r="72" spans="1:6" x14ac:dyDescent="0.25">
      <c r="A72" s="6" t="s">
        <v>54</v>
      </c>
      <c r="B72">
        <v>359</v>
      </c>
      <c r="C72">
        <v>483</v>
      </c>
      <c r="D72" s="10">
        <f t="shared" si="3"/>
        <v>74.327122153209118</v>
      </c>
    </row>
    <row r="73" spans="1:6" x14ac:dyDescent="0.25">
      <c r="A73" s="6" t="s">
        <v>1581</v>
      </c>
      <c r="B73">
        <v>1136</v>
      </c>
      <c r="C73">
        <v>1500</v>
      </c>
      <c r="D73" s="12">
        <f t="shared" si="3"/>
        <v>75.733333333333334</v>
      </c>
    </row>
    <row r="76" spans="1:6" x14ac:dyDescent="0.25">
      <c r="A76" t="s">
        <v>1611</v>
      </c>
    </row>
    <row r="77" spans="1:6" x14ac:dyDescent="0.25">
      <c r="A77" s="5" t="s">
        <v>1580</v>
      </c>
      <c r="B77" t="s">
        <v>1613</v>
      </c>
      <c r="C77" t="s">
        <v>1612</v>
      </c>
      <c r="D77" s="8" t="s">
        <v>1614</v>
      </c>
    </row>
    <row r="78" spans="1:6" x14ac:dyDescent="0.25">
      <c r="A78" s="6" t="s">
        <v>88</v>
      </c>
      <c r="B78">
        <v>6705.1256153846134</v>
      </c>
      <c r="C78">
        <v>871666.32999999973</v>
      </c>
      <c r="D78">
        <f>B78+B81</f>
        <v>13607.216548717948</v>
      </c>
    </row>
    <row r="79" spans="1:6" x14ac:dyDescent="0.25">
      <c r="A79" s="6" t="s">
        <v>22</v>
      </c>
      <c r="B79">
        <v>6643.845941901408</v>
      </c>
      <c r="C79">
        <v>7547408.9899999993</v>
      </c>
    </row>
    <row r="80" spans="1:6" x14ac:dyDescent="0.25">
      <c r="A80" s="6" t="s">
        <v>59</v>
      </c>
      <c r="B80">
        <v>6259.9085714285711</v>
      </c>
      <c r="C80">
        <v>525832.31999999995</v>
      </c>
    </row>
    <row r="81" spans="1:6" x14ac:dyDescent="0.25">
      <c r="A81" s="6" t="s">
        <v>37</v>
      </c>
      <c r="B81">
        <v>6902.0909333333357</v>
      </c>
      <c r="C81">
        <v>1035313.6400000004</v>
      </c>
    </row>
    <row r="82" spans="1:6" x14ac:dyDescent="0.25">
      <c r="A82" s="6" t="s">
        <v>1581</v>
      </c>
      <c r="B82">
        <v>6653.4808533333307</v>
      </c>
      <c r="C82">
        <v>9980221.2799999956</v>
      </c>
    </row>
    <row r="85" spans="1:6" x14ac:dyDescent="0.25">
      <c r="A85" t="s">
        <v>1615</v>
      </c>
    </row>
    <row r="86" spans="1:6" x14ac:dyDescent="0.25">
      <c r="A86" s="5" t="s">
        <v>1617</v>
      </c>
      <c r="B86" s="5" t="s">
        <v>1616</v>
      </c>
    </row>
    <row r="87" spans="1:6" x14ac:dyDescent="0.25">
      <c r="A87" s="5" t="s">
        <v>1580</v>
      </c>
      <c r="B87" t="s">
        <v>88</v>
      </c>
      <c r="C87" t="s">
        <v>22</v>
      </c>
      <c r="D87" t="s">
        <v>59</v>
      </c>
      <c r="E87" t="s">
        <v>37</v>
      </c>
      <c r="F87" t="s">
        <v>1581</v>
      </c>
    </row>
    <row r="88" spans="1:6" x14ac:dyDescent="0.25">
      <c r="A88" s="6" t="s">
        <v>50</v>
      </c>
      <c r="B88">
        <v>7</v>
      </c>
      <c r="C88">
        <v>74</v>
      </c>
      <c r="D88">
        <v>8</v>
      </c>
      <c r="E88">
        <v>12</v>
      </c>
      <c r="F88">
        <v>101</v>
      </c>
    </row>
    <row r="89" spans="1:6" x14ac:dyDescent="0.25">
      <c r="A89" s="6" t="s">
        <v>32</v>
      </c>
      <c r="B89">
        <v>7</v>
      </c>
      <c r="C89">
        <v>74</v>
      </c>
      <c r="D89">
        <v>4</v>
      </c>
      <c r="E89">
        <v>9</v>
      </c>
      <c r="F89">
        <v>94</v>
      </c>
    </row>
    <row r="90" spans="1:6" x14ac:dyDescent="0.25">
      <c r="A90" s="6" t="s">
        <v>100</v>
      </c>
      <c r="B90">
        <v>6</v>
      </c>
      <c r="C90">
        <v>63</v>
      </c>
      <c r="D90">
        <v>7</v>
      </c>
      <c r="E90">
        <v>5</v>
      </c>
      <c r="F90">
        <v>81</v>
      </c>
    </row>
    <row r="91" spans="1:6" x14ac:dyDescent="0.25">
      <c r="A91" s="6" t="s">
        <v>111</v>
      </c>
      <c r="B91">
        <v>13</v>
      </c>
      <c r="C91">
        <v>63</v>
      </c>
      <c r="D91">
        <v>4</v>
      </c>
      <c r="E91">
        <v>2</v>
      </c>
      <c r="F91">
        <v>82</v>
      </c>
    </row>
    <row r="92" spans="1:6" x14ac:dyDescent="0.25">
      <c r="A92" s="6" t="s">
        <v>73</v>
      </c>
      <c r="B92">
        <v>9</v>
      </c>
      <c r="C92">
        <v>61</v>
      </c>
      <c r="D92">
        <v>3</v>
      </c>
      <c r="E92">
        <v>6</v>
      </c>
      <c r="F92">
        <v>79</v>
      </c>
    </row>
    <row r="93" spans="1:6" x14ac:dyDescent="0.25">
      <c r="A93" s="6" t="s">
        <v>44</v>
      </c>
      <c r="B93">
        <v>4</v>
      </c>
      <c r="C93">
        <v>61</v>
      </c>
      <c r="D93">
        <v>5</v>
      </c>
      <c r="E93">
        <v>9</v>
      </c>
      <c r="F93">
        <v>79</v>
      </c>
    </row>
    <row r="94" spans="1:6" x14ac:dyDescent="0.25">
      <c r="A94" s="6" t="s">
        <v>79</v>
      </c>
      <c r="B94">
        <v>4</v>
      </c>
      <c r="C94">
        <v>60</v>
      </c>
      <c r="D94">
        <v>4</v>
      </c>
      <c r="E94">
        <v>8</v>
      </c>
      <c r="F94">
        <v>76</v>
      </c>
    </row>
    <row r="95" spans="1:6" x14ac:dyDescent="0.25">
      <c r="A95" s="6" t="s">
        <v>68</v>
      </c>
      <c r="B95">
        <v>7</v>
      </c>
      <c r="C95">
        <v>60</v>
      </c>
      <c r="E95">
        <v>12</v>
      </c>
      <c r="F95">
        <v>79</v>
      </c>
    </row>
    <row r="96" spans="1:6" x14ac:dyDescent="0.25">
      <c r="A96" s="6" t="s">
        <v>28</v>
      </c>
      <c r="B96">
        <v>5</v>
      </c>
      <c r="C96">
        <v>58</v>
      </c>
      <c r="D96">
        <v>3</v>
      </c>
      <c r="E96">
        <v>5</v>
      </c>
      <c r="F96">
        <v>71</v>
      </c>
    </row>
    <row r="97" spans="1:6" x14ac:dyDescent="0.25">
      <c r="A97" s="6" t="s">
        <v>18</v>
      </c>
      <c r="B97">
        <v>5</v>
      </c>
      <c r="C97">
        <v>57</v>
      </c>
      <c r="D97">
        <v>5</v>
      </c>
      <c r="E97">
        <v>5</v>
      </c>
      <c r="F97">
        <v>72</v>
      </c>
    </row>
    <row r="98" spans="1:6" x14ac:dyDescent="0.25">
      <c r="A98" s="6" t="s">
        <v>87</v>
      </c>
      <c r="B98">
        <v>9</v>
      </c>
      <c r="C98">
        <v>56</v>
      </c>
      <c r="D98">
        <v>8</v>
      </c>
      <c r="E98">
        <v>5</v>
      </c>
      <c r="F98">
        <v>78</v>
      </c>
    </row>
    <row r="99" spans="1:6" x14ac:dyDescent="0.25">
      <c r="A99" s="6" t="s">
        <v>53</v>
      </c>
      <c r="B99">
        <v>3</v>
      </c>
      <c r="C99">
        <v>56</v>
      </c>
      <c r="D99">
        <v>4</v>
      </c>
      <c r="E99">
        <v>11</v>
      </c>
      <c r="F99">
        <v>74</v>
      </c>
    </row>
    <row r="100" spans="1:6" x14ac:dyDescent="0.25">
      <c r="A100" s="6" t="s">
        <v>40</v>
      </c>
      <c r="B100">
        <v>10</v>
      </c>
      <c r="C100">
        <v>55</v>
      </c>
      <c r="D100">
        <v>1</v>
      </c>
      <c r="E100">
        <v>4</v>
      </c>
      <c r="F100">
        <v>70</v>
      </c>
    </row>
    <row r="101" spans="1:6" x14ac:dyDescent="0.25">
      <c r="A101" s="6" t="s">
        <v>66</v>
      </c>
      <c r="B101">
        <v>10</v>
      </c>
      <c r="C101">
        <v>55</v>
      </c>
      <c r="D101">
        <v>1</v>
      </c>
      <c r="E101">
        <v>5</v>
      </c>
      <c r="F101">
        <v>71</v>
      </c>
    </row>
    <row r="102" spans="1:6" x14ac:dyDescent="0.25">
      <c r="A102" s="6" t="s">
        <v>62</v>
      </c>
      <c r="B102">
        <v>3</v>
      </c>
      <c r="C102">
        <v>52</v>
      </c>
      <c r="D102">
        <v>5</v>
      </c>
      <c r="E102">
        <v>13</v>
      </c>
      <c r="F102">
        <v>73</v>
      </c>
    </row>
    <row r="103" spans="1:6" x14ac:dyDescent="0.25">
      <c r="A103" s="6" t="s">
        <v>120</v>
      </c>
      <c r="B103">
        <v>5</v>
      </c>
      <c r="C103">
        <v>50</v>
      </c>
      <c r="D103">
        <v>10</v>
      </c>
      <c r="E103">
        <v>13</v>
      </c>
      <c r="F103">
        <v>78</v>
      </c>
    </row>
    <row r="104" spans="1:6" x14ac:dyDescent="0.25">
      <c r="A104" s="6" t="s">
        <v>56</v>
      </c>
      <c r="B104">
        <v>3</v>
      </c>
      <c r="C104">
        <v>49</v>
      </c>
      <c r="D104">
        <v>1</v>
      </c>
      <c r="E104">
        <v>8</v>
      </c>
      <c r="F104">
        <v>61</v>
      </c>
    </row>
    <row r="105" spans="1:6" x14ac:dyDescent="0.25">
      <c r="A105" s="6" t="s">
        <v>75</v>
      </c>
      <c r="B105">
        <v>9</v>
      </c>
      <c r="C105">
        <v>46</v>
      </c>
      <c r="D105">
        <v>5</v>
      </c>
      <c r="E105">
        <v>8</v>
      </c>
      <c r="F105">
        <v>68</v>
      </c>
    </row>
    <row r="106" spans="1:6" x14ac:dyDescent="0.25">
      <c r="A106" s="6" t="s">
        <v>115</v>
      </c>
      <c r="B106">
        <v>5</v>
      </c>
      <c r="C106">
        <v>45</v>
      </c>
      <c r="D106">
        <v>3</v>
      </c>
      <c r="E106">
        <v>4</v>
      </c>
      <c r="F106">
        <v>57</v>
      </c>
    </row>
    <row r="107" spans="1:6" x14ac:dyDescent="0.25">
      <c r="A107" s="6" t="s">
        <v>92</v>
      </c>
      <c r="B107">
        <v>6</v>
      </c>
      <c r="C107">
        <v>41</v>
      </c>
      <c r="D107">
        <v>3</v>
      </c>
      <c r="E107">
        <v>6</v>
      </c>
      <c r="F107">
        <v>56</v>
      </c>
    </row>
    <row r="108" spans="1:6" x14ac:dyDescent="0.25">
      <c r="A108" s="6" t="s">
        <v>1581</v>
      </c>
      <c r="B108">
        <v>130</v>
      </c>
      <c r="C108">
        <v>1136</v>
      </c>
      <c r="D108">
        <v>84</v>
      </c>
      <c r="E108">
        <v>150</v>
      </c>
      <c r="F108">
        <v>1500</v>
      </c>
    </row>
    <row r="109" spans="1:6" x14ac:dyDescent="0.25">
      <c r="A109" s="8" t="s">
        <v>1618</v>
      </c>
      <c r="B109" s="8">
        <v>13</v>
      </c>
      <c r="C109" s="8">
        <v>74</v>
      </c>
      <c r="D109" s="8">
        <v>10</v>
      </c>
      <c r="E109" s="8">
        <v>13</v>
      </c>
      <c r="F109" s="8">
        <v>101</v>
      </c>
    </row>
    <row r="112" spans="1:6" x14ac:dyDescent="0.25">
      <c r="A112" t="s">
        <v>1619</v>
      </c>
    </row>
    <row r="113" spans="1:7" x14ac:dyDescent="0.25">
      <c r="A113" s="5" t="s">
        <v>1585</v>
      </c>
      <c r="B113" s="5" t="s">
        <v>1616</v>
      </c>
    </row>
    <row r="114" spans="1:7" x14ac:dyDescent="0.25">
      <c r="A114" s="5" t="s">
        <v>1580</v>
      </c>
      <c r="B114" t="s">
        <v>49</v>
      </c>
      <c r="C114" t="s">
        <v>61</v>
      </c>
      <c r="D114" t="s">
        <v>17</v>
      </c>
      <c r="E114" t="s">
        <v>27</v>
      </c>
      <c r="F114" t="s">
        <v>99</v>
      </c>
      <c r="G114" t="s">
        <v>1581</v>
      </c>
    </row>
    <row r="115" spans="1:7" x14ac:dyDescent="0.25">
      <c r="A115" s="6" t="s">
        <v>1600</v>
      </c>
      <c r="B115">
        <v>292785.16580000002</v>
      </c>
      <c r="C115">
        <v>315402.47280000005</v>
      </c>
      <c r="D115">
        <v>218833.47639999999</v>
      </c>
      <c r="E115">
        <v>380665.34640000004</v>
      </c>
      <c r="F115">
        <v>332718.00640000001</v>
      </c>
      <c r="G115">
        <v>1540404.4678</v>
      </c>
    </row>
    <row r="116" spans="1:7" x14ac:dyDescent="0.25">
      <c r="A116" s="6" t="s">
        <v>1601</v>
      </c>
      <c r="B116">
        <v>320998.04140000005</v>
      </c>
      <c r="C116">
        <v>254475.38820000002</v>
      </c>
      <c r="D116">
        <v>407673.98460000003</v>
      </c>
      <c r="E116">
        <v>220962.39749999996</v>
      </c>
      <c r="F116">
        <v>375146.08870000002</v>
      </c>
      <c r="G116">
        <v>1579255.9003999999</v>
      </c>
    </row>
    <row r="117" spans="1:7" x14ac:dyDescent="0.25">
      <c r="A117" s="6" t="s">
        <v>1602</v>
      </c>
      <c r="B117">
        <v>328622.54229999991</v>
      </c>
      <c r="C117">
        <v>214208.82770000005</v>
      </c>
      <c r="D117">
        <v>284808.55290000001</v>
      </c>
      <c r="E117">
        <v>445343.8262999999</v>
      </c>
      <c r="F117">
        <v>396211.44890000013</v>
      </c>
      <c r="G117">
        <v>1669195.1981000002</v>
      </c>
    </row>
    <row r="118" spans="1:7" x14ac:dyDescent="0.25">
      <c r="A118" s="6" t="s">
        <v>1603</v>
      </c>
      <c r="B118">
        <v>366265.89150000003</v>
      </c>
      <c r="C118">
        <v>295296.63659999997</v>
      </c>
      <c r="D118">
        <v>437403.53000000014</v>
      </c>
      <c r="E118">
        <v>236798.92009999999</v>
      </c>
      <c r="F118">
        <v>367340.28139999992</v>
      </c>
      <c r="G118">
        <v>1703105.2596</v>
      </c>
    </row>
    <row r="119" spans="1:7" x14ac:dyDescent="0.25">
      <c r="A119" s="6" t="s">
        <v>1604</v>
      </c>
      <c r="B119">
        <v>320205.07929999998</v>
      </c>
      <c r="C119">
        <v>388807.3366000001</v>
      </c>
      <c r="D119">
        <v>348770.55099999998</v>
      </c>
      <c r="E119">
        <v>328485.87050000002</v>
      </c>
      <c r="F119">
        <v>345258.39389999985</v>
      </c>
      <c r="G119">
        <v>1731527.2312999999</v>
      </c>
    </row>
    <row r="120" spans="1:7" x14ac:dyDescent="0.25">
      <c r="A120" s="6" t="s">
        <v>1605</v>
      </c>
      <c r="B120">
        <v>290754.53970000008</v>
      </c>
      <c r="C120">
        <v>265956.03379999998</v>
      </c>
      <c r="D120">
        <v>326963.84150000004</v>
      </c>
      <c r="E120">
        <v>316107.96550000005</v>
      </c>
      <c r="F120">
        <v>311127.85479999991</v>
      </c>
      <c r="G120">
        <v>1510910.2352999998</v>
      </c>
    </row>
    <row r="121" spans="1:7" x14ac:dyDescent="0.25">
      <c r="A121" s="6" t="s">
        <v>1606</v>
      </c>
      <c r="B121">
        <v>34384.427100000001</v>
      </c>
      <c r="C121">
        <v>67868.324299999993</v>
      </c>
      <c r="D121">
        <v>34358.827000000005</v>
      </c>
      <c r="E121">
        <v>47411.457699999999</v>
      </c>
      <c r="F121">
        <v>61799.924800000008</v>
      </c>
      <c r="G121">
        <v>245822.96090000001</v>
      </c>
    </row>
    <row r="122" spans="1:7" x14ac:dyDescent="0.25">
      <c r="A122" s="6" t="s">
        <v>1581</v>
      </c>
      <c r="B122">
        <v>1954015.6870999997</v>
      </c>
      <c r="C122">
        <v>1802015.02</v>
      </c>
      <c r="D122">
        <v>2058812.7634000003</v>
      </c>
      <c r="E122">
        <v>1975775.7839999998</v>
      </c>
      <c r="F122">
        <v>2189601.9989</v>
      </c>
      <c r="G122">
        <v>9980221.2533999998</v>
      </c>
    </row>
    <row r="127" spans="1:7" ht="15.75" thickBot="1" x14ac:dyDescent="0.3">
      <c r="A127" t="s">
        <v>1628</v>
      </c>
    </row>
    <row r="128" spans="1:7" ht="45.75" thickBot="1" x14ac:dyDescent="0.3">
      <c r="A128" s="21" t="s">
        <v>1631</v>
      </c>
      <c r="B128" s="22" t="s">
        <v>1632</v>
      </c>
    </row>
    <row r="129" spans="1:3" ht="16.5" thickTop="1" thickBot="1" x14ac:dyDescent="0.3">
      <c r="A129" s="17" t="s">
        <v>1633</v>
      </c>
      <c r="B129" s="18">
        <v>1522061.254</v>
      </c>
    </row>
    <row r="130" spans="1:3" ht="15.75" thickBot="1" x14ac:dyDescent="0.3">
      <c r="A130" s="17" t="s">
        <v>1634</v>
      </c>
      <c r="B130" s="18">
        <v>1468421.38</v>
      </c>
    </row>
    <row r="131" spans="1:3" ht="15.75" thickBot="1" x14ac:dyDescent="0.3">
      <c r="A131" s="17" t="s">
        <v>1635</v>
      </c>
      <c r="B131" s="18">
        <v>1357162.672</v>
      </c>
    </row>
    <row r="132" spans="1:3" ht="15.75" thickBot="1" x14ac:dyDescent="0.3">
      <c r="A132" s="17" t="s">
        <v>1636</v>
      </c>
      <c r="B132" s="18">
        <v>1282647.4639999999</v>
      </c>
    </row>
    <row r="133" spans="1:3" ht="15.75" thickBot="1" x14ac:dyDescent="0.3">
      <c r="A133" s="17" t="s">
        <v>1637</v>
      </c>
      <c r="B133" s="18">
        <v>1494970.7220000001</v>
      </c>
    </row>
    <row r="134" spans="1:3" ht="15.75" thickBot="1" x14ac:dyDescent="0.3">
      <c r="A134" s="17" t="s">
        <v>1638</v>
      </c>
      <c r="B134" s="18">
        <v>1417296.152</v>
      </c>
    </row>
    <row r="135" spans="1:3" ht="15.75" thickBot="1" x14ac:dyDescent="0.3">
      <c r="A135" s="19" t="s">
        <v>1639</v>
      </c>
      <c r="B135" s="20">
        <v>1437661.61</v>
      </c>
    </row>
    <row r="136" spans="1:3" ht="16.5" thickTop="1" thickBot="1" x14ac:dyDescent="0.3">
      <c r="A136" s="23" t="s">
        <v>1581</v>
      </c>
      <c r="B136" s="24">
        <v>9980221.2530000005</v>
      </c>
    </row>
    <row r="139" spans="1:3" x14ac:dyDescent="0.25">
      <c r="A139" t="s">
        <v>1620</v>
      </c>
    </row>
    <row r="143" spans="1:3" x14ac:dyDescent="0.25">
      <c r="A143" s="5" t="s">
        <v>1580</v>
      </c>
      <c r="B143" t="s">
        <v>1585</v>
      </c>
      <c r="C143" s="15" t="s">
        <v>1621</v>
      </c>
    </row>
    <row r="144" spans="1:3" x14ac:dyDescent="0.25">
      <c r="A144" s="6" t="s">
        <v>1600</v>
      </c>
      <c r="B144">
        <v>1540404.4677999993</v>
      </c>
      <c r="C144" s="10">
        <f>B144/B145</f>
        <v>0.97539889982987571</v>
      </c>
    </row>
    <row r="145" spans="1:3" x14ac:dyDescent="0.25">
      <c r="A145" s="6" t="s">
        <v>1601</v>
      </c>
      <c r="B145">
        <v>1579255.9003999995</v>
      </c>
      <c r="C145" s="10">
        <f t="shared" ref="C145:C150" si="4">B145/B146</f>
        <v>0.94611816652577541</v>
      </c>
    </row>
    <row r="146" spans="1:3" x14ac:dyDescent="0.25">
      <c r="A146" s="6" t="s">
        <v>1602</v>
      </c>
      <c r="B146">
        <v>1669195.198099999</v>
      </c>
      <c r="C146" s="10">
        <f t="shared" si="4"/>
        <v>0.98008927439519211</v>
      </c>
    </row>
    <row r="147" spans="1:3" x14ac:dyDescent="0.25">
      <c r="A147" s="6" t="s">
        <v>1603</v>
      </c>
      <c r="B147">
        <v>1703105.2595999998</v>
      </c>
      <c r="C147" s="10">
        <f t="shared" si="4"/>
        <v>0.98358560513156845</v>
      </c>
    </row>
    <row r="148" spans="1:3" x14ac:dyDescent="0.25">
      <c r="A148" s="6" t="s">
        <v>1604</v>
      </c>
      <c r="B148">
        <v>1731527.2312999999</v>
      </c>
      <c r="C148" s="10">
        <f t="shared" si="4"/>
        <v>1.1460159517393143</v>
      </c>
    </row>
    <row r="149" spans="1:3" x14ac:dyDescent="0.25">
      <c r="A149" s="6" t="s">
        <v>1605</v>
      </c>
      <c r="B149">
        <v>1510910.2352999994</v>
      </c>
      <c r="C149" s="10">
        <f t="shared" si="4"/>
        <v>6.1463348654181775</v>
      </c>
    </row>
    <row r="150" spans="1:3" x14ac:dyDescent="0.25">
      <c r="A150" s="6" t="s">
        <v>1606</v>
      </c>
      <c r="B150">
        <v>245822.96090000001</v>
      </c>
      <c r="C150" s="10">
        <f t="shared" si="4"/>
        <v>2.4631013146753099E-2</v>
      </c>
    </row>
    <row r="151" spans="1:3" x14ac:dyDescent="0.25">
      <c r="A151" s="6" t="s">
        <v>1581</v>
      </c>
      <c r="B151">
        <v>9980221.2533999961</v>
      </c>
      <c r="C151" s="14">
        <f>SUM(C144:C150)</f>
        <v>11.202173776186656</v>
      </c>
    </row>
  </sheetData>
  <mergeCells count="2">
    <mergeCell ref="A1:U1"/>
    <mergeCell ref="A2:U2"/>
  </mergeCells>
  <pageMargins left="0.7" right="0.7" top="0.75" bottom="0.75" header="0.3" footer="0.3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05B3-9BC2-48D0-A765-F4AAD2521E4C}">
  <dimension ref="A1:E1503"/>
  <sheetViews>
    <sheetView topLeftCell="A169" workbookViewId="0">
      <selection activeCell="D11" sqref="D11"/>
    </sheetView>
  </sheetViews>
  <sheetFormatPr defaultRowHeight="15" x14ac:dyDescent="0.25"/>
  <cols>
    <col min="3" max="3" width="13.85546875" customWidth="1"/>
    <col min="4" max="4" width="9.7109375" bestFit="1" customWidth="1"/>
  </cols>
  <sheetData>
    <row r="1" spans="1:5" x14ac:dyDescent="0.25">
      <c r="A1" t="s">
        <v>1627</v>
      </c>
    </row>
    <row r="2" spans="1:5" x14ac:dyDescent="0.25">
      <c r="A2" s="5" t="s">
        <v>1580</v>
      </c>
      <c r="B2" t="s">
        <v>1585</v>
      </c>
      <c r="C2" s="8" t="s">
        <v>1622</v>
      </c>
      <c r="D2" s="8" t="s">
        <v>1629</v>
      </c>
      <c r="E2" s="8" t="s">
        <v>1630</v>
      </c>
    </row>
    <row r="3" spans="1:5" x14ac:dyDescent="0.25">
      <c r="A3" s="6" t="s">
        <v>14</v>
      </c>
      <c r="B3">
        <v>6156.4585999999999</v>
      </c>
      <c r="C3" t="b">
        <f>B3:B1503&gt;10000</f>
        <v>0</v>
      </c>
      <c r="D3">
        <f>COUNTIF(C3:C1503,TRUE)</f>
        <v>377</v>
      </c>
      <c r="E3">
        <f>1501/377</f>
        <v>3.9814323607427058</v>
      </c>
    </row>
    <row r="4" spans="1:5" x14ac:dyDescent="0.25">
      <c r="A4" s="6" t="s">
        <v>23</v>
      </c>
      <c r="B4">
        <v>13114.526999999998</v>
      </c>
      <c r="C4" t="b">
        <f t="shared" ref="C4:C67" si="0">B4:B1504&gt;10000</f>
        <v>1</v>
      </c>
    </row>
    <row r="5" spans="1:5" x14ac:dyDescent="0.25">
      <c r="A5" s="6" t="s">
        <v>26</v>
      </c>
      <c r="B5">
        <v>6786.1632</v>
      </c>
      <c r="C5" t="b">
        <f t="shared" si="0"/>
        <v>0</v>
      </c>
    </row>
    <row r="6" spans="1:5" x14ac:dyDescent="0.25">
      <c r="A6" s="6" t="s">
        <v>31</v>
      </c>
      <c r="B6">
        <v>3197.8503000000001</v>
      </c>
      <c r="C6" t="b">
        <f t="shared" si="0"/>
        <v>0</v>
      </c>
    </row>
    <row r="7" spans="1:5" x14ac:dyDescent="0.25">
      <c r="A7" s="6" t="s">
        <v>35</v>
      </c>
      <c r="B7">
        <v>305.06760000000003</v>
      </c>
      <c r="C7" t="b">
        <f t="shared" si="0"/>
        <v>0</v>
      </c>
    </row>
    <row r="8" spans="1:5" x14ac:dyDescent="0.25">
      <c r="A8" s="6" t="s">
        <v>38</v>
      </c>
      <c r="B8">
        <v>2448.8372999999997</v>
      </c>
      <c r="C8" t="b">
        <f t="shared" si="0"/>
        <v>0</v>
      </c>
    </row>
    <row r="9" spans="1:5" x14ac:dyDescent="0.25">
      <c r="A9" s="6" t="s">
        <v>42</v>
      </c>
      <c r="B9">
        <v>5877.99</v>
      </c>
      <c r="C9" t="b">
        <f t="shared" si="0"/>
        <v>0</v>
      </c>
    </row>
    <row r="10" spans="1:5" x14ac:dyDescent="0.25">
      <c r="A10" s="6" t="s">
        <v>45</v>
      </c>
      <c r="B10">
        <v>980.17920000000004</v>
      </c>
      <c r="C10" t="b">
        <f t="shared" si="0"/>
        <v>0</v>
      </c>
    </row>
    <row r="11" spans="1:5" x14ac:dyDescent="0.25">
      <c r="A11" s="6" t="s">
        <v>47</v>
      </c>
      <c r="B11">
        <v>2250.5684000000001</v>
      </c>
      <c r="C11" t="b">
        <f t="shared" si="0"/>
        <v>0</v>
      </c>
    </row>
    <row r="12" spans="1:5" x14ac:dyDescent="0.25">
      <c r="A12" s="6" t="s">
        <v>51</v>
      </c>
      <c r="B12">
        <v>2160.0216</v>
      </c>
      <c r="C12" t="b">
        <f t="shared" si="0"/>
        <v>0</v>
      </c>
    </row>
    <row r="13" spans="1:5" x14ac:dyDescent="0.25">
      <c r="A13" s="6" t="s">
        <v>55</v>
      </c>
      <c r="B13">
        <v>8185.6863999999996</v>
      </c>
      <c r="C13" t="b">
        <f t="shared" si="0"/>
        <v>0</v>
      </c>
    </row>
    <row r="14" spans="1:5" x14ac:dyDescent="0.25">
      <c r="A14" s="6" t="s">
        <v>57</v>
      </c>
      <c r="B14">
        <v>3499.88</v>
      </c>
      <c r="C14" t="b">
        <f t="shared" si="0"/>
        <v>0</v>
      </c>
    </row>
    <row r="15" spans="1:5" x14ac:dyDescent="0.25">
      <c r="A15" s="6" t="s">
        <v>60</v>
      </c>
      <c r="B15">
        <v>1375.2342000000001</v>
      </c>
      <c r="C15" t="b">
        <f t="shared" si="0"/>
        <v>0</v>
      </c>
    </row>
    <row r="16" spans="1:5" x14ac:dyDescent="0.25">
      <c r="A16" s="6" t="s">
        <v>63</v>
      </c>
      <c r="B16">
        <v>598.77480000000003</v>
      </c>
      <c r="C16" t="b">
        <f t="shared" si="0"/>
        <v>0</v>
      </c>
    </row>
    <row r="17" spans="1:3" x14ac:dyDescent="0.25">
      <c r="A17" s="6" t="s">
        <v>64</v>
      </c>
      <c r="B17">
        <v>2182.0968000000003</v>
      </c>
      <c r="C17" t="b">
        <f t="shared" si="0"/>
        <v>0</v>
      </c>
    </row>
    <row r="18" spans="1:3" x14ac:dyDescent="0.25">
      <c r="A18" s="6" t="s">
        <v>65</v>
      </c>
      <c r="B18">
        <v>10867.716</v>
      </c>
      <c r="C18" t="b">
        <f t="shared" si="0"/>
        <v>1</v>
      </c>
    </row>
    <row r="19" spans="1:3" x14ac:dyDescent="0.25">
      <c r="A19" s="6" t="s">
        <v>67</v>
      </c>
      <c r="B19">
        <v>3532.7357999999999</v>
      </c>
      <c r="C19" t="b">
        <f t="shared" si="0"/>
        <v>0</v>
      </c>
    </row>
    <row r="20" spans="1:3" x14ac:dyDescent="0.25">
      <c r="A20" s="6" t="s">
        <v>69</v>
      </c>
      <c r="B20">
        <v>2881.0705000000003</v>
      </c>
      <c r="C20" t="b">
        <f t="shared" si="0"/>
        <v>0</v>
      </c>
    </row>
    <row r="21" spans="1:3" x14ac:dyDescent="0.25">
      <c r="A21" s="6" t="s">
        <v>70</v>
      </c>
      <c r="B21">
        <v>6609.8159999999998</v>
      </c>
      <c r="C21" t="b">
        <f t="shared" si="0"/>
        <v>0</v>
      </c>
    </row>
    <row r="22" spans="1:3" x14ac:dyDescent="0.25">
      <c r="A22" s="6" t="s">
        <v>71</v>
      </c>
      <c r="B22">
        <v>1807.4946</v>
      </c>
      <c r="C22" t="b">
        <f t="shared" si="0"/>
        <v>0</v>
      </c>
    </row>
    <row r="23" spans="1:3" x14ac:dyDescent="0.25">
      <c r="A23" s="6" t="s">
        <v>72</v>
      </c>
      <c r="B23">
        <v>260.90999999999997</v>
      </c>
      <c r="C23" t="b">
        <f t="shared" si="0"/>
        <v>0</v>
      </c>
    </row>
    <row r="24" spans="1:3" x14ac:dyDescent="0.25">
      <c r="A24" s="6" t="s">
        <v>74</v>
      </c>
      <c r="B24">
        <v>6678.6566000000003</v>
      </c>
      <c r="C24" t="b">
        <f t="shared" si="0"/>
        <v>0</v>
      </c>
    </row>
    <row r="25" spans="1:3" x14ac:dyDescent="0.25">
      <c r="A25" s="6" t="s">
        <v>76</v>
      </c>
      <c r="B25">
        <v>14709.947999999999</v>
      </c>
      <c r="C25" t="b">
        <f t="shared" si="0"/>
        <v>1</v>
      </c>
    </row>
    <row r="26" spans="1:3" x14ac:dyDescent="0.25">
      <c r="A26" s="6" t="s">
        <v>77</v>
      </c>
      <c r="B26">
        <v>9379.6010000000006</v>
      </c>
      <c r="C26" t="b">
        <f t="shared" si="0"/>
        <v>0</v>
      </c>
    </row>
    <row r="27" spans="1:3" x14ac:dyDescent="0.25">
      <c r="A27" s="6" t="s">
        <v>78</v>
      </c>
      <c r="B27">
        <v>3204.0275999999999</v>
      </c>
      <c r="C27" t="b">
        <f t="shared" si="0"/>
        <v>0</v>
      </c>
    </row>
    <row r="28" spans="1:3" x14ac:dyDescent="0.25">
      <c r="A28" s="6" t="s">
        <v>80</v>
      </c>
      <c r="B28">
        <v>7673.4764999999989</v>
      </c>
      <c r="C28" t="b">
        <f t="shared" si="0"/>
        <v>0</v>
      </c>
    </row>
    <row r="29" spans="1:3" x14ac:dyDescent="0.25">
      <c r="A29" s="6" t="s">
        <v>81</v>
      </c>
      <c r="B29">
        <v>122.346</v>
      </c>
      <c r="C29" t="b">
        <f t="shared" si="0"/>
        <v>0</v>
      </c>
    </row>
    <row r="30" spans="1:3" x14ac:dyDescent="0.25">
      <c r="A30" s="6" t="s">
        <v>82</v>
      </c>
      <c r="B30">
        <v>3668.5056</v>
      </c>
      <c r="C30" t="b">
        <f t="shared" si="0"/>
        <v>0</v>
      </c>
    </row>
    <row r="31" spans="1:3" x14ac:dyDescent="0.25">
      <c r="A31" s="6" t="s">
        <v>83</v>
      </c>
      <c r="B31">
        <v>4559.7372000000005</v>
      </c>
      <c r="C31" t="b">
        <f t="shared" si="0"/>
        <v>0</v>
      </c>
    </row>
    <row r="32" spans="1:3" x14ac:dyDescent="0.25">
      <c r="A32" s="6" t="s">
        <v>84</v>
      </c>
      <c r="B32">
        <v>2766.0276000000003</v>
      </c>
      <c r="C32" t="b">
        <f t="shared" si="0"/>
        <v>0</v>
      </c>
    </row>
    <row r="33" spans="1:3" x14ac:dyDescent="0.25">
      <c r="A33" s="6" t="s">
        <v>85</v>
      </c>
      <c r="B33">
        <v>1682.3970999999999</v>
      </c>
      <c r="C33" t="b">
        <f t="shared" si="0"/>
        <v>0</v>
      </c>
    </row>
    <row r="34" spans="1:3" x14ac:dyDescent="0.25">
      <c r="A34" s="6" t="s">
        <v>86</v>
      </c>
      <c r="B34">
        <v>3926.5225</v>
      </c>
      <c r="C34" t="b">
        <f t="shared" si="0"/>
        <v>0</v>
      </c>
    </row>
    <row r="35" spans="1:3" x14ac:dyDescent="0.25">
      <c r="A35" s="6" t="s">
        <v>89</v>
      </c>
      <c r="B35">
        <v>4358.4849000000004</v>
      </c>
      <c r="C35" t="b">
        <f t="shared" si="0"/>
        <v>0</v>
      </c>
    </row>
    <row r="36" spans="1:3" x14ac:dyDescent="0.25">
      <c r="A36" s="6" t="s">
        <v>90</v>
      </c>
      <c r="B36">
        <v>14523.894</v>
      </c>
      <c r="C36" t="b">
        <f t="shared" si="0"/>
        <v>1</v>
      </c>
    </row>
    <row r="37" spans="1:3" x14ac:dyDescent="0.25">
      <c r="A37" s="6" t="s">
        <v>91</v>
      </c>
      <c r="B37">
        <v>10620.963</v>
      </c>
      <c r="C37" t="b">
        <f t="shared" si="0"/>
        <v>1</v>
      </c>
    </row>
    <row r="38" spans="1:3" x14ac:dyDescent="0.25">
      <c r="A38" s="6" t="s">
        <v>93</v>
      </c>
      <c r="B38">
        <v>7218.235200000001</v>
      </c>
      <c r="C38" t="b">
        <f t="shared" si="0"/>
        <v>0</v>
      </c>
    </row>
    <row r="39" spans="1:3" x14ac:dyDescent="0.25">
      <c r="A39" s="6" t="s">
        <v>94</v>
      </c>
      <c r="B39">
        <v>4751.8181999999997</v>
      </c>
      <c r="C39" t="b">
        <f t="shared" si="0"/>
        <v>0</v>
      </c>
    </row>
    <row r="40" spans="1:3" x14ac:dyDescent="0.25">
      <c r="A40" s="6" t="s">
        <v>95</v>
      </c>
      <c r="B40">
        <v>561.74130000000002</v>
      </c>
      <c r="C40" t="b">
        <f t="shared" si="0"/>
        <v>0</v>
      </c>
    </row>
    <row r="41" spans="1:3" x14ac:dyDescent="0.25">
      <c r="A41" s="6" t="s">
        <v>96</v>
      </c>
      <c r="B41">
        <v>847.69830000000002</v>
      </c>
      <c r="C41" t="b">
        <f t="shared" si="0"/>
        <v>0</v>
      </c>
    </row>
    <row r="42" spans="1:3" x14ac:dyDescent="0.25">
      <c r="A42" s="6" t="s">
        <v>97</v>
      </c>
      <c r="B42">
        <v>3336.6560000000004</v>
      </c>
      <c r="C42" t="b">
        <f t="shared" si="0"/>
        <v>0</v>
      </c>
    </row>
    <row r="43" spans="1:3" x14ac:dyDescent="0.25">
      <c r="A43" s="6" t="s">
        <v>98</v>
      </c>
      <c r="B43">
        <v>10530.088800000001</v>
      </c>
      <c r="C43" t="b">
        <f t="shared" si="0"/>
        <v>1</v>
      </c>
    </row>
    <row r="44" spans="1:3" x14ac:dyDescent="0.25">
      <c r="A44" s="6" t="s">
        <v>101</v>
      </c>
      <c r="B44">
        <v>14134.144</v>
      </c>
      <c r="C44" t="b">
        <f t="shared" si="0"/>
        <v>1</v>
      </c>
    </row>
    <row r="45" spans="1:3" x14ac:dyDescent="0.25">
      <c r="A45" s="6" t="s">
        <v>102</v>
      </c>
      <c r="B45">
        <v>14249.740000000002</v>
      </c>
      <c r="C45" t="b">
        <f t="shared" si="0"/>
        <v>1</v>
      </c>
    </row>
    <row r="46" spans="1:3" x14ac:dyDescent="0.25">
      <c r="A46" s="6" t="s">
        <v>103</v>
      </c>
      <c r="B46">
        <v>8366.1929999999993</v>
      </c>
      <c r="C46" t="b">
        <f t="shared" si="0"/>
        <v>0</v>
      </c>
    </row>
    <row r="47" spans="1:3" x14ac:dyDescent="0.25">
      <c r="A47" s="6" t="s">
        <v>104</v>
      </c>
      <c r="B47">
        <v>1366.346</v>
      </c>
      <c r="C47" t="b">
        <f t="shared" si="0"/>
        <v>0</v>
      </c>
    </row>
    <row r="48" spans="1:3" x14ac:dyDescent="0.25">
      <c r="A48" s="6" t="s">
        <v>105</v>
      </c>
      <c r="B48">
        <v>1869.328</v>
      </c>
      <c r="C48" t="b">
        <f t="shared" si="0"/>
        <v>0</v>
      </c>
    </row>
    <row r="49" spans="1:3" x14ac:dyDescent="0.25">
      <c r="A49" s="6" t="s">
        <v>106</v>
      </c>
      <c r="B49">
        <v>7469.3016000000007</v>
      </c>
      <c r="C49" t="b">
        <f t="shared" si="0"/>
        <v>0</v>
      </c>
    </row>
    <row r="50" spans="1:3" x14ac:dyDescent="0.25">
      <c r="A50" s="6" t="s">
        <v>107</v>
      </c>
      <c r="B50">
        <v>3380.5877999999998</v>
      </c>
      <c r="C50" t="b">
        <f t="shared" si="0"/>
        <v>0</v>
      </c>
    </row>
    <row r="51" spans="1:3" x14ac:dyDescent="0.25">
      <c r="A51" s="6" t="s">
        <v>108</v>
      </c>
      <c r="B51">
        <v>6980.4419999999991</v>
      </c>
      <c r="C51" t="b">
        <f t="shared" si="0"/>
        <v>0</v>
      </c>
    </row>
    <row r="52" spans="1:3" x14ac:dyDescent="0.25">
      <c r="A52" s="6" t="s">
        <v>109</v>
      </c>
      <c r="B52">
        <v>23678.5</v>
      </c>
      <c r="C52" t="b">
        <f t="shared" si="0"/>
        <v>1</v>
      </c>
    </row>
    <row r="53" spans="1:3" x14ac:dyDescent="0.25">
      <c r="A53" s="6" t="s">
        <v>110</v>
      </c>
      <c r="B53">
        <v>15675.465</v>
      </c>
      <c r="C53" t="b">
        <f t="shared" si="0"/>
        <v>1</v>
      </c>
    </row>
    <row r="54" spans="1:3" x14ac:dyDescent="0.25">
      <c r="A54" s="6" t="s">
        <v>112</v>
      </c>
      <c r="B54">
        <v>11529.2284</v>
      </c>
      <c r="C54" t="b">
        <f t="shared" si="0"/>
        <v>1</v>
      </c>
    </row>
    <row r="55" spans="1:3" x14ac:dyDescent="0.25">
      <c r="A55" s="6" t="s">
        <v>113</v>
      </c>
      <c r="B55">
        <v>3684.5483999999997</v>
      </c>
      <c r="C55" t="b">
        <f t="shared" si="0"/>
        <v>0</v>
      </c>
    </row>
    <row r="56" spans="1:3" x14ac:dyDescent="0.25">
      <c r="A56" s="6" t="s">
        <v>114</v>
      </c>
      <c r="B56">
        <v>1947.6450000000002</v>
      </c>
      <c r="C56" t="b">
        <f t="shared" si="0"/>
        <v>0</v>
      </c>
    </row>
    <row r="57" spans="1:3" x14ac:dyDescent="0.25">
      <c r="A57" s="6" t="s">
        <v>116</v>
      </c>
      <c r="B57">
        <v>2955.8675999999996</v>
      </c>
      <c r="C57" t="b">
        <f t="shared" si="0"/>
        <v>0</v>
      </c>
    </row>
    <row r="58" spans="1:3" x14ac:dyDescent="0.25">
      <c r="A58" s="6" t="s">
        <v>117</v>
      </c>
      <c r="B58">
        <v>12455.815500000002</v>
      </c>
      <c r="C58" t="b">
        <f t="shared" si="0"/>
        <v>1</v>
      </c>
    </row>
    <row r="59" spans="1:3" x14ac:dyDescent="0.25">
      <c r="A59" s="6" t="s">
        <v>118</v>
      </c>
      <c r="B59">
        <v>6703.0407999999998</v>
      </c>
      <c r="C59" t="b">
        <f t="shared" si="0"/>
        <v>0</v>
      </c>
    </row>
    <row r="60" spans="1:3" x14ac:dyDescent="0.25">
      <c r="A60" s="6" t="s">
        <v>119</v>
      </c>
      <c r="B60">
        <v>10005.6775</v>
      </c>
      <c r="C60" t="b">
        <f t="shared" si="0"/>
        <v>1</v>
      </c>
    </row>
    <row r="61" spans="1:3" x14ac:dyDescent="0.25">
      <c r="A61" s="6" t="s">
        <v>121</v>
      </c>
      <c r="B61">
        <v>12694.283600000001</v>
      </c>
      <c r="C61" t="b">
        <f t="shared" si="0"/>
        <v>1</v>
      </c>
    </row>
    <row r="62" spans="1:3" x14ac:dyDescent="0.25">
      <c r="A62" s="6" t="s">
        <v>122</v>
      </c>
      <c r="B62">
        <v>5589.8030000000008</v>
      </c>
      <c r="C62" t="b">
        <f t="shared" si="0"/>
        <v>0</v>
      </c>
    </row>
    <row r="63" spans="1:3" x14ac:dyDescent="0.25">
      <c r="A63" s="6" t="s">
        <v>123</v>
      </c>
      <c r="B63">
        <v>6154.1567999999997</v>
      </c>
      <c r="C63" t="b">
        <f t="shared" si="0"/>
        <v>0</v>
      </c>
    </row>
    <row r="64" spans="1:3" x14ac:dyDescent="0.25">
      <c r="A64" s="6" t="s">
        <v>124</v>
      </c>
      <c r="B64">
        <v>7369.0217999999995</v>
      </c>
      <c r="C64" t="b">
        <f t="shared" si="0"/>
        <v>0</v>
      </c>
    </row>
    <row r="65" spans="1:3" x14ac:dyDescent="0.25">
      <c r="A65" s="6" t="s">
        <v>125</v>
      </c>
      <c r="B65">
        <v>11492.518400000001</v>
      </c>
      <c r="C65" t="b">
        <f t="shared" si="0"/>
        <v>1</v>
      </c>
    </row>
    <row r="66" spans="1:3" x14ac:dyDescent="0.25">
      <c r="A66" s="6" t="s">
        <v>126</v>
      </c>
      <c r="B66">
        <v>10235.7528</v>
      </c>
      <c r="C66" t="b">
        <f t="shared" si="0"/>
        <v>1</v>
      </c>
    </row>
    <row r="67" spans="1:3" x14ac:dyDescent="0.25">
      <c r="A67" s="6" t="s">
        <v>127</v>
      </c>
      <c r="B67">
        <v>3343.5468000000001</v>
      </c>
      <c r="C67" t="b">
        <f t="shared" si="0"/>
        <v>0</v>
      </c>
    </row>
    <row r="68" spans="1:3" x14ac:dyDescent="0.25">
      <c r="A68" s="6" t="s">
        <v>128</v>
      </c>
      <c r="B68">
        <v>11623.665000000001</v>
      </c>
      <c r="C68" t="b">
        <f t="shared" ref="C68:C131" si="1">B68:B1568&gt;10000</f>
        <v>1</v>
      </c>
    </row>
    <row r="69" spans="1:3" x14ac:dyDescent="0.25">
      <c r="A69" s="6" t="s">
        <v>129</v>
      </c>
      <c r="B69">
        <v>4191.683</v>
      </c>
      <c r="C69" t="b">
        <f t="shared" si="1"/>
        <v>0</v>
      </c>
    </row>
    <row r="70" spans="1:3" x14ac:dyDescent="0.25">
      <c r="A70" s="6" t="s">
        <v>130</v>
      </c>
      <c r="B70">
        <v>8902.348</v>
      </c>
      <c r="C70" t="b">
        <f t="shared" si="1"/>
        <v>0</v>
      </c>
    </row>
    <row r="71" spans="1:3" x14ac:dyDescent="0.25">
      <c r="A71" s="6" t="s">
        <v>131</v>
      </c>
      <c r="B71">
        <v>2429.7419999999997</v>
      </c>
      <c r="C71" t="b">
        <f t="shared" si="1"/>
        <v>0</v>
      </c>
    </row>
    <row r="72" spans="1:3" x14ac:dyDescent="0.25">
      <c r="A72" s="6" t="s">
        <v>132</v>
      </c>
      <c r="B72">
        <v>9827.0720000000001</v>
      </c>
      <c r="C72" t="b">
        <f t="shared" si="1"/>
        <v>0</v>
      </c>
    </row>
    <row r="73" spans="1:3" x14ac:dyDescent="0.25">
      <c r="A73" s="6" t="s">
        <v>133</v>
      </c>
      <c r="B73">
        <v>13357.877500000001</v>
      </c>
      <c r="C73" t="b">
        <f t="shared" si="1"/>
        <v>1</v>
      </c>
    </row>
    <row r="74" spans="1:3" x14ac:dyDescent="0.25">
      <c r="A74" s="6" t="s">
        <v>134</v>
      </c>
      <c r="B74">
        <v>1865.3124</v>
      </c>
      <c r="C74" t="b">
        <f t="shared" si="1"/>
        <v>0</v>
      </c>
    </row>
    <row r="75" spans="1:3" x14ac:dyDescent="0.25">
      <c r="A75" s="6" t="s">
        <v>135</v>
      </c>
      <c r="B75">
        <v>8767.6368000000002</v>
      </c>
      <c r="C75" t="b">
        <f t="shared" si="1"/>
        <v>0</v>
      </c>
    </row>
    <row r="76" spans="1:3" x14ac:dyDescent="0.25">
      <c r="A76" s="6" t="s">
        <v>136</v>
      </c>
      <c r="B76">
        <v>5041.0514000000003</v>
      </c>
      <c r="C76" t="b">
        <f t="shared" si="1"/>
        <v>0</v>
      </c>
    </row>
    <row r="77" spans="1:3" x14ac:dyDescent="0.25">
      <c r="A77" s="6" t="s">
        <v>137</v>
      </c>
      <c r="B77">
        <v>8045.4359999999988</v>
      </c>
      <c r="C77" t="b">
        <f t="shared" si="1"/>
        <v>0</v>
      </c>
    </row>
    <row r="78" spans="1:3" x14ac:dyDescent="0.25">
      <c r="A78" s="6" t="s">
        <v>138</v>
      </c>
      <c r="B78">
        <v>639.40679999999998</v>
      </c>
      <c r="C78" t="b">
        <f t="shared" si="1"/>
        <v>0</v>
      </c>
    </row>
    <row r="79" spans="1:3" x14ac:dyDescent="0.25">
      <c r="A79" s="6" t="s">
        <v>139</v>
      </c>
      <c r="B79">
        <v>17437.288</v>
      </c>
      <c r="C79" t="b">
        <f t="shared" si="1"/>
        <v>1</v>
      </c>
    </row>
    <row r="80" spans="1:3" x14ac:dyDescent="0.25">
      <c r="A80" s="6" t="s">
        <v>140</v>
      </c>
      <c r="B80">
        <v>4868.9829</v>
      </c>
      <c r="C80" t="b">
        <f t="shared" si="1"/>
        <v>0</v>
      </c>
    </row>
    <row r="81" spans="1:3" x14ac:dyDescent="0.25">
      <c r="A81" s="6" t="s">
        <v>141</v>
      </c>
      <c r="B81">
        <v>1998.4023999999999</v>
      </c>
      <c r="C81" t="b">
        <f t="shared" si="1"/>
        <v>0</v>
      </c>
    </row>
    <row r="82" spans="1:3" x14ac:dyDescent="0.25">
      <c r="A82" s="6" t="s">
        <v>142</v>
      </c>
      <c r="B82">
        <v>7584.5160000000005</v>
      </c>
      <c r="C82" t="b">
        <f t="shared" si="1"/>
        <v>0</v>
      </c>
    </row>
    <row r="83" spans="1:3" x14ac:dyDescent="0.25">
      <c r="A83" s="6" t="s">
        <v>143</v>
      </c>
      <c r="B83">
        <v>15544.847999999998</v>
      </c>
      <c r="C83" t="b">
        <f t="shared" si="1"/>
        <v>1</v>
      </c>
    </row>
    <row r="84" spans="1:3" x14ac:dyDescent="0.25">
      <c r="A84" s="6" t="s">
        <v>144</v>
      </c>
      <c r="B84">
        <v>7641.5724000000009</v>
      </c>
      <c r="C84" t="b">
        <f t="shared" si="1"/>
        <v>0</v>
      </c>
    </row>
    <row r="85" spans="1:3" x14ac:dyDescent="0.25">
      <c r="A85" s="6" t="s">
        <v>145</v>
      </c>
      <c r="B85">
        <v>5638.7760000000007</v>
      </c>
      <c r="C85" t="b">
        <f t="shared" si="1"/>
        <v>0</v>
      </c>
    </row>
    <row r="86" spans="1:3" x14ac:dyDescent="0.25">
      <c r="A86" s="6" t="s">
        <v>146</v>
      </c>
      <c r="B86">
        <v>8060.737799999999</v>
      </c>
      <c r="C86" t="b">
        <f t="shared" si="1"/>
        <v>0</v>
      </c>
    </row>
    <row r="87" spans="1:3" x14ac:dyDescent="0.25">
      <c r="A87" s="6" t="s">
        <v>147</v>
      </c>
      <c r="B87">
        <v>10845.365399999999</v>
      </c>
      <c r="C87" t="b">
        <f t="shared" si="1"/>
        <v>1</v>
      </c>
    </row>
    <row r="88" spans="1:3" x14ac:dyDescent="0.25">
      <c r="A88" s="6" t="s">
        <v>148</v>
      </c>
      <c r="B88">
        <v>7501.0704999999998</v>
      </c>
      <c r="C88" t="b">
        <f t="shared" si="1"/>
        <v>0</v>
      </c>
    </row>
    <row r="89" spans="1:3" x14ac:dyDescent="0.25">
      <c r="A89" s="6" t="s">
        <v>149</v>
      </c>
      <c r="B89">
        <v>11377.984</v>
      </c>
      <c r="C89" t="b">
        <f t="shared" si="1"/>
        <v>1</v>
      </c>
    </row>
    <row r="90" spans="1:3" x14ac:dyDescent="0.25">
      <c r="A90" s="6" t="s">
        <v>150</v>
      </c>
      <c r="B90">
        <v>3901.3416999999999</v>
      </c>
      <c r="C90" t="b">
        <f t="shared" si="1"/>
        <v>0</v>
      </c>
    </row>
    <row r="91" spans="1:3" x14ac:dyDescent="0.25">
      <c r="A91" s="6" t="s">
        <v>151</v>
      </c>
      <c r="B91">
        <v>4379.7855</v>
      </c>
      <c r="C91" t="b">
        <f t="shared" si="1"/>
        <v>0</v>
      </c>
    </row>
    <row r="92" spans="1:3" x14ac:dyDescent="0.25">
      <c r="A92" s="6" t="s">
        <v>152</v>
      </c>
      <c r="B92">
        <v>2938.0169999999998</v>
      </c>
      <c r="C92" t="b">
        <f t="shared" si="1"/>
        <v>0</v>
      </c>
    </row>
    <row r="93" spans="1:3" x14ac:dyDescent="0.25">
      <c r="A93" s="6" t="s">
        <v>153</v>
      </c>
      <c r="B93">
        <v>5390.9394000000002</v>
      </c>
      <c r="C93" t="b">
        <f t="shared" si="1"/>
        <v>0</v>
      </c>
    </row>
    <row r="94" spans="1:3" x14ac:dyDescent="0.25">
      <c r="A94" s="6" t="s">
        <v>154</v>
      </c>
      <c r="B94">
        <v>4648.6611999999996</v>
      </c>
      <c r="C94" t="b">
        <f t="shared" si="1"/>
        <v>0</v>
      </c>
    </row>
    <row r="95" spans="1:3" x14ac:dyDescent="0.25">
      <c r="A95" s="6" t="s">
        <v>155</v>
      </c>
      <c r="B95">
        <v>3525.6319999999996</v>
      </c>
      <c r="C95" t="b">
        <f t="shared" si="1"/>
        <v>0</v>
      </c>
    </row>
    <row r="96" spans="1:3" x14ac:dyDescent="0.25">
      <c r="A96" s="6" t="s">
        <v>156</v>
      </c>
      <c r="B96">
        <v>2060.6768000000002</v>
      </c>
      <c r="C96" t="b">
        <f t="shared" si="1"/>
        <v>0</v>
      </c>
    </row>
    <row r="97" spans="1:3" x14ac:dyDescent="0.25">
      <c r="A97" s="6" t="s">
        <v>157</v>
      </c>
      <c r="B97">
        <v>16611.599200000001</v>
      </c>
      <c r="C97" t="b">
        <f t="shared" si="1"/>
        <v>1</v>
      </c>
    </row>
    <row r="98" spans="1:3" x14ac:dyDescent="0.25">
      <c r="A98" s="6" t="s">
        <v>158</v>
      </c>
      <c r="B98">
        <v>17572.261500000001</v>
      </c>
      <c r="C98" t="b">
        <f t="shared" si="1"/>
        <v>1</v>
      </c>
    </row>
    <row r="99" spans="1:3" x14ac:dyDescent="0.25">
      <c r="A99" s="6" t="s">
        <v>159</v>
      </c>
      <c r="B99">
        <v>5216.3341999999993</v>
      </c>
      <c r="C99" t="b">
        <f t="shared" si="1"/>
        <v>0</v>
      </c>
    </row>
    <row r="100" spans="1:3" x14ac:dyDescent="0.25">
      <c r="A100" s="6" t="s">
        <v>160</v>
      </c>
      <c r="B100">
        <v>10844.366400000001</v>
      </c>
      <c r="C100" t="b">
        <f t="shared" si="1"/>
        <v>1</v>
      </c>
    </row>
    <row r="101" spans="1:3" x14ac:dyDescent="0.25">
      <c r="A101" s="6" t="s">
        <v>161</v>
      </c>
      <c r="B101">
        <v>11898.3735</v>
      </c>
      <c r="C101" t="b">
        <f t="shared" si="1"/>
        <v>1</v>
      </c>
    </row>
    <row r="102" spans="1:3" x14ac:dyDescent="0.25">
      <c r="A102" s="6" t="s">
        <v>162</v>
      </c>
      <c r="B102">
        <v>600.17960000000005</v>
      </c>
      <c r="C102" t="b">
        <f t="shared" si="1"/>
        <v>0</v>
      </c>
    </row>
    <row r="103" spans="1:3" x14ac:dyDescent="0.25">
      <c r="A103" s="6" t="s">
        <v>163</v>
      </c>
      <c r="B103">
        <v>7286.9639999999999</v>
      </c>
      <c r="C103" t="b">
        <f t="shared" si="1"/>
        <v>0</v>
      </c>
    </row>
    <row r="104" spans="1:3" x14ac:dyDescent="0.25">
      <c r="A104" s="6" t="s">
        <v>164</v>
      </c>
      <c r="B104">
        <v>19060.825000000001</v>
      </c>
      <c r="C104" t="b">
        <f t="shared" si="1"/>
        <v>1</v>
      </c>
    </row>
    <row r="105" spans="1:3" x14ac:dyDescent="0.25">
      <c r="A105" s="6" t="s">
        <v>165</v>
      </c>
      <c r="B105">
        <v>4357.7456000000002</v>
      </c>
      <c r="C105" t="b">
        <f t="shared" si="1"/>
        <v>0</v>
      </c>
    </row>
    <row r="106" spans="1:3" x14ac:dyDescent="0.25">
      <c r="A106" s="6" t="s">
        <v>166</v>
      </c>
      <c r="B106">
        <v>8722.5659999999989</v>
      </c>
      <c r="C106" t="b">
        <f t="shared" si="1"/>
        <v>0</v>
      </c>
    </row>
    <row r="107" spans="1:3" x14ac:dyDescent="0.25">
      <c r="A107" s="6" t="s">
        <v>167</v>
      </c>
      <c r="B107">
        <v>3109.5353999999998</v>
      </c>
      <c r="C107" t="b">
        <f t="shared" si="1"/>
        <v>0</v>
      </c>
    </row>
    <row r="108" spans="1:3" x14ac:dyDescent="0.25">
      <c r="A108" s="6" t="s">
        <v>168</v>
      </c>
      <c r="B108">
        <v>7363.1992</v>
      </c>
      <c r="C108" t="b">
        <f t="shared" si="1"/>
        <v>0</v>
      </c>
    </row>
    <row r="109" spans="1:3" x14ac:dyDescent="0.25">
      <c r="A109" s="6" t="s">
        <v>169</v>
      </c>
      <c r="B109">
        <v>7516.7609999999995</v>
      </c>
      <c r="C109" t="b">
        <f t="shared" si="1"/>
        <v>0</v>
      </c>
    </row>
    <row r="110" spans="1:3" x14ac:dyDescent="0.25">
      <c r="A110" s="6" t="s">
        <v>170</v>
      </c>
      <c r="B110">
        <v>12401.8272</v>
      </c>
      <c r="C110" t="b">
        <f t="shared" si="1"/>
        <v>1</v>
      </c>
    </row>
    <row r="111" spans="1:3" x14ac:dyDescent="0.25">
      <c r="A111" s="6" t="s">
        <v>171</v>
      </c>
      <c r="B111">
        <v>5970.76</v>
      </c>
      <c r="C111" t="b">
        <f t="shared" si="1"/>
        <v>0</v>
      </c>
    </row>
    <row r="112" spans="1:3" x14ac:dyDescent="0.25">
      <c r="A112" s="6" t="s">
        <v>172</v>
      </c>
      <c r="B112">
        <v>7609.2716999999993</v>
      </c>
      <c r="C112" t="b">
        <f t="shared" si="1"/>
        <v>0</v>
      </c>
    </row>
    <row r="113" spans="1:3" x14ac:dyDescent="0.25">
      <c r="A113" s="6" t="s">
        <v>173</v>
      </c>
      <c r="B113">
        <v>15136.265600000001</v>
      </c>
      <c r="C113" t="b">
        <f t="shared" si="1"/>
        <v>1</v>
      </c>
    </row>
    <row r="114" spans="1:3" x14ac:dyDescent="0.25">
      <c r="A114" s="6" t="s">
        <v>174</v>
      </c>
      <c r="B114">
        <v>784.62239999999986</v>
      </c>
      <c r="C114" t="b">
        <f t="shared" si="1"/>
        <v>0</v>
      </c>
    </row>
    <row r="115" spans="1:3" x14ac:dyDescent="0.25">
      <c r="A115" s="6" t="s">
        <v>175</v>
      </c>
      <c r="B115">
        <v>1921.9816000000003</v>
      </c>
      <c r="C115" t="b">
        <f t="shared" si="1"/>
        <v>0</v>
      </c>
    </row>
    <row r="116" spans="1:3" x14ac:dyDescent="0.25">
      <c r="A116" s="6" t="s">
        <v>176</v>
      </c>
      <c r="B116">
        <v>13524.368</v>
      </c>
      <c r="C116" t="b">
        <f t="shared" si="1"/>
        <v>1</v>
      </c>
    </row>
    <row r="117" spans="1:3" x14ac:dyDescent="0.25">
      <c r="A117" s="6" t="s">
        <v>177</v>
      </c>
      <c r="B117">
        <v>1795.1139000000001</v>
      </c>
      <c r="C117" t="b">
        <f t="shared" si="1"/>
        <v>0</v>
      </c>
    </row>
    <row r="118" spans="1:3" x14ac:dyDescent="0.25">
      <c r="A118" s="6" t="s">
        <v>178</v>
      </c>
      <c r="B118">
        <v>14279.972</v>
      </c>
      <c r="C118" t="b">
        <f t="shared" si="1"/>
        <v>1</v>
      </c>
    </row>
    <row r="119" spans="1:3" x14ac:dyDescent="0.25">
      <c r="A119" s="6" t="s">
        <v>179</v>
      </c>
      <c r="B119">
        <v>1561.3815999999999</v>
      </c>
      <c r="C119" t="b">
        <f t="shared" si="1"/>
        <v>0</v>
      </c>
    </row>
    <row r="120" spans="1:3" x14ac:dyDescent="0.25">
      <c r="A120" s="6" t="s">
        <v>180</v>
      </c>
      <c r="B120">
        <v>2331.2124000000003</v>
      </c>
      <c r="C120" t="b">
        <f t="shared" si="1"/>
        <v>0</v>
      </c>
    </row>
    <row r="121" spans="1:3" x14ac:dyDescent="0.25">
      <c r="A121" s="6" t="s">
        <v>181</v>
      </c>
      <c r="B121">
        <v>478.16070000000002</v>
      </c>
      <c r="C121" t="b">
        <f t="shared" si="1"/>
        <v>0</v>
      </c>
    </row>
    <row r="122" spans="1:3" x14ac:dyDescent="0.25">
      <c r="A122" s="6" t="s">
        <v>182</v>
      </c>
      <c r="B122">
        <v>2555.6354999999999</v>
      </c>
      <c r="C122" t="b">
        <f t="shared" si="1"/>
        <v>0</v>
      </c>
    </row>
    <row r="123" spans="1:3" x14ac:dyDescent="0.25">
      <c r="A123" s="6" t="s">
        <v>183</v>
      </c>
      <c r="B123">
        <v>8092.0999999999995</v>
      </c>
      <c r="C123" t="b">
        <f t="shared" si="1"/>
        <v>0</v>
      </c>
    </row>
    <row r="124" spans="1:3" x14ac:dyDescent="0.25">
      <c r="A124" s="6" t="s">
        <v>184</v>
      </c>
      <c r="B124">
        <v>870.8850000000001</v>
      </c>
      <c r="C124" t="b">
        <f t="shared" si="1"/>
        <v>0</v>
      </c>
    </row>
    <row r="125" spans="1:3" x14ac:dyDescent="0.25">
      <c r="A125" s="6" t="s">
        <v>185</v>
      </c>
      <c r="B125">
        <v>1816.1087999999997</v>
      </c>
      <c r="C125" t="b">
        <f t="shared" si="1"/>
        <v>0</v>
      </c>
    </row>
    <row r="126" spans="1:3" x14ac:dyDescent="0.25">
      <c r="A126" s="6" t="s">
        <v>186</v>
      </c>
      <c r="B126">
        <v>1060.4177999999999</v>
      </c>
      <c r="C126" t="b">
        <f t="shared" si="1"/>
        <v>0</v>
      </c>
    </row>
    <row r="127" spans="1:3" x14ac:dyDescent="0.25">
      <c r="A127" s="6" t="s">
        <v>187</v>
      </c>
      <c r="B127">
        <v>12875.544</v>
      </c>
      <c r="C127" t="b">
        <f t="shared" si="1"/>
        <v>1</v>
      </c>
    </row>
    <row r="128" spans="1:3" x14ac:dyDescent="0.25">
      <c r="A128" s="6" t="s">
        <v>188</v>
      </c>
      <c r="B128">
        <v>1260.4608000000001</v>
      </c>
      <c r="C128" t="b">
        <f t="shared" si="1"/>
        <v>0</v>
      </c>
    </row>
    <row r="129" spans="1:3" x14ac:dyDescent="0.25">
      <c r="A129" s="6" t="s">
        <v>189</v>
      </c>
      <c r="B129">
        <v>2881.2510000000007</v>
      </c>
      <c r="C129" t="b">
        <f t="shared" si="1"/>
        <v>0</v>
      </c>
    </row>
    <row r="130" spans="1:3" x14ac:dyDescent="0.25">
      <c r="A130" s="6" t="s">
        <v>190</v>
      </c>
      <c r="B130">
        <v>776.70100000000002</v>
      </c>
      <c r="C130" t="b">
        <f t="shared" si="1"/>
        <v>0</v>
      </c>
    </row>
    <row r="131" spans="1:3" x14ac:dyDescent="0.25">
      <c r="A131" s="6" t="s">
        <v>191</v>
      </c>
      <c r="B131">
        <v>8853.6139999999996</v>
      </c>
      <c r="C131" t="b">
        <f t="shared" si="1"/>
        <v>0</v>
      </c>
    </row>
    <row r="132" spans="1:3" x14ac:dyDescent="0.25">
      <c r="A132" s="6" t="s">
        <v>192</v>
      </c>
      <c r="B132">
        <v>10220.128000000001</v>
      </c>
      <c r="C132" t="b">
        <f t="shared" ref="C132:C195" si="2">B132:B1632&gt;10000</f>
        <v>1</v>
      </c>
    </row>
    <row r="133" spans="1:3" x14ac:dyDescent="0.25">
      <c r="A133" s="6" t="s">
        <v>193</v>
      </c>
      <c r="B133">
        <v>1773.3332999999998</v>
      </c>
      <c r="C133" t="b">
        <f t="shared" si="2"/>
        <v>0</v>
      </c>
    </row>
    <row r="134" spans="1:3" x14ac:dyDescent="0.25">
      <c r="A134" s="6" t="s">
        <v>194</v>
      </c>
      <c r="B134">
        <v>1842.96</v>
      </c>
      <c r="C134" t="b">
        <f t="shared" si="2"/>
        <v>0</v>
      </c>
    </row>
    <row r="135" spans="1:3" x14ac:dyDescent="0.25">
      <c r="A135" s="6" t="s">
        <v>195</v>
      </c>
      <c r="B135">
        <v>14446.248599999999</v>
      </c>
      <c r="C135" t="b">
        <f t="shared" si="2"/>
        <v>1</v>
      </c>
    </row>
    <row r="136" spans="1:3" x14ac:dyDescent="0.25">
      <c r="A136" s="6" t="s">
        <v>196</v>
      </c>
      <c r="B136">
        <v>2899.9739999999997</v>
      </c>
      <c r="C136" t="b">
        <f t="shared" si="2"/>
        <v>0</v>
      </c>
    </row>
    <row r="137" spans="1:3" x14ac:dyDescent="0.25">
      <c r="A137" s="6" t="s">
        <v>197</v>
      </c>
      <c r="B137">
        <v>2550.6179999999999</v>
      </c>
      <c r="C137" t="b">
        <f t="shared" si="2"/>
        <v>0</v>
      </c>
    </row>
    <row r="138" spans="1:3" x14ac:dyDescent="0.25">
      <c r="A138" s="6" t="s">
        <v>198</v>
      </c>
      <c r="B138">
        <v>2400.5008000000003</v>
      </c>
      <c r="C138" t="b">
        <f t="shared" si="2"/>
        <v>0</v>
      </c>
    </row>
    <row r="139" spans="1:3" x14ac:dyDescent="0.25">
      <c r="A139" s="6" t="s">
        <v>199</v>
      </c>
      <c r="B139">
        <v>10366.36</v>
      </c>
      <c r="C139" t="b">
        <f t="shared" si="2"/>
        <v>1</v>
      </c>
    </row>
    <row r="140" spans="1:3" x14ac:dyDescent="0.25">
      <c r="A140" s="6" t="s">
        <v>200</v>
      </c>
      <c r="B140">
        <v>755.41380000000004</v>
      </c>
      <c r="C140" t="b">
        <f t="shared" si="2"/>
        <v>0</v>
      </c>
    </row>
    <row r="141" spans="1:3" x14ac:dyDescent="0.25">
      <c r="A141" s="6" t="s">
        <v>201</v>
      </c>
      <c r="B141">
        <v>1637.0089999999998</v>
      </c>
      <c r="C141" t="b">
        <f t="shared" si="2"/>
        <v>0</v>
      </c>
    </row>
    <row r="142" spans="1:3" x14ac:dyDescent="0.25">
      <c r="A142" s="6" t="s">
        <v>202</v>
      </c>
      <c r="B142">
        <v>6059.4075000000003</v>
      </c>
      <c r="C142" t="b">
        <f t="shared" si="2"/>
        <v>0</v>
      </c>
    </row>
    <row r="143" spans="1:3" x14ac:dyDescent="0.25">
      <c r="A143" s="6" t="s">
        <v>203</v>
      </c>
      <c r="B143">
        <v>21664.5</v>
      </c>
      <c r="C143" t="b">
        <f t="shared" si="2"/>
        <v>1</v>
      </c>
    </row>
    <row r="144" spans="1:3" x14ac:dyDescent="0.25">
      <c r="A144" s="6" t="s">
        <v>204</v>
      </c>
      <c r="B144">
        <v>938.99519999999995</v>
      </c>
      <c r="C144" t="b">
        <f t="shared" si="2"/>
        <v>0</v>
      </c>
    </row>
    <row r="145" spans="1:3" x14ac:dyDescent="0.25">
      <c r="A145" s="6" t="s">
        <v>205</v>
      </c>
      <c r="B145">
        <v>6007.3325999999997</v>
      </c>
      <c r="C145" t="b">
        <f t="shared" si="2"/>
        <v>0</v>
      </c>
    </row>
    <row r="146" spans="1:3" x14ac:dyDescent="0.25">
      <c r="A146" s="6" t="s">
        <v>206</v>
      </c>
      <c r="B146">
        <v>1858.7842000000001</v>
      </c>
      <c r="C146" t="b">
        <f t="shared" si="2"/>
        <v>0</v>
      </c>
    </row>
    <row r="147" spans="1:3" x14ac:dyDescent="0.25">
      <c r="A147" s="6" t="s">
        <v>207</v>
      </c>
      <c r="B147">
        <v>443.04259999999999</v>
      </c>
      <c r="C147" t="b">
        <f t="shared" si="2"/>
        <v>0</v>
      </c>
    </row>
    <row r="148" spans="1:3" x14ac:dyDescent="0.25">
      <c r="A148" s="6" t="s">
        <v>208</v>
      </c>
      <c r="B148">
        <v>1069.6837</v>
      </c>
      <c r="C148" t="b">
        <f t="shared" si="2"/>
        <v>0</v>
      </c>
    </row>
    <row r="149" spans="1:3" x14ac:dyDescent="0.25">
      <c r="A149" s="6" t="s">
        <v>209</v>
      </c>
      <c r="B149">
        <v>3451.4400000000005</v>
      </c>
      <c r="C149" t="b">
        <f t="shared" si="2"/>
        <v>0</v>
      </c>
    </row>
    <row r="150" spans="1:3" x14ac:dyDescent="0.25">
      <c r="A150" s="6" t="s">
        <v>210</v>
      </c>
      <c r="B150">
        <v>3054.46</v>
      </c>
      <c r="C150" t="b">
        <f t="shared" si="2"/>
        <v>0</v>
      </c>
    </row>
    <row r="151" spans="1:3" x14ac:dyDescent="0.25">
      <c r="A151" s="6" t="s">
        <v>211</v>
      </c>
      <c r="B151">
        <v>11064</v>
      </c>
      <c r="C151" t="b">
        <f t="shared" si="2"/>
        <v>1</v>
      </c>
    </row>
    <row r="152" spans="1:3" x14ac:dyDescent="0.25">
      <c r="A152" s="6" t="s">
        <v>212</v>
      </c>
      <c r="B152">
        <v>1812.7647999999999</v>
      </c>
      <c r="C152" t="b">
        <f t="shared" si="2"/>
        <v>0</v>
      </c>
    </row>
    <row r="153" spans="1:3" x14ac:dyDescent="0.25">
      <c r="A153" s="6" t="s">
        <v>213</v>
      </c>
      <c r="B153">
        <v>11768.227199999999</v>
      </c>
      <c r="C153" t="b">
        <f t="shared" si="2"/>
        <v>1</v>
      </c>
    </row>
    <row r="154" spans="1:3" x14ac:dyDescent="0.25">
      <c r="A154" s="6" t="s">
        <v>214</v>
      </c>
      <c r="B154">
        <v>1068.636</v>
      </c>
      <c r="C154" t="b">
        <f t="shared" si="2"/>
        <v>0</v>
      </c>
    </row>
    <row r="155" spans="1:3" x14ac:dyDescent="0.25">
      <c r="A155" s="6" t="s">
        <v>215</v>
      </c>
      <c r="B155">
        <v>3601.5735</v>
      </c>
      <c r="C155" t="b">
        <f t="shared" si="2"/>
        <v>0</v>
      </c>
    </row>
    <row r="156" spans="1:3" x14ac:dyDescent="0.25">
      <c r="A156" s="6" t="s">
        <v>216</v>
      </c>
      <c r="B156">
        <v>11675.6952</v>
      </c>
      <c r="C156" t="b">
        <f t="shared" si="2"/>
        <v>1</v>
      </c>
    </row>
    <row r="157" spans="1:3" x14ac:dyDescent="0.25">
      <c r="A157" s="6" t="s">
        <v>217</v>
      </c>
      <c r="B157">
        <v>3589.4459999999999</v>
      </c>
      <c r="C157" t="b">
        <f t="shared" si="2"/>
        <v>0</v>
      </c>
    </row>
    <row r="158" spans="1:3" x14ac:dyDescent="0.25">
      <c r="A158" s="6" t="s">
        <v>218</v>
      </c>
      <c r="B158">
        <v>4084.6664999999998</v>
      </c>
      <c r="C158" t="b">
        <f t="shared" si="2"/>
        <v>0</v>
      </c>
    </row>
    <row r="159" spans="1:3" x14ac:dyDescent="0.25">
      <c r="A159" s="6" t="s">
        <v>219</v>
      </c>
      <c r="B159">
        <v>4335.96</v>
      </c>
      <c r="C159" t="b">
        <f t="shared" si="2"/>
        <v>0</v>
      </c>
    </row>
    <row r="160" spans="1:3" x14ac:dyDescent="0.25">
      <c r="A160" s="6" t="s">
        <v>220</v>
      </c>
      <c r="B160">
        <v>7069.0767999999989</v>
      </c>
      <c r="C160" t="b">
        <f t="shared" si="2"/>
        <v>0</v>
      </c>
    </row>
    <row r="161" spans="1:3" x14ac:dyDescent="0.25">
      <c r="A161" s="6" t="s">
        <v>221</v>
      </c>
      <c r="B161">
        <v>2543.9168</v>
      </c>
      <c r="C161" t="b">
        <f t="shared" si="2"/>
        <v>0</v>
      </c>
    </row>
    <row r="162" spans="1:3" x14ac:dyDescent="0.25">
      <c r="A162" s="6" t="s">
        <v>222</v>
      </c>
      <c r="B162">
        <v>9257.6369999999988</v>
      </c>
      <c r="C162" t="b">
        <f t="shared" si="2"/>
        <v>0</v>
      </c>
    </row>
    <row r="163" spans="1:3" x14ac:dyDescent="0.25">
      <c r="A163" s="6" t="s">
        <v>223</v>
      </c>
      <c r="B163">
        <v>10116.901499999998</v>
      </c>
      <c r="C163" t="b">
        <f t="shared" si="2"/>
        <v>1</v>
      </c>
    </row>
    <row r="164" spans="1:3" x14ac:dyDescent="0.25">
      <c r="A164" s="6" t="s">
        <v>224</v>
      </c>
      <c r="B164">
        <v>3102.9456</v>
      </c>
      <c r="C164" t="b">
        <f t="shared" si="2"/>
        <v>0</v>
      </c>
    </row>
    <row r="165" spans="1:3" x14ac:dyDescent="0.25">
      <c r="A165" s="6" t="s">
        <v>225</v>
      </c>
      <c r="B165">
        <v>6941.0514000000003</v>
      </c>
      <c r="C165" t="b">
        <f t="shared" si="2"/>
        <v>0</v>
      </c>
    </row>
    <row r="166" spans="1:3" x14ac:dyDescent="0.25">
      <c r="A166" s="6" t="s">
        <v>226</v>
      </c>
      <c r="B166">
        <v>7630.6400000000012</v>
      </c>
      <c r="C166" t="b">
        <f t="shared" si="2"/>
        <v>0</v>
      </c>
    </row>
    <row r="167" spans="1:3" x14ac:dyDescent="0.25">
      <c r="A167" s="6" t="s">
        <v>227</v>
      </c>
      <c r="B167">
        <v>8669.9483999999993</v>
      </c>
      <c r="C167" t="b">
        <f t="shared" si="2"/>
        <v>0</v>
      </c>
    </row>
    <row r="168" spans="1:3" x14ac:dyDescent="0.25">
      <c r="A168" s="6" t="s">
        <v>228</v>
      </c>
      <c r="B168">
        <v>6973.6679999999988</v>
      </c>
      <c r="C168" t="b">
        <f t="shared" si="2"/>
        <v>0</v>
      </c>
    </row>
    <row r="169" spans="1:3" x14ac:dyDescent="0.25">
      <c r="A169" s="6" t="s">
        <v>229</v>
      </c>
      <c r="B169">
        <v>4078.9439999999995</v>
      </c>
      <c r="C169" t="b">
        <f t="shared" si="2"/>
        <v>0</v>
      </c>
    </row>
    <row r="170" spans="1:3" x14ac:dyDescent="0.25">
      <c r="A170" s="6" t="s">
        <v>230</v>
      </c>
      <c r="B170">
        <v>6068.2019999999993</v>
      </c>
      <c r="C170" t="b">
        <f t="shared" si="2"/>
        <v>0</v>
      </c>
    </row>
    <row r="171" spans="1:3" x14ac:dyDescent="0.25">
      <c r="A171" s="6" t="s">
        <v>231</v>
      </c>
      <c r="B171">
        <v>6754.2089999999989</v>
      </c>
      <c r="C171" t="b">
        <f t="shared" si="2"/>
        <v>0</v>
      </c>
    </row>
    <row r="172" spans="1:3" x14ac:dyDescent="0.25">
      <c r="A172" s="6" t="s">
        <v>232</v>
      </c>
      <c r="B172">
        <v>14216.663999999999</v>
      </c>
      <c r="C172" t="b">
        <f t="shared" si="2"/>
        <v>1</v>
      </c>
    </row>
    <row r="173" spans="1:3" x14ac:dyDescent="0.25">
      <c r="A173" s="6" t="s">
        <v>233</v>
      </c>
      <c r="B173">
        <v>1811.9772</v>
      </c>
      <c r="C173" t="b">
        <f t="shared" si="2"/>
        <v>0</v>
      </c>
    </row>
    <row r="174" spans="1:3" x14ac:dyDescent="0.25">
      <c r="A174" s="6" t="s">
        <v>234</v>
      </c>
      <c r="B174">
        <v>8652.3371999999999</v>
      </c>
      <c r="C174" t="b">
        <f t="shared" si="2"/>
        <v>0</v>
      </c>
    </row>
    <row r="175" spans="1:3" x14ac:dyDescent="0.25">
      <c r="A175" s="6" t="s">
        <v>235</v>
      </c>
      <c r="B175">
        <v>1325.9733999999999</v>
      </c>
      <c r="C175" t="b">
        <f t="shared" si="2"/>
        <v>0</v>
      </c>
    </row>
    <row r="176" spans="1:3" x14ac:dyDescent="0.25">
      <c r="A176" s="6" t="s">
        <v>236</v>
      </c>
      <c r="B176">
        <v>17259.267500000002</v>
      </c>
      <c r="C176" t="b">
        <f t="shared" si="2"/>
        <v>1</v>
      </c>
    </row>
    <row r="177" spans="1:3" x14ac:dyDescent="0.25">
      <c r="A177" s="6" t="s">
        <v>237</v>
      </c>
      <c r="B177">
        <v>4116.5268000000005</v>
      </c>
      <c r="C177" t="b">
        <f t="shared" si="2"/>
        <v>0</v>
      </c>
    </row>
    <row r="178" spans="1:3" x14ac:dyDescent="0.25">
      <c r="A178" s="6" t="s">
        <v>238</v>
      </c>
      <c r="B178">
        <v>6000.68</v>
      </c>
      <c r="C178" t="b">
        <f t="shared" si="2"/>
        <v>0</v>
      </c>
    </row>
    <row r="179" spans="1:3" x14ac:dyDescent="0.25">
      <c r="A179" s="6" t="s">
        <v>239</v>
      </c>
      <c r="B179">
        <v>1206.3048000000001</v>
      </c>
      <c r="C179" t="b">
        <f t="shared" si="2"/>
        <v>0</v>
      </c>
    </row>
    <row r="180" spans="1:3" x14ac:dyDescent="0.25">
      <c r="A180" s="6" t="s">
        <v>240</v>
      </c>
      <c r="B180">
        <v>2592.2460000000001</v>
      </c>
      <c r="C180" t="b">
        <f t="shared" si="2"/>
        <v>0</v>
      </c>
    </row>
    <row r="181" spans="1:3" x14ac:dyDescent="0.25">
      <c r="A181" s="6" t="s">
        <v>241</v>
      </c>
      <c r="B181">
        <v>10230.66</v>
      </c>
      <c r="C181" t="b">
        <f t="shared" si="2"/>
        <v>1</v>
      </c>
    </row>
    <row r="182" spans="1:3" x14ac:dyDescent="0.25">
      <c r="A182" s="6" t="s">
        <v>242</v>
      </c>
      <c r="B182">
        <v>2901.951</v>
      </c>
      <c r="C182" t="b">
        <f t="shared" si="2"/>
        <v>0</v>
      </c>
    </row>
    <row r="183" spans="1:3" x14ac:dyDescent="0.25">
      <c r="A183" s="6" t="s">
        <v>243</v>
      </c>
      <c r="B183">
        <v>13290.927599999999</v>
      </c>
      <c r="C183" t="b">
        <f t="shared" si="2"/>
        <v>1</v>
      </c>
    </row>
    <row r="184" spans="1:3" x14ac:dyDescent="0.25">
      <c r="A184" s="6" t="s">
        <v>244</v>
      </c>
      <c r="B184">
        <v>2813.1197999999999</v>
      </c>
      <c r="C184" t="b">
        <f t="shared" si="2"/>
        <v>0</v>
      </c>
    </row>
    <row r="185" spans="1:3" x14ac:dyDescent="0.25">
      <c r="A185" s="6" t="s">
        <v>245</v>
      </c>
      <c r="B185">
        <v>17530.065000000002</v>
      </c>
      <c r="C185" t="b">
        <f t="shared" si="2"/>
        <v>1</v>
      </c>
    </row>
    <row r="186" spans="1:3" x14ac:dyDescent="0.25">
      <c r="A186" s="6" t="s">
        <v>246</v>
      </c>
      <c r="B186">
        <v>2795.4731999999999</v>
      </c>
      <c r="C186" t="b">
        <f t="shared" si="2"/>
        <v>0</v>
      </c>
    </row>
    <row r="187" spans="1:3" x14ac:dyDescent="0.25">
      <c r="A187" s="6" t="s">
        <v>247</v>
      </c>
      <c r="B187">
        <v>13175.712000000001</v>
      </c>
      <c r="C187" t="b">
        <f t="shared" si="2"/>
        <v>1</v>
      </c>
    </row>
    <row r="188" spans="1:3" x14ac:dyDescent="0.25">
      <c r="A188" s="6" t="s">
        <v>248</v>
      </c>
      <c r="B188">
        <v>8804.7329999999984</v>
      </c>
      <c r="C188" t="b">
        <f t="shared" si="2"/>
        <v>0</v>
      </c>
    </row>
    <row r="189" spans="1:3" x14ac:dyDescent="0.25">
      <c r="A189" s="6" t="s">
        <v>249</v>
      </c>
      <c r="B189">
        <v>6018.74</v>
      </c>
      <c r="C189" t="b">
        <f t="shared" si="2"/>
        <v>0</v>
      </c>
    </row>
    <row r="190" spans="1:3" x14ac:dyDescent="0.25">
      <c r="A190" s="6" t="s">
        <v>250</v>
      </c>
      <c r="B190">
        <v>697.97640000000001</v>
      </c>
      <c r="C190" t="b">
        <f t="shared" si="2"/>
        <v>0</v>
      </c>
    </row>
    <row r="191" spans="1:3" x14ac:dyDescent="0.25">
      <c r="A191" s="6" t="s">
        <v>251</v>
      </c>
      <c r="B191">
        <v>11632.831799999998</v>
      </c>
      <c r="C191" t="b">
        <f t="shared" si="2"/>
        <v>1</v>
      </c>
    </row>
    <row r="192" spans="1:3" x14ac:dyDescent="0.25">
      <c r="A192" s="6" t="s">
        <v>252</v>
      </c>
      <c r="B192">
        <v>5667.2129999999997</v>
      </c>
      <c r="C192" t="b">
        <f t="shared" si="2"/>
        <v>0</v>
      </c>
    </row>
    <row r="193" spans="1:3" x14ac:dyDescent="0.25">
      <c r="A193" s="6" t="s">
        <v>253</v>
      </c>
      <c r="B193">
        <v>3224.529</v>
      </c>
      <c r="C193" t="b">
        <f t="shared" si="2"/>
        <v>0</v>
      </c>
    </row>
    <row r="194" spans="1:3" x14ac:dyDescent="0.25">
      <c r="A194" s="6" t="s">
        <v>254</v>
      </c>
      <c r="B194">
        <v>5075.3080000000009</v>
      </c>
      <c r="C194" t="b">
        <f t="shared" si="2"/>
        <v>0</v>
      </c>
    </row>
    <row r="195" spans="1:3" x14ac:dyDescent="0.25">
      <c r="A195" s="6" t="s">
        <v>255</v>
      </c>
      <c r="B195">
        <v>13188.119999999999</v>
      </c>
      <c r="C195" t="b">
        <f t="shared" si="2"/>
        <v>1</v>
      </c>
    </row>
    <row r="196" spans="1:3" x14ac:dyDescent="0.25">
      <c r="A196" s="6" t="s">
        <v>256</v>
      </c>
      <c r="B196">
        <v>17294.595600000001</v>
      </c>
      <c r="C196" t="b">
        <f t="shared" ref="C196:C259" si="3">B196:B1696&gt;10000</f>
        <v>1</v>
      </c>
    </row>
    <row r="197" spans="1:3" x14ac:dyDescent="0.25">
      <c r="A197" s="6" t="s">
        <v>257</v>
      </c>
      <c r="B197">
        <v>10863.39</v>
      </c>
      <c r="C197" t="b">
        <f t="shared" si="3"/>
        <v>1</v>
      </c>
    </row>
    <row r="198" spans="1:3" x14ac:dyDescent="0.25">
      <c r="A198" s="6" t="s">
        <v>258</v>
      </c>
      <c r="B198">
        <v>7680.7799999999988</v>
      </c>
      <c r="C198" t="b">
        <f t="shared" si="3"/>
        <v>0</v>
      </c>
    </row>
    <row r="199" spans="1:3" x14ac:dyDescent="0.25">
      <c r="A199" s="6" t="s">
        <v>259</v>
      </c>
      <c r="B199">
        <v>4063.1220000000003</v>
      </c>
      <c r="C199" t="b">
        <f t="shared" si="3"/>
        <v>0</v>
      </c>
    </row>
    <row r="200" spans="1:3" x14ac:dyDescent="0.25">
      <c r="A200" s="6" t="s">
        <v>260</v>
      </c>
      <c r="B200">
        <v>784.55540000000008</v>
      </c>
      <c r="C200" t="b">
        <f t="shared" si="3"/>
        <v>0</v>
      </c>
    </row>
    <row r="201" spans="1:3" x14ac:dyDescent="0.25">
      <c r="A201" s="6" t="s">
        <v>261</v>
      </c>
      <c r="B201">
        <v>4492.2080000000005</v>
      </c>
      <c r="C201" t="b">
        <f t="shared" si="3"/>
        <v>0</v>
      </c>
    </row>
    <row r="202" spans="1:3" x14ac:dyDescent="0.25">
      <c r="A202" s="6" t="s">
        <v>262</v>
      </c>
      <c r="B202">
        <v>15917.631000000001</v>
      </c>
      <c r="C202" t="b">
        <f t="shared" si="3"/>
        <v>1</v>
      </c>
    </row>
    <row r="203" spans="1:3" x14ac:dyDescent="0.25">
      <c r="A203" s="6" t="s">
        <v>263</v>
      </c>
      <c r="B203">
        <v>3203.9622999999997</v>
      </c>
      <c r="C203" t="b">
        <f t="shared" si="3"/>
        <v>0</v>
      </c>
    </row>
    <row r="204" spans="1:3" x14ac:dyDescent="0.25">
      <c r="A204" s="6" t="s">
        <v>264</v>
      </c>
      <c r="B204">
        <v>9731.514000000001</v>
      </c>
      <c r="C204" t="b">
        <f t="shared" si="3"/>
        <v>0</v>
      </c>
    </row>
    <row r="205" spans="1:3" x14ac:dyDescent="0.25">
      <c r="A205" s="6" t="s">
        <v>265</v>
      </c>
      <c r="B205">
        <v>9462.6</v>
      </c>
      <c r="C205" t="b">
        <f t="shared" si="3"/>
        <v>0</v>
      </c>
    </row>
    <row r="206" spans="1:3" x14ac:dyDescent="0.25">
      <c r="A206" s="6" t="s">
        <v>266</v>
      </c>
      <c r="B206">
        <v>7009.7048000000004</v>
      </c>
      <c r="C206" t="b">
        <f t="shared" si="3"/>
        <v>0</v>
      </c>
    </row>
    <row r="207" spans="1:3" x14ac:dyDescent="0.25">
      <c r="A207" s="6" t="s">
        <v>267</v>
      </c>
      <c r="B207">
        <v>5855.8912</v>
      </c>
      <c r="C207" t="b">
        <f t="shared" si="3"/>
        <v>0</v>
      </c>
    </row>
    <row r="208" spans="1:3" x14ac:dyDescent="0.25">
      <c r="A208" s="6" t="s">
        <v>268</v>
      </c>
      <c r="B208">
        <v>2931.4349999999999</v>
      </c>
      <c r="C208" t="b">
        <f t="shared" si="3"/>
        <v>0</v>
      </c>
    </row>
    <row r="209" spans="1:3" x14ac:dyDescent="0.25">
      <c r="A209" s="6" t="s">
        <v>269</v>
      </c>
      <c r="B209">
        <v>5827.0511999999999</v>
      </c>
      <c r="C209" t="b">
        <f t="shared" si="3"/>
        <v>0</v>
      </c>
    </row>
    <row r="210" spans="1:3" x14ac:dyDescent="0.25">
      <c r="A210" s="6" t="s">
        <v>270</v>
      </c>
      <c r="B210">
        <v>7697.0284000000011</v>
      </c>
      <c r="C210" t="b">
        <f t="shared" si="3"/>
        <v>0</v>
      </c>
    </row>
    <row r="211" spans="1:3" x14ac:dyDescent="0.25">
      <c r="A211" s="6" t="s">
        <v>271</v>
      </c>
      <c r="B211">
        <v>2679.1936999999998</v>
      </c>
      <c r="C211" t="b">
        <f t="shared" si="3"/>
        <v>0</v>
      </c>
    </row>
    <row r="212" spans="1:3" x14ac:dyDescent="0.25">
      <c r="A212" s="6" t="s">
        <v>272</v>
      </c>
      <c r="B212">
        <v>6150.3137999999999</v>
      </c>
      <c r="C212" t="b">
        <f t="shared" si="3"/>
        <v>0</v>
      </c>
    </row>
    <row r="213" spans="1:3" x14ac:dyDescent="0.25">
      <c r="A213" s="6" t="s">
        <v>273</v>
      </c>
      <c r="B213">
        <v>2950.3422</v>
      </c>
      <c r="C213" t="b">
        <f t="shared" si="3"/>
        <v>0</v>
      </c>
    </row>
    <row r="214" spans="1:3" x14ac:dyDescent="0.25">
      <c r="A214" s="6" t="s">
        <v>274</v>
      </c>
      <c r="B214">
        <v>5637.9186</v>
      </c>
      <c r="C214" t="b">
        <f t="shared" si="3"/>
        <v>0</v>
      </c>
    </row>
    <row r="215" spans="1:3" x14ac:dyDescent="0.25">
      <c r="A215" s="6" t="s">
        <v>275</v>
      </c>
      <c r="B215">
        <v>4725.4995000000008</v>
      </c>
      <c r="C215" t="b">
        <f t="shared" si="3"/>
        <v>0</v>
      </c>
    </row>
    <row r="216" spans="1:3" x14ac:dyDescent="0.25">
      <c r="A216" s="6" t="s">
        <v>276</v>
      </c>
      <c r="B216">
        <v>16656.995999999999</v>
      </c>
      <c r="C216" t="b">
        <f t="shared" si="3"/>
        <v>1</v>
      </c>
    </row>
    <row r="217" spans="1:3" x14ac:dyDescent="0.25">
      <c r="A217" s="6" t="s">
        <v>277</v>
      </c>
      <c r="B217">
        <v>2152.4419000000003</v>
      </c>
      <c r="C217" t="b">
        <f t="shared" si="3"/>
        <v>0</v>
      </c>
    </row>
    <row r="218" spans="1:3" x14ac:dyDescent="0.25">
      <c r="A218" s="6" t="s">
        <v>278</v>
      </c>
      <c r="B218">
        <v>5526.0550000000003</v>
      </c>
      <c r="C218" t="b">
        <f t="shared" si="3"/>
        <v>0</v>
      </c>
    </row>
    <row r="219" spans="1:3" x14ac:dyDescent="0.25">
      <c r="A219" s="6" t="s">
        <v>279</v>
      </c>
      <c r="B219">
        <v>15208.1232</v>
      </c>
      <c r="C219" t="b">
        <f t="shared" si="3"/>
        <v>1</v>
      </c>
    </row>
    <row r="220" spans="1:3" x14ac:dyDescent="0.25">
      <c r="A220" s="6" t="s">
        <v>280</v>
      </c>
      <c r="B220">
        <v>15082.158000000001</v>
      </c>
      <c r="C220" t="b">
        <f t="shared" si="3"/>
        <v>1</v>
      </c>
    </row>
    <row r="221" spans="1:3" x14ac:dyDescent="0.25">
      <c r="A221" s="6" t="s">
        <v>281</v>
      </c>
      <c r="B221">
        <v>1010.9112</v>
      </c>
      <c r="C221" t="b">
        <f t="shared" si="3"/>
        <v>0</v>
      </c>
    </row>
    <row r="222" spans="1:3" x14ac:dyDescent="0.25">
      <c r="A222" s="6" t="s">
        <v>282</v>
      </c>
      <c r="B222">
        <v>3165.8921999999993</v>
      </c>
      <c r="C222" t="b">
        <f t="shared" si="3"/>
        <v>0</v>
      </c>
    </row>
    <row r="223" spans="1:3" x14ac:dyDescent="0.25">
      <c r="A223" s="6" t="s">
        <v>283</v>
      </c>
      <c r="B223">
        <v>6716.8555999999999</v>
      </c>
      <c r="C223" t="b">
        <f t="shared" si="3"/>
        <v>0</v>
      </c>
    </row>
    <row r="224" spans="1:3" x14ac:dyDescent="0.25">
      <c r="A224" s="6" t="s">
        <v>284</v>
      </c>
      <c r="B224">
        <v>3460.7340000000004</v>
      </c>
      <c r="C224" t="b">
        <f t="shared" si="3"/>
        <v>0</v>
      </c>
    </row>
    <row r="225" spans="1:3" x14ac:dyDescent="0.25">
      <c r="A225" s="6" t="s">
        <v>285</v>
      </c>
      <c r="B225">
        <v>998.44919999999991</v>
      </c>
      <c r="C225" t="b">
        <f t="shared" si="3"/>
        <v>0</v>
      </c>
    </row>
    <row r="226" spans="1:3" x14ac:dyDescent="0.25">
      <c r="A226" s="6" t="s">
        <v>286</v>
      </c>
      <c r="B226">
        <v>149.20720000000003</v>
      </c>
      <c r="C226" t="b">
        <f t="shared" si="3"/>
        <v>0</v>
      </c>
    </row>
    <row r="227" spans="1:3" x14ac:dyDescent="0.25">
      <c r="A227" s="6" t="s">
        <v>287</v>
      </c>
      <c r="B227">
        <v>2177.2750000000001</v>
      </c>
      <c r="C227" t="b">
        <f t="shared" si="3"/>
        <v>0</v>
      </c>
    </row>
    <row r="228" spans="1:3" x14ac:dyDescent="0.25">
      <c r="A228" s="6" t="s">
        <v>288</v>
      </c>
      <c r="B228">
        <v>5360.6379999999999</v>
      </c>
      <c r="C228" t="b">
        <f t="shared" si="3"/>
        <v>0</v>
      </c>
    </row>
    <row r="229" spans="1:3" x14ac:dyDescent="0.25">
      <c r="A229" s="6" t="s">
        <v>289</v>
      </c>
      <c r="B229">
        <v>10216.164000000001</v>
      </c>
      <c r="C229" t="b">
        <f t="shared" si="3"/>
        <v>1</v>
      </c>
    </row>
    <row r="230" spans="1:3" x14ac:dyDescent="0.25">
      <c r="A230" s="6" t="s">
        <v>290</v>
      </c>
      <c r="B230">
        <v>943.91219999999998</v>
      </c>
      <c r="C230" t="b">
        <f t="shared" si="3"/>
        <v>0</v>
      </c>
    </row>
    <row r="231" spans="1:3" x14ac:dyDescent="0.25">
      <c r="A231" s="6" t="s">
        <v>291</v>
      </c>
      <c r="B231">
        <v>773.28360000000009</v>
      </c>
      <c r="C231" t="b">
        <f t="shared" si="3"/>
        <v>0</v>
      </c>
    </row>
    <row r="232" spans="1:3" x14ac:dyDescent="0.25">
      <c r="A232" s="6" t="s">
        <v>292</v>
      </c>
      <c r="B232">
        <v>4545.3598000000002</v>
      </c>
      <c r="C232" t="b">
        <f t="shared" si="3"/>
        <v>0</v>
      </c>
    </row>
    <row r="233" spans="1:3" x14ac:dyDescent="0.25">
      <c r="A233" s="6" t="s">
        <v>293</v>
      </c>
      <c r="B233">
        <v>1770.9667000000002</v>
      </c>
      <c r="C233" t="b">
        <f t="shared" si="3"/>
        <v>0</v>
      </c>
    </row>
    <row r="234" spans="1:3" x14ac:dyDescent="0.25">
      <c r="A234" s="6" t="s">
        <v>294</v>
      </c>
      <c r="B234">
        <v>2802.0744</v>
      </c>
      <c r="C234" t="b">
        <f t="shared" si="3"/>
        <v>0</v>
      </c>
    </row>
    <row r="235" spans="1:3" x14ac:dyDescent="0.25">
      <c r="A235" s="6" t="s">
        <v>295</v>
      </c>
      <c r="B235">
        <v>481.91039999999998</v>
      </c>
      <c r="C235" t="b">
        <f t="shared" si="3"/>
        <v>0</v>
      </c>
    </row>
    <row r="236" spans="1:3" x14ac:dyDescent="0.25">
      <c r="A236" s="6" t="s">
        <v>296</v>
      </c>
      <c r="B236">
        <v>5538.4803000000002</v>
      </c>
      <c r="C236" t="b">
        <f t="shared" si="3"/>
        <v>0</v>
      </c>
    </row>
    <row r="237" spans="1:3" x14ac:dyDescent="0.25">
      <c r="A237" s="6" t="s">
        <v>297</v>
      </c>
      <c r="B237">
        <v>2376.0688</v>
      </c>
      <c r="C237" t="b">
        <f t="shared" si="3"/>
        <v>0</v>
      </c>
    </row>
    <row r="238" spans="1:3" x14ac:dyDescent="0.25">
      <c r="A238" s="6" t="s">
        <v>298</v>
      </c>
      <c r="B238">
        <v>12850.8104</v>
      </c>
      <c r="C238" t="b">
        <f t="shared" si="3"/>
        <v>1</v>
      </c>
    </row>
    <row r="239" spans="1:3" x14ac:dyDescent="0.25">
      <c r="A239" s="6" t="s">
        <v>299</v>
      </c>
      <c r="B239">
        <v>4075.7471999999998</v>
      </c>
      <c r="C239" t="b">
        <f t="shared" si="3"/>
        <v>0</v>
      </c>
    </row>
    <row r="240" spans="1:3" x14ac:dyDescent="0.25">
      <c r="A240" s="6" t="s">
        <v>300</v>
      </c>
      <c r="B240">
        <v>6393.0415999999996</v>
      </c>
      <c r="C240" t="b">
        <f t="shared" si="3"/>
        <v>0</v>
      </c>
    </row>
    <row r="241" spans="1:3" x14ac:dyDescent="0.25">
      <c r="A241" s="6" t="s">
        <v>301</v>
      </c>
      <c r="B241">
        <v>7649.6939999999995</v>
      </c>
      <c r="C241" t="b">
        <f t="shared" si="3"/>
        <v>0</v>
      </c>
    </row>
    <row r="242" spans="1:3" x14ac:dyDescent="0.25">
      <c r="A242" s="6" t="s">
        <v>302</v>
      </c>
      <c r="B242">
        <v>4698.5280000000002</v>
      </c>
      <c r="C242" t="b">
        <f t="shared" si="3"/>
        <v>0</v>
      </c>
    </row>
    <row r="243" spans="1:3" x14ac:dyDescent="0.25">
      <c r="A243" s="6" t="s">
        <v>303</v>
      </c>
      <c r="B243">
        <v>5816.8263999999999</v>
      </c>
      <c r="C243" t="b">
        <f t="shared" si="3"/>
        <v>0</v>
      </c>
    </row>
    <row r="244" spans="1:3" x14ac:dyDescent="0.25">
      <c r="A244" s="6" t="s">
        <v>304</v>
      </c>
      <c r="B244">
        <v>12269.4432</v>
      </c>
      <c r="C244" t="b">
        <f t="shared" si="3"/>
        <v>1</v>
      </c>
    </row>
    <row r="245" spans="1:3" x14ac:dyDescent="0.25">
      <c r="A245" s="6" t="s">
        <v>305</v>
      </c>
      <c r="B245">
        <v>15548.6016</v>
      </c>
      <c r="C245" t="b">
        <f t="shared" si="3"/>
        <v>1</v>
      </c>
    </row>
    <row r="246" spans="1:3" x14ac:dyDescent="0.25">
      <c r="A246" s="6" t="s">
        <v>306</v>
      </c>
      <c r="B246">
        <v>11587.421999999999</v>
      </c>
      <c r="C246" t="b">
        <f t="shared" si="3"/>
        <v>1</v>
      </c>
    </row>
    <row r="247" spans="1:3" x14ac:dyDescent="0.25">
      <c r="A247" s="6" t="s">
        <v>307</v>
      </c>
      <c r="B247">
        <v>17801.5216</v>
      </c>
      <c r="C247" t="b">
        <f t="shared" si="3"/>
        <v>1</v>
      </c>
    </row>
    <row r="248" spans="1:3" x14ac:dyDescent="0.25">
      <c r="A248" s="6" t="s">
        <v>308</v>
      </c>
      <c r="B248">
        <v>16306.931999999999</v>
      </c>
      <c r="C248" t="b">
        <f t="shared" si="3"/>
        <v>1</v>
      </c>
    </row>
    <row r="249" spans="1:3" x14ac:dyDescent="0.25">
      <c r="A249" s="6" t="s">
        <v>309</v>
      </c>
      <c r="B249">
        <v>1191.6674</v>
      </c>
      <c r="C249" t="b">
        <f t="shared" si="3"/>
        <v>0</v>
      </c>
    </row>
    <row r="250" spans="1:3" x14ac:dyDescent="0.25">
      <c r="A250" s="6" t="s">
        <v>310</v>
      </c>
      <c r="B250">
        <v>4829.2972</v>
      </c>
      <c r="C250" t="b">
        <f t="shared" si="3"/>
        <v>0</v>
      </c>
    </row>
    <row r="251" spans="1:3" x14ac:dyDescent="0.25">
      <c r="A251" s="6" t="s">
        <v>311</v>
      </c>
      <c r="B251">
        <v>191.7097</v>
      </c>
      <c r="C251" t="b">
        <f t="shared" si="3"/>
        <v>0</v>
      </c>
    </row>
    <row r="252" spans="1:3" x14ac:dyDescent="0.25">
      <c r="A252" s="6" t="s">
        <v>312</v>
      </c>
      <c r="B252">
        <v>9632.5239999999994</v>
      </c>
      <c r="C252" t="b">
        <f t="shared" si="3"/>
        <v>0</v>
      </c>
    </row>
    <row r="253" spans="1:3" x14ac:dyDescent="0.25">
      <c r="A253" s="6" t="s">
        <v>313</v>
      </c>
      <c r="B253">
        <v>10806.480000000001</v>
      </c>
      <c r="C253" t="b">
        <f t="shared" si="3"/>
        <v>1</v>
      </c>
    </row>
    <row r="254" spans="1:3" x14ac:dyDescent="0.25">
      <c r="A254" s="6" t="s">
        <v>314</v>
      </c>
      <c r="B254">
        <v>3101.0706000000005</v>
      </c>
      <c r="C254" t="b">
        <f t="shared" si="3"/>
        <v>0</v>
      </c>
    </row>
    <row r="255" spans="1:3" x14ac:dyDescent="0.25">
      <c r="A255" s="6" t="s">
        <v>315</v>
      </c>
      <c r="B255">
        <v>1425.8157000000001</v>
      </c>
      <c r="C255" t="b">
        <f t="shared" si="3"/>
        <v>0</v>
      </c>
    </row>
    <row r="256" spans="1:3" x14ac:dyDescent="0.25">
      <c r="A256" s="6" t="s">
        <v>316</v>
      </c>
      <c r="B256">
        <v>3033.0839999999998</v>
      </c>
      <c r="C256" t="b">
        <f t="shared" si="3"/>
        <v>0</v>
      </c>
    </row>
    <row r="257" spans="1:3" x14ac:dyDescent="0.25">
      <c r="A257" s="6" t="s">
        <v>317</v>
      </c>
      <c r="B257">
        <v>4323.3431999999993</v>
      </c>
      <c r="C257" t="b">
        <f t="shared" si="3"/>
        <v>0</v>
      </c>
    </row>
    <row r="258" spans="1:3" x14ac:dyDescent="0.25">
      <c r="A258" s="6" t="s">
        <v>318</v>
      </c>
      <c r="B258">
        <v>9781.5432000000001</v>
      </c>
      <c r="C258" t="b">
        <f t="shared" si="3"/>
        <v>0</v>
      </c>
    </row>
    <row r="259" spans="1:3" x14ac:dyDescent="0.25">
      <c r="A259" s="6" t="s">
        <v>319</v>
      </c>
      <c r="B259">
        <v>9778.9495999999999</v>
      </c>
      <c r="C259" t="b">
        <f t="shared" si="3"/>
        <v>0</v>
      </c>
    </row>
    <row r="260" spans="1:3" x14ac:dyDescent="0.25">
      <c r="A260" s="6" t="s">
        <v>320</v>
      </c>
      <c r="B260">
        <v>9304.2756000000008</v>
      </c>
      <c r="C260" t="b">
        <f t="shared" ref="C260:C323" si="4">B260:B1760&gt;10000</f>
        <v>0</v>
      </c>
    </row>
    <row r="261" spans="1:3" x14ac:dyDescent="0.25">
      <c r="A261" s="6" t="s">
        <v>321</v>
      </c>
      <c r="B261">
        <v>8331.39</v>
      </c>
      <c r="C261" t="b">
        <f t="shared" si="4"/>
        <v>0</v>
      </c>
    </row>
    <row r="262" spans="1:3" x14ac:dyDescent="0.25">
      <c r="A262" s="6" t="s">
        <v>322</v>
      </c>
      <c r="B262">
        <v>16838.889599999999</v>
      </c>
      <c r="C262" t="b">
        <f t="shared" si="4"/>
        <v>1</v>
      </c>
    </row>
    <row r="263" spans="1:3" x14ac:dyDescent="0.25">
      <c r="A263" s="6" t="s">
        <v>323</v>
      </c>
      <c r="B263">
        <v>3715.6875</v>
      </c>
      <c r="C263" t="b">
        <f t="shared" si="4"/>
        <v>0</v>
      </c>
    </row>
    <row r="264" spans="1:3" x14ac:dyDescent="0.25">
      <c r="A264" s="6" t="s">
        <v>324</v>
      </c>
      <c r="B264">
        <v>13662.909</v>
      </c>
      <c r="C264" t="b">
        <f t="shared" si="4"/>
        <v>1</v>
      </c>
    </row>
    <row r="265" spans="1:3" x14ac:dyDescent="0.25">
      <c r="A265" s="6" t="s">
        <v>325</v>
      </c>
      <c r="B265">
        <v>12654.222299999999</v>
      </c>
      <c r="C265" t="b">
        <f t="shared" si="4"/>
        <v>1</v>
      </c>
    </row>
    <row r="266" spans="1:3" x14ac:dyDescent="0.25">
      <c r="A266" s="6" t="s">
        <v>326</v>
      </c>
      <c r="B266">
        <v>13434.833999999999</v>
      </c>
      <c r="C266" t="b">
        <f t="shared" si="4"/>
        <v>1</v>
      </c>
    </row>
    <row r="267" spans="1:3" x14ac:dyDescent="0.25">
      <c r="A267" s="6" t="s">
        <v>327</v>
      </c>
      <c r="B267">
        <v>6145.9464000000007</v>
      </c>
      <c r="C267" t="b">
        <f t="shared" si="4"/>
        <v>0</v>
      </c>
    </row>
    <row r="268" spans="1:3" x14ac:dyDescent="0.25">
      <c r="A268" s="6" t="s">
        <v>328</v>
      </c>
      <c r="B268">
        <v>4155.8371999999999</v>
      </c>
      <c r="C268" t="b">
        <f t="shared" si="4"/>
        <v>0</v>
      </c>
    </row>
    <row r="269" spans="1:3" x14ac:dyDescent="0.25">
      <c r="A269" s="6" t="s">
        <v>329</v>
      </c>
      <c r="B269">
        <v>17107.48</v>
      </c>
      <c r="C269" t="b">
        <f t="shared" si="4"/>
        <v>1</v>
      </c>
    </row>
    <row r="270" spans="1:3" x14ac:dyDescent="0.25">
      <c r="A270" s="6" t="s">
        <v>330</v>
      </c>
      <c r="B270">
        <v>314.06240000000003</v>
      </c>
      <c r="C270" t="b">
        <f t="shared" si="4"/>
        <v>0</v>
      </c>
    </row>
    <row r="271" spans="1:3" x14ac:dyDescent="0.25">
      <c r="A271" s="6" t="s">
        <v>331</v>
      </c>
      <c r="B271">
        <v>3622.4643000000005</v>
      </c>
      <c r="C271" t="b">
        <f t="shared" si="4"/>
        <v>0</v>
      </c>
    </row>
    <row r="272" spans="1:3" x14ac:dyDescent="0.25">
      <c r="A272" s="6" t="s">
        <v>332</v>
      </c>
      <c r="B272">
        <v>92.681599999999989</v>
      </c>
      <c r="C272" t="b">
        <f t="shared" si="4"/>
        <v>0</v>
      </c>
    </row>
    <row r="273" spans="1:3" x14ac:dyDescent="0.25">
      <c r="A273" s="6" t="s">
        <v>333</v>
      </c>
      <c r="B273">
        <v>12322.64</v>
      </c>
      <c r="C273" t="b">
        <f t="shared" si="4"/>
        <v>1</v>
      </c>
    </row>
    <row r="274" spans="1:3" x14ac:dyDescent="0.25">
      <c r="A274" s="6" t="s">
        <v>334</v>
      </c>
      <c r="B274">
        <v>3160.5280000000002</v>
      </c>
      <c r="C274" t="b">
        <f t="shared" si="4"/>
        <v>0</v>
      </c>
    </row>
    <row r="275" spans="1:3" x14ac:dyDescent="0.25">
      <c r="A275" s="6" t="s">
        <v>335</v>
      </c>
      <c r="B275">
        <v>9172.5983999999989</v>
      </c>
      <c r="C275" t="b">
        <f t="shared" si="4"/>
        <v>0</v>
      </c>
    </row>
    <row r="276" spans="1:3" x14ac:dyDescent="0.25">
      <c r="A276" s="6" t="s">
        <v>336</v>
      </c>
      <c r="B276">
        <v>2690.0189999999998</v>
      </c>
      <c r="C276" t="b">
        <f t="shared" si="4"/>
        <v>0</v>
      </c>
    </row>
    <row r="277" spans="1:3" x14ac:dyDescent="0.25">
      <c r="A277" s="6" t="s">
        <v>337</v>
      </c>
      <c r="B277">
        <v>12920.17</v>
      </c>
      <c r="C277" t="b">
        <f t="shared" si="4"/>
        <v>1</v>
      </c>
    </row>
    <row r="278" spans="1:3" x14ac:dyDescent="0.25">
      <c r="A278" s="6" t="s">
        <v>338</v>
      </c>
      <c r="B278">
        <v>7001.8397999999988</v>
      </c>
      <c r="C278" t="b">
        <f t="shared" si="4"/>
        <v>0</v>
      </c>
    </row>
    <row r="279" spans="1:3" x14ac:dyDescent="0.25">
      <c r="A279" s="6" t="s">
        <v>339</v>
      </c>
      <c r="B279">
        <v>22273.75</v>
      </c>
      <c r="C279" t="b">
        <f t="shared" si="4"/>
        <v>1</v>
      </c>
    </row>
    <row r="280" spans="1:3" x14ac:dyDescent="0.25">
      <c r="A280" s="6" t="s">
        <v>340</v>
      </c>
      <c r="B280">
        <v>5832.7872000000007</v>
      </c>
      <c r="C280" t="b">
        <f t="shared" si="4"/>
        <v>0</v>
      </c>
    </row>
    <row r="281" spans="1:3" x14ac:dyDescent="0.25">
      <c r="A281" s="6" t="s">
        <v>341</v>
      </c>
      <c r="B281">
        <v>8676.8303999999989</v>
      </c>
      <c r="C281" t="b">
        <f t="shared" si="4"/>
        <v>0</v>
      </c>
    </row>
    <row r="282" spans="1:3" x14ac:dyDescent="0.25">
      <c r="A282" s="6" t="s">
        <v>342</v>
      </c>
      <c r="B282">
        <v>2685.6455999999998</v>
      </c>
      <c r="C282" t="b">
        <f t="shared" si="4"/>
        <v>0</v>
      </c>
    </row>
    <row r="283" spans="1:3" x14ac:dyDescent="0.25">
      <c r="A283" s="6" t="s">
        <v>343</v>
      </c>
      <c r="B283">
        <v>1441.6487</v>
      </c>
      <c r="C283" t="b">
        <f t="shared" si="4"/>
        <v>0</v>
      </c>
    </row>
    <row r="284" spans="1:3" x14ac:dyDescent="0.25">
      <c r="A284" s="6" t="s">
        <v>344</v>
      </c>
      <c r="B284">
        <v>1308.5712000000001</v>
      </c>
      <c r="C284" t="b">
        <f t="shared" si="4"/>
        <v>0</v>
      </c>
    </row>
    <row r="285" spans="1:3" x14ac:dyDescent="0.25">
      <c r="A285" s="6" t="s">
        <v>345</v>
      </c>
      <c r="B285">
        <v>10405.8405</v>
      </c>
      <c r="C285" t="b">
        <f t="shared" si="4"/>
        <v>1</v>
      </c>
    </row>
    <row r="286" spans="1:3" x14ac:dyDescent="0.25">
      <c r="A286" s="6" t="s">
        <v>346</v>
      </c>
      <c r="B286">
        <v>7440.6230999999998</v>
      </c>
      <c r="C286" t="b">
        <f t="shared" si="4"/>
        <v>0</v>
      </c>
    </row>
    <row r="287" spans="1:3" x14ac:dyDescent="0.25">
      <c r="A287" s="6" t="s">
        <v>347</v>
      </c>
      <c r="B287">
        <v>3575.1396</v>
      </c>
      <c r="C287" t="b">
        <f t="shared" si="4"/>
        <v>0</v>
      </c>
    </row>
    <row r="288" spans="1:3" x14ac:dyDescent="0.25">
      <c r="A288" s="6" t="s">
        <v>348</v>
      </c>
      <c r="B288">
        <v>2170.4850000000001</v>
      </c>
      <c r="C288" t="b">
        <f t="shared" si="4"/>
        <v>0</v>
      </c>
    </row>
    <row r="289" spans="1:3" x14ac:dyDescent="0.25">
      <c r="A289" s="6" t="s">
        <v>349</v>
      </c>
      <c r="B289">
        <v>16882.699199999999</v>
      </c>
      <c r="C289" t="b">
        <f t="shared" si="4"/>
        <v>1</v>
      </c>
    </row>
    <row r="290" spans="1:3" x14ac:dyDescent="0.25">
      <c r="A290" s="6" t="s">
        <v>350</v>
      </c>
      <c r="B290">
        <v>1540.8448000000001</v>
      </c>
      <c r="C290" t="b">
        <f t="shared" si="4"/>
        <v>0</v>
      </c>
    </row>
    <row r="291" spans="1:3" x14ac:dyDescent="0.25">
      <c r="A291" s="6" t="s">
        <v>351</v>
      </c>
      <c r="B291">
        <v>7900.9140000000007</v>
      </c>
      <c r="C291" t="b">
        <f t="shared" si="4"/>
        <v>0</v>
      </c>
    </row>
    <row r="292" spans="1:3" x14ac:dyDescent="0.25">
      <c r="A292" s="6" t="s">
        <v>352</v>
      </c>
      <c r="B292">
        <v>236.25</v>
      </c>
      <c r="C292" t="b">
        <f t="shared" si="4"/>
        <v>0</v>
      </c>
    </row>
    <row r="293" spans="1:3" x14ac:dyDescent="0.25">
      <c r="A293" s="6" t="s">
        <v>353</v>
      </c>
      <c r="B293">
        <v>1590.4035000000001</v>
      </c>
      <c r="C293" t="b">
        <f t="shared" si="4"/>
        <v>0</v>
      </c>
    </row>
    <row r="294" spans="1:3" x14ac:dyDescent="0.25">
      <c r="A294" s="6" t="s">
        <v>354</v>
      </c>
      <c r="B294">
        <v>7824.2754000000004</v>
      </c>
      <c r="C294" t="b">
        <f t="shared" si="4"/>
        <v>0</v>
      </c>
    </row>
    <row r="295" spans="1:3" x14ac:dyDescent="0.25">
      <c r="A295" s="6" t="s">
        <v>355</v>
      </c>
      <c r="B295">
        <v>1605.3448000000001</v>
      </c>
      <c r="C295" t="b">
        <f t="shared" si="4"/>
        <v>0</v>
      </c>
    </row>
    <row r="296" spans="1:3" x14ac:dyDescent="0.25">
      <c r="A296" s="6" t="s">
        <v>356</v>
      </c>
      <c r="B296">
        <v>5615.7136</v>
      </c>
      <c r="C296" t="b">
        <f t="shared" si="4"/>
        <v>0</v>
      </c>
    </row>
    <row r="297" spans="1:3" x14ac:dyDescent="0.25">
      <c r="A297" s="6" t="s">
        <v>357</v>
      </c>
      <c r="B297">
        <v>8581.2120000000014</v>
      </c>
      <c r="C297" t="b">
        <f t="shared" si="4"/>
        <v>0</v>
      </c>
    </row>
    <row r="298" spans="1:3" x14ac:dyDescent="0.25">
      <c r="A298" s="6" t="s">
        <v>358</v>
      </c>
      <c r="B298">
        <v>434.44799999999998</v>
      </c>
      <c r="C298" t="b">
        <f t="shared" si="4"/>
        <v>0</v>
      </c>
    </row>
    <row r="299" spans="1:3" x14ac:dyDescent="0.25">
      <c r="A299" s="6" t="s">
        <v>359</v>
      </c>
      <c r="B299">
        <v>8684.9539999999997</v>
      </c>
      <c r="C299" t="b">
        <f t="shared" si="4"/>
        <v>0</v>
      </c>
    </row>
    <row r="300" spans="1:3" x14ac:dyDescent="0.25">
      <c r="A300" s="6" t="s">
        <v>360</v>
      </c>
      <c r="B300">
        <v>1891.2080000000003</v>
      </c>
      <c r="C300" t="b">
        <f t="shared" si="4"/>
        <v>0</v>
      </c>
    </row>
    <row r="301" spans="1:3" x14ac:dyDescent="0.25">
      <c r="A301" s="6" t="s">
        <v>361</v>
      </c>
      <c r="B301">
        <v>2776.1865999999995</v>
      </c>
      <c r="C301" t="b">
        <f t="shared" si="4"/>
        <v>0</v>
      </c>
    </row>
    <row r="302" spans="1:3" x14ac:dyDescent="0.25">
      <c r="A302" s="6" t="s">
        <v>362</v>
      </c>
      <c r="B302">
        <v>272.10480000000001</v>
      </c>
      <c r="C302" t="b">
        <f t="shared" si="4"/>
        <v>0</v>
      </c>
    </row>
    <row r="303" spans="1:3" x14ac:dyDescent="0.25">
      <c r="A303" s="6" t="s">
        <v>363</v>
      </c>
      <c r="B303">
        <v>3597.6879999999996</v>
      </c>
      <c r="C303" t="b">
        <f t="shared" si="4"/>
        <v>0</v>
      </c>
    </row>
    <row r="304" spans="1:3" x14ac:dyDescent="0.25">
      <c r="A304" s="6" t="s">
        <v>364</v>
      </c>
      <c r="B304">
        <v>5758.1215999999995</v>
      </c>
      <c r="C304" t="b">
        <f t="shared" si="4"/>
        <v>0</v>
      </c>
    </row>
    <row r="305" spans="1:3" x14ac:dyDescent="0.25">
      <c r="A305" s="6" t="s">
        <v>365</v>
      </c>
      <c r="B305">
        <v>4953.0749999999998</v>
      </c>
      <c r="C305" t="b">
        <f t="shared" si="4"/>
        <v>0</v>
      </c>
    </row>
    <row r="306" spans="1:3" x14ac:dyDescent="0.25">
      <c r="A306" s="6" t="s">
        <v>366</v>
      </c>
      <c r="B306">
        <v>11527.785</v>
      </c>
      <c r="C306" t="b">
        <f t="shared" si="4"/>
        <v>1</v>
      </c>
    </row>
    <row r="307" spans="1:3" x14ac:dyDescent="0.25">
      <c r="A307" s="6" t="s">
        <v>367</v>
      </c>
      <c r="B307">
        <v>7868.5349999999999</v>
      </c>
      <c r="C307" t="b">
        <f t="shared" si="4"/>
        <v>0</v>
      </c>
    </row>
    <row r="308" spans="1:3" x14ac:dyDescent="0.25">
      <c r="A308" s="6" t="s">
        <v>368</v>
      </c>
      <c r="B308">
        <v>16991.48</v>
      </c>
      <c r="C308" t="b">
        <f t="shared" si="4"/>
        <v>1</v>
      </c>
    </row>
    <row r="309" spans="1:3" x14ac:dyDescent="0.25">
      <c r="A309" s="6" t="s">
        <v>369</v>
      </c>
      <c r="B309">
        <v>12237.043199999998</v>
      </c>
      <c r="C309" t="b">
        <f t="shared" si="4"/>
        <v>1</v>
      </c>
    </row>
    <row r="310" spans="1:3" x14ac:dyDescent="0.25">
      <c r="A310" s="6" t="s">
        <v>370</v>
      </c>
      <c r="B310">
        <v>318.93700000000001</v>
      </c>
      <c r="C310" t="b">
        <f t="shared" si="4"/>
        <v>0</v>
      </c>
    </row>
    <row r="311" spans="1:3" x14ac:dyDescent="0.25">
      <c r="A311" s="6" t="s">
        <v>371</v>
      </c>
      <c r="B311">
        <v>7271.2074000000002</v>
      </c>
      <c r="C311" t="b">
        <f t="shared" si="4"/>
        <v>0</v>
      </c>
    </row>
    <row r="312" spans="1:3" x14ac:dyDescent="0.25">
      <c r="A312" s="6" t="s">
        <v>372</v>
      </c>
      <c r="B312">
        <v>1467.2483999999999</v>
      </c>
      <c r="C312" t="b">
        <f t="shared" si="4"/>
        <v>0</v>
      </c>
    </row>
    <row r="313" spans="1:3" x14ac:dyDescent="0.25">
      <c r="A313" s="6" t="s">
        <v>373</v>
      </c>
      <c r="B313">
        <v>12598.9632</v>
      </c>
      <c r="C313" t="b">
        <f t="shared" si="4"/>
        <v>1</v>
      </c>
    </row>
    <row r="314" spans="1:3" x14ac:dyDescent="0.25">
      <c r="A314" s="6" t="s">
        <v>374</v>
      </c>
      <c r="B314">
        <v>1781.0645999999999</v>
      </c>
      <c r="C314" t="b">
        <f t="shared" si="4"/>
        <v>0</v>
      </c>
    </row>
    <row r="315" spans="1:3" x14ac:dyDescent="0.25">
      <c r="A315" s="6" t="s">
        <v>375</v>
      </c>
      <c r="B315">
        <v>5084.277000000001</v>
      </c>
      <c r="C315" t="b">
        <f t="shared" si="4"/>
        <v>0</v>
      </c>
    </row>
    <row r="316" spans="1:3" x14ac:dyDescent="0.25">
      <c r="A316" s="6" t="s">
        <v>376</v>
      </c>
      <c r="B316">
        <v>3424.6962000000003</v>
      </c>
      <c r="C316" t="b">
        <f t="shared" si="4"/>
        <v>0</v>
      </c>
    </row>
    <row r="317" spans="1:3" x14ac:dyDescent="0.25">
      <c r="A317" s="6" t="s">
        <v>377</v>
      </c>
      <c r="B317">
        <v>9732.7440000000006</v>
      </c>
      <c r="C317" t="b">
        <f t="shared" si="4"/>
        <v>0</v>
      </c>
    </row>
    <row r="318" spans="1:3" x14ac:dyDescent="0.25">
      <c r="A318" s="6" t="s">
        <v>378</v>
      </c>
      <c r="B318">
        <v>8076.7631999999994</v>
      </c>
      <c r="C318" t="b">
        <f t="shared" si="4"/>
        <v>0</v>
      </c>
    </row>
    <row r="319" spans="1:3" x14ac:dyDescent="0.25">
      <c r="A319" s="6" t="s">
        <v>379</v>
      </c>
      <c r="B319">
        <v>14003.631600000002</v>
      </c>
      <c r="C319" t="b">
        <f t="shared" si="4"/>
        <v>1</v>
      </c>
    </row>
    <row r="320" spans="1:3" x14ac:dyDescent="0.25">
      <c r="A320" s="6" t="s">
        <v>380</v>
      </c>
      <c r="B320">
        <v>12645.369200000001</v>
      </c>
      <c r="C320" t="b">
        <f t="shared" si="4"/>
        <v>1</v>
      </c>
    </row>
    <row r="321" spans="1:3" x14ac:dyDescent="0.25">
      <c r="A321" s="6" t="s">
        <v>381</v>
      </c>
      <c r="B321">
        <v>8774.19</v>
      </c>
      <c r="C321" t="b">
        <f t="shared" si="4"/>
        <v>0</v>
      </c>
    </row>
    <row r="322" spans="1:3" x14ac:dyDescent="0.25">
      <c r="A322" s="6" t="s">
        <v>382</v>
      </c>
      <c r="B322">
        <v>12290.74</v>
      </c>
      <c r="C322" t="b">
        <f t="shared" si="4"/>
        <v>1</v>
      </c>
    </row>
    <row r="323" spans="1:3" x14ac:dyDescent="0.25">
      <c r="A323" s="6" t="s">
        <v>383</v>
      </c>
      <c r="B323">
        <v>217.05599999999998</v>
      </c>
      <c r="C323" t="b">
        <f t="shared" si="4"/>
        <v>0</v>
      </c>
    </row>
    <row r="324" spans="1:3" x14ac:dyDescent="0.25">
      <c r="A324" s="6" t="s">
        <v>384</v>
      </c>
      <c r="B324">
        <v>1410.1505999999999</v>
      </c>
      <c r="C324" t="b">
        <f t="shared" ref="C324:C387" si="5">B324:B1824&gt;10000</f>
        <v>0</v>
      </c>
    </row>
    <row r="325" spans="1:3" x14ac:dyDescent="0.25">
      <c r="A325" s="6" t="s">
        <v>385</v>
      </c>
      <c r="B325">
        <v>8944.2128000000012</v>
      </c>
      <c r="C325" t="b">
        <f t="shared" si="5"/>
        <v>0</v>
      </c>
    </row>
    <row r="326" spans="1:3" x14ac:dyDescent="0.25">
      <c r="A326" s="6" t="s">
        <v>386</v>
      </c>
      <c r="B326">
        <v>5952.5689999999995</v>
      </c>
      <c r="C326" t="b">
        <f t="shared" si="5"/>
        <v>0</v>
      </c>
    </row>
    <row r="327" spans="1:3" x14ac:dyDescent="0.25">
      <c r="A327" s="6" t="s">
        <v>387</v>
      </c>
      <c r="B327">
        <v>14837.4408</v>
      </c>
      <c r="C327" t="b">
        <f t="shared" si="5"/>
        <v>1</v>
      </c>
    </row>
    <row r="328" spans="1:3" x14ac:dyDescent="0.25">
      <c r="A328" s="6" t="s">
        <v>388</v>
      </c>
      <c r="B328">
        <v>605.85559999999998</v>
      </c>
      <c r="C328" t="b">
        <f t="shared" si="5"/>
        <v>0</v>
      </c>
    </row>
    <row r="329" spans="1:3" x14ac:dyDescent="0.25">
      <c r="A329" s="6" t="s">
        <v>389</v>
      </c>
      <c r="B329">
        <v>9722.0591999999997</v>
      </c>
      <c r="C329" t="b">
        <f t="shared" si="5"/>
        <v>0</v>
      </c>
    </row>
    <row r="330" spans="1:3" x14ac:dyDescent="0.25">
      <c r="A330" s="6" t="s">
        <v>390</v>
      </c>
      <c r="B330">
        <v>4889.7269999999999</v>
      </c>
      <c r="C330" t="b">
        <f t="shared" si="5"/>
        <v>0</v>
      </c>
    </row>
    <row r="331" spans="1:3" x14ac:dyDescent="0.25">
      <c r="A331" s="6" t="s">
        <v>391</v>
      </c>
      <c r="B331">
        <v>5219.0424000000003</v>
      </c>
      <c r="C331" t="b">
        <f t="shared" si="5"/>
        <v>0</v>
      </c>
    </row>
    <row r="332" spans="1:3" x14ac:dyDescent="0.25">
      <c r="A332" s="6" t="s">
        <v>392</v>
      </c>
      <c r="B332">
        <v>904.89359999999999</v>
      </c>
      <c r="C332" t="b">
        <f t="shared" si="5"/>
        <v>0</v>
      </c>
    </row>
    <row r="333" spans="1:3" x14ac:dyDescent="0.25">
      <c r="A333" s="6" t="s">
        <v>393</v>
      </c>
      <c r="B333">
        <v>3848.0505000000007</v>
      </c>
      <c r="C333" t="b">
        <f t="shared" si="5"/>
        <v>0</v>
      </c>
    </row>
    <row r="334" spans="1:3" x14ac:dyDescent="0.25">
      <c r="A334" s="6" t="s">
        <v>394</v>
      </c>
      <c r="B334">
        <v>9361.3559999999998</v>
      </c>
      <c r="C334" t="b">
        <f t="shared" si="5"/>
        <v>0</v>
      </c>
    </row>
    <row r="335" spans="1:3" x14ac:dyDescent="0.25">
      <c r="A335" s="6" t="s">
        <v>395</v>
      </c>
      <c r="B335">
        <v>19493.669999999998</v>
      </c>
      <c r="C335" t="b">
        <f t="shared" si="5"/>
        <v>1</v>
      </c>
    </row>
    <row r="336" spans="1:3" x14ac:dyDescent="0.25">
      <c r="A336" s="6" t="s">
        <v>396</v>
      </c>
      <c r="B336">
        <v>1177.0250000000001</v>
      </c>
      <c r="C336" t="b">
        <f t="shared" si="5"/>
        <v>0</v>
      </c>
    </row>
    <row r="337" spans="1:3" x14ac:dyDescent="0.25">
      <c r="A337" s="6" t="s">
        <v>397</v>
      </c>
      <c r="B337">
        <v>6661.8102000000008</v>
      </c>
      <c r="C337" t="b">
        <f t="shared" si="5"/>
        <v>0</v>
      </c>
    </row>
    <row r="338" spans="1:3" x14ac:dyDescent="0.25">
      <c r="A338" s="6" t="s">
        <v>398</v>
      </c>
      <c r="B338">
        <v>772.495</v>
      </c>
      <c r="C338" t="b">
        <f t="shared" si="5"/>
        <v>0</v>
      </c>
    </row>
    <row r="339" spans="1:3" x14ac:dyDescent="0.25">
      <c r="A339" s="6" t="s">
        <v>399</v>
      </c>
      <c r="B339">
        <v>2350.3876</v>
      </c>
      <c r="C339" t="b">
        <f t="shared" si="5"/>
        <v>0</v>
      </c>
    </row>
    <row r="340" spans="1:3" x14ac:dyDescent="0.25">
      <c r="A340" s="6" t="s">
        <v>400</v>
      </c>
      <c r="B340">
        <v>6694.9065000000001</v>
      </c>
      <c r="C340" t="b">
        <f t="shared" si="5"/>
        <v>0</v>
      </c>
    </row>
    <row r="341" spans="1:3" x14ac:dyDescent="0.25">
      <c r="A341" s="6" t="s">
        <v>401</v>
      </c>
      <c r="B341">
        <v>4546.9623000000001</v>
      </c>
      <c r="C341" t="b">
        <f t="shared" si="5"/>
        <v>0</v>
      </c>
    </row>
    <row r="342" spans="1:3" x14ac:dyDescent="0.25">
      <c r="A342" s="6" t="s">
        <v>402</v>
      </c>
      <c r="B342">
        <v>4953.3111999999992</v>
      </c>
      <c r="C342" t="b">
        <f t="shared" si="5"/>
        <v>0</v>
      </c>
    </row>
    <row r="343" spans="1:3" x14ac:dyDescent="0.25">
      <c r="A343" s="6" t="s">
        <v>403</v>
      </c>
      <c r="B343">
        <v>6830.6984000000011</v>
      </c>
      <c r="C343" t="b">
        <f t="shared" si="5"/>
        <v>0</v>
      </c>
    </row>
    <row r="344" spans="1:3" x14ac:dyDescent="0.25">
      <c r="A344" s="6" t="s">
        <v>404</v>
      </c>
      <c r="B344">
        <v>6581.8428000000004</v>
      </c>
      <c r="C344" t="b">
        <f t="shared" si="5"/>
        <v>0</v>
      </c>
    </row>
    <row r="345" spans="1:3" x14ac:dyDescent="0.25">
      <c r="A345" s="6" t="s">
        <v>405</v>
      </c>
      <c r="B345">
        <v>9324.9786000000004</v>
      </c>
      <c r="C345" t="b">
        <f t="shared" si="5"/>
        <v>0</v>
      </c>
    </row>
    <row r="346" spans="1:3" x14ac:dyDescent="0.25">
      <c r="A346" s="6" t="s">
        <v>406</v>
      </c>
      <c r="B346">
        <v>15033.743999999999</v>
      </c>
      <c r="C346" t="b">
        <f t="shared" si="5"/>
        <v>1</v>
      </c>
    </row>
    <row r="347" spans="1:3" x14ac:dyDescent="0.25">
      <c r="A347" s="6" t="s">
        <v>407</v>
      </c>
      <c r="B347">
        <v>1153.0840000000001</v>
      </c>
      <c r="C347" t="b">
        <f t="shared" si="5"/>
        <v>0</v>
      </c>
    </row>
    <row r="348" spans="1:3" x14ac:dyDescent="0.25">
      <c r="A348" s="6" t="s">
        <v>408</v>
      </c>
      <c r="B348">
        <v>6893.5856000000003</v>
      </c>
      <c r="C348" t="b">
        <f t="shared" si="5"/>
        <v>0</v>
      </c>
    </row>
    <row r="349" spans="1:3" x14ac:dyDescent="0.25">
      <c r="A349" s="6" t="s">
        <v>409</v>
      </c>
      <c r="B349">
        <v>5613.6383999999998</v>
      </c>
      <c r="C349" t="b">
        <f t="shared" si="5"/>
        <v>0</v>
      </c>
    </row>
    <row r="350" spans="1:3" x14ac:dyDescent="0.25">
      <c r="A350" s="6" t="s">
        <v>410</v>
      </c>
      <c r="B350">
        <v>270.60750000000002</v>
      </c>
      <c r="C350" t="b">
        <f t="shared" si="5"/>
        <v>0</v>
      </c>
    </row>
    <row r="351" spans="1:3" x14ac:dyDescent="0.25">
      <c r="A351" s="6" t="s">
        <v>411</v>
      </c>
      <c r="B351">
        <v>1885.5720000000001</v>
      </c>
      <c r="C351" t="b">
        <f t="shared" si="5"/>
        <v>0</v>
      </c>
    </row>
    <row r="352" spans="1:3" x14ac:dyDescent="0.25">
      <c r="A352" s="6" t="s">
        <v>412</v>
      </c>
      <c r="B352">
        <v>12675.7449</v>
      </c>
      <c r="C352" t="b">
        <f t="shared" si="5"/>
        <v>1</v>
      </c>
    </row>
    <row r="353" spans="1:3" x14ac:dyDescent="0.25">
      <c r="A353" s="6" t="s">
        <v>413</v>
      </c>
      <c r="B353">
        <v>7308.2393999999995</v>
      </c>
      <c r="C353" t="b">
        <f t="shared" si="5"/>
        <v>0</v>
      </c>
    </row>
    <row r="354" spans="1:3" x14ac:dyDescent="0.25">
      <c r="A354" s="6" t="s">
        <v>414</v>
      </c>
      <c r="B354">
        <v>1153.7236</v>
      </c>
      <c r="C354" t="b">
        <f t="shared" si="5"/>
        <v>0</v>
      </c>
    </row>
    <row r="355" spans="1:3" x14ac:dyDescent="0.25">
      <c r="A355" s="6" t="s">
        <v>415</v>
      </c>
      <c r="B355">
        <v>3302.48</v>
      </c>
      <c r="C355" t="b">
        <f t="shared" si="5"/>
        <v>0</v>
      </c>
    </row>
    <row r="356" spans="1:3" x14ac:dyDescent="0.25">
      <c r="A356" s="6" t="s">
        <v>416</v>
      </c>
      <c r="B356">
        <v>1837.5038</v>
      </c>
      <c r="C356" t="b">
        <f t="shared" si="5"/>
        <v>0</v>
      </c>
    </row>
    <row r="357" spans="1:3" x14ac:dyDescent="0.25">
      <c r="A357" s="6" t="s">
        <v>417</v>
      </c>
      <c r="B357">
        <v>3357.51</v>
      </c>
      <c r="C357" t="b">
        <f t="shared" si="5"/>
        <v>0</v>
      </c>
    </row>
    <row r="358" spans="1:3" x14ac:dyDescent="0.25">
      <c r="A358" s="6" t="s">
        <v>418</v>
      </c>
      <c r="B358">
        <v>9517.4952000000012</v>
      </c>
      <c r="C358" t="b">
        <f t="shared" si="5"/>
        <v>0</v>
      </c>
    </row>
    <row r="359" spans="1:3" x14ac:dyDescent="0.25">
      <c r="A359" s="6" t="s">
        <v>419</v>
      </c>
      <c r="B359">
        <v>188.27719999999999</v>
      </c>
      <c r="C359" t="b">
        <f t="shared" si="5"/>
        <v>0</v>
      </c>
    </row>
    <row r="360" spans="1:3" x14ac:dyDescent="0.25">
      <c r="A360" s="6" t="s">
        <v>420</v>
      </c>
      <c r="B360">
        <v>3553.8815999999997</v>
      </c>
      <c r="C360" t="b">
        <f t="shared" si="5"/>
        <v>0</v>
      </c>
    </row>
    <row r="361" spans="1:3" x14ac:dyDescent="0.25">
      <c r="A361" s="6" t="s">
        <v>421</v>
      </c>
      <c r="B361">
        <v>6365.2758000000003</v>
      </c>
      <c r="C361" t="b">
        <f t="shared" si="5"/>
        <v>0</v>
      </c>
    </row>
    <row r="362" spans="1:3" x14ac:dyDescent="0.25">
      <c r="A362" s="6" t="s">
        <v>422</v>
      </c>
      <c r="B362">
        <v>12949.3182</v>
      </c>
      <c r="C362" t="b">
        <f t="shared" si="5"/>
        <v>1</v>
      </c>
    </row>
    <row r="363" spans="1:3" x14ac:dyDescent="0.25">
      <c r="A363" s="6" t="s">
        <v>423</v>
      </c>
      <c r="B363">
        <v>13505.553600000001</v>
      </c>
      <c r="C363" t="b">
        <f t="shared" si="5"/>
        <v>1</v>
      </c>
    </row>
    <row r="364" spans="1:3" x14ac:dyDescent="0.25">
      <c r="A364" s="6" t="s">
        <v>424</v>
      </c>
      <c r="B364">
        <v>13383.251999999999</v>
      </c>
      <c r="C364" t="b">
        <f t="shared" si="5"/>
        <v>1</v>
      </c>
    </row>
    <row r="365" spans="1:3" x14ac:dyDescent="0.25">
      <c r="A365" s="6" t="s">
        <v>425</v>
      </c>
      <c r="B365">
        <v>3959.7969000000003</v>
      </c>
      <c r="C365" t="b">
        <f t="shared" si="5"/>
        <v>0</v>
      </c>
    </row>
    <row r="366" spans="1:3" x14ac:dyDescent="0.25">
      <c r="A366" s="6" t="s">
        <v>426</v>
      </c>
      <c r="B366">
        <v>2351.7635</v>
      </c>
      <c r="C366" t="b">
        <f t="shared" si="5"/>
        <v>0</v>
      </c>
    </row>
    <row r="367" spans="1:3" x14ac:dyDescent="0.25">
      <c r="A367" s="6" t="s">
        <v>427</v>
      </c>
      <c r="B367">
        <v>3122.5439999999999</v>
      </c>
      <c r="C367" t="b">
        <f t="shared" si="5"/>
        <v>0</v>
      </c>
    </row>
    <row r="368" spans="1:3" x14ac:dyDescent="0.25">
      <c r="A368" s="6" t="s">
        <v>428</v>
      </c>
      <c r="B368">
        <v>977.75040000000001</v>
      </c>
      <c r="C368" t="b">
        <f t="shared" si="5"/>
        <v>0</v>
      </c>
    </row>
    <row r="369" spans="1:3" x14ac:dyDescent="0.25">
      <c r="A369" s="6" t="s">
        <v>429</v>
      </c>
      <c r="B369">
        <v>1870.1759999999999</v>
      </c>
      <c r="C369" t="b">
        <f t="shared" si="5"/>
        <v>0</v>
      </c>
    </row>
    <row r="370" spans="1:3" x14ac:dyDescent="0.25">
      <c r="A370" s="6" t="s">
        <v>430</v>
      </c>
      <c r="B370">
        <v>11022.791000000001</v>
      </c>
      <c r="C370" t="b">
        <f t="shared" si="5"/>
        <v>1</v>
      </c>
    </row>
    <row r="371" spans="1:3" x14ac:dyDescent="0.25">
      <c r="A371" s="6" t="s">
        <v>431</v>
      </c>
      <c r="B371">
        <v>3240.0111999999999</v>
      </c>
      <c r="C371" t="b">
        <f t="shared" si="5"/>
        <v>0</v>
      </c>
    </row>
    <row r="372" spans="1:3" x14ac:dyDescent="0.25">
      <c r="A372" s="6" t="s">
        <v>432</v>
      </c>
      <c r="B372">
        <v>201.60140000000001</v>
      </c>
      <c r="C372" t="b">
        <f t="shared" si="5"/>
        <v>0</v>
      </c>
    </row>
    <row r="373" spans="1:3" x14ac:dyDescent="0.25">
      <c r="A373" s="6" t="s">
        <v>433</v>
      </c>
      <c r="B373">
        <v>6685.7562000000007</v>
      </c>
      <c r="C373" t="b">
        <f t="shared" si="5"/>
        <v>0</v>
      </c>
    </row>
    <row r="374" spans="1:3" x14ac:dyDescent="0.25">
      <c r="A374" s="6" t="s">
        <v>434</v>
      </c>
      <c r="B374">
        <v>15733.215999999999</v>
      </c>
      <c r="C374" t="b">
        <f t="shared" si="5"/>
        <v>1</v>
      </c>
    </row>
    <row r="375" spans="1:3" x14ac:dyDescent="0.25">
      <c r="A375" s="6" t="s">
        <v>435</v>
      </c>
      <c r="B375">
        <v>23208.8505</v>
      </c>
      <c r="C375" t="b">
        <f t="shared" si="5"/>
        <v>1</v>
      </c>
    </row>
    <row r="376" spans="1:3" x14ac:dyDescent="0.25">
      <c r="A376" s="6" t="s">
        <v>436</v>
      </c>
      <c r="B376">
        <v>6700.6271999999999</v>
      </c>
      <c r="C376" t="b">
        <f t="shared" si="5"/>
        <v>0</v>
      </c>
    </row>
    <row r="377" spans="1:3" x14ac:dyDescent="0.25">
      <c r="A377" s="6" t="s">
        <v>437</v>
      </c>
      <c r="B377">
        <v>18581.238000000001</v>
      </c>
      <c r="C377" t="b">
        <f t="shared" si="5"/>
        <v>1</v>
      </c>
    </row>
    <row r="378" spans="1:3" x14ac:dyDescent="0.25">
      <c r="A378" s="6" t="s">
        <v>438</v>
      </c>
      <c r="B378">
        <v>14296.783500000003</v>
      </c>
      <c r="C378" t="b">
        <f t="shared" si="5"/>
        <v>1</v>
      </c>
    </row>
    <row r="379" spans="1:3" x14ac:dyDescent="0.25">
      <c r="A379" s="6" t="s">
        <v>439</v>
      </c>
      <c r="B379">
        <v>8002.764000000001</v>
      </c>
      <c r="C379" t="b">
        <f t="shared" si="5"/>
        <v>0</v>
      </c>
    </row>
    <row r="380" spans="1:3" x14ac:dyDescent="0.25">
      <c r="A380" s="6" t="s">
        <v>440</v>
      </c>
      <c r="B380">
        <v>12018.9395</v>
      </c>
      <c r="C380" t="b">
        <f t="shared" si="5"/>
        <v>1</v>
      </c>
    </row>
    <row r="381" spans="1:3" x14ac:dyDescent="0.25">
      <c r="A381" s="6" t="s">
        <v>441</v>
      </c>
      <c r="B381">
        <v>2696.172</v>
      </c>
      <c r="C381" t="b">
        <f t="shared" si="5"/>
        <v>0</v>
      </c>
    </row>
    <row r="382" spans="1:3" x14ac:dyDescent="0.25">
      <c r="A382" s="6" t="s">
        <v>442</v>
      </c>
      <c r="B382">
        <v>2836.9679999999998</v>
      </c>
      <c r="C382" t="b">
        <f t="shared" si="5"/>
        <v>0</v>
      </c>
    </row>
    <row r="383" spans="1:3" x14ac:dyDescent="0.25">
      <c r="A383" s="6" t="s">
        <v>443</v>
      </c>
      <c r="B383">
        <v>15772.44</v>
      </c>
      <c r="C383" t="b">
        <f t="shared" si="5"/>
        <v>1</v>
      </c>
    </row>
    <row r="384" spans="1:3" x14ac:dyDescent="0.25">
      <c r="A384" s="6" t="s">
        <v>444</v>
      </c>
      <c r="B384">
        <v>3556.7809999999999</v>
      </c>
      <c r="C384" t="b">
        <f t="shared" si="5"/>
        <v>0</v>
      </c>
    </row>
    <row r="385" spans="1:3" x14ac:dyDescent="0.25">
      <c r="A385" s="6" t="s">
        <v>445</v>
      </c>
      <c r="B385">
        <v>9641.0831999999991</v>
      </c>
      <c r="C385" t="b">
        <f t="shared" si="5"/>
        <v>0</v>
      </c>
    </row>
    <row r="386" spans="1:3" x14ac:dyDescent="0.25">
      <c r="A386" s="6" t="s">
        <v>446</v>
      </c>
      <c r="B386">
        <v>5567.6764000000003</v>
      </c>
      <c r="C386" t="b">
        <f t="shared" si="5"/>
        <v>0</v>
      </c>
    </row>
    <row r="387" spans="1:3" x14ac:dyDescent="0.25">
      <c r="A387" s="6" t="s">
        <v>447</v>
      </c>
      <c r="B387">
        <v>3268.3896</v>
      </c>
      <c r="C387" t="b">
        <f t="shared" si="5"/>
        <v>0</v>
      </c>
    </row>
    <row r="388" spans="1:3" x14ac:dyDescent="0.25">
      <c r="A388" s="6" t="s">
        <v>448</v>
      </c>
      <c r="B388">
        <v>8333.2775999999994</v>
      </c>
      <c r="C388" t="b">
        <f t="shared" ref="C388:C451" si="6">B388:B1888&gt;10000</f>
        <v>0</v>
      </c>
    </row>
    <row r="389" spans="1:3" x14ac:dyDescent="0.25">
      <c r="A389" s="6" t="s">
        <v>449</v>
      </c>
      <c r="B389">
        <v>6164.6256000000003</v>
      </c>
      <c r="C389" t="b">
        <f t="shared" si="6"/>
        <v>0</v>
      </c>
    </row>
    <row r="390" spans="1:3" x14ac:dyDescent="0.25">
      <c r="A390" s="6" t="s">
        <v>450</v>
      </c>
      <c r="B390">
        <v>5275.5086999999994</v>
      </c>
      <c r="C390" t="b">
        <f t="shared" si="6"/>
        <v>0</v>
      </c>
    </row>
    <row r="391" spans="1:3" x14ac:dyDescent="0.25">
      <c r="A391" s="6" t="s">
        <v>451</v>
      </c>
      <c r="B391">
        <v>18055.026000000002</v>
      </c>
      <c r="C391" t="b">
        <f t="shared" si="6"/>
        <v>1</v>
      </c>
    </row>
    <row r="392" spans="1:3" x14ac:dyDescent="0.25">
      <c r="A392" s="6" t="s">
        <v>452</v>
      </c>
      <c r="B392">
        <v>3272.2788</v>
      </c>
      <c r="C392" t="b">
        <f t="shared" si="6"/>
        <v>0</v>
      </c>
    </row>
    <row r="393" spans="1:3" x14ac:dyDescent="0.25">
      <c r="A393" s="6" t="s">
        <v>453</v>
      </c>
      <c r="B393">
        <v>7722.1028000000006</v>
      </c>
      <c r="C393" t="b">
        <f t="shared" si="6"/>
        <v>0</v>
      </c>
    </row>
    <row r="394" spans="1:3" x14ac:dyDescent="0.25">
      <c r="A394" s="6" t="s">
        <v>454</v>
      </c>
      <c r="B394">
        <v>839.78159999999991</v>
      </c>
      <c r="C394" t="b">
        <f t="shared" si="6"/>
        <v>0</v>
      </c>
    </row>
    <row r="395" spans="1:3" x14ac:dyDescent="0.25">
      <c r="A395" s="6" t="s">
        <v>455</v>
      </c>
      <c r="B395">
        <v>11349.4936</v>
      </c>
      <c r="C395" t="b">
        <f t="shared" si="6"/>
        <v>1</v>
      </c>
    </row>
    <row r="396" spans="1:3" x14ac:dyDescent="0.25">
      <c r="A396" s="6" t="s">
        <v>456</v>
      </c>
      <c r="B396">
        <v>1275.9684999999999</v>
      </c>
      <c r="C396" t="b">
        <f t="shared" si="6"/>
        <v>0</v>
      </c>
    </row>
    <row r="397" spans="1:3" x14ac:dyDescent="0.25">
      <c r="A397" s="6" t="s">
        <v>457</v>
      </c>
      <c r="B397">
        <v>16348.463999999998</v>
      </c>
      <c r="C397" t="b">
        <f t="shared" si="6"/>
        <v>1</v>
      </c>
    </row>
    <row r="398" spans="1:3" x14ac:dyDescent="0.25">
      <c r="A398" s="6" t="s">
        <v>458</v>
      </c>
      <c r="B398">
        <v>14373.66</v>
      </c>
      <c r="C398" t="b">
        <f t="shared" si="6"/>
        <v>1</v>
      </c>
    </row>
    <row r="399" spans="1:3" x14ac:dyDescent="0.25">
      <c r="A399" s="6" t="s">
        <v>459</v>
      </c>
      <c r="B399">
        <v>2744.1017999999999</v>
      </c>
      <c r="C399" t="b">
        <f t="shared" si="6"/>
        <v>0</v>
      </c>
    </row>
    <row r="400" spans="1:3" x14ac:dyDescent="0.25">
      <c r="A400" s="6" t="s">
        <v>460</v>
      </c>
      <c r="B400">
        <v>19903.782500000001</v>
      </c>
      <c r="C400" t="b">
        <f t="shared" si="6"/>
        <v>1</v>
      </c>
    </row>
    <row r="401" spans="1:3" x14ac:dyDescent="0.25">
      <c r="A401" s="6" t="s">
        <v>461</v>
      </c>
      <c r="B401">
        <v>1261.9514999999999</v>
      </c>
      <c r="C401" t="b">
        <f t="shared" si="6"/>
        <v>0</v>
      </c>
    </row>
    <row r="402" spans="1:3" x14ac:dyDescent="0.25">
      <c r="A402" s="6" t="s">
        <v>462</v>
      </c>
      <c r="B402">
        <v>2099.7849999999999</v>
      </c>
      <c r="C402" t="b">
        <f t="shared" si="6"/>
        <v>0</v>
      </c>
    </row>
    <row r="403" spans="1:3" x14ac:dyDescent="0.25">
      <c r="A403" s="6" t="s">
        <v>463</v>
      </c>
      <c r="B403">
        <v>13816.598400000001</v>
      </c>
      <c r="C403" t="b">
        <f t="shared" si="6"/>
        <v>1</v>
      </c>
    </row>
    <row r="404" spans="1:3" x14ac:dyDescent="0.25">
      <c r="A404" s="6" t="s">
        <v>464</v>
      </c>
      <c r="B404">
        <v>11620.329600000001</v>
      </c>
      <c r="C404" t="b">
        <f t="shared" si="6"/>
        <v>1</v>
      </c>
    </row>
    <row r="405" spans="1:3" x14ac:dyDescent="0.25">
      <c r="A405" s="6" t="s">
        <v>465</v>
      </c>
      <c r="B405">
        <v>8487.9839999999986</v>
      </c>
      <c r="C405" t="b">
        <f t="shared" si="6"/>
        <v>0</v>
      </c>
    </row>
    <row r="406" spans="1:3" x14ac:dyDescent="0.25">
      <c r="A406" s="6" t="s">
        <v>466</v>
      </c>
      <c r="B406">
        <v>5655.5234999999993</v>
      </c>
      <c r="C406" t="b">
        <f t="shared" si="6"/>
        <v>0</v>
      </c>
    </row>
    <row r="407" spans="1:3" x14ac:dyDescent="0.25">
      <c r="A407" s="6" t="s">
        <v>467</v>
      </c>
      <c r="B407">
        <v>1973.2121999999999</v>
      </c>
      <c r="C407" t="b">
        <f t="shared" si="6"/>
        <v>0</v>
      </c>
    </row>
    <row r="408" spans="1:3" x14ac:dyDescent="0.25">
      <c r="A408" s="6" t="s">
        <v>468</v>
      </c>
      <c r="B408">
        <v>4390.0415999999996</v>
      </c>
      <c r="C408" t="b">
        <f t="shared" si="6"/>
        <v>0</v>
      </c>
    </row>
    <row r="409" spans="1:3" x14ac:dyDescent="0.25">
      <c r="A409" s="6" t="s">
        <v>469</v>
      </c>
      <c r="B409">
        <v>742.59640000000002</v>
      </c>
      <c r="C409" t="b">
        <f t="shared" si="6"/>
        <v>0</v>
      </c>
    </row>
    <row r="410" spans="1:3" x14ac:dyDescent="0.25">
      <c r="A410" s="6" t="s">
        <v>470</v>
      </c>
      <c r="B410">
        <v>4512.4988000000003</v>
      </c>
      <c r="C410" t="b">
        <f t="shared" si="6"/>
        <v>0</v>
      </c>
    </row>
    <row r="411" spans="1:3" x14ac:dyDescent="0.25">
      <c r="A411" s="6" t="s">
        <v>471</v>
      </c>
      <c r="B411">
        <v>13040.3325</v>
      </c>
      <c r="C411" t="b">
        <f t="shared" si="6"/>
        <v>1</v>
      </c>
    </row>
    <row r="412" spans="1:3" x14ac:dyDescent="0.25">
      <c r="A412" s="6" t="s">
        <v>472</v>
      </c>
      <c r="B412">
        <v>17788.560000000001</v>
      </c>
      <c r="C412" t="b">
        <f t="shared" si="6"/>
        <v>1</v>
      </c>
    </row>
    <row r="413" spans="1:3" x14ac:dyDescent="0.25">
      <c r="A413" s="6" t="s">
        <v>473</v>
      </c>
      <c r="B413">
        <v>3074.8196000000003</v>
      </c>
      <c r="C413" t="b">
        <f t="shared" si="6"/>
        <v>0</v>
      </c>
    </row>
    <row r="414" spans="1:3" x14ac:dyDescent="0.25">
      <c r="A414" s="6" t="s">
        <v>474</v>
      </c>
      <c r="B414">
        <v>5031.3984</v>
      </c>
      <c r="C414" t="b">
        <f t="shared" si="6"/>
        <v>0</v>
      </c>
    </row>
    <row r="415" spans="1:3" x14ac:dyDescent="0.25">
      <c r="A415" s="6" t="s">
        <v>475</v>
      </c>
      <c r="B415">
        <v>3934.2719999999995</v>
      </c>
      <c r="C415" t="b">
        <f t="shared" si="6"/>
        <v>0</v>
      </c>
    </row>
    <row r="416" spans="1:3" x14ac:dyDescent="0.25">
      <c r="A416" s="6" t="s">
        <v>476</v>
      </c>
      <c r="B416">
        <v>10813.3696</v>
      </c>
      <c r="C416" t="b">
        <f t="shared" si="6"/>
        <v>1</v>
      </c>
    </row>
    <row r="417" spans="1:3" x14ac:dyDescent="0.25">
      <c r="A417" s="6" t="s">
        <v>477</v>
      </c>
      <c r="B417">
        <v>5724.2150000000001</v>
      </c>
      <c r="C417" t="b">
        <f t="shared" si="6"/>
        <v>0</v>
      </c>
    </row>
    <row r="418" spans="1:3" x14ac:dyDescent="0.25">
      <c r="A418" s="6" t="s">
        <v>478</v>
      </c>
      <c r="B418">
        <v>157.60919999999999</v>
      </c>
      <c r="C418" t="b">
        <f t="shared" si="6"/>
        <v>0</v>
      </c>
    </row>
    <row r="419" spans="1:3" x14ac:dyDescent="0.25">
      <c r="A419" s="6" t="s">
        <v>479</v>
      </c>
      <c r="B419">
        <v>1165.1199999999999</v>
      </c>
      <c r="C419" t="b">
        <f t="shared" si="6"/>
        <v>0</v>
      </c>
    </row>
    <row r="420" spans="1:3" x14ac:dyDescent="0.25">
      <c r="A420" s="6" t="s">
        <v>480</v>
      </c>
      <c r="B420">
        <v>10922.733600000001</v>
      </c>
      <c r="C420" t="b">
        <f t="shared" si="6"/>
        <v>1</v>
      </c>
    </row>
    <row r="421" spans="1:3" x14ac:dyDescent="0.25">
      <c r="A421" s="6" t="s">
        <v>481</v>
      </c>
      <c r="B421">
        <v>2807.2284999999997</v>
      </c>
      <c r="C421" t="b">
        <f t="shared" si="6"/>
        <v>0</v>
      </c>
    </row>
    <row r="422" spans="1:3" x14ac:dyDescent="0.25">
      <c r="A422" s="6" t="s">
        <v>482</v>
      </c>
      <c r="B422">
        <v>2524.4520000000007</v>
      </c>
      <c r="C422" t="b">
        <f t="shared" si="6"/>
        <v>0</v>
      </c>
    </row>
    <row r="423" spans="1:3" x14ac:dyDescent="0.25">
      <c r="A423" s="6" t="s">
        <v>483</v>
      </c>
      <c r="B423">
        <v>721.07279999999992</v>
      </c>
      <c r="C423" t="b">
        <f t="shared" si="6"/>
        <v>0</v>
      </c>
    </row>
    <row r="424" spans="1:3" x14ac:dyDescent="0.25">
      <c r="A424" s="6" t="s">
        <v>484</v>
      </c>
      <c r="B424">
        <v>13677.696</v>
      </c>
      <c r="C424" t="b">
        <f t="shared" si="6"/>
        <v>1</v>
      </c>
    </row>
    <row r="425" spans="1:3" x14ac:dyDescent="0.25">
      <c r="A425" s="6" t="s">
        <v>485</v>
      </c>
      <c r="B425">
        <v>10512.585000000001</v>
      </c>
      <c r="C425" t="b">
        <f t="shared" si="6"/>
        <v>1</v>
      </c>
    </row>
    <row r="426" spans="1:3" x14ac:dyDescent="0.25">
      <c r="A426" s="6" t="s">
        <v>486</v>
      </c>
      <c r="B426">
        <v>12645.760000000002</v>
      </c>
      <c r="C426" t="b">
        <f t="shared" si="6"/>
        <v>1</v>
      </c>
    </row>
    <row r="427" spans="1:3" x14ac:dyDescent="0.25">
      <c r="A427" s="6" t="s">
        <v>487</v>
      </c>
      <c r="B427">
        <v>1978.6307999999999</v>
      </c>
      <c r="C427" t="b">
        <f t="shared" si="6"/>
        <v>0</v>
      </c>
    </row>
    <row r="428" spans="1:3" x14ac:dyDescent="0.25">
      <c r="A428" s="6" t="s">
        <v>488</v>
      </c>
      <c r="B428">
        <v>1545.3585</v>
      </c>
      <c r="C428" t="b">
        <f t="shared" si="6"/>
        <v>0</v>
      </c>
    </row>
    <row r="429" spans="1:3" x14ac:dyDescent="0.25">
      <c r="A429" s="6" t="s">
        <v>489</v>
      </c>
      <c r="B429">
        <v>12349.202999999998</v>
      </c>
      <c r="C429" t="b">
        <f t="shared" si="6"/>
        <v>1</v>
      </c>
    </row>
    <row r="430" spans="1:3" x14ac:dyDescent="0.25">
      <c r="A430" s="6" t="s">
        <v>490</v>
      </c>
      <c r="B430">
        <v>9129.6180000000004</v>
      </c>
      <c r="C430" t="b">
        <f t="shared" si="6"/>
        <v>0</v>
      </c>
    </row>
    <row r="431" spans="1:3" x14ac:dyDescent="0.25">
      <c r="A431" s="6" t="s">
        <v>491</v>
      </c>
      <c r="B431">
        <v>20855.107</v>
      </c>
      <c r="C431" t="b">
        <f t="shared" si="6"/>
        <v>1</v>
      </c>
    </row>
    <row r="432" spans="1:3" x14ac:dyDescent="0.25">
      <c r="A432" s="6" t="s">
        <v>492</v>
      </c>
      <c r="B432">
        <v>2499.5186999999996</v>
      </c>
      <c r="C432" t="b">
        <f t="shared" si="6"/>
        <v>0</v>
      </c>
    </row>
    <row r="433" spans="1:3" x14ac:dyDescent="0.25">
      <c r="A433" s="6" t="s">
        <v>493</v>
      </c>
      <c r="B433">
        <v>5899.3205000000007</v>
      </c>
      <c r="C433" t="b">
        <f t="shared" si="6"/>
        <v>0</v>
      </c>
    </row>
    <row r="434" spans="1:3" x14ac:dyDescent="0.25">
      <c r="A434" s="6" t="s">
        <v>494</v>
      </c>
      <c r="B434">
        <v>2625.2631999999999</v>
      </c>
      <c r="C434" t="b">
        <f t="shared" si="6"/>
        <v>0</v>
      </c>
    </row>
    <row r="435" spans="1:3" x14ac:dyDescent="0.25">
      <c r="A435" s="6" t="s">
        <v>495</v>
      </c>
      <c r="B435">
        <v>583.178</v>
      </c>
      <c r="C435" t="b">
        <f t="shared" si="6"/>
        <v>0</v>
      </c>
    </row>
    <row r="436" spans="1:3" x14ac:dyDescent="0.25">
      <c r="A436" s="6" t="s">
        <v>496</v>
      </c>
      <c r="B436">
        <v>4287.6755999999996</v>
      </c>
      <c r="C436" t="b">
        <f t="shared" si="6"/>
        <v>0</v>
      </c>
    </row>
    <row r="437" spans="1:3" x14ac:dyDescent="0.25">
      <c r="A437" s="6" t="s">
        <v>497</v>
      </c>
      <c r="B437">
        <v>8315.235999999999</v>
      </c>
      <c r="C437" t="b">
        <f t="shared" si="6"/>
        <v>0</v>
      </c>
    </row>
    <row r="438" spans="1:3" x14ac:dyDescent="0.25">
      <c r="A438" s="6" t="s">
        <v>498</v>
      </c>
      <c r="B438">
        <v>10069.11</v>
      </c>
      <c r="C438" t="b">
        <f t="shared" si="6"/>
        <v>1</v>
      </c>
    </row>
    <row r="439" spans="1:3" x14ac:dyDescent="0.25">
      <c r="A439" s="6" t="s">
        <v>499</v>
      </c>
      <c r="B439">
        <v>3227.2668000000003</v>
      </c>
      <c r="C439" t="b">
        <f t="shared" si="6"/>
        <v>0</v>
      </c>
    </row>
    <row r="440" spans="1:3" x14ac:dyDescent="0.25">
      <c r="A440" s="6" t="s">
        <v>500</v>
      </c>
      <c r="B440">
        <v>18629.067600000002</v>
      </c>
      <c r="C440" t="b">
        <f t="shared" si="6"/>
        <v>1</v>
      </c>
    </row>
    <row r="441" spans="1:3" x14ac:dyDescent="0.25">
      <c r="A441" s="6" t="s">
        <v>501</v>
      </c>
      <c r="B441">
        <v>10431.39</v>
      </c>
      <c r="C441" t="b">
        <f t="shared" si="6"/>
        <v>1</v>
      </c>
    </row>
    <row r="442" spans="1:3" x14ac:dyDescent="0.25">
      <c r="A442" s="6" t="s">
        <v>502</v>
      </c>
      <c r="B442">
        <v>6454.0140000000001</v>
      </c>
      <c r="C442" t="b">
        <f t="shared" si="6"/>
        <v>0</v>
      </c>
    </row>
    <row r="443" spans="1:3" x14ac:dyDescent="0.25">
      <c r="A443" s="6" t="s">
        <v>503</v>
      </c>
      <c r="B443">
        <v>5099.9760000000006</v>
      </c>
      <c r="C443" t="b">
        <f t="shared" si="6"/>
        <v>0</v>
      </c>
    </row>
    <row r="444" spans="1:3" x14ac:dyDescent="0.25">
      <c r="A444" s="6" t="s">
        <v>504</v>
      </c>
      <c r="B444">
        <v>9980.4149999999991</v>
      </c>
      <c r="C444" t="b">
        <f t="shared" si="6"/>
        <v>0</v>
      </c>
    </row>
    <row r="445" spans="1:3" x14ac:dyDescent="0.25">
      <c r="A445" s="6" t="s">
        <v>505</v>
      </c>
      <c r="B445">
        <v>12495.946000000002</v>
      </c>
      <c r="C445" t="b">
        <f t="shared" si="6"/>
        <v>1</v>
      </c>
    </row>
    <row r="446" spans="1:3" x14ac:dyDescent="0.25">
      <c r="A446" s="6" t="s">
        <v>506</v>
      </c>
      <c r="B446">
        <v>630.6880000000001</v>
      </c>
      <c r="C446" t="b">
        <f t="shared" si="6"/>
        <v>0</v>
      </c>
    </row>
    <row r="447" spans="1:3" x14ac:dyDescent="0.25">
      <c r="A447" s="6" t="s">
        <v>507</v>
      </c>
      <c r="B447">
        <v>21930.387999999999</v>
      </c>
      <c r="C447" t="b">
        <f t="shared" si="6"/>
        <v>1</v>
      </c>
    </row>
    <row r="448" spans="1:3" x14ac:dyDescent="0.25">
      <c r="A448" s="6" t="s">
        <v>508</v>
      </c>
      <c r="B448">
        <v>3820.96</v>
      </c>
      <c r="C448" t="b">
        <f t="shared" si="6"/>
        <v>0</v>
      </c>
    </row>
    <row r="449" spans="1:3" x14ac:dyDescent="0.25">
      <c r="A449" s="6" t="s">
        <v>509</v>
      </c>
      <c r="B449">
        <v>5409.0492000000004</v>
      </c>
      <c r="C449" t="b">
        <f t="shared" si="6"/>
        <v>0</v>
      </c>
    </row>
    <row r="450" spans="1:3" x14ac:dyDescent="0.25">
      <c r="A450" s="6" t="s">
        <v>510</v>
      </c>
      <c r="B450">
        <v>3362.4252000000001</v>
      </c>
      <c r="C450" t="b">
        <f t="shared" si="6"/>
        <v>0</v>
      </c>
    </row>
    <row r="451" spans="1:3" x14ac:dyDescent="0.25">
      <c r="A451" s="6" t="s">
        <v>511</v>
      </c>
      <c r="B451">
        <v>11803.981</v>
      </c>
      <c r="C451" t="b">
        <f t="shared" si="6"/>
        <v>1</v>
      </c>
    </row>
    <row r="452" spans="1:3" x14ac:dyDescent="0.25">
      <c r="A452" s="6" t="s">
        <v>512</v>
      </c>
      <c r="B452">
        <v>4009.2192</v>
      </c>
      <c r="C452" t="b">
        <f t="shared" ref="C452:C515" si="7">B452:B1952&gt;10000</f>
        <v>0</v>
      </c>
    </row>
    <row r="453" spans="1:3" x14ac:dyDescent="0.25">
      <c r="A453" s="6" t="s">
        <v>513</v>
      </c>
      <c r="B453">
        <v>790.22019999999998</v>
      </c>
      <c r="C453" t="b">
        <f t="shared" si="7"/>
        <v>0</v>
      </c>
    </row>
    <row r="454" spans="1:3" x14ac:dyDescent="0.25">
      <c r="A454" s="6" t="s">
        <v>514</v>
      </c>
      <c r="B454">
        <v>398.4</v>
      </c>
      <c r="C454" t="b">
        <f t="shared" si="7"/>
        <v>0</v>
      </c>
    </row>
    <row r="455" spans="1:3" x14ac:dyDescent="0.25">
      <c r="A455" s="6" t="s">
        <v>515</v>
      </c>
      <c r="B455">
        <v>4111.79</v>
      </c>
      <c r="C455" t="b">
        <f t="shared" si="7"/>
        <v>0</v>
      </c>
    </row>
    <row r="456" spans="1:3" x14ac:dyDescent="0.25">
      <c r="A456" s="6" t="s">
        <v>516</v>
      </c>
      <c r="B456">
        <v>7196.6646000000001</v>
      </c>
      <c r="C456" t="b">
        <f t="shared" si="7"/>
        <v>0</v>
      </c>
    </row>
    <row r="457" spans="1:3" x14ac:dyDescent="0.25">
      <c r="A457" s="6" t="s">
        <v>517</v>
      </c>
      <c r="B457">
        <v>3928.4153999999999</v>
      </c>
      <c r="C457" t="b">
        <f t="shared" si="7"/>
        <v>0</v>
      </c>
    </row>
    <row r="458" spans="1:3" x14ac:dyDescent="0.25">
      <c r="A458" s="6" t="s">
        <v>518</v>
      </c>
      <c r="B458">
        <v>6164.8</v>
      </c>
      <c r="C458" t="b">
        <f t="shared" si="7"/>
        <v>0</v>
      </c>
    </row>
    <row r="459" spans="1:3" x14ac:dyDescent="0.25">
      <c r="A459" s="6" t="s">
        <v>519</v>
      </c>
      <c r="B459">
        <v>15638.930399999999</v>
      </c>
      <c r="C459" t="b">
        <f t="shared" si="7"/>
        <v>1</v>
      </c>
    </row>
    <row r="460" spans="1:3" x14ac:dyDescent="0.25">
      <c r="A460" s="6" t="s">
        <v>520</v>
      </c>
      <c r="B460">
        <v>4003.1040000000003</v>
      </c>
      <c r="C460" t="b">
        <f t="shared" si="7"/>
        <v>0</v>
      </c>
    </row>
    <row r="461" spans="1:3" x14ac:dyDescent="0.25">
      <c r="A461" s="6" t="s">
        <v>521</v>
      </c>
      <c r="B461">
        <v>3208.6080000000002</v>
      </c>
      <c r="C461" t="b">
        <f t="shared" si="7"/>
        <v>0</v>
      </c>
    </row>
    <row r="462" spans="1:3" x14ac:dyDescent="0.25">
      <c r="A462" s="6" t="s">
        <v>522</v>
      </c>
      <c r="B462">
        <v>13772.2032</v>
      </c>
      <c r="C462" t="b">
        <f t="shared" si="7"/>
        <v>1</v>
      </c>
    </row>
    <row r="463" spans="1:3" x14ac:dyDescent="0.25">
      <c r="A463" s="6" t="s">
        <v>523</v>
      </c>
      <c r="B463">
        <v>13919.3208</v>
      </c>
      <c r="C463" t="b">
        <f t="shared" si="7"/>
        <v>1</v>
      </c>
    </row>
    <row r="464" spans="1:3" x14ac:dyDescent="0.25">
      <c r="A464" s="6" t="s">
        <v>524</v>
      </c>
      <c r="B464">
        <v>8439.1695999999993</v>
      </c>
      <c r="C464" t="b">
        <f t="shared" si="7"/>
        <v>0</v>
      </c>
    </row>
    <row r="465" spans="1:3" x14ac:dyDescent="0.25">
      <c r="A465" s="6" t="s">
        <v>525</v>
      </c>
      <c r="B465">
        <v>882.30360000000007</v>
      </c>
      <c r="C465" t="b">
        <f t="shared" si="7"/>
        <v>0</v>
      </c>
    </row>
    <row r="466" spans="1:3" x14ac:dyDescent="0.25">
      <c r="A466" s="6" t="s">
        <v>526</v>
      </c>
      <c r="B466">
        <v>12466.938</v>
      </c>
      <c r="C466" t="b">
        <f t="shared" si="7"/>
        <v>1</v>
      </c>
    </row>
    <row r="467" spans="1:3" x14ac:dyDescent="0.25">
      <c r="A467" s="6" t="s">
        <v>527</v>
      </c>
      <c r="B467">
        <v>6490.0607999999993</v>
      </c>
      <c r="C467" t="b">
        <f t="shared" si="7"/>
        <v>0</v>
      </c>
    </row>
    <row r="468" spans="1:3" x14ac:dyDescent="0.25">
      <c r="A468" s="6" t="s">
        <v>528</v>
      </c>
      <c r="B468">
        <v>13337.0496</v>
      </c>
      <c r="C468" t="b">
        <f t="shared" si="7"/>
        <v>1</v>
      </c>
    </row>
    <row r="469" spans="1:3" x14ac:dyDescent="0.25">
      <c r="A469" s="6" t="s">
        <v>529</v>
      </c>
      <c r="B469">
        <v>5658.4160000000011</v>
      </c>
      <c r="C469" t="b">
        <f t="shared" si="7"/>
        <v>0</v>
      </c>
    </row>
    <row r="470" spans="1:3" x14ac:dyDescent="0.25">
      <c r="A470" s="6" t="s">
        <v>530</v>
      </c>
      <c r="B470">
        <v>7197.4776000000002</v>
      </c>
      <c r="C470" t="b">
        <f t="shared" si="7"/>
        <v>0</v>
      </c>
    </row>
    <row r="471" spans="1:3" x14ac:dyDescent="0.25">
      <c r="A471" s="6" t="s">
        <v>531</v>
      </c>
      <c r="B471">
        <v>4615.8385000000007</v>
      </c>
      <c r="C471" t="b">
        <f t="shared" si="7"/>
        <v>0</v>
      </c>
    </row>
    <row r="472" spans="1:3" x14ac:dyDescent="0.25">
      <c r="A472" s="6" t="s">
        <v>532</v>
      </c>
      <c r="B472">
        <v>5761.5359999999991</v>
      </c>
      <c r="C472" t="b">
        <f t="shared" si="7"/>
        <v>0</v>
      </c>
    </row>
    <row r="473" spans="1:3" x14ac:dyDescent="0.25">
      <c r="A473" s="6" t="s">
        <v>533</v>
      </c>
      <c r="B473">
        <v>11004.9936</v>
      </c>
      <c r="C473" t="b">
        <f t="shared" si="7"/>
        <v>1</v>
      </c>
    </row>
    <row r="474" spans="1:3" x14ac:dyDescent="0.25">
      <c r="A474" s="6" t="s">
        <v>534</v>
      </c>
      <c r="B474">
        <v>14792.063999999998</v>
      </c>
      <c r="C474" t="b">
        <f t="shared" si="7"/>
        <v>1</v>
      </c>
    </row>
    <row r="475" spans="1:3" x14ac:dyDescent="0.25">
      <c r="A475" s="6" t="s">
        <v>535</v>
      </c>
      <c r="B475">
        <v>242.17269999999999</v>
      </c>
      <c r="C475" t="b">
        <f t="shared" si="7"/>
        <v>0</v>
      </c>
    </row>
    <row r="476" spans="1:3" x14ac:dyDescent="0.25">
      <c r="A476" s="6" t="s">
        <v>536</v>
      </c>
      <c r="B476">
        <v>11566.8588</v>
      </c>
      <c r="C476" t="b">
        <f t="shared" si="7"/>
        <v>1</v>
      </c>
    </row>
    <row r="477" spans="1:3" x14ac:dyDescent="0.25">
      <c r="A477" s="6" t="s">
        <v>537</v>
      </c>
      <c r="B477">
        <v>14691.408800000001</v>
      </c>
      <c r="C477" t="b">
        <f t="shared" si="7"/>
        <v>1</v>
      </c>
    </row>
    <row r="478" spans="1:3" x14ac:dyDescent="0.25">
      <c r="A478" s="6" t="s">
        <v>538</v>
      </c>
      <c r="B478">
        <v>1466.08</v>
      </c>
      <c r="C478" t="b">
        <f t="shared" si="7"/>
        <v>0</v>
      </c>
    </row>
    <row r="479" spans="1:3" x14ac:dyDescent="0.25">
      <c r="A479" s="6" t="s">
        <v>539</v>
      </c>
      <c r="B479">
        <v>3578.6927999999998</v>
      </c>
      <c r="C479" t="b">
        <f t="shared" si="7"/>
        <v>0</v>
      </c>
    </row>
    <row r="480" spans="1:3" x14ac:dyDescent="0.25">
      <c r="A480" s="6" t="s">
        <v>540</v>
      </c>
      <c r="B480">
        <v>12611.300000000001</v>
      </c>
      <c r="C480" t="b">
        <f t="shared" si="7"/>
        <v>1</v>
      </c>
    </row>
    <row r="481" spans="1:3" x14ac:dyDescent="0.25">
      <c r="A481" s="6" t="s">
        <v>541</v>
      </c>
      <c r="B481">
        <v>4617.3869999999997</v>
      </c>
      <c r="C481" t="b">
        <f t="shared" si="7"/>
        <v>0</v>
      </c>
    </row>
    <row r="482" spans="1:3" x14ac:dyDescent="0.25">
      <c r="A482" s="6" t="s">
        <v>542</v>
      </c>
      <c r="B482">
        <v>7949.5734000000002</v>
      </c>
      <c r="C482" t="b">
        <f t="shared" si="7"/>
        <v>0</v>
      </c>
    </row>
    <row r="483" spans="1:3" x14ac:dyDescent="0.25">
      <c r="A483" s="6" t="s">
        <v>543</v>
      </c>
      <c r="B483">
        <v>2744.2049999999999</v>
      </c>
      <c r="C483" t="b">
        <f t="shared" si="7"/>
        <v>0</v>
      </c>
    </row>
    <row r="484" spans="1:3" x14ac:dyDescent="0.25">
      <c r="A484" s="6" t="s">
        <v>544</v>
      </c>
      <c r="B484">
        <v>489.0258</v>
      </c>
      <c r="C484" t="b">
        <f t="shared" si="7"/>
        <v>0</v>
      </c>
    </row>
    <row r="485" spans="1:3" x14ac:dyDescent="0.25">
      <c r="A485" s="6" t="s">
        <v>545</v>
      </c>
      <c r="B485">
        <v>2413.1267999999995</v>
      </c>
      <c r="C485" t="b">
        <f t="shared" si="7"/>
        <v>0</v>
      </c>
    </row>
    <row r="486" spans="1:3" x14ac:dyDescent="0.25">
      <c r="A486" s="6" t="s">
        <v>546</v>
      </c>
      <c r="B486">
        <v>6064.5560000000005</v>
      </c>
      <c r="C486" t="b">
        <f t="shared" si="7"/>
        <v>0</v>
      </c>
    </row>
    <row r="487" spans="1:3" x14ac:dyDescent="0.25">
      <c r="A487" s="6" t="s">
        <v>547</v>
      </c>
      <c r="B487">
        <v>7878.32</v>
      </c>
      <c r="C487" t="b">
        <f t="shared" si="7"/>
        <v>0</v>
      </c>
    </row>
    <row r="488" spans="1:3" x14ac:dyDescent="0.25">
      <c r="A488" s="6" t="s">
        <v>548</v>
      </c>
      <c r="B488">
        <v>19531.68</v>
      </c>
      <c r="C488" t="b">
        <f t="shared" si="7"/>
        <v>1</v>
      </c>
    </row>
    <row r="489" spans="1:3" x14ac:dyDescent="0.25">
      <c r="A489" s="6" t="s">
        <v>549</v>
      </c>
      <c r="B489">
        <v>2824.4402</v>
      </c>
      <c r="C489" t="b">
        <f t="shared" si="7"/>
        <v>0</v>
      </c>
    </row>
    <row r="490" spans="1:3" x14ac:dyDescent="0.25">
      <c r="A490" s="6" t="s">
        <v>550</v>
      </c>
      <c r="B490">
        <v>1105.0445999999999</v>
      </c>
      <c r="C490" t="b">
        <f t="shared" si="7"/>
        <v>0</v>
      </c>
    </row>
    <row r="491" spans="1:3" x14ac:dyDescent="0.25">
      <c r="A491" s="6" t="s">
        <v>551</v>
      </c>
      <c r="B491">
        <v>4991.5079999999998</v>
      </c>
      <c r="C491" t="b">
        <f t="shared" si="7"/>
        <v>0</v>
      </c>
    </row>
    <row r="492" spans="1:3" x14ac:dyDescent="0.25">
      <c r="A492" s="6" t="s">
        <v>552</v>
      </c>
      <c r="B492">
        <v>4508.7825000000003</v>
      </c>
      <c r="C492" t="b">
        <f t="shared" si="7"/>
        <v>0</v>
      </c>
    </row>
    <row r="493" spans="1:3" x14ac:dyDescent="0.25">
      <c r="A493" s="6" t="s">
        <v>553</v>
      </c>
      <c r="B493">
        <v>3018.4884000000002</v>
      </c>
      <c r="C493" t="b">
        <f t="shared" si="7"/>
        <v>0</v>
      </c>
    </row>
    <row r="494" spans="1:3" x14ac:dyDescent="0.25">
      <c r="A494" s="6" t="s">
        <v>554</v>
      </c>
      <c r="B494">
        <v>16503.040000000005</v>
      </c>
      <c r="C494" t="b">
        <f t="shared" si="7"/>
        <v>1</v>
      </c>
    </row>
    <row r="495" spans="1:3" x14ac:dyDescent="0.25">
      <c r="A495" s="6" t="s">
        <v>555</v>
      </c>
      <c r="B495">
        <v>644.11379999999997</v>
      </c>
      <c r="C495" t="b">
        <f t="shared" si="7"/>
        <v>0</v>
      </c>
    </row>
    <row r="496" spans="1:3" x14ac:dyDescent="0.25">
      <c r="A496" s="6" t="s">
        <v>556</v>
      </c>
      <c r="B496">
        <v>8864.4943999999996</v>
      </c>
      <c r="C496" t="b">
        <f t="shared" si="7"/>
        <v>0</v>
      </c>
    </row>
    <row r="497" spans="1:3" x14ac:dyDescent="0.25">
      <c r="A497" s="6" t="s">
        <v>557</v>
      </c>
      <c r="B497">
        <v>5819.7109999999993</v>
      </c>
      <c r="C497" t="b">
        <f t="shared" si="7"/>
        <v>0</v>
      </c>
    </row>
    <row r="498" spans="1:3" x14ac:dyDescent="0.25">
      <c r="A498" s="6" t="s">
        <v>558</v>
      </c>
      <c r="B498">
        <v>1807.5155999999999</v>
      </c>
      <c r="C498" t="b">
        <f t="shared" si="7"/>
        <v>0</v>
      </c>
    </row>
    <row r="499" spans="1:3" x14ac:dyDescent="0.25">
      <c r="A499" s="6" t="s">
        <v>559</v>
      </c>
      <c r="B499">
        <v>4437.8280000000004</v>
      </c>
      <c r="C499" t="b">
        <f t="shared" si="7"/>
        <v>0</v>
      </c>
    </row>
    <row r="500" spans="1:3" x14ac:dyDescent="0.25">
      <c r="A500" s="6" t="s">
        <v>560</v>
      </c>
      <c r="B500">
        <v>9339.3736000000008</v>
      </c>
      <c r="C500" t="b">
        <f t="shared" si="7"/>
        <v>0</v>
      </c>
    </row>
    <row r="501" spans="1:3" x14ac:dyDescent="0.25">
      <c r="A501" s="6" t="s">
        <v>561</v>
      </c>
      <c r="B501">
        <v>315.4332</v>
      </c>
      <c r="C501" t="b">
        <f t="shared" si="7"/>
        <v>0</v>
      </c>
    </row>
    <row r="502" spans="1:3" x14ac:dyDescent="0.25">
      <c r="A502" s="6" t="s">
        <v>562</v>
      </c>
      <c r="B502">
        <v>3591.9652000000006</v>
      </c>
      <c r="C502" t="b">
        <f t="shared" si="7"/>
        <v>0</v>
      </c>
    </row>
    <row r="503" spans="1:3" x14ac:dyDescent="0.25">
      <c r="A503" s="6" t="s">
        <v>563</v>
      </c>
      <c r="B503">
        <v>18161.395999999997</v>
      </c>
      <c r="C503" t="b">
        <f t="shared" si="7"/>
        <v>1</v>
      </c>
    </row>
    <row r="504" spans="1:3" x14ac:dyDescent="0.25">
      <c r="A504" s="6" t="s">
        <v>564</v>
      </c>
      <c r="B504">
        <v>3131.8559999999998</v>
      </c>
      <c r="C504" t="b">
        <f t="shared" si="7"/>
        <v>0</v>
      </c>
    </row>
    <row r="505" spans="1:3" x14ac:dyDescent="0.25">
      <c r="A505" s="6" t="s">
        <v>565</v>
      </c>
      <c r="B505">
        <v>21131.71</v>
      </c>
      <c r="C505" t="b">
        <f t="shared" si="7"/>
        <v>1</v>
      </c>
    </row>
    <row r="506" spans="1:3" x14ac:dyDescent="0.25">
      <c r="A506" s="6" t="s">
        <v>566</v>
      </c>
      <c r="B506">
        <v>5245.3631999999998</v>
      </c>
      <c r="C506" t="b">
        <f t="shared" si="7"/>
        <v>0</v>
      </c>
    </row>
    <row r="507" spans="1:3" x14ac:dyDescent="0.25">
      <c r="A507" s="6" t="s">
        <v>567</v>
      </c>
      <c r="B507">
        <v>13272.92</v>
      </c>
      <c r="C507" t="b">
        <f t="shared" si="7"/>
        <v>1</v>
      </c>
    </row>
    <row r="508" spans="1:3" x14ac:dyDescent="0.25">
      <c r="A508" s="6" t="s">
        <v>568</v>
      </c>
      <c r="B508">
        <v>2392.1831999999999</v>
      </c>
      <c r="C508" t="b">
        <f t="shared" si="7"/>
        <v>0</v>
      </c>
    </row>
    <row r="509" spans="1:3" x14ac:dyDescent="0.25">
      <c r="A509" s="6" t="s">
        <v>569</v>
      </c>
      <c r="B509">
        <v>2175.732</v>
      </c>
      <c r="C509" t="b">
        <f t="shared" si="7"/>
        <v>0</v>
      </c>
    </row>
    <row r="510" spans="1:3" x14ac:dyDescent="0.25">
      <c r="A510" s="6" t="s">
        <v>570</v>
      </c>
      <c r="B510">
        <v>15308.233600000001</v>
      </c>
      <c r="C510" t="b">
        <f t="shared" si="7"/>
        <v>1</v>
      </c>
    </row>
    <row r="511" spans="1:3" x14ac:dyDescent="0.25">
      <c r="A511" s="6" t="s">
        <v>571</v>
      </c>
      <c r="B511">
        <v>13064.328</v>
      </c>
      <c r="C511" t="b">
        <f t="shared" si="7"/>
        <v>1</v>
      </c>
    </row>
    <row r="512" spans="1:3" x14ac:dyDescent="0.25">
      <c r="A512" s="6" t="s">
        <v>572</v>
      </c>
      <c r="B512">
        <v>8357.8090000000011</v>
      </c>
      <c r="C512" t="b">
        <f t="shared" si="7"/>
        <v>0</v>
      </c>
    </row>
    <row r="513" spans="1:3" x14ac:dyDescent="0.25">
      <c r="A513" s="6" t="s">
        <v>573</v>
      </c>
      <c r="B513">
        <v>10855.9458</v>
      </c>
      <c r="C513" t="b">
        <f t="shared" si="7"/>
        <v>1</v>
      </c>
    </row>
    <row r="514" spans="1:3" x14ac:dyDescent="0.25">
      <c r="A514" s="6" t="s">
        <v>574</v>
      </c>
      <c r="B514">
        <v>2650.8870000000002</v>
      </c>
      <c r="C514" t="b">
        <f t="shared" si="7"/>
        <v>0</v>
      </c>
    </row>
    <row r="515" spans="1:3" x14ac:dyDescent="0.25">
      <c r="A515" s="6" t="s">
        <v>575</v>
      </c>
      <c r="B515">
        <v>17524.377</v>
      </c>
      <c r="C515" t="b">
        <f t="shared" si="7"/>
        <v>1</v>
      </c>
    </row>
    <row r="516" spans="1:3" x14ac:dyDescent="0.25">
      <c r="A516" s="6" t="s">
        <v>576</v>
      </c>
      <c r="B516">
        <v>12571.243999999999</v>
      </c>
      <c r="C516" t="b">
        <f t="shared" ref="C516:C579" si="8">B516:B2016&gt;10000</f>
        <v>1</v>
      </c>
    </row>
    <row r="517" spans="1:3" x14ac:dyDescent="0.25">
      <c r="A517" s="6" t="s">
        <v>577</v>
      </c>
      <c r="B517">
        <v>2975.6496000000002</v>
      </c>
      <c r="C517" t="b">
        <f t="shared" si="8"/>
        <v>0</v>
      </c>
    </row>
    <row r="518" spans="1:3" x14ac:dyDescent="0.25">
      <c r="A518" s="6" t="s">
        <v>578</v>
      </c>
      <c r="B518">
        <v>8385.3611999999994</v>
      </c>
      <c r="C518" t="b">
        <f t="shared" si="8"/>
        <v>0</v>
      </c>
    </row>
    <row r="519" spans="1:3" x14ac:dyDescent="0.25">
      <c r="A519" s="6" t="s">
        <v>579</v>
      </c>
      <c r="B519">
        <v>1854.4065000000001</v>
      </c>
      <c r="C519" t="b">
        <f t="shared" si="8"/>
        <v>0</v>
      </c>
    </row>
    <row r="520" spans="1:3" x14ac:dyDescent="0.25">
      <c r="A520" s="6" t="s">
        <v>580</v>
      </c>
      <c r="B520">
        <v>8271.0192000000006</v>
      </c>
      <c r="C520" t="b">
        <f t="shared" si="8"/>
        <v>0</v>
      </c>
    </row>
    <row r="521" spans="1:3" x14ac:dyDescent="0.25">
      <c r="A521" s="6" t="s">
        <v>581</v>
      </c>
      <c r="B521">
        <v>995.66280000000006</v>
      </c>
      <c r="C521" t="b">
        <f t="shared" si="8"/>
        <v>0</v>
      </c>
    </row>
    <row r="522" spans="1:3" x14ac:dyDescent="0.25">
      <c r="A522" s="6" t="s">
        <v>582</v>
      </c>
      <c r="B522">
        <v>2057.3663999999999</v>
      </c>
      <c r="C522" t="b">
        <f t="shared" si="8"/>
        <v>0</v>
      </c>
    </row>
    <row r="523" spans="1:3" x14ac:dyDescent="0.25">
      <c r="A523" s="6" t="s">
        <v>583</v>
      </c>
      <c r="B523">
        <v>517.37760000000003</v>
      </c>
      <c r="C523" t="b">
        <f t="shared" si="8"/>
        <v>0</v>
      </c>
    </row>
    <row r="524" spans="1:3" x14ac:dyDescent="0.25">
      <c r="A524" s="6" t="s">
        <v>584</v>
      </c>
      <c r="B524">
        <v>3258.3851999999997</v>
      </c>
      <c r="C524" t="b">
        <f t="shared" si="8"/>
        <v>0</v>
      </c>
    </row>
    <row r="525" spans="1:3" x14ac:dyDescent="0.25">
      <c r="A525" s="6" t="s">
        <v>585</v>
      </c>
      <c r="B525">
        <v>21723.811999999998</v>
      </c>
      <c r="C525" t="b">
        <f t="shared" si="8"/>
        <v>1</v>
      </c>
    </row>
    <row r="526" spans="1:3" x14ac:dyDescent="0.25">
      <c r="A526" s="6" t="s">
        <v>586</v>
      </c>
      <c r="B526">
        <v>11839.190999999999</v>
      </c>
      <c r="C526" t="b">
        <f t="shared" si="8"/>
        <v>1</v>
      </c>
    </row>
    <row r="527" spans="1:3" x14ac:dyDescent="0.25">
      <c r="A527" s="6" t="s">
        <v>587</v>
      </c>
      <c r="B527">
        <v>182.7336</v>
      </c>
      <c r="C527" t="b">
        <f t="shared" si="8"/>
        <v>0</v>
      </c>
    </row>
    <row r="528" spans="1:3" x14ac:dyDescent="0.25">
      <c r="A528" s="6" t="s">
        <v>588</v>
      </c>
      <c r="B528">
        <v>19235.647499999999</v>
      </c>
      <c r="C528" t="b">
        <f t="shared" si="8"/>
        <v>1</v>
      </c>
    </row>
    <row r="529" spans="1:3" x14ac:dyDescent="0.25">
      <c r="A529" s="6" t="s">
        <v>589</v>
      </c>
      <c r="B529">
        <v>8436.15</v>
      </c>
      <c r="C529" t="b">
        <f t="shared" si="8"/>
        <v>0</v>
      </c>
    </row>
    <row r="530" spans="1:3" x14ac:dyDescent="0.25">
      <c r="A530" s="6" t="s">
        <v>590</v>
      </c>
      <c r="B530">
        <v>12194.6088</v>
      </c>
      <c r="C530" t="b">
        <f t="shared" si="8"/>
        <v>1</v>
      </c>
    </row>
    <row r="531" spans="1:3" x14ac:dyDescent="0.25">
      <c r="A531" s="6" t="s">
        <v>591</v>
      </c>
      <c r="B531">
        <v>14189.580000000002</v>
      </c>
      <c r="C531" t="b">
        <f t="shared" si="8"/>
        <v>1</v>
      </c>
    </row>
    <row r="532" spans="1:3" x14ac:dyDescent="0.25">
      <c r="A532" s="6" t="s">
        <v>592</v>
      </c>
      <c r="B532">
        <v>5389.8200000000006</v>
      </c>
      <c r="C532" t="b">
        <f t="shared" si="8"/>
        <v>0</v>
      </c>
    </row>
    <row r="533" spans="1:3" x14ac:dyDescent="0.25">
      <c r="A533" s="6" t="s">
        <v>593</v>
      </c>
      <c r="B533">
        <v>18179.496999999999</v>
      </c>
      <c r="C533" t="b">
        <f t="shared" si="8"/>
        <v>1</v>
      </c>
    </row>
    <row r="534" spans="1:3" x14ac:dyDescent="0.25">
      <c r="A534" s="6" t="s">
        <v>594</v>
      </c>
      <c r="B534">
        <v>2383.4358000000002</v>
      </c>
      <c r="C534" t="b">
        <f t="shared" si="8"/>
        <v>0</v>
      </c>
    </row>
    <row r="535" spans="1:3" x14ac:dyDescent="0.25">
      <c r="A535" s="6" t="s">
        <v>595</v>
      </c>
      <c r="B535">
        <v>8144.2654000000002</v>
      </c>
      <c r="C535" t="b">
        <f t="shared" si="8"/>
        <v>0</v>
      </c>
    </row>
    <row r="536" spans="1:3" x14ac:dyDescent="0.25">
      <c r="A536" s="6" t="s">
        <v>596</v>
      </c>
      <c r="B536">
        <v>7455.4960000000001</v>
      </c>
      <c r="C536" t="b">
        <f t="shared" si="8"/>
        <v>0</v>
      </c>
    </row>
    <row r="537" spans="1:3" x14ac:dyDescent="0.25">
      <c r="A537" s="6" t="s">
        <v>597</v>
      </c>
      <c r="B537">
        <v>1607.5718999999999</v>
      </c>
      <c r="C537" t="b">
        <f t="shared" si="8"/>
        <v>0</v>
      </c>
    </row>
    <row r="538" spans="1:3" x14ac:dyDescent="0.25">
      <c r="A538" s="6" t="s">
        <v>598</v>
      </c>
      <c r="B538">
        <v>16029.803999999998</v>
      </c>
      <c r="C538" t="b">
        <f t="shared" si="8"/>
        <v>1</v>
      </c>
    </row>
    <row r="539" spans="1:3" x14ac:dyDescent="0.25">
      <c r="A539" s="6" t="s">
        <v>599</v>
      </c>
      <c r="B539">
        <v>1378.5696</v>
      </c>
      <c r="C539" t="b">
        <f t="shared" si="8"/>
        <v>0</v>
      </c>
    </row>
    <row r="540" spans="1:3" x14ac:dyDescent="0.25">
      <c r="A540" s="6" t="s">
        <v>600</v>
      </c>
      <c r="B540">
        <v>7970.7839999999997</v>
      </c>
      <c r="C540" t="b">
        <f t="shared" si="8"/>
        <v>0</v>
      </c>
    </row>
    <row r="541" spans="1:3" x14ac:dyDescent="0.25">
      <c r="A541" s="6" t="s">
        <v>601</v>
      </c>
      <c r="B541">
        <v>11028.269499999999</v>
      </c>
      <c r="C541" t="b">
        <f t="shared" si="8"/>
        <v>1</v>
      </c>
    </row>
    <row r="542" spans="1:3" x14ac:dyDescent="0.25">
      <c r="A542" s="6" t="s">
        <v>602</v>
      </c>
      <c r="B542">
        <v>18762.45</v>
      </c>
      <c r="C542" t="b">
        <f t="shared" si="8"/>
        <v>1</v>
      </c>
    </row>
    <row r="543" spans="1:3" x14ac:dyDescent="0.25">
      <c r="A543" s="6" t="s">
        <v>603</v>
      </c>
      <c r="B543">
        <v>11298.106400000001</v>
      </c>
      <c r="C543" t="b">
        <f t="shared" si="8"/>
        <v>1</v>
      </c>
    </row>
    <row r="544" spans="1:3" x14ac:dyDescent="0.25">
      <c r="A544" s="6" t="s">
        <v>604</v>
      </c>
      <c r="B544">
        <v>7342.9289999999992</v>
      </c>
      <c r="C544" t="b">
        <f t="shared" si="8"/>
        <v>0</v>
      </c>
    </row>
    <row r="545" spans="1:3" x14ac:dyDescent="0.25">
      <c r="A545" s="6" t="s">
        <v>605</v>
      </c>
      <c r="B545">
        <v>2210.5174000000002</v>
      </c>
      <c r="C545" t="b">
        <f t="shared" si="8"/>
        <v>0</v>
      </c>
    </row>
    <row r="546" spans="1:3" x14ac:dyDescent="0.25">
      <c r="A546" s="6" t="s">
        <v>606</v>
      </c>
      <c r="B546">
        <v>1425.2783999999999</v>
      </c>
      <c r="C546" t="b">
        <f t="shared" si="8"/>
        <v>0</v>
      </c>
    </row>
    <row r="547" spans="1:3" x14ac:dyDescent="0.25">
      <c r="A547" s="6" t="s">
        <v>607</v>
      </c>
      <c r="B547">
        <v>8769.7260000000006</v>
      </c>
      <c r="C547" t="b">
        <f t="shared" si="8"/>
        <v>0</v>
      </c>
    </row>
    <row r="548" spans="1:3" x14ac:dyDescent="0.25">
      <c r="A548" s="6" t="s">
        <v>608</v>
      </c>
      <c r="B548">
        <v>16806</v>
      </c>
      <c r="C548" t="b">
        <f t="shared" si="8"/>
        <v>1</v>
      </c>
    </row>
    <row r="549" spans="1:3" x14ac:dyDescent="0.25">
      <c r="A549" s="6" t="s">
        <v>609</v>
      </c>
      <c r="B549">
        <v>6641.8519999999999</v>
      </c>
      <c r="C549" t="b">
        <f t="shared" si="8"/>
        <v>0</v>
      </c>
    </row>
    <row r="550" spans="1:3" x14ac:dyDescent="0.25">
      <c r="A550" s="6" t="s">
        <v>610</v>
      </c>
      <c r="B550">
        <v>17652.089000000004</v>
      </c>
      <c r="C550" t="b">
        <f t="shared" si="8"/>
        <v>1</v>
      </c>
    </row>
    <row r="551" spans="1:3" x14ac:dyDescent="0.25">
      <c r="A551" s="6" t="s">
        <v>611</v>
      </c>
      <c r="B551">
        <v>6495.5724999999993</v>
      </c>
      <c r="C551" t="b">
        <f t="shared" si="8"/>
        <v>0</v>
      </c>
    </row>
    <row r="552" spans="1:3" x14ac:dyDescent="0.25">
      <c r="A552" s="6" t="s">
        <v>612</v>
      </c>
      <c r="B552">
        <v>12628.671</v>
      </c>
      <c r="C552" t="b">
        <f t="shared" si="8"/>
        <v>1</v>
      </c>
    </row>
    <row r="553" spans="1:3" x14ac:dyDescent="0.25">
      <c r="A553" s="6" t="s">
        <v>613</v>
      </c>
      <c r="B553">
        <v>2801.6876000000002</v>
      </c>
      <c r="C553" t="b">
        <f t="shared" si="8"/>
        <v>0</v>
      </c>
    </row>
    <row r="554" spans="1:3" x14ac:dyDescent="0.25">
      <c r="A554" s="6" t="s">
        <v>614</v>
      </c>
      <c r="B554">
        <v>9686.7630000000008</v>
      </c>
      <c r="C554" t="b">
        <f t="shared" si="8"/>
        <v>0</v>
      </c>
    </row>
    <row r="555" spans="1:3" x14ac:dyDescent="0.25">
      <c r="A555" s="6" t="s">
        <v>615</v>
      </c>
      <c r="B555">
        <v>12141.561599999999</v>
      </c>
      <c r="C555" t="b">
        <f t="shared" si="8"/>
        <v>1</v>
      </c>
    </row>
    <row r="556" spans="1:3" x14ac:dyDescent="0.25">
      <c r="A556" s="6" t="s">
        <v>616</v>
      </c>
      <c r="B556">
        <v>18924.234400000001</v>
      </c>
      <c r="C556" t="b">
        <f t="shared" si="8"/>
        <v>1</v>
      </c>
    </row>
    <row r="557" spans="1:3" x14ac:dyDescent="0.25">
      <c r="A557" s="6" t="s">
        <v>617</v>
      </c>
      <c r="B557">
        <v>8603.9295000000002</v>
      </c>
      <c r="C557" t="b">
        <f t="shared" si="8"/>
        <v>0</v>
      </c>
    </row>
    <row r="558" spans="1:3" x14ac:dyDescent="0.25">
      <c r="A558" s="6" t="s">
        <v>618</v>
      </c>
      <c r="B558">
        <v>6676.3584000000001</v>
      </c>
      <c r="C558" t="b">
        <f t="shared" si="8"/>
        <v>0</v>
      </c>
    </row>
    <row r="559" spans="1:3" x14ac:dyDescent="0.25">
      <c r="A559" s="6" t="s">
        <v>619</v>
      </c>
      <c r="B559">
        <v>18865.039199999999</v>
      </c>
      <c r="C559" t="b">
        <f t="shared" si="8"/>
        <v>1</v>
      </c>
    </row>
    <row r="560" spans="1:3" x14ac:dyDescent="0.25">
      <c r="A560" s="6" t="s">
        <v>620</v>
      </c>
      <c r="B560">
        <v>3003.2051999999999</v>
      </c>
      <c r="C560" t="b">
        <f t="shared" si="8"/>
        <v>0</v>
      </c>
    </row>
    <row r="561" spans="1:3" x14ac:dyDescent="0.25">
      <c r="A561" s="6" t="s">
        <v>621</v>
      </c>
      <c r="B561">
        <v>10717.742399999999</v>
      </c>
      <c r="C561" t="b">
        <f t="shared" si="8"/>
        <v>1</v>
      </c>
    </row>
    <row r="562" spans="1:3" x14ac:dyDescent="0.25">
      <c r="A562" s="6" t="s">
        <v>622</v>
      </c>
      <c r="B562">
        <v>10089.141599999999</v>
      </c>
      <c r="C562" t="b">
        <f t="shared" si="8"/>
        <v>1</v>
      </c>
    </row>
    <row r="563" spans="1:3" x14ac:dyDescent="0.25">
      <c r="A563" s="6" t="s">
        <v>623</v>
      </c>
      <c r="B563">
        <v>4072.3236000000002</v>
      </c>
      <c r="C563" t="b">
        <f t="shared" si="8"/>
        <v>0</v>
      </c>
    </row>
    <row r="564" spans="1:3" x14ac:dyDescent="0.25">
      <c r="A564" s="6" t="s">
        <v>624</v>
      </c>
      <c r="B564">
        <v>2355.2221</v>
      </c>
      <c r="C564" t="b">
        <f t="shared" si="8"/>
        <v>0</v>
      </c>
    </row>
    <row r="565" spans="1:3" x14ac:dyDescent="0.25">
      <c r="A565" s="6" t="s">
        <v>625</v>
      </c>
      <c r="B565">
        <v>6266.3951999999999</v>
      </c>
      <c r="C565" t="b">
        <f t="shared" si="8"/>
        <v>0</v>
      </c>
    </row>
    <row r="566" spans="1:3" x14ac:dyDescent="0.25">
      <c r="A566" s="6" t="s">
        <v>626</v>
      </c>
      <c r="B566">
        <v>5473.1228000000001</v>
      </c>
      <c r="C566" t="b">
        <f t="shared" si="8"/>
        <v>0</v>
      </c>
    </row>
    <row r="567" spans="1:3" x14ac:dyDescent="0.25">
      <c r="A567" s="6" t="s">
        <v>627</v>
      </c>
      <c r="B567">
        <v>4177.6592000000001</v>
      </c>
      <c r="C567" t="b">
        <f t="shared" si="8"/>
        <v>0</v>
      </c>
    </row>
    <row r="568" spans="1:3" x14ac:dyDescent="0.25">
      <c r="A568" s="6" t="s">
        <v>628</v>
      </c>
      <c r="B568">
        <v>487.04039999999998</v>
      </c>
      <c r="C568" t="b">
        <f t="shared" si="8"/>
        <v>0</v>
      </c>
    </row>
    <row r="569" spans="1:3" x14ac:dyDescent="0.25">
      <c r="A569" s="6" t="s">
        <v>629</v>
      </c>
      <c r="B569">
        <v>12776.751000000002</v>
      </c>
      <c r="C569" t="b">
        <f t="shared" si="8"/>
        <v>1</v>
      </c>
    </row>
    <row r="570" spans="1:3" x14ac:dyDescent="0.25">
      <c r="A570" s="6" t="s">
        <v>630</v>
      </c>
      <c r="B570">
        <v>12598.545600000001</v>
      </c>
      <c r="C570" t="b">
        <f t="shared" si="8"/>
        <v>1</v>
      </c>
    </row>
    <row r="571" spans="1:3" x14ac:dyDescent="0.25">
      <c r="A571" s="6" t="s">
        <v>631</v>
      </c>
      <c r="B571">
        <v>4175.28</v>
      </c>
      <c r="C571" t="b">
        <f t="shared" si="8"/>
        <v>0</v>
      </c>
    </row>
    <row r="572" spans="1:3" x14ac:dyDescent="0.25">
      <c r="A572" s="6" t="s">
        <v>632</v>
      </c>
      <c r="B572">
        <v>211.8074</v>
      </c>
      <c r="C572" t="b">
        <f t="shared" si="8"/>
        <v>0</v>
      </c>
    </row>
    <row r="573" spans="1:3" x14ac:dyDescent="0.25">
      <c r="A573" s="6" t="s">
        <v>633</v>
      </c>
      <c r="B573">
        <v>10346.9496</v>
      </c>
      <c r="C573" t="b">
        <f t="shared" si="8"/>
        <v>1</v>
      </c>
    </row>
    <row r="574" spans="1:3" x14ac:dyDescent="0.25">
      <c r="A574" s="6" t="s">
        <v>634</v>
      </c>
      <c r="B574">
        <v>2487.1154000000001</v>
      </c>
      <c r="C574" t="b">
        <f t="shared" si="8"/>
        <v>0</v>
      </c>
    </row>
    <row r="575" spans="1:3" x14ac:dyDescent="0.25">
      <c r="A575" s="6" t="s">
        <v>635</v>
      </c>
      <c r="B575">
        <v>1817.6624000000002</v>
      </c>
      <c r="C575" t="b">
        <f t="shared" si="8"/>
        <v>0</v>
      </c>
    </row>
    <row r="576" spans="1:3" x14ac:dyDescent="0.25">
      <c r="A576" s="6" t="s">
        <v>636</v>
      </c>
      <c r="B576">
        <v>5933.7215999999999</v>
      </c>
      <c r="C576" t="b">
        <f t="shared" si="8"/>
        <v>0</v>
      </c>
    </row>
    <row r="577" spans="1:3" x14ac:dyDescent="0.25">
      <c r="A577" s="6" t="s">
        <v>637</v>
      </c>
      <c r="B577">
        <v>1781.9633999999999</v>
      </c>
      <c r="C577" t="b">
        <f t="shared" si="8"/>
        <v>0</v>
      </c>
    </row>
    <row r="578" spans="1:3" x14ac:dyDescent="0.25">
      <c r="A578" s="6" t="s">
        <v>638</v>
      </c>
      <c r="B578">
        <v>4610.1712000000007</v>
      </c>
      <c r="C578" t="b">
        <f t="shared" si="8"/>
        <v>0</v>
      </c>
    </row>
    <row r="579" spans="1:3" x14ac:dyDescent="0.25">
      <c r="A579" s="6" t="s">
        <v>639</v>
      </c>
      <c r="B579">
        <v>2746.63</v>
      </c>
      <c r="C579" t="b">
        <f t="shared" si="8"/>
        <v>0</v>
      </c>
    </row>
    <row r="580" spans="1:3" x14ac:dyDescent="0.25">
      <c r="A580" s="6" t="s">
        <v>640</v>
      </c>
      <c r="B580">
        <v>2430.5864000000001</v>
      </c>
      <c r="C580" t="b">
        <f t="shared" ref="C580:C643" si="9">B580:B2080&gt;10000</f>
        <v>0</v>
      </c>
    </row>
    <row r="581" spans="1:3" x14ac:dyDescent="0.25">
      <c r="A581" s="6" t="s">
        <v>641</v>
      </c>
      <c r="B581">
        <v>1911.5513999999998</v>
      </c>
      <c r="C581" t="b">
        <f t="shared" si="9"/>
        <v>0</v>
      </c>
    </row>
    <row r="582" spans="1:3" x14ac:dyDescent="0.25">
      <c r="A582" s="6" t="s">
        <v>642</v>
      </c>
      <c r="B582">
        <v>14367.9892</v>
      </c>
      <c r="C582" t="b">
        <f t="shared" si="9"/>
        <v>1</v>
      </c>
    </row>
    <row r="583" spans="1:3" x14ac:dyDescent="0.25">
      <c r="A583" s="6" t="s">
        <v>643</v>
      </c>
      <c r="B583">
        <v>14311.88</v>
      </c>
      <c r="C583" t="b">
        <f t="shared" si="9"/>
        <v>1</v>
      </c>
    </row>
    <row r="584" spans="1:3" x14ac:dyDescent="0.25">
      <c r="A584" s="6" t="s">
        <v>644</v>
      </c>
      <c r="B584">
        <v>6730.9845999999998</v>
      </c>
      <c r="C584" t="b">
        <f t="shared" si="9"/>
        <v>0</v>
      </c>
    </row>
    <row r="585" spans="1:3" x14ac:dyDescent="0.25">
      <c r="A585" s="6" t="s">
        <v>645</v>
      </c>
      <c r="B585">
        <v>1854.9146000000001</v>
      </c>
      <c r="C585" t="b">
        <f t="shared" si="9"/>
        <v>0</v>
      </c>
    </row>
    <row r="586" spans="1:3" x14ac:dyDescent="0.25">
      <c r="A586" s="6" t="s">
        <v>646</v>
      </c>
      <c r="B586">
        <v>2241.8879999999999</v>
      </c>
      <c r="C586" t="b">
        <f t="shared" si="9"/>
        <v>0</v>
      </c>
    </row>
    <row r="587" spans="1:3" x14ac:dyDescent="0.25">
      <c r="A587" s="6" t="s">
        <v>647</v>
      </c>
      <c r="B587">
        <v>777.55599999999993</v>
      </c>
      <c r="C587" t="b">
        <f t="shared" si="9"/>
        <v>0</v>
      </c>
    </row>
    <row r="588" spans="1:3" x14ac:dyDescent="0.25">
      <c r="A588" s="6" t="s">
        <v>648</v>
      </c>
      <c r="B588">
        <v>4654.4609999999993</v>
      </c>
      <c r="C588" t="b">
        <f t="shared" si="9"/>
        <v>0</v>
      </c>
    </row>
    <row r="589" spans="1:3" x14ac:dyDescent="0.25">
      <c r="A589" s="6" t="s">
        <v>649</v>
      </c>
      <c r="B589">
        <v>9178.9038</v>
      </c>
      <c r="C589" t="b">
        <f t="shared" si="9"/>
        <v>0</v>
      </c>
    </row>
    <row r="590" spans="1:3" x14ac:dyDescent="0.25">
      <c r="A590" s="6" t="s">
        <v>650</v>
      </c>
      <c r="B590">
        <v>7606.4348</v>
      </c>
      <c r="C590" t="b">
        <f t="shared" si="9"/>
        <v>0</v>
      </c>
    </row>
    <row r="591" spans="1:3" x14ac:dyDescent="0.25">
      <c r="A591" s="6" t="s">
        <v>651</v>
      </c>
      <c r="B591">
        <v>7190.451</v>
      </c>
      <c r="C591" t="b">
        <f t="shared" si="9"/>
        <v>0</v>
      </c>
    </row>
    <row r="592" spans="1:3" x14ac:dyDescent="0.25">
      <c r="A592" s="6" t="s">
        <v>652</v>
      </c>
      <c r="B592">
        <v>2691.1410000000001</v>
      </c>
      <c r="C592" t="b">
        <f t="shared" si="9"/>
        <v>0</v>
      </c>
    </row>
    <row r="593" spans="1:3" x14ac:dyDescent="0.25">
      <c r="A593" s="6" t="s">
        <v>653</v>
      </c>
      <c r="B593">
        <v>839.37600000000009</v>
      </c>
      <c r="C593" t="b">
        <f t="shared" si="9"/>
        <v>0</v>
      </c>
    </row>
    <row r="594" spans="1:3" x14ac:dyDescent="0.25">
      <c r="A594" s="6" t="s">
        <v>654</v>
      </c>
      <c r="B594">
        <v>4102.9975999999997</v>
      </c>
      <c r="C594" t="b">
        <f t="shared" si="9"/>
        <v>0</v>
      </c>
    </row>
    <row r="595" spans="1:3" x14ac:dyDescent="0.25">
      <c r="A595" s="6" t="s">
        <v>655</v>
      </c>
      <c r="B595">
        <v>2608.0080000000003</v>
      </c>
      <c r="C595" t="b">
        <f t="shared" si="9"/>
        <v>0</v>
      </c>
    </row>
    <row r="596" spans="1:3" x14ac:dyDescent="0.25">
      <c r="A596" s="6" t="s">
        <v>656</v>
      </c>
      <c r="B596">
        <v>1664.0889999999999</v>
      </c>
      <c r="C596" t="b">
        <f t="shared" si="9"/>
        <v>0</v>
      </c>
    </row>
    <row r="597" spans="1:3" x14ac:dyDescent="0.25">
      <c r="A597" s="6" t="s">
        <v>657</v>
      </c>
      <c r="B597">
        <v>1303.8856000000001</v>
      </c>
      <c r="C597" t="b">
        <f t="shared" si="9"/>
        <v>0</v>
      </c>
    </row>
    <row r="598" spans="1:3" x14ac:dyDescent="0.25">
      <c r="A598" s="6" t="s">
        <v>658</v>
      </c>
      <c r="B598">
        <v>13908.626999999999</v>
      </c>
      <c r="C598" t="b">
        <f t="shared" si="9"/>
        <v>1</v>
      </c>
    </row>
    <row r="599" spans="1:3" x14ac:dyDescent="0.25">
      <c r="A599" s="6" t="s">
        <v>659</v>
      </c>
      <c r="B599">
        <v>6963.7320000000009</v>
      </c>
      <c r="C599" t="b">
        <f t="shared" si="9"/>
        <v>0</v>
      </c>
    </row>
    <row r="600" spans="1:3" x14ac:dyDescent="0.25">
      <c r="A600" s="6" t="s">
        <v>660</v>
      </c>
      <c r="B600">
        <v>1842.0597</v>
      </c>
      <c r="C600" t="b">
        <f t="shared" si="9"/>
        <v>0</v>
      </c>
    </row>
    <row r="601" spans="1:3" x14ac:dyDescent="0.25">
      <c r="A601" s="6" t="s">
        <v>661</v>
      </c>
      <c r="B601">
        <v>6282.4524000000001</v>
      </c>
      <c r="C601" t="b">
        <f t="shared" si="9"/>
        <v>0</v>
      </c>
    </row>
    <row r="602" spans="1:3" x14ac:dyDescent="0.25">
      <c r="A602" s="6" t="s">
        <v>662</v>
      </c>
      <c r="B602">
        <v>1151.6190000000001</v>
      </c>
      <c r="C602" t="b">
        <f t="shared" si="9"/>
        <v>0</v>
      </c>
    </row>
    <row r="603" spans="1:3" x14ac:dyDescent="0.25">
      <c r="A603" s="6" t="s">
        <v>663</v>
      </c>
      <c r="B603">
        <v>18448.1584</v>
      </c>
      <c r="C603" t="b">
        <f t="shared" si="9"/>
        <v>1</v>
      </c>
    </row>
    <row r="604" spans="1:3" x14ac:dyDescent="0.25">
      <c r="A604" s="6" t="s">
        <v>664</v>
      </c>
      <c r="B604">
        <v>13944.3768</v>
      </c>
      <c r="C604" t="b">
        <f t="shared" si="9"/>
        <v>1</v>
      </c>
    </row>
    <row r="605" spans="1:3" x14ac:dyDescent="0.25">
      <c r="A605" s="6" t="s">
        <v>665</v>
      </c>
      <c r="B605">
        <v>14196.48</v>
      </c>
      <c r="C605" t="b">
        <f t="shared" si="9"/>
        <v>1</v>
      </c>
    </row>
    <row r="606" spans="1:3" x14ac:dyDescent="0.25">
      <c r="A606" s="6" t="s">
        <v>666</v>
      </c>
      <c r="B606">
        <v>11031.720000000001</v>
      </c>
      <c r="C606" t="b">
        <f t="shared" si="9"/>
        <v>1</v>
      </c>
    </row>
    <row r="607" spans="1:3" x14ac:dyDescent="0.25">
      <c r="A607" s="6" t="s">
        <v>667</v>
      </c>
      <c r="B607">
        <v>1739.3024</v>
      </c>
      <c r="C607" t="b">
        <f t="shared" si="9"/>
        <v>0</v>
      </c>
    </row>
    <row r="608" spans="1:3" x14ac:dyDescent="0.25">
      <c r="A608" s="6" t="s">
        <v>668</v>
      </c>
      <c r="B608">
        <v>3693.6629999999996</v>
      </c>
      <c r="C608" t="b">
        <f t="shared" si="9"/>
        <v>0</v>
      </c>
    </row>
    <row r="609" spans="1:3" x14ac:dyDescent="0.25">
      <c r="A609" s="6" t="s">
        <v>669</v>
      </c>
      <c r="B609">
        <v>5715.3991999999998</v>
      </c>
      <c r="C609" t="b">
        <f t="shared" si="9"/>
        <v>0</v>
      </c>
    </row>
    <row r="610" spans="1:3" x14ac:dyDescent="0.25">
      <c r="A610" s="6" t="s">
        <v>670</v>
      </c>
      <c r="B610">
        <v>20057.529500000004</v>
      </c>
      <c r="C610" t="b">
        <f t="shared" si="9"/>
        <v>1</v>
      </c>
    </row>
    <row r="611" spans="1:3" x14ac:dyDescent="0.25">
      <c r="A611" s="6" t="s">
        <v>671</v>
      </c>
      <c r="B611">
        <v>14098.652400000001</v>
      </c>
      <c r="C611" t="b">
        <f t="shared" si="9"/>
        <v>1</v>
      </c>
    </row>
    <row r="612" spans="1:3" x14ac:dyDescent="0.25">
      <c r="A612" s="6" t="s">
        <v>672</v>
      </c>
      <c r="B612">
        <v>1167.7628</v>
      </c>
      <c r="C612" t="b">
        <f t="shared" si="9"/>
        <v>0</v>
      </c>
    </row>
    <row r="613" spans="1:3" x14ac:dyDescent="0.25">
      <c r="A613" s="6" t="s">
        <v>673</v>
      </c>
      <c r="B613">
        <v>166.38400000000001</v>
      </c>
      <c r="C613" t="b">
        <f t="shared" si="9"/>
        <v>0</v>
      </c>
    </row>
    <row r="614" spans="1:3" x14ac:dyDescent="0.25">
      <c r="A614" s="6" t="s">
        <v>674</v>
      </c>
      <c r="B614">
        <v>18802.807499999999</v>
      </c>
      <c r="C614" t="b">
        <f t="shared" si="9"/>
        <v>1</v>
      </c>
    </row>
    <row r="615" spans="1:3" x14ac:dyDescent="0.25">
      <c r="A615" s="6" t="s">
        <v>675</v>
      </c>
      <c r="B615">
        <v>11801.416500000001</v>
      </c>
      <c r="C615" t="b">
        <f t="shared" si="9"/>
        <v>1</v>
      </c>
    </row>
    <row r="616" spans="1:3" x14ac:dyDescent="0.25">
      <c r="A616" s="6" t="s">
        <v>676</v>
      </c>
      <c r="B616">
        <v>5691.2979999999998</v>
      </c>
      <c r="C616" t="b">
        <f t="shared" si="9"/>
        <v>0</v>
      </c>
    </row>
    <row r="617" spans="1:3" x14ac:dyDescent="0.25">
      <c r="A617" s="6" t="s">
        <v>677</v>
      </c>
      <c r="B617">
        <v>5228.8</v>
      </c>
      <c r="C617" t="b">
        <f t="shared" si="9"/>
        <v>0</v>
      </c>
    </row>
    <row r="618" spans="1:3" x14ac:dyDescent="0.25">
      <c r="A618" s="6" t="s">
        <v>678</v>
      </c>
      <c r="B618">
        <v>5266.8089999999993</v>
      </c>
      <c r="C618" t="b">
        <f t="shared" si="9"/>
        <v>0</v>
      </c>
    </row>
    <row r="619" spans="1:3" x14ac:dyDescent="0.25">
      <c r="A619" s="6" t="s">
        <v>679</v>
      </c>
      <c r="B619">
        <v>22450.07</v>
      </c>
      <c r="C619" t="b">
        <f t="shared" si="9"/>
        <v>1</v>
      </c>
    </row>
    <row r="620" spans="1:3" x14ac:dyDescent="0.25">
      <c r="A620" s="6" t="s">
        <v>680</v>
      </c>
      <c r="B620">
        <v>2837.4807999999998</v>
      </c>
      <c r="C620" t="b">
        <f t="shared" si="9"/>
        <v>0</v>
      </c>
    </row>
    <row r="621" spans="1:3" x14ac:dyDescent="0.25">
      <c r="A621" s="6" t="s">
        <v>681</v>
      </c>
      <c r="B621">
        <v>931.54319999999996</v>
      </c>
      <c r="C621" t="b">
        <f t="shared" si="9"/>
        <v>0</v>
      </c>
    </row>
    <row r="622" spans="1:3" x14ac:dyDescent="0.25">
      <c r="A622" s="6" t="s">
        <v>682</v>
      </c>
      <c r="B622">
        <v>10389.5344</v>
      </c>
      <c r="C622" t="b">
        <f t="shared" si="9"/>
        <v>1</v>
      </c>
    </row>
    <row r="623" spans="1:3" x14ac:dyDescent="0.25">
      <c r="A623" s="6" t="s">
        <v>683</v>
      </c>
      <c r="B623">
        <v>6956.7316000000001</v>
      </c>
      <c r="C623" t="b">
        <f t="shared" si="9"/>
        <v>0</v>
      </c>
    </row>
    <row r="624" spans="1:3" x14ac:dyDescent="0.25">
      <c r="A624" s="6" t="s">
        <v>684</v>
      </c>
      <c r="B624">
        <v>15021.583199999999</v>
      </c>
      <c r="C624" t="b">
        <f t="shared" si="9"/>
        <v>1</v>
      </c>
    </row>
    <row r="625" spans="1:3" x14ac:dyDescent="0.25">
      <c r="A625" s="6" t="s">
        <v>685</v>
      </c>
      <c r="B625">
        <v>1967.9264000000003</v>
      </c>
      <c r="C625" t="b">
        <f t="shared" si="9"/>
        <v>0</v>
      </c>
    </row>
    <row r="626" spans="1:3" x14ac:dyDescent="0.25">
      <c r="A626" s="6" t="s">
        <v>686</v>
      </c>
      <c r="B626">
        <v>5498.2896000000001</v>
      </c>
      <c r="C626" t="b">
        <f t="shared" si="9"/>
        <v>0</v>
      </c>
    </row>
    <row r="627" spans="1:3" x14ac:dyDescent="0.25">
      <c r="A627" s="6" t="s">
        <v>687</v>
      </c>
      <c r="B627">
        <v>11562.9372</v>
      </c>
      <c r="C627" t="b">
        <f t="shared" si="9"/>
        <v>1</v>
      </c>
    </row>
    <row r="628" spans="1:3" x14ac:dyDescent="0.25">
      <c r="A628" s="6" t="s">
        <v>688</v>
      </c>
      <c r="B628">
        <v>2352.1203999999998</v>
      </c>
      <c r="C628" t="b">
        <f t="shared" si="9"/>
        <v>0</v>
      </c>
    </row>
    <row r="629" spans="1:3" x14ac:dyDescent="0.25">
      <c r="A629" s="6" t="s">
        <v>689</v>
      </c>
      <c r="B629">
        <v>2761.4587000000001</v>
      </c>
      <c r="C629" t="b">
        <f t="shared" si="9"/>
        <v>0</v>
      </c>
    </row>
    <row r="630" spans="1:3" x14ac:dyDescent="0.25">
      <c r="A630" s="6" t="s">
        <v>690</v>
      </c>
      <c r="B630">
        <v>874.05899999999997</v>
      </c>
      <c r="C630" t="b">
        <f t="shared" si="9"/>
        <v>0</v>
      </c>
    </row>
    <row r="631" spans="1:3" x14ac:dyDescent="0.25">
      <c r="A631" s="6" t="s">
        <v>691</v>
      </c>
      <c r="B631">
        <v>4711.6440000000002</v>
      </c>
      <c r="C631" t="b">
        <f t="shared" si="9"/>
        <v>0</v>
      </c>
    </row>
    <row r="632" spans="1:3" x14ac:dyDescent="0.25">
      <c r="A632" s="6" t="s">
        <v>692</v>
      </c>
      <c r="B632">
        <v>6539.866</v>
      </c>
      <c r="C632" t="b">
        <f t="shared" si="9"/>
        <v>0</v>
      </c>
    </row>
    <row r="633" spans="1:3" x14ac:dyDescent="0.25">
      <c r="A633" s="6" t="s">
        <v>693</v>
      </c>
      <c r="B633">
        <v>8750.3040000000001</v>
      </c>
      <c r="C633" t="b">
        <f t="shared" si="9"/>
        <v>0</v>
      </c>
    </row>
    <row r="634" spans="1:3" x14ac:dyDescent="0.25">
      <c r="A634" s="6" t="s">
        <v>694</v>
      </c>
      <c r="B634">
        <v>1611.7616</v>
      </c>
      <c r="C634" t="b">
        <f t="shared" si="9"/>
        <v>0</v>
      </c>
    </row>
    <row r="635" spans="1:3" x14ac:dyDescent="0.25">
      <c r="A635" s="6" t="s">
        <v>695</v>
      </c>
      <c r="B635">
        <v>4440.9183000000003</v>
      </c>
      <c r="C635" t="b">
        <f t="shared" si="9"/>
        <v>0</v>
      </c>
    </row>
    <row r="636" spans="1:3" x14ac:dyDescent="0.25">
      <c r="A636" s="6" t="s">
        <v>696</v>
      </c>
      <c r="B636">
        <v>6387.4312</v>
      </c>
      <c r="C636" t="b">
        <f t="shared" si="9"/>
        <v>0</v>
      </c>
    </row>
    <row r="637" spans="1:3" x14ac:dyDescent="0.25">
      <c r="A637" s="6" t="s">
        <v>697</v>
      </c>
      <c r="B637">
        <v>1196.3203999999998</v>
      </c>
      <c r="C637" t="b">
        <f t="shared" si="9"/>
        <v>0</v>
      </c>
    </row>
    <row r="638" spans="1:3" x14ac:dyDescent="0.25">
      <c r="A638" s="6" t="s">
        <v>698</v>
      </c>
      <c r="B638">
        <v>3037.84</v>
      </c>
      <c r="C638" t="b">
        <f t="shared" si="9"/>
        <v>0</v>
      </c>
    </row>
    <row r="639" spans="1:3" x14ac:dyDescent="0.25">
      <c r="A639" s="6" t="s">
        <v>699</v>
      </c>
      <c r="B639">
        <v>6451.9744000000001</v>
      </c>
      <c r="C639" t="b">
        <f t="shared" si="9"/>
        <v>0</v>
      </c>
    </row>
    <row r="640" spans="1:3" x14ac:dyDescent="0.25">
      <c r="A640" s="6" t="s">
        <v>700</v>
      </c>
      <c r="B640">
        <v>3333.9357000000005</v>
      </c>
      <c r="C640" t="b">
        <f t="shared" si="9"/>
        <v>0</v>
      </c>
    </row>
    <row r="641" spans="1:3" x14ac:dyDescent="0.25">
      <c r="A641" s="6" t="s">
        <v>701</v>
      </c>
      <c r="B641">
        <v>3564.1297999999997</v>
      </c>
      <c r="C641" t="b">
        <f t="shared" si="9"/>
        <v>0</v>
      </c>
    </row>
    <row r="642" spans="1:3" x14ac:dyDescent="0.25">
      <c r="A642" s="6" t="s">
        <v>702</v>
      </c>
      <c r="B642">
        <v>13105.374599999999</v>
      </c>
      <c r="C642" t="b">
        <f t="shared" si="9"/>
        <v>1</v>
      </c>
    </row>
    <row r="643" spans="1:3" x14ac:dyDescent="0.25">
      <c r="A643" s="6" t="s">
        <v>703</v>
      </c>
      <c r="B643">
        <v>4603.6900000000005</v>
      </c>
      <c r="C643" t="b">
        <f t="shared" si="9"/>
        <v>0</v>
      </c>
    </row>
    <row r="644" spans="1:3" x14ac:dyDescent="0.25">
      <c r="A644" s="6" t="s">
        <v>704</v>
      </c>
      <c r="B644">
        <v>15385.0875</v>
      </c>
      <c r="C644" t="b">
        <f t="shared" ref="C644:C707" si="10">B644:B2144&gt;10000</f>
        <v>1</v>
      </c>
    </row>
    <row r="645" spans="1:3" x14ac:dyDescent="0.25">
      <c r="A645" s="6" t="s">
        <v>705</v>
      </c>
      <c r="B645">
        <v>2201.7599999999998</v>
      </c>
      <c r="C645" t="b">
        <f t="shared" si="10"/>
        <v>0</v>
      </c>
    </row>
    <row r="646" spans="1:3" x14ac:dyDescent="0.25">
      <c r="A646" s="6" t="s">
        <v>706</v>
      </c>
      <c r="B646">
        <v>10657.2672</v>
      </c>
      <c r="C646" t="b">
        <f t="shared" si="10"/>
        <v>1</v>
      </c>
    </row>
    <row r="647" spans="1:3" x14ac:dyDescent="0.25">
      <c r="A647" s="6" t="s">
        <v>707</v>
      </c>
      <c r="B647">
        <v>1104.5434</v>
      </c>
      <c r="C647" t="b">
        <f t="shared" si="10"/>
        <v>0</v>
      </c>
    </row>
    <row r="648" spans="1:3" x14ac:dyDescent="0.25">
      <c r="A648" s="6" t="s">
        <v>708</v>
      </c>
      <c r="B648">
        <v>17833.800000000003</v>
      </c>
      <c r="C648" t="b">
        <f t="shared" si="10"/>
        <v>1</v>
      </c>
    </row>
    <row r="649" spans="1:3" x14ac:dyDescent="0.25">
      <c r="A649" s="6" t="s">
        <v>709</v>
      </c>
      <c r="B649">
        <v>3742.3312000000001</v>
      </c>
      <c r="C649" t="b">
        <f t="shared" si="10"/>
        <v>0</v>
      </c>
    </row>
    <row r="650" spans="1:3" x14ac:dyDescent="0.25">
      <c r="A650" s="6" t="s">
        <v>710</v>
      </c>
      <c r="B650">
        <v>16454.88</v>
      </c>
      <c r="C650" t="b">
        <f t="shared" si="10"/>
        <v>1</v>
      </c>
    </row>
    <row r="651" spans="1:3" x14ac:dyDescent="0.25">
      <c r="A651" s="6" t="s">
        <v>711</v>
      </c>
      <c r="B651">
        <v>9308.2955999999995</v>
      </c>
      <c r="C651" t="b">
        <f t="shared" si="10"/>
        <v>0</v>
      </c>
    </row>
    <row r="652" spans="1:3" x14ac:dyDescent="0.25">
      <c r="A652" s="6" t="s">
        <v>712</v>
      </c>
      <c r="B652">
        <v>11425.143599999999</v>
      </c>
      <c r="C652" t="b">
        <f t="shared" si="10"/>
        <v>1</v>
      </c>
    </row>
    <row r="653" spans="1:3" x14ac:dyDescent="0.25">
      <c r="A653" s="6" t="s">
        <v>713</v>
      </c>
      <c r="B653">
        <v>9522.5855999999985</v>
      </c>
      <c r="C653" t="b">
        <f t="shared" si="10"/>
        <v>0</v>
      </c>
    </row>
    <row r="654" spans="1:3" x14ac:dyDescent="0.25">
      <c r="A654" s="6" t="s">
        <v>714</v>
      </c>
      <c r="B654">
        <v>1734.9615000000001</v>
      </c>
      <c r="C654" t="b">
        <f t="shared" si="10"/>
        <v>0</v>
      </c>
    </row>
    <row r="655" spans="1:3" x14ac:dyDescent="0.25">
      <c r="A655" s="6" t="s">
        <v>715</v>
      </c>
      <c r="B655">
        <v>1268.2659999999998</v>
      </c>
      <c r="C655" t="b">
        <f t="shared" si="10"/>
        <v>0</v>
      </c>
    </row>
    <row r="656" spans="1:3" x14ac:dyDescent="0.25">
      <c r="A656" s="6" t="s">
        <v>716</v>
      </c>
      <c r="B656">
        <v>6291.8262000000004</v>
      </c>
      <c r="C656" t="b">
        <f t="shared" si="10"/>
        <v>0</v>
      </c>
    </row>
    <row r="657" spans="1:3" x14ac:dyDescent="0.25">
      <c r="A657" s="6" t="s">
        <v>717</v>
      </c>
      <c r="B657">
        <v>2432.3111999999996</v>
      </c>
      <c r="C657" t="b">
        <f t="shared" si="10"/>
        <v>0</v>
      </c>
    </row>
    <row r="658" spans="1:3" x14ac:dyDescent="0.25">
      <c r="A658" s="6" t="s">
        <v>718</v>
      </c>
      <c r="B658">
        <v>8943.4500000000007</v>
      </c>
      <c r="C658" t="b">
        <f t="shared" si="10"/>
        <v>0</v>
      </c>
    </row>
    <row r="659" spans="1:3" x14ac:dyDescent="0.25">
      <c r="A659" s="6" t="s">
        <v>719</v>
      </c>
      <c r="B659">
        <v>8305.966800000002</v>
      </c>
      <c r="C659" t="b">
        <f t="shared" si="10"/>
        <v>0</v>
      </c>
    </row>
    <row r="660" spans="1:3" x14ac:dyDescent="0.25">
      <c r="A660" s="6" t="s">
        <v>720</v>
      </c>
      <c r="B660">
        <v>3669.5381999999995</v>
      </c>
      <c r="C660" t="b">
        <f t="shared" si="10"/>
        <v>0</v>
      </c>
    </row>
    <row r="661" spans="1:3" x14ac:dyDescent="0.25">
      <c r="A661" s="6" t="s">
        <v>721</v>
      </c>
      <c r="B661">
        <v>3110.4136000000003</v>
      </c>
      <c r="C661" t="b">
        <f t="shared" si="10"/>
        <v>0</v>
      </c>
    </row>
    <row r="662" spans="1:3" x14ac:dyDescent="0.25">
      <c r="A662" s="6" t="s">
        <v>722</v>
      </c>
      <c r="B662">
        <v>3029.1276000000003</v>
      </c>
      <c r="C662" t="b">
        <f t="shared" si="10"/>
        <v>0</v>
      </c>
    </row>
    <row r="663" spans="1:3" x14ac:dyDescent="0.25">
      <c r="A663" s="6" t="s">
        <v>723</v>
      </c>
      <c r="B663">
        <v>10895.036499999998</v>
      </c>
      <c r="C663" t="b">
        <f t="shared" si="10"/>
        <v>1</v>
      </c>
    </row>
    <row r="664" spans="1:3" x14ac:dyDescent="0.25">
      <c r="A664" s="6" t="s">
        <v>724</v>
      </c>
      <c r="B664">
        <v>4747.3104000000003</v>
      </c>
      <c r="C664" t="b">
        <f t="shared" si="10"/>
        <v>0</v>
      </c>
    </row>
    <row r="665" spans="1:3" x14ac:dyDescent="0.25">
      <c r="A665" s="6" t="s">
        <v>725</v>
      </c>
      <c r="B665">
        <v>1389.9512</v>
      </c>
      <c r="C665" t="b">
        <f t="shared" si="10"/>
        <v>0</v>
      </c>
    </row>
    <row r="666" spans="1:3" x14ac:dyDescent="0.25">
      <c r="A666" s="6" t="s">
        <v>726</v>
      </c>
      <c r="B666">
        <v>2306.203</v>
      </c>
      <c r="C666" t="b">
        <f t="shared" si="10"/>
        <v>0</v>
      </c>
    </row>
    <row r="667" spans="1:3" x14ac:dyDescent="0.25">
      <c r="A667" s="6" t="s">
        <v>727</v>
      </c>
      <c r="B667">
        <v>10121.5784</v>
      </c>
      <c r="C667" t="b">
        <f t="shared" si="10"/>
        <v>1</v>
      </c>
    </row>
    <row r="668" spans="1:3" x14ac:dyDescent="0.25">
      <c r="A668" s="6" t="s">
        <v>728</v>
      </c>
      <c r="B668">
        <v>3801.2035000000005</v>
      </c>
      <c r="C668" t="b">
        <f t="shared" si="10"/>
        <v>0</v>
      </c>
    </row>
    <row r="669" spans="1:3" x14ac:dyDescent="0.25">
      <c r="A669" s="6" t="s">
        <v>729</v>
      </c>
      <c r="B669">
        <v>4061.538</v>
      </c>
      <c r="C669" t="b">
        <f t="shared" si="10"/>
        <v>0</v>
      </c>
    </row>
    <row r="670" spans="1:3" x14ac:dyDescent="0.25">
      <c r="A670" s="6" t="s">
        <v>730</v>
      </c>
      <c r="B670">
        <v>20320.503000000001</v>
      </c>
      <c r="C670" t="b">
        <f t="shared" si="10"/>
        <v>1</v>
      </c>
    </row>
    <row r="671" spans="1:3" x14ac:dyDescent="0.25">
      <c r="A671" s="6" t="s">
        <v>731</v>
      </c>
      <c r="B671">
        <v>10278.9624</v>
      </c>
      <c r="C671" t="b">
        <f t="shared" si="10"/>
        <v>1</v>
      </c>
    </row>
    <row r="672" spans="1:3" x14ac:dyDescent="0.25">
      <c r="A672" s="6" t="s">
        <v>732</v>
      </c>
      <c r="B672">
        <v>6354.672599999999</v>
      </c>
      <c r="C672" t="b">
        <f t="shared" si="10"/>
        <v>0</v>
      </c>
    </row>
    <row r="673" spans="1:3" x14ac:dyDescent="0.25">
      <c r="A673" s="6" t="s">
        <v>733</v>
      </c>
      <c r="B673">
        <v>10474.076800000001</v>
      </c>
      <c r="C673" t="b">
        <f t="shared" si="10"/>
        <v>1</v>
      </c>
    </row>
    <row r="674" spans="1:3" x14ac:dyDescent="0.25">
      <c r="A674" s="6" t="s">
        <v>734</v>
      </c>
      <c r="B674">
        <v>2787.4720000000002</v>
      </c>
      <c r="C674" t="b">
        <f t="shared" si="10"/>
        <v>0</v>
      </c>
    </row>
    <row r="675" spans="1:3" x14ac:dyDescent="0.25">
      <c r="A675" s="6" t="s">
        <v>735</v>
      </c>
      <c r="B675">
        <v>6170.8108000000002</v>
      </c>
      <c r="C675" t="b">
        <f t="shared" si="10"/>
        <v>0</v>
      </c>
    </row>
    <row r="676" spans="1:3" x14ac:dyDescent="0.25">
      <c r="A676" s="6" t="s">
        <v>736</v>
      </c>
      <c r="B676">
        <v>10714.817700000001</v>
      </c>
      <c r="C676" t="b">
        <f t="shared" si="10"/>
        <v>1</v>
      </c>
    </row>
    <row r="677" spans="1:3" x14ac:dyDescent="0.25">
      <c r="A677" s="6" t="s">
        <v>737</v>
      </c>
      <c r="B677">
        <v>13891.7708</v>
      </c>
      <c r="C677" t="b">
        <f t="shared" si="10"/>
        <v>1</v>
      </c>
    </row>
    <row r="678" spans="1:3" x14ac:dyDescent="0.25">
      <c r="A678" s="6" t="s">
        <v>738</v>
      </c>
      <c r="B678">
        <v>6893.3106000000007</v>
      </c>
      <c r="C678" t="b">
        <f t="shared" si="10"/>
        <v>0</v>
      </c>
    </row>
    <row r="679" spans="1:3" x14ac:dyDescent="0.25">
      <c r="A679" s="6" t="s">
        <v>739</v>
      </c>
      <c r="B679">
        <v>4813.4856</v>
      </c>
      <c r="C679" t="b">
        <f t="shared" si="10"/>
        <v>0</v>
      </c>
    </row>
    <row r="680" spans="1:3" x14ac:dyDescent="0.25">
      <c r="A680" s="6" t="s">
        <v>740</v>
      </c>
      <c r="B680">
        <v>2286.3678</v>
      </c>
      <c r="C680" t="b">
        <f t="shared" si="10"/>
        <v>0</v>
      </c>
    </row>
    <row r="681" spans="1:3" x14ac:dyDescent="0.25">
      <c r="A681" s="6" t="s">
        <v>741</v>
      </c>
      <c r="B681">
        <v>4559.9619999999995</v>
      </c>
      <c r="C681" t="b">
        <f t="shared" si="10"/>
        <v>0</v>
      </c>
    </row>
    <row r="682" spans="1:3" x14ac:dyDescent="0.25">
      <c r="A682" s="6" t="s">
        <v>742</v>
      </c>
      <c r="B682">
        <v>10635.947999999999</v>
      </c>
      <c r="C682" t="b">
        <f t="shared" si="10"/>
        <v>1</v>
      </c>
    </row>
    <row r="683" spans="1:3" x14ac:dyDescent="0.25">
      <c r="A683" s="6" t="s">
        <v>743</v>
      </c>
      <c r="B683">
        <v>14620.531200000001</v>
      </c>
      <c r="C683" t="b">
        <f t="shared" si="10"/>
        <v>1</v>
      </c>
    </row>
    <row r="684" spans="1:3" x14ac:dyDescent="0.25">
      <c r="A684" s="6" t="s">
        <v>744</v>
      </c>
      <c r="B684">
        <v>14606.57</v>
      </c>
      <c r="C684" t="b">
        <f t="shared" si="10"/>
        <v>1</v>
      </c>
    </row>
    <row r="685" spans="1:3" x14ac:dyDescent="0.25">
      <c r="A685" s="6" t="s">
        <v>745</v>
      </c>
      <c r="B685">
        <v>4815.0102000000006</v>
      </c>
      <c r="C685" t="b">
        <f t="shared" si="10"/>
        <v>0</v>
      </c>
    </row>
    <row r="686" spans="1:3" x14ac:dyDescent="0.25">
      <c r="A686" s="6" t="s">
        <v>746</v>
      </c>
      <c r="B686">
        <v>5896.3740000000007</v>
      </c>
      <c r="C686" t="b">
        <f t="shared" si="10"/>
        <v>0</v>
      </c>
    </row>
    <row r="687" spans="1:3" x14ac:dyDescent="0.25">
      <c r="A687" s="6" t="s">
        <v>747</v>
      </c>
      <c r="B687">
        <v>13650.93</v>
      </c>
      <c r="C687" t="b">
        <f t="shared" si="10"/>
        <v>1</v>
      </c>
    </row>
    <row r="688" spans="1:3" x14ac:dyDescent="0.25">
      <c r="A688" s="6" t="s">
        <v>748</v>
      </c>
      <c r="B688">
        <v>1750.2498000000001</v>
      </c>
      <c r="C688" t="b">
        <f t="shared" si="10"/>
        <v>0</v>
      </c>
    </row>
    <row r="689" spans="1:3" x14ac:dyDescent="0.25">
      <c r="A689" s="6" t="s">
        <v>749</v>
      </c>
      <c r="B689">
        <v>1439.7282</v>
      </c>
      <c r="C689" t="b">
        <f t="shared" si="10"/>
        <v>0</v>
      </c>
    </row>
    <row r="690" spans="1:3" x14ac:dyDescent="0.25">
      <c r="A690" s="6" t="s">
        <v>750</v>
      </c>
      <c r="B690">
        <v>12941.582399999999</v>
      </c>
      <c r="C690" t="b">
        <f t="shared" si="10"/>
        <v>1</v>
      </c>
    </row>
    <row r="691" spans="1:3" x14ac:dyDescent="0.25">
      <c r="A691" s="6" t="s">
        <v>751</v>
      </c>
      <c r="B691">
        <v>17975.412</v>
      </c>
      <c r="C691" t="b">
        <f t="shared" si="10"/>
        <v>1</v>
      </c>
    </row>
    <row r="692" spans="1:3" x14ac:dyDescent="0.25">
      <c r="A692" s="6" t="s">
        <v>752</v>
      </c>
      <c r="B692">
        <v>2379.7487999999998</v>
      </c>
      <c r="C692" t="b">
        <f t="shared" si="10"/>
        <v>0</v>
      </c>
    </row>
    <row r="693" spans="1:3" x14ac:dyDescent="0.25">
      <c r="A693" s="6" t="s">
        <v>753</v>
      </c>
      <c r="B693">
        <v>1383.5835999999999</v>
      </c>
      <c r="C693" t="b">
        <f t="shared" si="10"/>
        <v>0</v>
      </c>
    </row>
    <row r="694" spans="1:3" x14ac:dyDescent="0.25">
      <c r="A694" s="6" t="s">
        <v>754</v>
      </c>
      <c r="B694">
        <v>24951.100000000002</v>
      </c>
      <c r="C694" t="b">
        <f t="shared" si="10"/>
        <v>1</v>
      </c>
    </row>
    <row r="695" spans="1:3" x14ac:dyDescent="0.25">
      <c r="A695" s="6" t="s">
        <v>755</v>
      </c>
      <c r="B695">
        <v>1119.7350000000001</v>
      </c>
      <c r="C695" t="b">
        <f t="shared" si="10"/>
        <v>0</v>
      </c>
    </row>
    <row r="696" spans="1:3" x14ac:dyDescent="0.25">
      <c r="A696" s="6" t="s">
        <v>756</v>
      </c>
      <c r="B696">
        <v>14012.6448</v>
      </c>
      <c r="C696" t="b">
        <f t="shared" si="10"/>
        <v>1</v>
      </c>
    </row>
    <row r="697" spans="1:3" x14ac:dyDescent="0.25">
      <c r="A697" s="6" t="s">
        <v>757</v>
      </c>
      <c r="B697">
        <v>10670.2875</v>
      </c>
      <c r="C697" t="b">
        <f t="shared" si="10"/>
        <v>1</v>
      </c>
    </row>
    <row r="698" spans="1:3" x14ac:dyDescent="0.25">
      <c r="A698" s="6" t="s">
        <v>758</v>
      </c>
      <c r="B698">
        <v>2363.9095000000002</v>
      </c>
      <c r="C698" t="b">
        <f t="shared" si="10"/>
        <v>0</v>
      </c>
    </row>
    <row r="699" spans="1:3" x14ac:dyDescent="0.25">
      <c r="A699" s="6" t="s">
        <v>759</v>
      </c>
      <c r="B699">
        <v>3606.5880000000002</v>
      </c>
      <c r="C699" t="b">
        <f t="shared" si="10"/>
        <v>0</v>
      </c>
    </row>
    <row r="700" spans="1:3" x14ac:dyDescent="0.25">
      <c r="A700" s="6" t="s">
        <v>760</v>
      </c>
      <c r="B700">
        <v>7965.6885000000011</v>
      </c>
      <c r="C700" t="b">
        <f t="shared" si="10"/>
        <v>0</v>
      </c>
    </row>
    <row r="701" spans="1:3" x14ac:dyDescent="0.25">
      <c r="A701" s="6" t="s">
        <v>761</v>
      </c>
      <c r="B701">
        <v>1929.8404</v>
      </c>
      <c r="C701" t="b">
        <f t="shared" si="10"/>
        <v>0</v>
      </c>
    </row>
    <row r="702" spans="1:3" x14ac:dyDescent="0.25">
      <c r="A702" s="6" t="s">
        <v>762</v>
      </c>
      <c r="B702">
        <v>11472.9216</v>
      </c>
      <c r="C702" t="b">
        <f t="shared" si="10"/>
        <v>1</v>
      </c>
    </row>
    <row r="703" spans="1:3" x14ac:dyDescent="0.25">
      <c r="A703" s="6" t="s">
        <v>763</v>
      </c>
      <c r="B703">
        <v>3999.8815999999997</v>
      </c>
      <c r="C703" t="b">
        <f t="shared" si="10"/>
        <v>0</v>
      </c>
    </row>
    <row r="704" spans="1:3" x14ac:dyDescent="0.25">
      <c r="A704" s="6" t="s">
        <v>764</v>
      </c>
      <c r="B704">
        <v>1635.963</v>
      </c>
      <c r="C704" t="b">
        <f t="shared" si="10"/>
        <v>0</v>
      </c>
    </row>
    <row r="705" spans="1:3" x14ac:dyDescent="0.25">
      <c r="A705" s="6" t="s">
        <v>765</v>
      </c>
      <c r="B705">
        <v>3965.5308</v>
      </c>
      <c r="C705" t="b">
        <f t="shared" si="10"/>
        <v>0</v>
      </c>
    </row>
    <row r="706" spans="1:3" x14ac:dyDescent="0.25">
      <c r="A706" s="6" t="s">
        <v>766</v>
      </c>
      <c r="B706">
        <v>1754.4966000000002</v>
      </c>
      <c r="C706" t="b">
        <f t="shared" si="10"/>
        <v>0</v>
      </c>
    </row>
    <row r="707" spans="1:3" x14ac:dyDescent="0.25">
      <c r="A707" s="6" t="s">
        <v>767</v>
      </c>
      <c r="B707">
        <v>724.92</v>
      </c>
      <c r="C707" t="b">
        <f t="shared" si="10"/>
        <v>0</v>
      </c>
    </row>
    <row r="708" spans="1:3" x14ac:dyDescent="0.25">
      <c r="A708" s="6" t="s">
        <v>768</v>
      </c>
      <c r="B708">
        <v>5831.6192000000001</v>
      </c>
      <c r="C708" t="b">
        <f t="shared" ref="C708:C771" si="11">B708:B2208&gt;10000</f>
        <v>0</v>
      </c>
    </row>
    <row r="709" spans="1:3" x14ac:dyDescent="0.25">
      <c r="A709" s="6" t="s">
        <v>769</v>
      </c>
      <c r="B709">
        <v>1447.9139999999998</v>
      </c>
      <c r="C709" t="b">
        <f t="shared" si="11"/>
        <v>0</v>
      </c>
    </row>
    <row r="710" spans="1:3" x14ac:dyDescent="0.25">
      <c r="A710" s="6" t="s">
        <v>770</v>
      </c>
      <c r="B710">
        <v>4763.2079999999996</v>
      </c>
      <c r="C710" t="b">
        <f t="shared" si="11"/>
        <v>0</v>
      </c>
    </row>
    <row r="711" spans="1:3" x14ac:dyDescent="0.25">
      <c r="A711" s="6" t="s">
        <v>771</v>
      </c>
      <c r="B711">
        <v>16976.784</v>
      </c>
      <c r="C711" t="b">
        <f t="shared" si="11"/>
        <v>1</v>
      </c>
    </row>
    <row r="712" spans="1:3" x14ac:dyDescent="0.25">
      <c r="A712" s="6" t="s">
        <v>772</v>
      </c>
      <c r="B712">
        <v>2614.9882000000002</v>
      </c>
      <c r="C712" t="b">
        <f t="shared" si="11"/>
        <v>0</v>
      </c>
    </row>
    <row r="713" spans="1:3" x14ac:dyDescent="0.25">
      <c r="A713" s="6" t="s">
        <v>773</v>
      </c>
      <c r="B713">
        <v>8578.6432000000004</v>
      </c>
      <c r="C713" t="b">
        <f t="shared" si="11"/>
        <v>0</v>
      </c>
    </row>
    <row r="714" spans="1:3" x14ac:dyDescent="0.25">
      <c r="A714" s="6" t="s">
        <v>774</v>
      </c>
      <c r="B714">
        <v>1603.68</v>
      </c>
      <c r="C714" t="b">
        <f t="shared" si="11"/>
        <v>0</v>
      </c>
    </row>
    <row r="715" spans="1:3" x14ac:dyDescent="0.25">
      <c r="A715" s="6" t="s">
        <v>775</v>
      </c>
      <c r="B715">
        <v>2871.375</v>
      </c>
      <c r="C715" t="b">
        <f t="shared" si="11"/>
        <v>0</v>
      </c>
    </row>
    <row r="716" spans="1:3" x14ac:dyDescent="0.25">
      <c r="A716" s="6" t="s">
        <v>776</v>
      </c>
      <c r="B716">
        <v>9835.235999999999</v>
      </c>
      <c r="C716" t="b">
        <f t="shared" si="11"/>
        <v>0</v>
      </c>
    </row>
    <row r="717" spans="1:3" x14ac:dyDescent="0.25">
      <c r="A717" s="6" t="s">
        <v>777</v>
      </c>
      <c r="B717">
        <v>2783.7660000000001</v>
      </c>
      <c r="C717" t="b">
        <f t="shared" si="11"/>
        <v>0</v>
      </c>
    </row>
    <row r="718" spans="1:3" x14ac:dyDescent="0.25">
      <c r="A718" s="6" t="s">
        <v>778</v>
      </c>
      <c r="B718">
        <v>1652.7</v>
      </c>
      <c r="C718" t="b">
        <f t="shared" si="11"/>
        <v>0</v>
      </c>
    </row>
    <row r="719" spans="1:3" x14ac:dyDescent="0.25">
      <c r="A719" s="6" t="s">
        <v>779</v>
      </c>
      <c r="B719">
        <v>3032.2781999999997</v>
      </c>
      <c r="C719" t="b">
        <f t="shared" si="11"/>
        <v>0</v>
      </c>
    </row>
    <row r="720" spans="1:3" x14ac:dyDescent="0.25">
      <c r="A720" s="6" t="s">
        <v>780</v>
      </c>
      <c r="B720">
        <v>6679.4520000000002</v>
      </c>
      <c r="C720" t="b">
        <f t="shared" si="11"/>
        <v>0</v>
      </c>
    </row>
    <row r="721" spans="1:3" x14ac:dyDescent="0.25">
      <c r="A721" s="6" t="s">
        <v>781</v>
      </c>
      <c r="B721">
        <v>14943.766000000001</v>
      </c>
      <c r="C721" t="b">
        <f t="shared" si="11"/>
        <v>1</v>
      </c>
    </row>
    <row r="722" spans="1:3" x14ac:dyDescent="0.25">
      <c r="A722" s="6" t="s">
        <v>782</v>
      </c>
      <c r="B722">
        <v>8675.1</v>
      </c>
      <c r="C722" t="b">
        <f t="shared" si="11"/>
        <v>0</v>
      </c>
    </row>
    <row r="723" spans="1:3" x14ac:dyDescent="0.25">
      <c r="A723" s="6" t="s">
        <v>783</v>
      </c>
      <c r="B723">
        <v>15717.952800000003</v>
      </c>
      <c r="C723" t="b">
        <f t="shared" si="11"/>
        <v>1</v>
      </c>
    </row>
    <row r="724" spans="1:3" x14ac:dyDescent="0.25">
      <c r="A724" s="6" t="s">
        <v>784</v>
      </c>
      <c r="B724">
        <v>1150.8536000000001</v>
      </c>
      <c r="C724" t="b">
        <f t="shared" si="11"/>
        <v>0</v>
      </c>
    </row>
    <row r="725" spans="1:3" x14ac:dyDescent="0.25">
      <c r="A725" s="6" t="s">
        <v>785</v>
      </c>
      <c r="B725">
        <v>7251.6060000000007</v>
      </c>
      <c r="C725" t="b">
        <f t="shared" si="11"/>
        <v>0</v>
      </c>
    </row>
    <row r="726" spans="1:3" x14ac:dyDescent="0.25">
      <c r="A726" s="6" t="s">
        <v>786</v>
      </c>
      <c r="B726">
        <v>3146.2419</v>
      </c>
      <c r="C726" t="b">
        <f t="shared" si="11"/>
        <v>0</v>
      </c>
    </row>
    <row r="727" spans="1:3" x14ac:dyDescent="0.25">
      <c r="A727" s="6" t="s">
        <v>787</v>
      </c>
      <c r="B727">
        <v>2801.2824000000001</v>
      </c>
      <c r="C727" t="b">
        <f t="shared" si="11"/>
        <v>0</v>
      </c>
    </row>
    <row r="728" spans="1:3" x14ac:dyDescent="0.25">
      <c r="A728" s="6" t="s">
        <v>788</v>
      </c>
      <c r="B728">
        <v>17959.558000000001</v>
      </c>
      <c r="C728" t="b">
        <f t="shared" si="11"/>
        <v>1</v>
      </c>
    </row>
    <row r="729" spans="1:3" x14ac:dyDescent="0.25">
      <c r="A729" s="6" t="s">
        <v>789</v>
      </c>
      <c r="B729">
        <v>7474.5552000000007</v>
      </c>
      <c r="C729" t="b">
        <f t="shared" si="11"/>
        <v>0</v>
      </c>
    </row>
    <row r="730" spans="1:3" x14ac:dyDescent="0.25">
      <c r="A730" s="6" t="s">
        <v>790</v>
      </c>
      <c r="B730">
        <v>7129.9820000000009</v>
      </c>
      <c r="C730" t="b">
        <f t="shared" si="11"/>
        <v>0</v>
      </c>
    </row>
    <row r="731" spans="1:3" x14ac:dyDescent="0.25">
      <c r="A731" s="6" t="s">
        <v>791</v>
      </c>
      <c r="B731">
        <v>7416.6819999999998</v>
      </c>
      <c r="C731" t="b">
        <f t="shared" si="11"/>
        <v>0</v>
      </c>
    </row>
    <row r="732" spans="1:3" x14ac:dyDescent="0.25">
      <c r="A732" s="6" t="s">
        <v>792</v>
      </c>
      <c r="B732">
        <v>19151.990399999999</v>
      </c>
      <c r="C732" t="b">
        <f t="shared" si="11"/>
        <v>1</v>
      </c>
    </row>
    <row r="733" spans="1:3" x14ac:dyDescent="0.25">
      <c r="A733" s="6" t="s">
        <v>793</v>
      </c>
      <c r="B733">
        <v>1976.9766</v>
      </c>
      <c r="C733" t="b">
        <f t="shared" si="11"/>
        <v>0</v>
      </c>
    </row>
    <row r="734" spans="1:3" x14ac:dyDescent="0.25">
      <c r="A734" s="6" t="s">
        <v>794</v>
      </c>
      <c r="B734">
        <v>13919.213</v>
      </c>
      <c r="C734" t="b">
        <f t="shared" si="11"/>
        <v>1</v>
      </c>
    </row>
    <row r="735" spans="1:3" x14ac:dyDescent="0.25">
      <c r="A735" s="6" t="s">
        <v>795</v>
      </c>
      <c r="B735">
        <v>5667.5232000000005</v>
      </c>
      <c r="C735" t="b">
        <f t="shared" si="11"/>
        <v>0</v>
      </c>
    </row>
    <row r="736" spans="1:3" x14ac:dyDescent="0.25">
      <c r="A736" s="6" t="s">
        <v>796</v>
      </c>
      <c r="B736">
        <v>9224.360999999999</v>
      </c>
      <c r="C736" t="b">
        <f t="shared" si="11"/>
        <v>0</v>
      </c>
    </row>
    <row r="737" spans="1:3" x14ac:dyDescent="0.25">
      <c r="A737" s="6" t="s">
        <v>797</v>
      </c>
      <c r="B737">
        <v>13267.476000000001</v>
      </c>
      <c r="C737" t="b">
        <f t="shared" si="11"/>
        <v>1</v>
      </c>
    </row>
    <row r="738" spans="1:3" x14ac:dyDescent="0.25">
      <c r="A738" s="6" t="s">
        <v>798</v>
      </c>
      <c r="B738">
        <v>3117.5898999999999</v>
      </c>
      <c r="C738" t="b">
        <f t="shared" si="11"/>
        <v>0</v>
      </c>
    </row>
    <row r="739" spans="1:3" x14ac:dyDescent="0.25">
      <c r="A739" s="6" t="s">
        <v>799</v>
      </c>
      <c r="B739">
        <v>1777.2021</v>
      </c>
      <c r="C739" t="b">
        <f t="shared" si="11"/>
        <v>0</v>
      </c>
    </row>
    <row r="740" spans="1:3" x14ac:dyDescent="0.25">
      <c r="A740" s="6" t="s">
        <v>800</v>
      </c>
      <c r="B740">
        <v>3817.8240000000001</v>
      </c>
      <c r="C740" t="b">
        <f t="shared" si="11"/>
        <v>0</v>
      </c>
    </row>
    <row r="741" spans="1:3" x14ac:dyDescent="0.25">
      <c r="A741" s="6" t="s">
        <v>801</v>
      </c>
      <c r="B741">
        <v>379.15679999999998</v>
      </c>
      <c r="C741" t="b">
        <f t="shared" si="11"/>
        <v>0</v>
      </c>
    </row>
    <row r="742" spans="1:3" x14ac:dyDescent="0.25">
      <c r="A742" s="6" t="s">
        <v>802</v>
      </c>
      <c r="B742">
        <v>7965.8408000000009</v>
      </c>
      <c r="C742" t="b">
        <f t="shared" si="11"/>
        <v>0</v>
      </c>
    </row>
    <row r="743" spans="1:3" x14ac:dyDescent="0.25">
      <c r="A743" s="6" t="s">
        <v>803</v>
      </c>
      <c r="B743">
        <v>1354.8528000000001</v>
      </c>
      <c r="C743" t="b">
        <f t="shared" si="11"/>
        <v>0</v>
      </c>
    </row>
    <row r="744" spans="1:3" x14ac:dyDescent="0.25">
      <c r="A744" s="6" t="s">
        <v>804</v>
      </c>
      <c r="B744">
        <v>12452.0592</v>
      </c>
      <c r="C744" t="b">
        <f t="shared" si="11"/>
        <v>1</v>
      </c>
    </row>
    <row r="745" spans="1:3" x14ac:dyDescent="0.25">
      <c r="A745" s="6" t="s">
        <v>805</v>
      </c>
      <c r="B745">
        <v>11157.709499999999</v>
      </c>
      <c r="C745" t="b">
        <f t="shared" si="11"/>
        <v>1</v>
      </c>
    </row>
    <row r="746" spans="1:3" x14ac:dyDescent="0.25">
      <c r="A746" s="6" t="s">
        <v>806</v>
      </c>
      <c r="B746">
        <v>1374.954</v>
      </c>
      <c r="C746" t="b">
        <f t="shared" si="11"/>
        <v>0</v>
      </c>
    </row>
    <row r="747" spans="1:3" x14ac:dyDescent="0.25">
      <c r="A747" s="6" t="s">
        <v>807</v>
      </c>
      <c r="B747">
        <v>17121.733199999999</v>
      </c>
      <c r="C747" t="b">
        <f t="shared" si="11"/>
        <v>1</v>
      </c>
    </row>
    <row r="748" spans="1:3" x14ac:dyDescent="0.25">
      <c r="A748" s="6" t="s">
        <v>808</v>
      </c>
      <c r="B748">
        <v>4214.817</v>
      </c>
      <c r="C748" t="b">
        <f t="shared" si="11"/>
        <v>0</v>
      </c>
    </row>
    <row r="749" spans="1:3" x14ac:dyDescent="0.25">
      <c r="A749" s="6" t="s">
        <v>809</v>
      </c>
      <c r="B749">
        <v>590.79359999999997</v>
      </c>
      <c r="C749" t="b">
        <f t="shared" si="11"/>
        <v>0</v>
      </c>
    </row>
    <row r="750" spans="1:3" x14ac:dyDescent="0.25">
      <c r="A750" s="6" t="s">
        <v>810</v>
      </c>
      <c r="B750">
        <v>16828.82</v>
      </c>
      <c r="C750" t="b">
        <f t="shared" si="11"/>
        <v>1</v>
      </c>
    </row>
    <row r="751" spans="1:3" x14ac:dyDescent="0.25">
      <c r="A751" s="6" t="s">
        <v>811</v>
      </c>
      <c r="B751">
        <v>17676.882000000001</v>
      </c>
      <c r="C751" t="b">
        <f t="shared" si="11"/>
        <v>1</v>
      </c>
    </row>
    <row r="752" spans="1:3" x14ac:dyDescent="0.25">
      <c r="A752" s="6" t="s">
        <v>812</v>
      </c>
      <c r="B752">
        <v>9154.6</v>
      </c>
      <c r="C752" t="b">
        <f t="shared" si="11"/>
        <v>0</v>
      </c>
    </row>
    <row r="753" spans="1:3" x14ac:dyDescent="0.25">
      <c r="A753" s="6" t="s">
        <v>813</v>
      </c>
      <c r="B753">
        <v>1717.4639999999999</v>
      </c>
      <c r="C753" t="b">
        <f t="shared" si="11"/>
        <v>0</v>
      </c>
    </row>
    <row r="754" spans="1:3" x14ac:dyDescent="0.25">
      <c r="A754" s="6" t="s">
        <v>814</v>
      </c>
      <c r="B754">
        <v>975.29599999999994</v>
      </c>
      <c r="C754" t="b">
        <f t="shared" si="11"/>
        <v>0</v>
      </c>
    </row>
    <row r="755" spans="1:3" x14ac:dyDescent="0.25">
      <c r="A755" s="6" t="s">
        <v>815</v>
      </c>
      <c r="B755">
        <v>5516.8439999999991</v>
      </c>
      <c r="C755" t="b">
        <f t="shared" si="11"/>
        <v>0</v>
      </c>
    </row>
    <row r="756" spans="1:3" x14ac:dyDescent="0.25">
      <c r="A756" s="6" t="s">
        <v>816</v>
      </c>
      <c r="B756">
        <v>13151.86</v>
      </c>
      <c r="C756" t="b">
        <f t="shared" si="11"/>
        <v>1</v>
      </c>
    </row>
    <row r="757" spans="1:3" x14ac:dyDescent="0.25">
      <c r="A757" s="6" t="s">
        <v>817</v>
      </c>
      <c r="B757">
        <v>22040.164000000001</v>
      </c>
      <c r="C757" t="b">
        <f t="shared" si="11"/>
        <v>1</v>
      </c>
    </row>
    <row r="758" spans="1:3" x14ac:dyDescent="0.25">
      <c r="A758" s="6" t="s">
        <v>818</v>
      </c>
      <c r="B758">
        <v>4000.134</v>
      </c>
      <c r="C758" t="b">
        <f t="shared" si="11"/>
        <v>0</v>
      </c>
    </row>
    <row r="759" spans="1:3" x14ac:dyDescent="0.25">
      <c r="A759" s="6" t="s">
        <v>819</v>
      </c>
      <c r="B759">
        <v>3314.2200000000003</v>
      </c>
      <c r="C759" t="b">
        <f t="shared" si="11"/>
        <v>0</v>
      </c>
    </row>
    <row r="760" spans="1:3" x14ac:dyDescent="0.25">
      <c r="A760" s="6" t="s">
        <v>820</v>
      </c>
      <c r="B760">
        <v>12354.16</v>
      </c>
      <c r="C760" t="b">
        <f t="shared" si="11"/>
        <v>1</v>
      </c>
    </row>
    <row r="761" spans="1:3" x14ac:dyDescent="0.25">
      <c r="A761" s="6" t="s">
        <v>821</v>
      </c>
      <c r="B761">
        <v>472.65120000000002</v>
      </c>
      <c r="C761" t="b">
        <f t="shared" si="11"/>
        <v>0</v>
      </c>
    </row>
    <row r="762" spans="1:3" x14ac:dyDescent="0.25">
      <c r="A762" s="6" t="s">
        <v>822</v>
      </c>
      <c r="B762">
        <v>739.99200000000008</v>
      </c>
      <c r="C762" t="b">
        <f t="shared" si="11"/>
        <v>0</v>
      </c>
    </row>
    <row r="763" spans="1:3" x14ac:dyDescent="0.25">
      <c r="A763" s="6" t="s">
        <v>823</v>
      </c>
      <c r="B763">
        <v>3554.2919999999999</v>
      </c>
      <c r="C763" t="b">
        <f t="shared" si="11"/>
        <v>0</v>
      </c>
    </row>
    <row r="764" spans="1:3" x14ac:dyDescent="0.25">
      <c r="A764" s="6" t="s">
        <v>824</v>
      </c>
      <c r="B764">
        <v>7243.7488000000003</v>
      </c>
      <c r="C764" t="b">
        <f t="shared" si="11"/>
        <v>0</v>
      </c>
    </row>
    <row r="765" spans="1:3" x14ac:dyDescent="0.25">
      <c r="A765" s="6" t="s">
        <v>825</v>
      </c>
      <c r="B765">
        <v>9851.8191999999999</v>
      </c>
      <c r="C765" t="b">
        <f t="shared" si="11"/>
        <v>0</v>
      </c>
    </row>
    <row r="766" spans="1:3" x14ac:dyDescent="0.25">
      <c r="A766" s="6" t="s">
        <v>826</v>
      </c>
      <c r="B766">
        <v>6062.7204000000002</v>
      </c>
      <c r="C766" t="b">
        <f t="shared" si="11"/>
        <v>0</v>
      </c>
    </row>
    <row r="767" spans="1:3" x14ac:dyDescent="0.25">
      <c r="A767" s="6" t="s">
        <v>827</v>
      </c>
      <c r="B767">
        <v>2714.4935999999998</v>
      </c>
      <c r="C767" t="b">
        <f t="shared" si="11"/>
        <v>0</v>
      </c>
    </row>
    <row r="768" spans="1:3" x14ac:dyDescent="0.25">
      <c r="A768" s="6" t="s">
        <v>828</v>
      </c>
      <c r="B768">
        <v>4089.8340000000003</v>
      </c>
      <c r="C768" t="b">
        <f t="shared" si="11"/>
        <v>0</v>
      </c>
    </row>
    <row r="769" spans="1:3" x14ac:dyDescent="0.25">
      <c r="A769" s="6" t="s">
        <v>829</v>
      </c>
      <c r="B769">
        <v>4615.3744000000006</v>
      </c>
      <c r="C769" t="b">
        <f t="shared" si="11"/>
        <v>0</v>
      </c>
    </row>
    <row r="770" spans="1:3" x14ac:dyDescent="0.25">
      <c r="A770" s="6" t="s">
        <v>830</v>
      </c>
      <c r="B770">
        <v>2721.2206000000001</v>
      </c>
      <c r="C770" t="b">
        <f t="shared" si="11"/>
        <v>0</v>
      </c>
    </row>
    <row r="771" spans="1:3" x14ac:dyDescent="0.25">
      <c r="A771" s="6" t="s">
        <v>831</v>
      </c>
      <c r="B771">
        <v>1252.798</v>
      </c>
      <c r="C771" t="b">
        <f t="shared" si="11"/>
        <v>0</v>
      </c>
    </row>
    <row r="772" spans="1:3" x14ac:dyDescent="0.25">
      <c r="A772" s="6" t="s">
        <v>832</v>
      </c>
      <c r="B772">
        <v>2812.3020000000001</v>
      </c>
      <c r="C772" t="b">
        <f t="shared" ref="C772:C835" si="12">B772:B2272&gt;10000</f>
        <v>0</v>
      </c>
    </row>
    <row r="773" spans="1:3" x14ac:dyDescent="0.25">
      <c r="A773" s="6" t="s">
        <v>833</v>
      </c>
      <c r="B773">
        <v>8190.8798999999999</v>
      </c>
      <c r="C773" t="b">
        <f t="shared" si="12"/>
        <v>0</v>
      </c>
    </row>
    <row r="774" spans="1:3" x14ac:dyDescent="0.25">
      <c r="A774" s="6" t="s">
        <v>834</v>
      </c>
      <c r="B774">
        <v>15279.472499999998</v>
      </c>
      <c r="C774" t="b">
        <f t="shared" si="12"/>
        <v>1</v>
      </c>
    </row>
    <row r="775" spans="1:3" x14ac:dyDescent="0.25">
      <c r="A775" s="6" t="s">
        <v>835</v>
      </c>
      <c r="B775">
        <v>10709.701999999999</v>
      </c>
      <c r="C775" t="b">
        <f t="shared" si="12"/>
        <v>1</v>
      </c>
    </row>
    <row r="776" spans="1:3" x14ac:dyDescent="0.25">
      <c r="A776" s="6" t="s">
        <v>836</v>
      </c>
      <c r="B776">
        <v>17972.239500000003</v>
      </c>
      <c r="C776" t="b">
        <f t="shared" si="12"/>
        <v>1</v>
      </c>
    </row>
    <row r="777" spans="1:3" x14ac:dyDescent="0.25">
      <c r="A777" s="6" t="s">
        <v>837</v>
      </c>
      <c r="B777">
        <v>15948.575999999997</v>
      </c>
      <c r="C777" t="b">
        <f t="shared" si="12"/>
        <v>1</v>
      </c>
    </row>
    <row r="778" spans="1:3" x14ac:dyDescent="0.25">
      <c r="A778" s="6" t="s">
        <v>838</v>
      </c>
      <c r="B778">
        <v>5598.3666000000003</v>
      </c>
      <c r="C778" t="b">
        <f t="shared" si="12"/>
        <v>0</v>
      </c>
    </row>
    <row r="779" spans="1:3" x14ac:dyDescent="0.25">
      <c r="A779" s="6" t="s">
        <v>839</v>
      </c>
      <c r="B779">
        <v>2390.1038999999996</v>
      </c>
      <c r="C779" t="b">
        <f t="shared" si="12"/>
        <v>0</v>
      </c>
    </row>
    <row r="780" spans="1:3" x14ac:dyDescent="0.25">
      <c r="A780" s="6" t="s">
        <v>840</v>
      </c>
      <c r="B780">
        <v>2084.7516000000001</v>
      </c>
      <c r="C780" t="b">
        <f t="shared" si="12"/>
        <v>0</v>
      </c>
    </row>
    <row r="781" spans="1:3" x14ac:dyDescent="0.25">
      <c r="A781" s="6" t="s">
        <v>841</v>
      </c>
      <c r="B781">
        <v>719.03189999999995</v>
      </c>
      <c r="C781" t="b">
        <f t="shared" si="12"/>
        <v>0</v>
      </c>
    </row>
    <row r="782" spans="1:3" x14ac:dyDescent="0.25">
      <c r="A782" s="6" t="s">
        <v>842</v>
      </c>
      <c r="B782">
        <v>2834.9709999999995</v>
      </c>
      <c r="C782" t="b">
        <f t="shared" si="12"/>
        <v>0</v>
      </c>
    </row>
    <row r="783" spans="1:3" x14ac:dyDescent="0.25">
      <c r="A783" s="6" t="s">
        <v>843</v>
      </c>
      <c r="B783">
        <v>6514.3847999999998</v>
      </c>
      <c r="C783" t="b">
        <f t="shared" si="12"/>
        <v>0</v>
      </c>
    </row>
    <row r="784" spans="1:3" x14ac:dyDescent="0.25">
      <c r="A784" s="6" t="s">
        <v>844</v>
      </c>
      <c r="B784">
        <v>3478.4567999999999</v>
      </c>
      <c r="C784" t="b">
        <f t="shared" si="12"/>
        <v>0</v>
      </c>
    </row>
    <row r="785" spans="1:3" x14ac:dyDescent="0.25">
      <c r="A785" s="6" t="s">
        <v>845</v>
      </c>
      <c r="B785">
        <v>4497.8031999999994</v>
      </c>
      <c r="C785" t="b">
        <f t="shared" si="12"/>
        <v>0</v>
      </c>
    </row>
    <row r="786" spans="1:3" x14ac:dyDescent="0.25">
      <c r="A786" s="6" t="s">
        <v>846</v>
      </c>
      <c r="B786">
        <v>7399.2</v>
      </c>
      <c r="C786" t="b">
        <f t="shared" si="12"/>
        <v>0</v>
      </c>
    </row>
    <row r="787" spans="1:3" x14ac:dyDescent="0.25">
      <c r="A787" s="6" t="s">
        <v>847</v>
      </c>
      <c r="B787">
        <v>5862.0160000000005</v>
      </c>
      <c r="C787" t="b">
        <f t="shared" si="12"/>
        <v>0</v>
      </c>
    </row>
    <row r="788" spans="1:3" x14ac:dyDescent="0.25">
      <c r="A788" s="6" t="s">
        <v>848</v>
      </c>
      <c r="B788">
        <v>3052.0126</v>
      </c>
      <c r="C788" t="b">
        <f t="shared" si="12"/>
        <v>0</v>
      </c>
    </row>
    <row r="789" spans="1:3" x14ac:dyDescent="0.25">
      <c r="A789" s="6" t="s">
        <v>849</v>
      </c>
      <c r="B789">
        <v>15597.622499999998</v>
      </c>
      <c r="C789" t="b">
        <f t="shared" si="12"/>
        <v>1</v>
      </c>
    </row>
    <row r="790" spans="1:3" x14ac:dyDescent="0.25">
      <c r="A790" s="6" t="s">
        <v>850</v>
      </c>
      <c r="B790">
        <v>3437.8035000000004</v>
      </c>
      <c r="C790" t="b">
        <f t="shared" si="12"/>
        <v>0</v>
      </c>
    </row>
    <row r="791" spans="1:3" x14ac:dyDescent="0.25">
      <c r="A791" s="6" t="s">
        <v>851</v>
      </c>
      <c r="B791">
        <v>5212.0815999999995</v>
      </c>
      <c r="C791" t="b">
        <f t="shared" si="12"/>
        <v>0</v>
      </c>
    </row>
    <row r="792" spans="1:3" x14ac:dyDescent="0.25">
      <c r="A792" s="6" t="s">
        <v>852</v>
      </c>
      <c r="B792">
        <v>4270.2659999999996</v>
      </c>
      <c r="C792" t="b">
        <f t="shared" si="12"/>
        <v>0</v>
      </c>
    </row>
    <row r="793" spans="1:3" x14ac:dyDescent="0.25">
      <c r="A793" s="6" t="s">
        <v>853</v>
      </c>
      <c r="B793">
        <v>13615.091</v>
      </c>
      <c r="C793" t="b">
        <f t="shared" si="12"/>
        <v>1</v>
      </c>
    </row>
    <row r="794" spans="1:3" x14ac:dyDescent="0.25">
      <c r="A794" s="6" t="s">
        <v>854</v>
      </c>
      <c r="B794">
        <v>2935.4532000000004</v>
      </c>
      <c r="C794" t="b">
        <f t="shared" si="12"/>
        <v>0</v>
      </c>
    </row>
    <row r="795" spans="1:3" x14ac:dyDescent="0.25">
      <c r="A795" s="6" t="s">
        <v>855</v>
      </c>
      <c r="B795">
        <v>4043.2392</v>
      </c>
      <c r="C795" t="b">
        <f t="shared" si="12"/>
        <v>0</v>
      </c>
    </row>
    <row r="796" spans="1:3" x14ac:dyDescent="0.25">
      <c r="A796" s="6" t="s">
        <v>856</v>
      </c>
      <c r="B796">
        <v>1963.3428000000001</v>
      </c>
      <c r="C796" t="b">
        <f t="shared" si="12"/>
        <v>0</v>
      </c>
    </row>
    <row r="797" spans="1:3" x14ac:dyDescent="0.25">
      <c r="A797" s="6" t="s">
        <v>857</v>
      </c>
      <c r="B797">
        <v>11332.628100000002</v>
      </c>
      <c r="C797" t="b">
        <f t="shared" si="12"/>
        <v>1</v>
      </c>
    </row>
    <row r="798" spans="1:3" x14ac:dyDescent="0.25">
      <c r="A798" s="6" t="s">
        <v>858</v>
      </c>
      <c r="B798">
        <v>2619.5720000000001</v>
      </c>
      <c r="C798" t="b">
        <f t="shared" si="12"/>
        <v>0</v>
      </c>
    </row>
    <row r="799" spans="1:3" x14ac:dyDescent="0.25">
      <c r="A799" s="6" t="s">
        <v>859</v>
      </c>
      <c r="B799">
        <v>7678.2864</v>
      </c>
      <c r="C799" t="b">
        <f t="shared" si="12"/>
        <v>0</v>
      </c>
    </row>
    <row r="800" spans="1:3" x14ac:dyDescent="0.25">
      <c r="A800" s="6" t="s">
        <v>860</v>
      </c>
      <c r="B800">
        <v>2583.0499999999997</v>
      </c>
      <c r="C800" t="b">
        <f t="shared" si="12"/>
        <v>0</v>
      </c>
    </row>
    <row r="801" spans="1:3" x14ac:dyDescent="0.25">
      <c r="A801" s="6" t="s">
        <v>861</v>
      </c>
      <c r="B801">
        <v>3833.1589999999997</v>
      </c>
      <c r="C801" t="b">
        <f t="shared" si="12"/>
        <v>0</v>
      </c>
    </row>
    <row r="802" spans="1:3" x14ac:dyDescent="0.25">
      <c r="A802" s="6" t="s">
        <v>862</v>
      </c>
      <c r="B802">
        <v>2655.9708000000001</v>
      </c>
      <c r="C802" t="b">
        <f t="shared" si="12"/>
        <v>0</v>
      </c>
    </row>
    <row r="803" spans="1:3" x14ac:dyDescent="0.25">
      <c r="A803" s="6" t="s">
        <v>863</v>
      </c>
      <c r="B803">
        <v>9601.0987999999998</v>
      </c>
      <c r="C803" t="b">
        <f t="shared" si="12"/>
        <v>0</v>
      </c>
    </row>
    <row r="804" spans="1:3" x14ac:dyDescent="0.25">
      <c r="A804" s="6" t="s">
        <v>864</v>
      </c>
      <c r="B804">
        <v>13637.530799999999</v>
      </c>
      <c r="C804" t="b">
        <f t="shared" si="12"/>
        <v>1</v>
      </c>
    </row>
    <row r="805" spans="1:3" x14ac:dyDescent="0.25">
      <c r="A805" s="6" t="s">
        <v>865</v>
      </c>
      <c r="B805">
        <v>3608.8463999999999</v>
      </c>
      <c r="C805" t="b">
        <f t="shared" si="12"/>
        <v>0</v>
      </c>
    </row>
    <row r="806" spans="1:3" x14ac:dyDescent="0.25">
      <c r="A806" s="6" t="s">
        <v>866</v>
      </c>
      <c r="B806">
        <v>3452.8295999999996</v>
      </c>
      <c r="C806" t="b">
        <f t="shared" si="12"/>
        <v>0</v>
      </c>
    </row>
    <row r="807" spans="1:3" x14ac:dyDescent="0.25">
      <c r="A807" s="6" t="s">
        <v>867</v>
      </c>
      <c r="B807">
        <v>1665.8809999999999</v>
      </c>
      <c r="C807" t="b">
        <f t="shared" si="12"/>
        <v>0</v>
      </c>
    </row>
    <row r="808" spans="1:3" x14ac:dyDescent="0.25">
      <c r="A808" s="6" t="s">
        <v>868</v>
      </c>
      <c r="B808">
        <v>2421.7199999999998</v>
      </c>
      <c r="C808" t="b">
        <f t="shared" si="12"/>
        <v>0</v>
      </c>
    </row>
    <row r="809" spans="1:3" x14ac:dyDescent="0.25">
      <c r="A809" s="6" t="s">
        <v>869</v>
      </c>
      <c r="B809">
        <v>1382.2791</v>
      </c>
      <c r="C809" t="b">
        <f t="shared" si="12"/>
        <v>0</v>
      </c>
    </row>
    <row r="810" spans="1:3" x14ac:dyDescent="0.25">
      <c r="A810" s="6" t="s">
        <v>870</v>
      </c>
      <c r="B810">
        <v>380.68779999999998</v>
      </c>
      <c r="C810" t="b">
        <f t="shared" si="12"/>
        <v>0</v>
      </c>
    </row>
    <row r="811" spans="1:3" x14ac:dyDescent="0.25">
      <c r="A811" s="6" t="s">
        <v>871</v>
      </c>
      <c r="B811">
        <v>1529.1045000000001</v>
      </c>
      <c r="C811" t="b">
        <f t="shared" si="12"/>
        <v>0</v>
      </c>
    </row>
    <row r="812" spans="1:3" x14ac:dyDescent="0.25">
      <c r="A812" s="6" t="s">
        <v>872</v>
      </c>
      <c r="B812">
        <v>2487.71</v>
      </c>
      <c r="C812" t="b">
        <f t="shared" si="12"/>
        <v>0</v>
      </c>
    </row>
    <row r="813" spans="1:3" x14ac:dyDescent="0.25">
      <c r="A813" s="6" t="s">
        <v>873</v>
      </c>
      <c r="B813">
        <v>17918.831999999999</v>
      </c>
      <c r="C813" t="b">
        <f t="shared" si="12"/>
        <v>1</v>
      </c>
    </row>
    <row r="814" spans="1:3" x14ac:dyDescent="0.25">
      <c r="A814" s="6" t="s">
        <v>874</v>
      </c>
      <c r="B814">
        <v>3892.5279</v>
      </c>
      <c r="C814" t="b">
        <f t="shared" si="12"/>
        <v>0</v>
      </c>
    </row>
    <row r="815" spans="1:3" x14ac:dyDescent="0.25">
      <c r="A815" s="6" t="s">
        <v>875</v>
      </c>
      <c r="B815">
        <v>3000.8978999999999</v>
      </c>
      <c r="C815" t="b">
        <f t="shared" si="12"/>
        <v>0</v>
      </c>
    </row>
    <row r="816" spans="1:3" x14ac:dyDescent="0.25">
      <c r="A816" s="6" t="s">
        <v>876</v>
      </c>
      <c r="B816">
        <v>947.72</v>
      </c>
      <c r="C816" t="b">
        <f t="shared" si="12"/>
        <v>0</v>
      </c>
    </row>
    <row r="817" spans="1:3" x14ac:dyDescent="0.25">
      <c r="A817" s="6" t="s">
        <v>877</v>
      </c>
      <c r="B817">
        <v>2887.19</v>
      </c>
      <c r="C817" t="b">
        <f t="shared" si="12"/>
        <v>0</v>
      </c>
    </row>
    <row r="818" spans="1:3" x14ac:dyDescent="0.25">
      <c r="A818" s="6" t="s">
        <v>878</v>
      </c>
      <c r="B818">
        <v>1138.6656</v>
      </c>
      <c r="C818" t="b">
        <f t="shared" si="12"/>
        <v>0</v>
      </c>
    </row>
    <row r="819" spans="1:3" x14ac:dyDescent="0.25">
      <c r="A819" s="6" t="s">
        <v>879</v>
      </c>
      <c r="B819">
        <v>3091.3292999999999</v>
      </c>
      <c r="C819" t="b">
        <f t="shared" si="12"/>
        <v>0</v>
      </c>
    </row>
    <row r="820" spans="1:3" x14ac:dyDescent="0.25">
      <c r="A820" s="6" t="s">
        <v>880</v>
      </c>
      <c r="B820">
        <v>2873.1200000000003</v>
      </c>
      <c r="C820" t="b">
        <f t="shared" si="12"/>
        <v>0</v>
      </c>
    </row>
    <row r="821" spans="1:3" x14ac:dyDescent="0.25">
      <c r="A821" s="6" t="s">
        <v>881</v>
      </c>
      <c r="B821">
        <v>5012.6388000000006</v>
      </c>
      <c r="C821" t="b">
        <f t="shared" si="12"/>
        <v>0</v>
      </c>
    </row>
    <row r="822" spans="1:3" x14ac:dyDescent="0.25">
      <c r="A822" s="6" t="s">
        <v>882</v>
      </c>
      <c r="B822">
        <v>4209.4864000000007</v>
      </c>
      <c r="C822" t="b">
        <f t="shared" si="12"/>
        <v>0</v>
      </c>
    </row>
    <row r="823" spans="1:3" x14ac:dyDescent="0.25">
      <c r="A823" s="6" t="s">
        <v>883</v>
      </c>
      <c r="B823">
        <v>2371.6985</v>
      </c>
      <c r="C823" t="b">
        <f t="shared" si="12"/>
        <v>0</v>
      </c>
    </row>
    <row r="824" spans="1:3" x14ac:dyDescent="0.25">
      <c r="A824" s="6" t="s">
        <v>884</v>
      </c>
      <c r="B824">
        <v>22000.355</v>
      </c>
      <c r="C824" t="b">
        <f t="shared" si="12"/>
        <v>1</v>
      </c>
    </row>
    <row r="825" spans="1:3" x14ac:dyDescent="0.25">
      <c r="A825" s="6" t="s">
        <v>885</v>
      </c>
      <c r="B825">
        <v>5071.2044999999998</v>
      </c>
      <c r="C825" t="b">
        <f t="shared" si="12"/>
        <v>0</v>
      </c>
    </row>
    <row r="826" spans="1:3" x14ac:dyDescent="0.25">
      <c r="A826" s="6" t="s">
        <v>886</v>
      </c>
      <c r="B826">
        <v>12488.845599999999</v>
      </c>
      <c r="C826" t="b">
        <f t="shared" si="12"/>
        <v>1</v>
      </c>
    </row>
    <row r="827" spans="1:3" x14ac:dyDescent="0.25">
      <c r="A827" s="6" t="s">
        <v>887</v>
      </c>
      <c r="B827">
        <v>4746.1462000000001</v>
      </c>
      <c r="C827" t="b">
        <f t="shared" si="12"/>
        <v>0</v>
      </c>
    </row>
    <row r="828" spans="1:3" x14ac:dyDescent="0.25">
      <c r="A828" s="6" t="s">
        <v>888</v>
      </c>
      <c r="B828">
        <v>2496.2496000000001</v>
      </c>
      <c r="C828" t="b">
        <f t="shared" si="12"/>
        <v>0</v>
      </c>
    </row>
    <row r="829" spans="1:3" x14ac:dyDescent="0.25">
      <c r="A829" s="6" t="s">
        <v>889</v>
      </c>
      <c r="B829">
        <v>5908.0320000000002</v>
      </c>
      <c r="C829" t="b">
        <f t="shared" si="12"/>
        <v>0</v>
      </c>
    </row>
    <row r="830" spans="1:3" x14ac:dyDescent="0.25">
      <c r="A830" s="6" t="s">
        <v>890</v>
      </c>
      <c r="B830">
        <v>13882.784400000002</v>
      </c>
      <c r="C830" t="b">
        <f t="shared" si="12"/>
        <v>1</v>
      </c>
    </row>
    <row r="831" spans="1:3" x14ac:dyDescent="0.25">
      <c r="A831" s="6" t="s">
        <v>891</v>
      </c>
      <c r="B831">
        <v>5118.0663999999997</v>
      </c>
      <c r="C831" t="b">
        <f t="shared" si="12"/>
        <v>0</v>
      </c>
    </row>
    <row r="832" spans="1:3" x14ac:dyDescent="0.25">
      <c r="A832" s="6" t="s">
        <v>892</v>
      </c>
      <c r="B832">
        <v>3544.1302000000001</v>
      </c>
      <c r="C832" t="b">
        <f t="shared" si="12"/>
        <v>0</v>
      </c>
    </row>
    <row r="833" spans="1:3" x14ac:dyDescent="0.25">
      <c r="A833" s="6" t="s">
        <v>893</v>
      </c>
      <c r="B833">
        <v>8264.9069999999992</v>
      </c>
      <c r="C833" t="b">
        <f t="shared" si="12"/>
        <v>0</v>
      </c>
    </row>
    <row r="834" spans="1:3" x14ac:dyDescent="0.25">
      <c r="A834" s="6" t="s">
        <v>894</v>
      </c>
      <c r="B834">
        <v>15518.854800000003</v>
      </c>
      <c r="C834" t="b">
        <f t="shared" si="12"/>
        <v>1</v>
      </c>
    </row>
    <row r="835" spans="1:3" x14ac:dyDescent="0.25">
      <c r="A835" s="6" t="s">
        <v>895</v>
      </c>
      <c r="B835">
        <v>2549.3094000000001</v>
      </c>
      <c r="C835" t="b">
        <f t="shared" si="12"/>
        <v>0</v>
      </c>
    </row>
    <row r="836" spans="1:3" x14ac:dyDescent="0.25">
      <c r="A836" s="6" t="s">
        <v>896</v>
      </c>
      <c r="B836">
        <v>2288.2170000000001</v>
      </c>
      <c r="C836" t="b">
        <f t="shared" ref="C836:C899" si="13">B836:B2336&gt;10000</f>
        <v>0</v>
      </c>
    </row>
    <row r="837" spans="1:3" x14ac:dyDescent="0.25">
      <c r="A837" s="6" t="s">
        <v>897</v>
      </c>
      <c r="B837">
        <v>17779.125</v>
      </c>
      <c r="C837" t="b">
        <f t="shared" si="13"/>
        <v>1</v>
      </c>
    </row>
    <row r="838" spans="1:3" x14ac:dyDescent="0.25">
      <c r="A838" s="6" t="s">
        <v>898</v>
      </c>
      <c r="B838">
        <v>11664.1756</v>
      </c>
      <c r="C838" t="b">
        <f t="shared" si="13"/>
        <v>1</v>
      </c>
    </row>
    <row r="839" spans="1:3" x14ac:dyDescent="0.25">
      <c r="A839" s="6" t="s">
        <v>899</v>
      </c>
      <c r="B839">
        <v>14100.56</v>
      </c>
      <c r="C839" t="b">
        <f t="shared" si="13"/>
        <v>1</v>
      </c>
    </row>
    <row r="840" spans="1:3" x14ac:dyDescent="0.25">
      <c r="A840" s="6" t="s">
        <v>900</v>
      </c>
      <c r="B840">
        <v>10632.700799999999</v>
      </c>
      <c r="C840" t="b">
        <f t="shared" si="13"/>
        <v>1</v>
      </c>
    </row>
    <row r="841" spans="1:3" x14ac:dyDescent="0.25">
      <c r="A841" s="6" t="s">
        <v>901</v>
      </c>
      <c r="B841">
        <v>10939.25</v>
      </c>
      <c r="C841" t="b">
        <f t="shared" si="13"/>
        <v>1</v>
      </c>
    </row>
    <row r="842" spans="1:3" x14ac:dyDescent="0.25">
      <c r="A842" s="6" t="s">
        <v>902</v>
      </c>
      <c r="B842">
        <v>2667.2519999999995</v>
      </c>
      <c r="C842" t="b">
        <f t="shared" si="13"/>
        <v>0</v>
      </c>
    </row>
    <row r="843" spans="1:3" x14ac:dyDescent="0.25">
      <c r="A843" s="6" t="s">
        <v>903</v>
      </c>
      <c r="B843">
        <v>5501.848</v>
      </c>
      <c r="C843" t="b">
        <f t="shared" si="13"/>
        <v>0</v>
      </c>
    </row>
    <row r="844" spans="1:3" x14ac:dyDescent="0.25">
      <c r="A844" s="6" t="s">
        <v>904</v>
      </c>
      <c r="B844">
        <v>1688.4612</v>
      </c>
      <c r="C844" t="b">
        <f t="shared" si="13"/>
        <v>0</v>
      </c>
    </row>
    <row r="845" spans="1:3" x14ac:dyDescent="0.25">
      <c r="A845" s="6" t="s">
        <v>905</v>
      </c>
      <c r="B845">
        <v>11993.472000000002</v>
      </c>
      <c r="C845" t="b">
        <f t="shared" si="13"/>
        <v>1</v>
      </c>
    </row>
    <row r="846" spans="1:3" x14ac:dyDescent="0.25">
      <c r="A846" s="6" t="s">
        <v>906</v>
      </c>
      <c r="B846">
        <v>15716.339999999998</v>
      </c>
      <c r="C846" t="b">
        <f t="shared" si="13"/>
        <v>1</v>
      </c>
    </row>
    <row r="847" spans="1:3" x14ac:dyDescent="0.25">
      <c r="A847" s="6" t="s">
        <v>907</v>
      </c>
      <c r="B847">
        <v>13503.009</v>
      </c>
      <c r="C847" t="b">
        <f t="shared" si="13"/>
        <v>1</v>
      </c>
    </row>
    <row r="848" spans="1:3" x14ac:dyDescent="0.25">
      <c r="A848" s="6" t="s">
        <v>908</v>
      </c>
      <c r="B848">
        <v>9649.6169999999984</v>
      </c>
      <c r="C848" t="b">
        <f t="shared" si="13"/>
        <v>0</v>
      </c>
    </row>
    <row r="849" spans="1:3" x14ac:dyDescent="0.25">
      <c r="A849" s="6" t="s">
        <v>909</v>
      </c>
      <c r="B849">
        <v>3439.1027999999997</v>
      </c>
      <c r="C849" t="b">
        <f t="shared" si="13"/>
        <v>0</v>
      </c>
    </row>
    <row r="850" spans="1:3" x14ac:dyDescent="0.25">
      <c r="A850" s="6" t="s">
        <v>910</v>
      </c>
      <c r="B850">
        <v>9401.7150000000001</v>
      </c>
      <c r="C850" t="b">
        <f t="shared" si="13"/>
        <v>0</v>
      </c>
    </row>
    <row r="851" spans="1:3" x14ac:dyDescent="0.25">
      <c r="A851" s="6" t="s">
        <v>911</v>
      </c>
      <c r="B851">
        <v>1421.3824</v>
      </c>
      <c r="C851" t="b">
        <f t="shared" si="13"/>
        <v>0</v>
      </c>
    </row>
    <row r="852" spans="1:3" x14ac:dyDescent="0.25">
      <c r="A852" s="6" t="s">
        <v>912</v>
      </c>
      <c r="B852">
        <v>6015.7735999999995</v>
      </c>
      <c r="C852" t="b">
        <f t="shared" si="13"/>
        <v>0</v>
      </c>
    </row>
    <row r="853" spans="1:3" x14ac:dyDescent="0.25">
      <c r="A853" s="6" t="s">
        <v>913</v>
      </c>
      <c r="B853">
        <v>16383.9625</v>
      </c>
      <c r="C853" t="b">
        <f t="shared" si="13"/>
        <v>1</v>
      </c>
    </row>
    <row r="854" spans="1:3" x14ac:dyDescent="0.25">
      <c r="A854" s="6" t="s">
        <v>914</v>
      </c>
      <c r="B854">
        <v>1480.0065999999999</v>
      </c>
      <c r="C854" t="b">
        <f t="shared" si="13"/>
        <v>0</v>
      </c>
    </row>
    <row r="855" spans="1:3" x14ac:dyDescent="0.25">
      <c r="A855" s="6" t="s">
        <v>915</v>
      </c>
      <c r="B855">
        <v>17070.14</v>
      </c>
      <c r="C855" t="b">
        <f t="shared" si="13"/>
        <v>1</v>
      </c>
    </row>
    <row r="856" spans="1:3" x14ac:dyDescent="0.25">
      <c r="A856" s="6" t="s">
        <v>916</v>
      </c>
      <c r="B856">
        <v>14524.779999999999</v>
      </c>
      <c r="C856" t="b">
        <f t="shared" si="13"/>
        <v>1</v>
      </c>
    </row>
    <row r="857" spans="1:3" x14ac:dyDescent="0.25">
      <c r="A857" s="6" t="s">
        <v>917</v>
      </c>
      <c r="B857">
        <v>6028.9110000000001</v>
      </c>
      <c r="C857" t="b">
        <f t="shared" si="13"/>
        <v>0</v>
      </c>
    </row>
    <row r="858" spans="1:3" x14ac:dyDescent="0.25">
      <c r="A858" s="6" t="s">
        <v>918</v>
      </c>
      <c r="B858">
        <v>4142.0332000000008</v>
      </c>
      <c r="C858" t="b">
        <f t="shared" si="13"/>
        <v>0</v>
      </c>
    </row>
    <row r="859" spans="1:3" x14ac:dyDescent="0.25">
      <c r="A859" s="6" t="s">
        <v>919</v>
      </c>
      <c r="B859">
        <v>3745.0107000000003</v>
      </c>
      <c r="C859" t="b">
        <f t="shared" si="13"/>
        <v>0</v>
      </c>
    </row>
    <row r="860" spans="1:3" x14ac:dyDescent="0.25">
      <c r="A860" s="6" t="s">
        <v>920</v>
      </c>
      <c r="B860">
        <v>10265.099999999999</v>
      </c>
      <c r="C860" t="b">
        <f t="shared" si="13"/>
        <v>1</v>
      </c>
    </row>
    <row r="861" spans="1:3" x14ac:dyDescent="0.25">
      <c r="A861" s="6" t="s">
        <v>921</v>
      </c>
      <c r="B861">
        <v>600.5421</v>
      </c>
      <c r="C861" t="b">
        <f t="shared" si="13"/>
        <v>0</v>
      </c>
    </row>
    <row r="862" spans="1:3" x14ac:dyDescent="0.25">
      <c r="A862" s="6" t="s">
        <v>922</v>
      </c>
      <c r="B862">
        <v>13057.869599999998</v>
      </c>
      <c r="C862" t="b">
        <f t="shared" si="13"/>
        <v>1</v>
      </c>
    </row>
    <row r="863" spans="1:3" x14ac:dyDescent="0.25">
      <c r="A863" s="6" t="s">
        <v>923</v>
      </c>
      <c r="B863">
        <v>2917.68</v>
      </c>
      <c r="C863" t="b">
        <f t="shared" si="13"/>
        <v>0</v>
      </c>
    </row>
    <row r="864" spans="1:3" x14ac:dyDescent="0.25">
      <c r="A864" s="6" t="s">
        <v>924</v>
      </c>
      <c r="B864">
        <v>4118.8224</v>
      </c>
      <c r="C864" t="b">
        <f t="shared" si="13"/>
        <v>0</v>
      </c>
    </row>
    <row r="865" spans="1:3" x14ac:dyDescent="0.25">
      <c r="A865" s="6" t="s">
        <v>925</v>
      </c>
      <c r="B865">
        <v>8280.9763999999996</v>
      </c>
      <c r="C865" t="b">
        <f t="shared" si="13"/>
        <v>0</v>
      </c>
    </row>
    <row r="866" spans="1:3" x14ac:dyDescent="0.25">
      <c r="A866" s="6" t="s">
        <v>926</v>
      </c>
      <c r="B866">
        <v>7371.5344000000005</v>
      </c>
      <c r="C866" t="b">
        <f t="shared" si="13"/>
        <v>0</v>
      </c>
    </row>
    <row r="867" spans="1:3" x14ac:dyDescent="0.25">
      <c r="A867" s="6" t="s">
        <v>927</v>
      </c>
      <c r="B867">
        <v>10165.591</v>
      </c>
      <c r="C867" t="b">
        <f t="shared" si="13"/>
        <v>1</v>
      </c>
    </row>
    <row r="868" spans="1:3" x14ac:dyDescent="0.25">
      <c r="A868" s="6" t="s">
        <v>928</v>
      </c>
      <c r="B868">
        <v>949.73340000000007</v>
      </c>
      <c r="C868" t="b">
        <f t="shared" si="13"/>
        <v>0</v>
      </c>
    </row>
    <row r="869" spans="1:3" x14ac:dyDescent="0.25">
      <c r="A869" s="6" t="s">
        <v>929</v>
      </c>
      <c r="B869">
        <v>1305.9331999999999</v>
      </c>
      <c r="C869" t="b">
        <f t="shared" si="13"/>
        <v>0</v>
      </c>
    </row>
    <row r="870" spans="1:3" x14ac:dyDescent="0.25">
      <c r="A870" s="6" t="s">
        <v>930</v>
      </c>
      <c r="B870">
        <v>224.4402</v>
      </c>
      <c r="C870" t="b">
        <f t="shared" si="13"/>
        <v>0</v>
      </c>
    </row>
    <row r="871" spans="1:3" x14ac:dyDescent="0.25">
      <c r="A871" s="6" t="s">
        <v>931</v>
      </c>
      <c r="B871">
        <v>12688.166699999998</v>
      </c>
      <c r="C871" t="b">
        <f t="shared" si="13"/>
        <v>1</v>
      </c>
    </row>
    <row r="872" spans="1:3" x14ac:dyDescent="0.25">
      <c r="A872" s="6" t="s">
        <v>932</v>
      </c>
      <c r="B872">
        <v>743.75879999999995</v>
      </c>
      <c r="C872" t="b">
        <f t="shared" si="13"/>
        <v>0</v>
      </c>
    </row>
    <row r="873" spans="1:3" x14ac:dyDescent="0.25">
      <c r="A873" s="6" t="s">
        <v>933</v>
      </c>
      <c r="B873">
        <v>10797.843499999999</v>
      </c>
      <c r="C873" t="b">
        <f t="shared" si="13"/>
        <v>1</v>
      </c>
    </row>
    <row r="874" spans="1:3" x14ac:dyDescent="0.25">
      <c r="A874" s="6" t="s">
        <v>934</v>
      </c>
      <c r="B874">
        <v>11921.887499999999</v>
      </c>
      <c r="C874" t="b">
        <f t="shared" si="13"/>
        <v>1</v>
      </c>
    </row>
    <row r="875" spans="1:3" x14ac:dyDescent="0.25">
      <c r="A875" s="6" t="s">
        <v>935</v>
      </c>
      <c r="B875">
        <v>12610.060799999999</v>
      </c>
      <c r="C875" t="b">
        <f t="shared" si="13"/>
        <v>1</v>
      </c>
    </row>
    <row r="876" spans="1:3" x14ac:dyDescent="0.25">
      <c r="A876" s="6" t="s">
        <v>936</v>
      </c>
      <c r="B876">
        <v>12393.377399999999</v>
      </c>
      <c r="C876" t="b">
        <f t="shared" si="13"/>
        <v>1</v>
      </c>
    </row>
    <row r="877" spans="1:3" x14ac:dyDescent="0.25">
      <c r="A877" s="6" t="s">
        <v>937</v>
      </c>
      <c r="B877">
        <v>5948.7327999999998</v>
      </c>
      <c r="C877" t="b">
        <f t="shared" si="13"/>
        <v>0</v>
      </c>
    </row>
    <row r="878" spans="1:3" x14ac:dyDescent="0.25">
      <c r="A878" s="6" t="s">
        <v>938</v>
      </c>
      <c r="B878">
        <v>8836.6550999999999</v>
      </c>
      <c r="C878" t="b">
        <f t="shared" si="13"/>
        <v>0</v>
      </c>
    </row>
    <row r="879" spans="1:3" x14ac:dyDescent="0.25">
      <c r="A879" s="6" t="s">
        <v>939</v>
      </c>
      <c r="B879">
        <v>3793.2819999999997</v>
      </c>
      <c r="C879" t="b">
        <f t="shared" si="13"/>
        <v>0</v>
      </c>
    </row>
    <row r="880" spans="1:3" x14ac:dyDescent="0.25">
      <c r="A880" s="6" t="s">
        <v>940</v>
      </c>
      <c r="B880">
        <v>18663.935000000001</v>
      </c>
      <c r="C880" t="b">
        <f t="shared" si="13"/>
        <v>1</v>
      </c>
    </row>
    <row r="881" spans="1:3" x14ac:dyDescent="0.25">
      <c r="A881" s="6" t="s">
        <v>941</v>
      </c>
      <c r="B881">
        <v>10932.441000000001</v>
      </c>
      <c r="C881" t="b">
        <f t="shared" si="13"/>
        <v>1</v>
      </c>
    </row>
    <row r="882" spans="1:3" x14ac:dyDescent="0.25">
      <c r="A882" s="6" t="s">
        <v>942</v>
      </c>
      <c r="B882">
        <v>1374.4176</v>
      </c>
      <c r="C882" t="b">
        <f t="shared" si="13"/>
        <v>0</v>
      </c>
    </row>
    <row r="883" spans="1:3" x14ac:dyDescent="0.25">
      <c r="A883" s="6" t="s">
        <v>943</v>
      </c>
      <c r="B883">
        <v>2991.63</v>
      </c>
      <c r="C883" t="b">
        <f t="shared" si="13"/>
        <v>0</v>
      </c>
    </row>
    <row r="884" spans="1:3" x14ac:dyDescent="0.25">
      <c r="A884" s="6" t="s">
        <v>944</v>
      </c>
      <c r="B884">
        <v>12247.622800000001</v>
      </c>
      <c r="C884" t="b">
        <f t="shared" si="13"/>
        <v>1</v>
      </c>
    </row>
    <row r="885" spans="1:3" x14ac:dyDescent="0.25">
      <c r="A885" s="6" t="s">
        <v>945</v>
      </c>
      <c r="B885">
        <v>3218.7305999999999</v>
      </c>
      <c r="C885" t="b">
        <f t="shared" si="13"/>
        <v>0</v>
      </c>
    </row>
    <row r="886" spans="1:3" x14ac:dyDescent="0.25">
      <c r="A886" s="6" t="s">
        <v>946</v>
      </c>
      <c r="B886">
        <v>15838.289999999999</v>
      </c>
      <c r="C886" t="b">
        <f t="shared" si="13"/>
        <v>1</v>
      </c>
    </row>
    <row r="887" spans="1:3" x14ac:dyDescent="0.25">
      <c r="A887" s="6" t="s">
        <v>947</v>
      </c>
      <c r="B887">
        <v>17087.300999999999</v>
      </c>
      <c r="C887" t="b">
        <f t="shared" si="13"/>
        <v>1</v>
      </c>
    </row>
    <row r="888" spans="1:3" x14ac:dyDescent="0.25">
      <c r="A888" s="6" t="s">
        <v>948</v>
      </c>
      <c r="B888">
        <v>3977.9160000000002</v>
      </c>
      <c r="C888" t="b">
        <f t="shared" si="13"/>
        <v>0</v>
      </c>
    </row>
    <row r="889" spans="1:3" x14ac:dyDescent="0.25">
      <c r="A889" s="6" t="s">
        <v>949</v>
      </c>
      <c r="B889">
        <v>1338.7616</v>
      </c>
      <c r="C889" t="b">
        <f t="shared" si="13"/>
        <v>0</v>
      </c>
    </row>
    <row r="890" spans="1:3" x14ac:dyDescent="0.25">
      <c r="A890" s="6" t="s">
        <v>950</v>
      </c>
      <c r="B890">
        <v>20522.997000000003</v>
      </c>
      <c r="C890" t="b">
        <f t="shared" si="13"/>
        <v>1</v>
      </c>
    </row>
    <row r="891" spans="1:3" x14ac:dyDescent="0.25">
      <c r="A891" s="6" t="s">
        <v>951</v>
      </c>
      <c r="B891">
        <v>97.702800000000011</v>
      </c>
      <c r="C891" t="b">
        <f t="shared" si="13"/>
        <v>0</v>
      </c>
    </row>
    <row r="892" spans="1:3" x14ac:dyDescent="0.25">
      <c r="A892" s="6" t="s">
        <v>952</v>
      </c>
      <c r="B892">
        <v>12576.767999999998</v>
      </c>
      <c r="C892" t="b">
        <f t="shared" si="13"/>
        <v>1</v>
      </c>
    </row>
    <row r="893" spans="1:3" x14ac:dyDescent="0.25">
      <c r="A893" s="6" t="s">
        <v>953</v>
      </c>
      <c r="B893">
        <v>4413.3101999999999</v>
      </c>
      <c r="C893" t="b">
        <f t="shared" si="13"/>
        <v>0</v>
      </c>
    </row>
    <row r="894" spans="1:3" x14ac:dyDescent="0.25">
      <c r="A894" s="6" t="s">
        <v>954</v>
      </c>
      <c r="B894">
        <v>400.82640000000004</v>
      </c>
      <c r="C894" t="b">
        <f t="shared" si="13"/>
        <v>0</v>
      </c>
    </row>
    <row r="895" spans="1:3" x14ac:dyDescent="0.25">
      <c r="A895" s="6" t="s">
        <v>955</v>
      </c>
      <c r="B895">
        <v>13002.883200000002</v>
      </c>
      <c r="C895" t="b">
        <f t="shared" si="13"/>
        <v>1</v>
      </c>
    </row>
    <row r="896" spans="1:3" x14ac:dyDescent="0.25">
      <c r="A896" s="6" t="s">
        <v>956</v>
      </c>
      <c r="B896">
        <v>13182.713600000001</v>
      </c>
      <c r="C896" t="b">
        <f t="shared" si="13"/>
        <v>1</v>
      </c>
    </row>
    <row r="897" spans="1:3" x14ac:dyDescent="0.25">
      <c r="A897" s="6" t="s">
        <v>957</v>
      </c>
      <c r="B897">
        <v>1500.1584</v>
      </c>
      <c r="C897" t="b">
        <f t="shared" si="13"/>
        <v>0</v>
      </c>
    </row>
    <row r="898" spans="1:3" x14ac:dyDescent="0.25">
      <c r="A898" s="6" t="s">
        <v>958</v>
      </c>
      <c r="B898">
        <v>5344.7328000000007</v>
      </c>
      <c r="C898" t="b">
        <f t="shared" si="13"/>
        <v>0</v>
      </c>
    </row>
    <row r="899" spans="1:3" x14ac:dyDescent="0.25">
      <c r="A899" s="6" t="s">
        <v>959</v>
      </c>
      <c r="B899">
        <v>14020.645199999997</v>
      </c>
      <c r="C899" t="b">
        <f t="shared" si="13"/>
        <v>1</v>
      </c>
    </row>
    <row r="900" spans="1:3" x14ac:dyDescent="0.25">
      <c r="A900" s="6" t="s">
        <v>960</v>
      </c>
      <c r="B900">
        <v>2374.5212000000001</v>
      </c>
      <c r="C900" t="b">
        <f t="shared" ref="C900:C963" si="14">B900:B2400&gt;10000</f>
        <v>0</v>
      </c>
    </row>
    <row r="901" spans="1:3" x14ac:dyDescent="0.25">
      <c r="A901" s="6" t="s">
        <v>961</v>
      </c>
      <c r="B901">
        <v>3901.788</v>
      </c>
      <c r="C901" t="b">
        <f t="shared" si="14"/>
        <v>0</v>
      </c>
    </row>
    <row r="902" spans="1:3" x14ac:dyDescent="0.25">
      <c r="A902" s="6" t="s">
        <v>962</v>
      </c>
      <c r="B902">
        <v>2182.5971999999997</v>
      </c>
      <c r="C902" t="b">
        <f t="shared" si="14"/>
        <v>0</v>
      </c>
    </row>
    <row r="903" spans="1:3" x14ac:dyDescent="0.25">
      <c r="A903" s="6" t="s">
        <v>963</v>
      </c>
      <c r="B903">
        <v>990.58</v>
      </c>
      <c r="C903" t="b">
        <f t="shared" si="14"/>
        <v>0</v>
      </c>
    </row>
    <row r="904" spans="1:3" x14ac:dyDescent="0.25">
      <c r="A904" s="6" t="s">
        <v>964</v>
      </c>
      <c r="B904">
        <v>2351.5183999999999</v>
      </c>
      <c r="C904" t="b">
        <f t="shared" si="14"/>
        <v>0</v>
      </c>
    </row>
    <row r="905" spans="1:3" x14ac:dyDescent="0.25">
      <c r="A905" s="6" t="s">
        <v>965</v>
      </c>
      <c r="B905">
        <v>9537.9434999999994</v>
      </c>
      <c r="C905" t="b">
        <f t="shared" si="14"/>
        <v>0</v>
      </c>
    </row>
    <row r="906" spans="1:3" x14ac:dyDescent="0.25">
      <c r="A906" s="6" t="s">
        <v>966</v>
      </c>
      <c r="B906">
        <v>598.89780000000007</v>
      </c>
      <c r="C906" t="b">
        <f t="shared" si="14"/>
        <v>0</v>
      </c>
    </row>
    <row r="907" spans="1:3" x14ac:dyDescent="0.25">
      <c r="A907" s="6" t="s">
        <v>967</v>
      </c>
      <c r="B907">
        <v>14412.49</v>
      </c>
      <c r="C907" t="b">
        <f t="shared" si="14"/>
        <v>1</v>
      </c>
    </row>
    <row r="908" spans="1:3" x14ac:dyDescent="0.25">
      <c r="A908" s="6" t="s">
        <v>968</v>
      </c>
      <c r="B908">
        <v>13988.754000000001</v>
      </c>
      <c r="C908" t="b">
        <f t="shared" si="14"/>
        <v>1</v>
      </c>
    </row>
    <row r="909" spans="1:3" x14ac:dyDescent="0.25">
      <c r="A909" s="6" t="s">
        <v>969</v>
      </c>
      <c r="B909">
        <v>8105.9776000000002</v>
      </c>
      <c r="C909" t="b">
        <f t="shared" si="14"/>
        <v>0</v>
      </c>
    </row>
    <row r="910" spans="1:3" x14ac:dyDescent="0.25">
      <c r="A910" s="6" t="s">
        <v>970</v>
      </c>
      <c r="B910">
        <v>6713.1</v>
      </c>
      <c r="C910" t="b">
        <f t="shared" si="14"/>
        <v>0</v>
      </c>
    </row>
    <row r="911" spans="1:3" x14ac:dyDescent="0.25">
      <c r="A911" s="6" t="s">
        <v>971</v>
      </c>
      <c r="B911">
        <v>6794.0199999999995</v>
      </c>
      <c r="C911" t="b">
        <f t="shared" si="14"/>
        <v>0</v>
      </c>
    </row>
    <row r="912" spans="1:3" x14ac:dyDescent="0.25">
      <c r="A912" s="6" t="s">
        <v>972</v>
      </c>
      <c r="B912">
        <v>11933.192699999998</v>
      </c>
      <c r="C912" t="b">
        <f t="shared" si="14"/>
        <v>1</v>
      </c>
    </row>
    <row r="913" spans="1:3" x14ac:dyDescent="0.25">
      <c r="A913" s="6" t="s">
        <v>973</v>
      </c>
      <c r="B913">
        <v>8771.8157999999985</v>
      </c>
      <c r="C913" t="b">
        <f t="shared" si="14"/>
        <v>0</v>
      </c>
    </row>
    <row r="914" spans="1:3" x14ac:dyDescent="0.25">
      <c r="A914" s="6" t="s">
        <v>974</v>
      </c>
      <c r="B914">
        <v>2753.8224</v>
      </c>
      <c r="C914" t="b">
        <f t="shared" si="14"/>
        <v>0</v>
      </c>
    </row>
    <row r="915" spans="1:3" x14ac:dyDescent="0.25">
      <c r="A915" s="6" t="s">
        <v>975</v>
      </c>
      <c r="B915">
        <v>5021.4087</v>
      </c>
      <c r="C915" t="b">
        <f t="shared" si="14"/>
        <v>0</v>
      </c>
    </row>
    <row r="916" spans="1:3" x14ac:dyDescent="0.25">
      <c r="A916" s="6" t="s">
        <v>976</v>
      </c>
      <c r="B916">
        <v>2517.3585000000003</v>
      </c>
      <c r="C916" t="b">
        <f t="shared" si="14"/>
        <v>0</v>
      </c>
    </row>
    <row r="917" spans="1:3" x14ac:dyDescent="0.25">
      <c r="A917" s="6" t="s">
        <v>977</v>
      </c>
      <c r="B917">
        <v>2769.9840000000004</v>
      </c>
      <c r="C917" t="b">
        <f t="shared" si="14"/>
        <v>0</v>
      </c>
    </row>
    <row r="918" spans="1:3" x14ac:dyDescent="0.25">
      <c r="A918" s="6" t="s">
        <v>978</v>
      </c>
      <c r="B918">
        <v>3759.7959999999998</v>
      </c>
      <c r="C918" t="b">
        <f t="shared" si="14"/>
        <v>0</v>
      </c>
    </row>
    <row r="919" spans="1:3" x14ac:dyDescent="0.25">
      <c r="A919" s="6" t="s">
        <v>979</v>
      </c>
      <c r="B919">
        <v>6815.5450000000001</v>
      </c>
      <c r="C919" t="b">
        <f t="shared" si="14"/>
        <v>0</v>
      </c>
    </row>
    <row r="920" spans="1:3" x14ac:dyDescent="0.25">
      <c r="A920" s="6" t="s">
        <v>980</v>
      </c>
      <c r="B920">
        <v>3129.5565000000001</v>
      </c>
      <c r="C920" t="b">
        <f t="shared" si="14"/>
        <v>0</v>
      </c>
    </row>
    <row r="921" spans="1:3" x14ac:dyDescent="0.25">
      <c r="A921" s="6" t="s">
        <v>981</v>
      </c>
      <c r="B921">
        <v>7204.8587999999991</v>
      </c>
      <c r="C921" t="b">
        <f t="shared" si="14"/>
        <v>0</v>
      </c>
    </row>
    <row r="922" spans="1:3" x14ac:dyDescent="0.25">
      <c r="A922" s="6" t="s">
        <v>982</v>
      </c>
      <c r="B922">
        <v>960.41440000000011</v>
      </c>
      <c r="C922" t="b">
        <f t="shared" si="14"/>
        <v>0</v>
      </c>
    </row>
    <row r="923" spans="1:3" x14ac:dyDescent="0.25">
      <c r="A923" s="6" t="s">
        <v>983</v>
      </c>
      <c r="B923">
        <v>2569.8503999999998</v>
      </c>
      <c r="C923" t="b">
        <f t="shared" si="14"/>
        <v>0</v>
      </c>
    </row>
    <row r="924" spans="1:3" x14ac:dyDescent="0.25">
      <c r="A924" s="6" t="s">
        <v>984</v>
      </c>
      <c r="B924">
        <v>19996.38</v>
      </c>
      <c r="C924" t="b">
        <f t="shared" si="14"/>
        <v>1</v>
      </c>
    </row>
    <row r="925" spans="1:3" x14ac:dyDescent="0.25">
      <c r="A925" s="6" t="s">
        <v>985</v>
      </c>
      <c r="B925">
        <v>2823.9821999999999</v>
      </c>
      <c r="C925" t="b">
        <f t="shared" si="14"/>
        <v>0</v>
      </c>
    </row>
    <row r="926" spans="1:3" x14ac:dyDescent="0.25">
      <c r="A926" s="6" t="s">
        <v>986</v>
      </c>
      <c r="B926">
        <v>3023.4026999999996</v>
      </c>
      <c r="C926" t="b">
        <f t="shared" si="14"/>
        <v>0</v>
      </c>
    </row>
    <row r="927" spans="1:3" x14ac:dyDescent="0.25">
      <c r="A927" s="6" t="s">
        <v>987</v>
      </c>
      <c r="B927">
        <v>6584.1023999999998</v>
      </c>
      <c r="C927" t="b">
        <f t="shared" si="14"/>
        <v>0</v>
      </c>
    </row>
    <row r="928" spans="1:3" x14ac:dyDescent="0.25">
      <c r="A928" s="6" t="s">
        <v>988</v>
      </c>
      <c r="B928">
        <v>11210.688000000002</v>
      </c>
      <c r="C928" t="b">
        <f t="shared" si="14"/>
        <v>1</v>
      </c>
    </row>
    <row r="929" spans="1:3" x14ac:dyDescent="0.25">
      <c r="A929" s="6" t="s">
        <v>989</v>
      </c>
      <c r="B929">
        <v>11630.656000000001</v>
      </c>
      <c r="C929" t="b">
        <f t="shared" si="14"/>
        <v>1</v>
      </c>
    </row>
    <row r="930" spans="1:3" x14ac:dyDescent="0.25">
      <c r="A930" s="6" t="s">
        <v>990</v>
      </c>
      <c r="B930">
        <v>1784.106</v>
      </c>
      <c r="C930" t="b">
        <f t="shared" si="14"/>
        <v>0</v>
      </c>
    </row>
    <row r="931" spans="1:3" x14ac:dyDescent="0.25">
      <c r="A931" s="6" t="s">
        <v>991</v>
      </c>
      <c r="B931">
        <v>9715.3248000000003</v>
      </c>
      <c r="C931" t="b">
        <f t="shared" si="14"/>
        <v>0</v>
      </c>
    </row>
    <row r="932" spans="1:3" x14ac:dyDescent="0.25">
      <c r="A932" s="6" t="s">
        <v>992</v>
      </c>
      <c r="B932">
        <v>6664.9007999999994</v>
      </c>
      <c r="C932" t="b">
        <f t="shared" si="14"/>
        <v>0</v>
      </c>
    </row>
    <row r="933" spans="1:3" x14ac:dyDescent="0.25">
      <c r="A933" s="6" t="s">
        <v>993</v>
      </c>
      <c r="B933">
        <v>356.65630000000004</v>
      </c>
      <c r="C933" t="b">
        <f t="shared" si="14"/>
        <v>0</v>
      </c>
    </row>
    <row r="934" spans="1:3" x14ac:dyDescent="0.25">
      <c r="A934" s="6" t="s">
        <v>994</v>
      </c>
      <c r="B934">
        <v>3647.4716000000003</v>
      </c>
      <c r="C934" t="b">
        <f t="shared" si="14"/>
        <v>0</v>
      </c>
    </row>
    <row r="935" spans="1:3" x14ac:dyDescent="0.25">
      <c r="A935" s="6" t="s">
        <v>995</v>
      </c>
      <c r="B935">
        <v>3280.5108</v>
      </c>
      <c r="C935" t="b">
        <f t="shared" si="14"/>
        <v>0</v>
      </c>
    </row>
    <row r="936" spans="1:3" x14ac:dyDescent="0.25">
      <c r="A936" s="6" t="s">
        <v>996</v>
      </c>
      <c r="B936">
        <v>2311.2000000000003</v>
      </c>
      <c r="C936" t="b">
        <f t="shared" si="14"/>
        <v>0</v>
      </c>
    </row>
    <row r="937" spans="1:3" x14ac:dyDescent="0.25">
      <c r="A937" s="6" t="s">
        <v>997</v>
      </c>
      <c r="B937">
        <v>5734.1844000000001</v>
      </c>
      <c r="C937" t="b">
        <f t="shared" si="14"/>
        <v>0</v>
      </c>
    </row>
    <row r="938" spans="1:3" x14ac:dyDescent="0.25">
      <c r="A938" s="6" t="s">
        <v>998</v>
      </c>
      <c r="B938">
        <v>242.13500000000002</v>
      </c>
      <c r="C938" t="b">
        <f t="shared" si="14"/>
        <v>0</v>
      </c>
    </row>
    <row r="939" spans="1:3" x14ac:dyDescent="0.25">
      <c r="A939" s="6" t="s">
        <v>999</v>
      </c>
      <c r="B939">
        <v>12706.263000000001</v>
      </c>
      <c r="C939" t="b">
        <f t="shared" si="14"/>
        <v>1</v>
      </c>
    </row>
    <row r="940" spans="1:3" x14ac:dyDescent="0.25">
      <c r="A940" s="6" t="s">
        <v>1000</v>
      </c>
      <c r="B940">
        <v>15018.058999999999</v>
      </c>
      <c r="C940" t="b">
        <f t="shared" si="14"/>
        <v>1</v>
      </c>
    </row>
    <row r="941" spans="1:3" x14ac:dyDescent="0.25">
      <c r="A941" s="6" t="s">
        <v>1001</v>
      </c>
      <c r="B941">
        <v>4090.2184000000002</v>
      </c>
      <c r="C941" t="b">
        <f t="shared" si="14"/>
        <v>0</v>
      </c>
    </row>
    <row r="942" spans="1:3" x14ac:dyDescent="0.25">
      <c r="A942" s="6" t="s">
        <v>1002</v>
      </c>
      <c r="B942">
        <v>2952.9799999999996</v>
      </c>
      <c r="C942" t="b">
        <f t="shared" si="14"/>
        <v>0</v>
      </c>
    </row>
    <row r="943" spans="1:3" x14ac:dyDescent="0.25">
      <c r="A943" s="6" t="s">
        <v>1003</v>
      </c>
      <c r="B943">
        <v>12330.25</v>
      </c>
      <c r="C943" t="b">
        <f t="shared" si="14"/>
        <v>1</v>
      </c>
    </row>
    <row r="944" spans="1:3" x14ac:dyDescent="0.25">
      <c r="A944" s="6" t="s">
        <v>1004</v>
      </c>
      <c r="B944">
        <v>9387.9007999999994</v>
      </c>
      <c r="C944" t="b">
        <f t="shared" si="14"/>
        <v>0</v>
      </c>
    </row>
    <row r="945" spans="1:3" x14ac:dyDescent="0.25">
      <c r="A945" s="6" t="s">
        <v>1005</v>
      </c>
      <c r="B945">
        <v>19472.255999999998</v>
      </c>
      <c r="C945" t="b">
        <f t="shared" si="14"/>
        <v>1</v>
      </c>
    </row>
    <row r="946" spans="1:3" x14ac:dyDescent="0.25">
      <c r="A946" s="6" t="s">
        <v>1006</v>
      </c>
      <c r="B946">
        <v>1632.5903999999998</v>
      </c>
      <c r="C946" t="b">
        <f t="shared" si="14"/>
        <v>0</v>
      </c>
    </row>
    <row r="947" spans="1:3" x14ac:dyDescent="0.25">
      <c r="A947" s="6" t="s">
        <v>1007</v>
      </c>
      <c r="B947">
        <v>12673.584000000001</v>
      </c>
      <c r="C947" t="b">
        <f t="shared" si="14"/>
        <v>1</v>
      </c>
    </row>
    <row r="948" spans="1:3" x14ac:dyDescent="0.25">
      <c r="A948" s="6" t="s">
        <v>1008</v>
      </c>
      <c r="B948">
        <v>3616.1073000000001</v>
      </c>
      <c r="C948" t="b">
        <f t="shared" si="14"/>
        <v>0</v>
      </c>
    </row>
    <row r="949" spans="1:3" x14ac:dyDescent="0.25">
      <c r="A949" s="6" t="s">
        <v>1009</v>
      </c>
      <c r="B949">
        <v>2309.16</v>
      </c>
      <c r="C949" t="b">
        <f t="shared" si="14"/>
        <v>0</v>
      </c>
    </row>
    <row r="950" spans="1:3" x14ac:dyDescent="0.25">
      <c r="A950" s="6" t="s">
        <v>1010</v>
      </c>
      <c r="B950">
        <v>1340.0387000000001</v>
      </c>
      <c r="C950" t="b">
        <f t="shared" si="14"/>
        <v>0</v>
      </c>
    </row>
    <row r="951" spans="1:3" x14ac:dyDescent="0.25">
      <c r="A951" s="6" t="s">
        <v>1011</v>
      </c>
      <c r="B951">
        <v>7151.8432000000003</v>
      </c>
      <c r="C951" t="b">
        <f t="shared" si="14"/>
        <v>0</v>
      </c>
    </row>
    <row r="952" spans="1:3" x14ac:dyDescent="0.25">
      <c r="A952" s="6" t="s">
        <v>1012</v>
      </c>
      <c r="B952">
        <v>3932.5043999999998</v>
      </c>
      <c r="C952" t="b">
        <f t="shared" si="14"/>
        <v>0</v>
      </c>
    </row>
    <row r="953" spans="1:3" x14ac:dyDescent="0.25">
      <c r="A953" s="6" t="s">
        <v>1013</v>
      </c>
      <c r="B953">
        <v>3507.2433999999998</v>
      </c>
      <c r="C953" t="b">
        <f t="shared" si="14"/>
        <v>0</v>
      </c>
    </row>
    <row r="954" spans="1:3" x14ac:dyDescent="0.25">
      <c r="A954" s="6" t="s">
        <v>1014</v>
      </c>
      <c r="B954">
        <v>16106.937599999999</v>
      </c>
      <c r="C954" t="b">
        <f t="shared" si="14"/>
        <v>1</v>
      </c>
    </row>
    <row r="955" spans="1:3" x14ac:dyDescent="0.25">
      <c r="A955" s="6" t="s">
        <v>1015</v>
      </c>
      <c r="B955">
        <v>3538.5812000000005</v>
      </c>
      <c r="C955" t="b">
        <f t="shared" si="14"/>
        <v>0</v>
      </c>
    </row>
    <row r="956" spans="1:3" x14ac:dyDescent="0.25">
      <c r="A956" s="6" t="s">
        <v>1016</v>
      </c>
      <c r="B956">
        <v>6232.5648000000001</v>
      </c>
      <c r="C956" t="b">
        <f t="shared" si="14"/>
        <v>0</v>
      </c>
    </row>
    <row r="957" spans="1:3" x14ac:dyDescent="0.25">
      <c r="A957" s="6" t="s">
        <v>1017</v>
      </c>
      <c r="B957">
        <v>1077.29</v>
      </c>
      <c r="C957" t="b">
        <f t="shared" si="14"/>
        <v>0</v>
      </c>
    </row>
    <row r="958" spans="1:3" x14ac:dyDescent="0.25">
      <c r="A958" s="6" t="s">
        <v>1018</v>
      </c>
      <c r="B958">
        <v>6617.0160000000005</v>
      </c>
      <c r="C958" t="b">
        <f t="shared" si="14"/>
        <v>0</v>
      </c>
    </row>
    <row r="959" spans="1:3" x14ac:dyDescent="0.25">
      <c r="A959" s="6" t="s">
        <v>1019</v>
      </c>
      <c r="B959">
        <v>1561.1544000000001</v>
      </c>
      <c r="C959" t="b">
        <f t="shared" si="14"/>
        <v>0</v>
      </c>
    </row>
    <row r="960" spans="1:3" x14ac:dyDescent="0.25">
      <c r="A960" s="6" t="s">
        <v>1020</v>
      </c>
      <c r="B960">
        <v>13449.167099999999</v>
      </c>
      <c r="C960" t="b">
        <f t="shared" si="14"/>
        <v>1</v>
      </c>
    </row>
    <row r="961" spans="1:3" x14ac:dyDescent="0.25">
      <c r="A961" s="6" t="s">
        <v>1021</v>
      </c>
      <c r="B961">
        <v>6102.1268</v>
      </c>
      <c r="C961" t="b">
        <f t="shared" si="14"/>
        <v>0</v>
      </c>
    </row>
    <row r="962" spans="1:3" x14ac:dyDescent="0.25">
      <c r="A962" s="6" t="s">
        <v>1022</v>
      </c>
      <c r="B962">
        <v>2529.4349999999999</v>
      </c>
      <c r="C962" t="b">
        <f t="shared" si="14"/>
        <v>0</v>
      </c>
    </row>
    <row r="963" spans="1:3" x14ac:dyDescent="0.25">
      <c r="A963" s="6" t="s">
        <v>1023</v>
      </c>
      <c r="B963">
        <v>4551.7544000000007</v>
      </c>
      <c r="C963" t="b">
        <f t="shared" si="14"/>
        <v>0</v>
      </c>
    </row>
    <row r="964" spans="1:3" x14ac:dyDescent="0.25">
      <c r="A964" s="6" t="s">
        <v>1024</v>
      </c>
      <c r="B964">
        <v>3713.2392</v>
      </c>
      <c r="C964" t="b">
        <f t="shared" ref="C964:C1027" si="15">B964:B2464&gt;10000</f>
        <v>0</v>
      </c>
    </row>
    <row r="965" spans="1:3" x14ac:dyDescent="0.25">
      <c r="A965" s="6" t="s">
        <v>1025</v>
      </c>
      <c r="B965">
        <v>419.65559999999999</v>
      </c>
      <c r="C965" t="b">
        <f t="shared" si="15"/>
        <v>0</v>
      </c>
    </row>
    <row r="966" spans="1:3" x14ac:dyDescent="0.25">
      <c r="A966" s="6" t="s">
        <v>1026</v>
      </c>
      <c r="B966">
        <v>8309.3079999999991</v>
      </c>
      <c r="C966" t="b">
        <f t="shared" si="15"/>
        <v>0</v>
      </c>
    </row>
    <row r="967" spans="1:3" x14ac:dyDescent="0.25">
      <c r="A967" s="6" t="s">
        <v>1027</v>
      </c>
      <c r="B967">
        <v>3991.7390000000005</v>
      </c>
      <c r="C967" t="b">
        <f t="shared" si="15"/>
        <v>0</v>
      </c>
    </row>
    <row r="968" spans="1:3" x14ac:dyDescent="0.25">
      <c r="A968" s="6" t="s">
        <v>1028</v>
      </c>
      <c r="B968">
        <v>2807.712</v>
      </c>
      <c r="C968" t="b">
        <f t="shared" si="15"/>
        <v>0</v>
      </c>
    </row>
    <row r="969" spans="1:3" x14ac:dyDescent="0.25">
      <c r="A969" s="6" t="s">
        <v>1029</v>
      </c>
      <c r="B969">
        <v>6719.5411999999997</v>
      </c>
      <c r="C969" t="b">
        <f t="shared" si="15"/>
        <v>0</v>
      </c>
    </row>
    <row r="970" spans="1:3" x14ac:dyDescent="0.25">
      <c r="A970" s="6" t="s">
        <v>1030</v>
      </c>
      <c r="B970">
        <v>499.66280000000006</v>
      </c>
      <c r="C970" t="b">
        <f t="shared" si="15"/>
        <v>0</v>
      </c>
    </row>
    <row r="971" spans="1:3" x14ac:dyDescent="0.25">
      <c r="A971" s="6" t="s">
        <v>1031</v>
      </c>
      <c r="B971">
        <v>1030.0355999999999</v>
      </c>
      <c r="C971" t="b">
        <f t="shared" si="15"/>
        <v>0</v>
      </c>
    </row>
    <row r="972" spans="1:3" x14ac:dyDescent="0.25">
      <c r="A972" s="6" t="s">
        <v>1032</v>
      </c>
      <c r="B972">
        <v>5615.4780000000001</v>
      </c>
      <c r="C972" t="b">
        <f t="shared" si="15"/>
        <v>0</v>
      </c>
    </row>
    <row r="973" spans="1:3" x14ac:dyDescent="0.25">
      <c r="A973" s="6" t="s">
        <v>1033</v>
      </c>
      <c r="B973">
        <v>4396.8091999999997</v>
      </c>
      <c r="C973" t="b">
        <f t="shared" si="15"/>
        <v>0</v>
      </c>
    </row>
    <row r="974" spans="1:3" x14ac:dyDescent="0.25">
      <c r="A974" s="6" t="s">
        <v>1034</v>
      </c>
      <c r="B974">
        <v>1102.761</v>
      </c>
      <c r="C974" t="b">
        <f t="shared" si="15"/>
        <v>0</v>
      </c>
    </row>
    <row r="975" spans="1:3" x14ac:dyDescent="0.25">
      <c r="A975" s="6" t="s">
        <v>1035</v>
      </c>
      <c r="B975">
        <v>8263.4663999999993</v>
      </c>
      <c r="C975" t="b">
        <f t="shared" si="15"/>
        <v>0</v>
      </c>
    </row>
    <row r="976" spans="1:3" x14ac:dyDescent="0.25">
      <c r="A976" s="6" t="s">
        <v>1036</v>
      </c>
      <c r="B976">
        <v>13019.7312</v>
      </c>
      <c r="C976" t="b">
        <f t="shared" si="15"/>
        <v>1</v>
      </c>
    </row>
    <row r="977" spans="1:3" x14ac:dyDescent="0.25">
      <c r="A977" s="6" t="s">
        <v>1037</v>
      </c>
      <c r="B977">
        <v>580.9523999999999</v>
      </c>
      <c r="C977" t="b">
        <f t="shared" si="15"/>
        <v>0</v>
      </c>
    </row>
    <row r="978" spans="1:3" x14ac:dyDescent="0.25">
      <c r="A978" s="6" t="s">
        <v>1038</v>
      </c>
      <c r="B978">
        <v>1872.068</v>
      </c>
      <c r="C978" t="b">
        <f t="shared" si="15"/>
        <v>0</v>
      </c>
    </row>
    <row r="979" spans="1:3" x14ac:dyDescent="0.25">
      <c r="A979" s="6" t="s">
        <v>1039</v>
      </c>
      <c r="B979">
        <v>2408.4060000000004</v>
      </c>
      <c r="C979" t="b">
        <f t="shared" si="15"/>
        <v>0</v>
      </c>
    </row>
    <row r="980" spans="1:3" x14ac:dyDescent="0.25">
      <c r="A980" s="6" t="s">
        <v>1040</v>
      </c>
      <c r="B980">
        <v>541.87949999999989</v>
      </c>
      <c r="C980" t="b">
        <f t="shared" si="15"/>
        <v>0</v>
      </c>
    </row>
    <row r="981" spans="1:3" x14ac:dyDescent="0.25">
      <c r="A981" s="6" t="s">
        <v>1041</v>
      </c>
      <c r="B981">
        <v>8434.4992000000002</v>
      </c>
      <c r="C981" t="b">
        <f t="shared" si="15"/>
        <v>0</v>
      </c>
    </row>
    <row r="982" spans="1:3" x14ac:dyDescent="0.25">
      <c r="A982" s="6" t="s">
        <v>1042</v>
      </c>
      <c r="B982">
        <v>4218.9391999999998</v>
      </c>
      <c r="C982" t="b">
        <f t="shared" si="15"/>
        <v>0</v>
      </c>
    </row>
    <row r="983" spans="1:3" x14ac:dyDescent="0.25">
      <c r="A983" s="6" t="s">
        <v>1043</v>
      </c>
      <c r="B983">
        <v>2359.2750000000001</v>
      </c>
      <c r="C983" t="b">
        <f t="shared" si="15"/>
        <v>0</v>
      </c>
    </row>
    <row r="984" spans="1:3" x14ac:dyDescent="0.25">
      <c r="A984" s="6" t="s">
        <v>1044</v>
      </c>
      <c r="B984">
        <v>7917.4756000000007</v>
      </c>
      <c r="C984" t="b">
        <f t="shared" si="15"/>
        <v>0</v>
      </c>
    </row>
    <row r="985" spans="1:3" x14ac:dyDescent="0.25">
      <c r="A985" s="6" t="s">
        <v>1045</v>
      </c>
      <c r="B985">
        <v>5239.78</v>
      </c>
      <c r="C985" t="b">
        <f t="shared" si="15"/>
        <v>0</v>
      </c>
    </row>
    <row r="986" spans="1:3" x14ac:dyDescent="0.25">
      <c r="A986" s="6" t="s">
        <v>1046</v>
      </c>
      <c r="B986">
        <v>17433.192000000003</v>
      </c>
      <c r="C986" t="b">
        <f t="shared" si="15"/>
        <v>1</v>
      </c>
    </row>
    <row r="987" spans="1:3" x14ac:dyDescent="0.25">
      <c r="A987" s="6" t="s">
        <v>1047</v>
      </c>
      <c r="B987">
        <v>3710.8709999999996</v>
      </c>
      <c r="C987" t="b">
        <f t="shared" si="15"/>
        <v>0</v>
      </c>
    </row>
    <row r="988" spans="1:3" x14ac:dyDescent="0.25">
      <c r="A988" s="6" t="s">
        <v>1048</v>
      </c>
      <c r="B988">
        <v>3431.7134999999998</v>
      </c>
      <c r="C988" t="b">
        <f t="shared" si="15"/>
        <v>0</v>
      </c>
    </row>
    <row r="989" spans="1:3" x14ac:dyDescent="0.25">
      <c r="A989" s="6" t="s">
        <v>1049</v>
      </c>
      <c r="B989">
        <v>5206.1646000000001</v>
      </c>
      <c r="C989" t="b">
        <f t="shared" si="15"/>
        <v>0</v>
      </c>
    </row>
    <row r="990" spans="1:3" x14ac:dyDescent="0.25">
      <c r="A990" s="6" t="s">
        <v>1050</v>
      </c>
      <c r="B990">
        <v>604.26080000000002</v>
      </c>
      <c r="C990" t="b">
        <f t="shared" si="15"/>
        <v>0</v>
      </c>
    </row>
    <row r="991" spans="1:3" x14ac:dyDescent="0.25">
      <c r="A991" s="6" t="s">
        <v>1051</v>
      </c>
      <c r="B991">
        <v>8496.7999999999993</v>
      </c>
      <c r="C991" t="b">
        <f t="shared" si="15"/>
        <v>0</v>
      </c>
    </row>
    <row r="992" spans="1:3" x14ac:dyDescent="0.25">
      <c r="A992" s="6" t="s">
        <v>1052</v>
      </c>
      <c r="B992">
        <v>979.06319999999994</v>
      </c>
      <c r="C992" t="b">
        <f t="shared" si="15"/>
        <v>0</v>
      </c>
    </row>
    <row r="993" spans="1:3" x14ac:dyDescent="0.25">
      <c r="A993" s="6" t="s">
        <v>1053</v>
      </c>
      <c r="B993">
        <v>3513.5370000000007</v>
      </c>
      <c r="C993" t="b">
        <f t="shared" si="15"/>
        <v>0</v>
      </c>
    </row>
    <row r="994" spans="1:3" x14ac:dyDescent="0.25">
      <c r="A994" s="6" t="s">
        <v>1054</v>
      </c>
      <c r="B994">
        <v>9378.7487999999994</v>
      </c>
      <c r="C994" t="b">
        <f t="shared" si="15"/>
        <v>0</v>
      </c>
    </row>
    <row r="995" spans="1:3" x14ac:dyDescent="0.25">
      <c r="A995" s="6" t="s">
        <v>1055</v>
      </c>
      <c r="B995">
        <v>584.84999999999991</v>
      </c>
      <c r="C995" t="b">
        <f t="shared" si="15"/>
        <v>0</v>
      </c>
    </row>
    <row r="996" spans="1:3" x14ac:dyDescent="0.25">
      <c r="A996" s="6" t="s">
        <v>1056</v>
      </c>
      <c r="B996">
        <v>1097.9760000000001</v>
      </c>
      <c r="C996" t="b">
        <f t="shared" si="15"/>
        <v>0</v>
      </c>
    </row>
    <row r="997" spans="1:3" x14ac:dyDescent="0.25">
      <c r="A997" s="6" t="s">
        <v>1057</v>
      </c>
      <c r="B997">
        <v>8139.1926000000012</v>
      </c>
      <c r="C997" t="b">
        <f t="shared" si="15"/>
        <v>0</v>
      </c>
    </row>
    <row r="998" spans="1:3" x14ac:dyDescent="0.25">
      <c r="A998" s="6" t="s">
        <v>1058</v>
      </c>
      <c r="B998">
        <v>11742.737999999999</v>
      </c>
      <c r="C998" t="b">
        <f t="shared" si="15"/>
        <v>1</v>
      </c>
    </row>
    <row r="999" spans="1:3" x14ac:dyDescent="0.25">
      <c r="A999" s="6" t="s">
        <v>1059</v>
      </c>
      <c r="B999">
        <v>9481.7993999999999</v>
      </c>
      <c r="C999" t="b">
        <f t="shared" si="15"/>
        <v>0</v>
      </c>
    </row>
    <row r="1000" spans="1:3" x14ac:dyDescent="0.25">
      <c r="A1000" s="6" t="s">
        <v>1060</v>
      </c>
      <c r="B1000">
        <v>312.22700000000003</v>
      </c>
      <c r="C1000" t="b">
        <f t="shared" si="15"/>
        <v>0</v>
      </c>
    </row>
    <row r="1001" spans="1:3" x14ac:dyDescent="0.25">
      <c r="A1001" s="6" t="s">
        <v>1061</v>
      </c>
      <c r="B1001">
        <v>10560.8364</v>
      </c>
      <c r="C1001" t="b">
        <f t="shared" si="15"/>
        <v>1</v>
      </c>
    </row>
    <row r="1002" spans="1:3" x14ac:dyDescent="0.25">
      <c r="A1002" s="6" t="s">
        <v>1062</v>
      </c>
      <c r="B1002">
        <v>15146.7348</v>
      </c>
      <c r="C1002" t="b">
        <f t="shared" si="15"/>
        <v>1</v>
      </c>
    </row>
    <row r="1003" spans="1:3" x14ac:dyDescent="0.25">
      <c r="A1003" s="6" t="s">
        <v>1063</v>
      </c>
      <c r="B1003">
        <v>640.94159999999999</v>
      </c>
      <c r="C1003" t="b">
        <f t="shared" si="15"/>
        <v>0</v>
      </c>
    </row>
    <row r="1004" spans="1:3" x14ac:dyDescent="0.25">
      <c r="A1004" s="6" t="s">
        <v>1064</v>
      </c>
      <c r="B1004">
        <v>10778.421</v>
      </c>
      <c r="C1004" t="b">
        <f t="shared" si="15"/>
        <v>1</v>
      </c>
    </row>
    <row r="1005" spans="1:3" x14ac:dyDescent="0.25">
      <c r="A1005" s="6" t="s">
        <v>1065</v>
      </c>
      <c r="B1005">
        <v>7722.1740000000009</v>
      </c>
      <c r="C1005" t="b">
        <f t="shared" si="15"/>
        <v>0</v>
      </c>
    </row>
    <row r="1006" spans="1:3" x14ac:dyDescent="0.25">
      <c r="A1006" s="6" t="s">
        <v>1066</v>
      </c>
      <c r="B1006">
        <v>3591.8831999999998</v>
      </c>
      <c r="C1006" t="b">
        <f t="shared" si="15"/>
        <v>0</v>
      </c>
    </row>
    <row r="1007" spans="1:3" x14ac:dyDescent="0.25">
      <c r="A1007" s="6" t="s">
        <v>1067</v>
      </c>
      <c r="B1007">
        <v>356.77620000000002</v>
      </c>
      <c r="C1007" t="b">
        <f t="shared" si="15"/>
        <v>0</v>
      </c>
    </row>
    <row r="1008" spans="1:3" x14ac:dyDescent="0.25">
      <c r="A1008" s="6" t="s">
        <v>1068</v>
      </c>
      <c r="B1008">
        <v>7838.9579999999996</v>
      </c>
      <c r="C1008" t="b">
        <f t="shared" si="15"/>
        <v>0</v>
      </c>
    </row>
    <row r="1009" spans="1:3" x14ac:dyDescent="0.25">
      <c r="A1009" s="6" t="s">
        <v>1069</v>
      </c>
      <c r="B1009">
        <v>7555.5</v>
      </c>
      <c r="C1009" t="b">
        <f t="shared" si="15"/>
        <v>0</v>
      </c>
    </row>
    <row r="1010" spans="1:3" x14ac:dyDescent="0.25">
      <c r="A1010" s="6" t="s">
        <v>1070</v>
      </c>
      <c r="B1010">
        <v>3075.0567999999998</v>
      </c>
      <c r="C1010" t="b">
        <f t="shared" si="15"/>
        <v>0</v>
      </c>
    </row>
    <row r="1011" spans="1:3" x14ac:dyDescent="0.25">
      <c r="A1011" s="6" t="s">
        <v>1071</v>
      </c>
      <c r="B1011">
        <v>2288.0788000000002</v>
      </c>
      <c r="C1011" t="b">
        <f t="shared" si="15"/>
        <v>0</v>
      </c>
    </row>
    <row r="1012" spans="1:3" x14ac:dyDescent="0.25">
      <c r="A1012" s="6" t="s">
        <v>1072</v>
      </c>
      <c r="B1012">
        <v>15959.869500000001</v>
      </c>
      <c r="C1012" t="b">
        <f t="shared" si="15"/>
        <v>1</v>
      </c>
    </row>
    <row r="1013" spans="1:3" x14ac:dyDescent="0.25">
      <c r="A1013" s="6" t="s">
        <v>1073</v>
      </c>
      <c r="B1013">
        <v>11101.77</v>
      </c>
      <c r="C1013" t="b">
        <f t="shared" si="15"/>
        <v>1</v>
      </c>
    </row>
    <row r="1014" spans="1:3" x14ac:dyDescent="0.25">
      <c r="A1014" s="6" t="s">
        <v>1074</v>
      </c>
      <c r="B1014">
        <v>10856.559600000001</v>
      </c>
      <c r="C1014" t="b">
        <f t="shared" si="15"/>
        <v>1</v>
      </c>
    </row>
    <row r="1015" spans="1:3" x14ac:dyDescent="0.25">
      <c r="A1015" s="6" t="s">
        <v>1075</v>
      </c>
      <c r="B1015">
        <v>3663.4949999999999</v>
      </c>
      <c r="C1015" t="b">
        <f t="shared" si="15"/>
        <v>0</v>
      </c>
    </row>
    <row r="1016" spans="1:3" x14ac:dyDescent="0.25">
      <c r="A1016" s="6" t="s">
        <v>1076</v>
      </c>
      <c r="B1016">
        <v>20052.501</v>
      </c>
      <c r="C1016" t="b">
        <f t="shared" si="15"/>
        <v>1</v>
      </c>
    </row>
    <row r="1017" spans="1:3" x14ac:dyDescent="0.25">
      <c r="A1017" s="6" t="s">
        <v>1077</v>
      </c>
      <c r="B1017">
        <v>4798.5695999999998</v>
      </c>
      <c r="C1017" t="b">
        <f t="shared" si="15"/>
        <v>0</v>
      </c>
    </row>
    <row r="1018" spans="1:3" x14ac:dyDescent="0.25">
      <c r="A1018" s="6" t="s">
        <v>1078</v>
      </c>
      <c r="B1018">
        <v>1919.79</v>
      </c>
      <c r="C1018" t="b">
        <f t="shared" si="15"/>
        <v>0</v>
      </c>
    </row>
    <row r="1019" spans="1:3" x14ac:dyDescent="0.25">
      <c r="A1019" s="6" t="s">
        <v>1079</v>
      </c>
      <c r="B1019">
        <v>2953.4195999999997</v>
      </c>
      <c r="C1019" t="b">
        <f t="shared" si="15"/>
        <v>0</v>
      </c>
    </row>
    <row r="1020" spans="1:3" x14ac:dyDescent="0.25">
      <c r="A1020" s="6" t="s">
        <v>1080</v>
      </c>
      <c r="B1020">
        <v>5690.7668000000003</v>
      </c>
      <c r="C1020" t="b">
        <f t="shared" si="15"/>
        <v>0</v>
      </c>
    </row>
    <row r="1021" spans="1:3" x14ac:dyDescent="0.25">
      <c r="A1021" s="6" t="s">
        <v>1081</v>
      </c>
      <c r="B1021">
        <v>4212.4319999999998</v>
      </c>
      <c r="C1021" t="b">
        <f t="shared" si="15"/>
        <v>0</v>
      </c>
    </row>
    <row r="1022" spans="1:3" x14ac:dyDescent="0.25">
      <c r="A1022" s="6" t="s">
        <v>1082</v>
      </c>
      <c r="B1022">
        <v>396.50380000000007</v>
      </c>
      <c r="C1022" t="b">
        <f t="shared" si="15"/>
        <v>0</v>
      </c>
    </row>
    <row r="1023" spans="1:3" x14ac:dyDescent="0.25">
      <c r="A1023" s="6" t="s">
        <v>1083</v>
      </c>
      <c r="B1023">
        <v>4752.8289999999997</v>
      </c>
      <c r="C1023" t="b">
        <f t="shared" si="15"/>
        <v>0</v>
      </c>
    </row>
    <row r="1024" spans="1:3" x14ac:dyDescent="0.25">
      <c r="A1024" s="6" t="s">
        <v>1084</v>
      </c>
      <c r="B1024">
        <v>3087.4115999999999</v>
      </c>
      <c r="C1024" t="b">
        <f t="shared" si="15"/>
        <v>0</v>
      </c>
    </row>
    <row r="1025" spans="1:3" x14ac:dyDescent="0.25">
      <c r="A1025" s="6" t="s">
        <v>1085</v>
      </c>
      <c r="B1025">
        <v>12184.35</v>
      </c>
      <c r="C1025" t="b">
        <f t="shared" si="15"/>
        <v>1</v>
      </c>
    </row>
    <row r="1026" spans="1:3" x14ac:dyDescent="0.25">
      <c r="A1026" s="6" t="s">
        <v>1086</v>
      </c>
      <c r="B1026">
        <v>4525.8245999999999</v>
      </c>
      <c r="C1026" t="b">
        <f t="shared" si="15"/>
        <v>0</v>
      </c>
    </row>
    <row r="1027" spans="1:3" x14ac:dyDescent="0.25">
      <c r="A1027" s="6" t="s">
        <v>1087</v>
      </c>
      <c r="B1027">
        <v>1867.0169999999998</v>
      </c>
      <c r="C1027" t="b">
        <f t="shared" si="15"/>
        <v>0</v>
      </c>
    </row>
    <row r="1028" spans="1:3" x14ac:dyDescent="0.25">
      <c r="A1028" s="6" t="s">
        <v>1088</v>
      </c>
      <c r="B1028">
        <v>11657.645999999999</v>
      </c>
      <c r="C1028" t="b">
        <f t="shared" ref="C1028:C1091" si="16">B1028:B2528&gt;10000</f>
        <v>1</v>
      </c>
    </row>
    <row r="1029" spans="1:3" x14ac:dyDescent="0.25">
      <c r="A1029" s="6" t="s">
        <v>1089</v>
      </c>
      <c r="B1029">
        <v>11312.274000000001</v>
      </c>
      <c r="C1029" t="b">
        <f t="shared" si="16"/>
        <v>1</v>
      </c>
    </row>
    <row r="1030" spans="1:3" x14ac:dyDescent="0.25">
      <c r="A1030" s="6" t="s">
        <v>1090</v>
      </c>
      <c r="B1030">
        <v>16403.552</v>
      </c>
      <c r="C1030" t="b">
        <f t="shared" si="16"/>
        <v>1</v>
      </c>
    </row>
    <row r="1031" spans="1:3" x14ac:dyDescent="0.25">
      <c r="A1031" s="6" t="s">
        <v>1091</v>
      </c>
      <c r="B1031">
        <v>1324.14</v>
      </c>
      <c r="C1031" t="b">
        <f t="shared" si="16"/>
        <v>0</v>
      </c>
    </row>
    <row r="1032" spans="1:3" x14ac:dyDescent="0.25">
      <c r="A1032" s="6" t="s">
        <v>1092</v>
      </c>
      <c r="B1032">
        <v>11259.764999999999</v>
      </c>
      <c r="C1032" t="b">
        <f t="shared" si="16"/>
        <v>1</v>
      </c>
    </row>
    <row r="1033" spans="1:3" x14ac:dyDescent="0.25">
      <c r="A1033" s="6" t="s">
        <v>1093</v>
      </c>
      <c r="B1033">
        <v>14656.176000000001</v>
      </c>
      <c r="C1033" t="b">
        <f t="shared" si="16"/>
        <v>1</v>
      </c>
    </row>
    <row r="1034" spans="1:3" x14ac:dyDescent="0.25">
      <c r="A1034" s="6" t="s">
        <v>1094</v>
      </c>
      <c r="B1034">
        <v>4759.5680000000002</v>
      </c>
      <c r="C1034" t="b">
        <f t="shared" si="16"/>
        <v>0</v>
      </c>
    </row>
    <row r="1035" spans="1:3" x14ac:dyDescent="0.25">
      <c r="A1035" s="6" t="s">
        <v>1095</v>
      </c>
      <c r="B1035">
        <v>1898.7360000000001</v>
      </c>
      <c r="C1035" t="b">
        <f t="shared" si="16"/>
        <v>0</v>
      </c>
    </row>
    <row r="1036" spans="1:3" x14ac:dyDescent="0.25">
      <c r="A1036" s="6" t="s">
        <v>1096</v>
      </c>
      <c r="B1036">
        <v>2543.6034000000004</v>
      </c>
      <c r="C1036" t="b">
        <f t="shared" si="16"/>
        <v>0</v>
      </c>
    </row>
    <row r="1037" spans="1:3" x14ac:dyDescent="0.25">
      <c r="A1037" s="6" t="s">
        <v>1097</v>
      </c>
      <c r="B1037">
        <v>4468.6369000000004</v>
      </c>
      <c r="C1037" t="b">
        <f t="shared" si="16"/>
        <v>0</v>
      </c>
    </row>
    <row r="1038" spans="1:3" x14ac:dyDescent="0.25">
      <c r="A1038" s="6" t="s">
        <v>1098</v>
      </c>
      <c r="B1038">
        <v>2991.6060000000002</v>
      </c>
      <c r="C1038" t="b">
        <f t="shared" si="16"/>
        <v>0</v>
      </c>
    </row>
    <row r="1039" spans="1:3" x14ac:dyDescent="0.25">
      <c r="A1039" s="6" t="s">
        <v>1099</v>
      </c>
      <c r="B1039">
        <v>6846.2592000000004</v>
      </c>
      <c r="C1039" t="b">
        <f t="shared" si="16"/>
        <v>0</v>
      </c>
    </row>
    <row r="1040" spans="1:3" x14ac:dyDescent="0.25">
      <c r="A1040" s="6" t="s">
        <v>1100</v>
      </c>
      <c r="B1040">
        <v>7674.0974999999999</v>
      </c>
      <c r="C1040" t="b">
        <f t="shared" si="16"/>
        <v>0</v>
      </c>
    </row>
    <row r="1041" spans="1:3" x14ac:dyDescent="0.25">
      <c r="A1041" s="6" t="s">
        <v>1101</v>
      </c>
      <c r="B1041">
        <v>6339.0968000000003</v>
      </c>
      <c r="C1041" t="b">
        <f t="shared" si="16"/>
        <v>0</v>
      </c>
    </row>
    <row r="1042" spans="1:3" x14ac:dyDescent="0.25">
      <c r="A1042" s="6" t="s">
        <v>1102</v>
      </c>
      <c r="B1042">
        <v>6570.481499999999</v>
      </c>
      <c r="C1042" t="b">
        <f t="shared" si="16"/>
        <v>0</v>
      </c>
    </row>
    <row r="1043" spans="1:3" x14ac:dyDescent="0.25">
      <c r="A1043" s="6" t="s">
        <v>1103</v>
      </c>
      <c r="B1043">
        <v>5851.14</v>
      </c>
      <c r="C1043" t="b">
        <f t="shared" si="16"/>
        <v>0</v>
      </c>
    </row>
    <row r="1044" spans="1:3" x14ac:dyDescent="0.25">
      <c r="A1044" s="6" t="s">
        <v>1104</v>
      </c>
      <c r="B1044">
        <v>3874.8233999999998</v>
      </c>
      <c r="C1044" t="b">
        <f t="shared" si="16"/>
        <v>0</v>
      </c>
    </row>
    <row r="1045" spans="1:3" x14ac:dyDescent="0.25">
      <c r="A1045" s="6" t="s">
        <v>1105</v>
      </c>
      <c r="B1045">
        <v>10047.7842</v>
      </c>
      <c r="C1045" t="b">
        <f t="shared" si="16"/>
        <v>1</v>
      </c>
    </row>
    <row r="1046" spans="1:3" x14ac:dyDescent="0.25">
      <c r="A1046" s="6" t="s">
        <v>1106</v>
      </c>
      <c r="B1046">
        <v>9297.1787999999997</v>
      </c>
      <c r="C1046" t="b">
        <f t="shared" si="16"/>
        <v>0</v>
      </c>
    </row>
    <row r="1047" spans="1:3" x14ac:dyDescent="0.25">
      <c r="A1047" s="6" t="s">
        <v>1107</v>
      </c>
      <c r="B1047">
        <v>629.21879999999999</v>
      </c>
      <c r="C1047" t="b">
        <f t="shared" si="16"/>
        <v>0</v>
      </c>
    </row>
    <row r="1048" spans="1:3" x14ac:dyDescent="0.25">
      <c r="A1048" s="6" t="s">
        <v>1108</v>
      </c>
      <c r="B1048">
        <v>5495.7357000000002</v>
      </c>
      <c r="C1048" t="b">
        <f t="shared" si="16"/>
        <v>0</v>
      </c>
    </row>
    <row r="1049" spans="1:3" x14ac:dyDescent="0.25">
      <c r="A1049" s="6" t="s">
        <v>1109</v>
      </c>
      <c r="B1049">
        <v>6106.8545999999988</v>
      </c>
      <c r="C1049" t="b">
        <f t="shared" si="16"/>
        <v>0</v>
      </c>
    </row>
    <row r="1050" spans="1:3" x14ac:dyDescent="0.25">
      <c r="A1050" s="6" t="s">
        <v>1110</v>
      </c>
      <c r="B1050">
        <v>2533.0733999999998</v>
      </c>
      <c r="C1050" t="b">
        <f t="shared" si="16"/>
        <v>0</v>
      </c>
    </row>
    <row r="1051" spans="1:3" x14ac:dyDescent="0.25">
      <c r="A1051" s="6" t="s">
        <v>1111</v>
      </c>
      <c r="B1051">
        <v>18577.879000000001</v>
      </c>
      <c r="C1051" t="b">
        <f t="shared" si="16"/>
        <v>1</v>
      </c>
    </row>
    <row r="1052" spans="1:3" x14ac:dyDescent="0.25">
      <c r="A1052" s="6" t="s">
        <v>1112</v>
      </c>
      <c r="B1052">
        <v>10604.9712</v>
      </c>
      <c r="C1052" t="b">
        <f t="shared" si="16"/>
        <v>1</v>
      </c>
    </row>
    <row r="1053" spans="1:3" x14ac:dyDescent="0.25">
      <c r="A1053" s="6" t="s">
        <v>1113</v>
      </c>
      <c r="B1053">
        <v>183.304</v>
      </c>
      <c r="C1053" t="b">
        <f t="shared" si="16"/>
        <v>0</v>
      </c>
    </row>
    <row r="1054" spans="1:3" x14ac:dyDescent="0.25">
      <c r="A1054" s="6" t="s">
        <v>1114</v>
      </c>
      <c r="B1054">
        <v>3926.0036</v>
      </c>
      <c r="C1054" t="b">
        <f t="shared" si="16"/>
        <v>0</v>
      </c>
    </row>
    <row r="1055" spans="1:3" x14ac:dyDescent="0.25">
      <c r="A1055" s="6" t="s">
        <v>1115</v>
      </c>
      <c r="B1055">
        <v>17290.510399999999</v>
      </c>
      <c r="C1055" t="b">
        <f t="shared" si="16"/>
        <v>1</v>
      </c>
    </row>
    <row r="1056" spans="1:3" x14ac:dyDescent="0.25">
      <c r="A1056" s="6" t="s">
        <v>1116</v>
      </c>
      <c r="B1056">
        <v>336.0729</v>
      </c>
      <c r="C1056" t="b">
        <f t="shared" si="16"/>
        <v>0</v>
      </c>
    </row>
    <row r="1057" spans="1:3" x14ac:dyDescent="0.25">
      <c r="A1057" s="6" t="s">
        <v>1117</v>
      </c>
      <c r="B1057">
        <v>9489.0831999999991</v>
      </c>
      <c r="C1057" t="b">
        <f t="shared" si="16"/>
        <v>0</v>
      </c>
    </row>
    <row r="1058" spans="1:3" x14ac:dyDescent="0.25">
      <c r="A1058" s="6" t="s">
        <v>1118</v>
      </c>
      <c r="B1058">
        <v>10926.8544</v>
      </c>
      <c r="C1058" t="b">
        <f t="shared" si="16"/>
        <v>1</v>
      </c>
    </row>
    <row r="1059" spans="1:3" x14ac:dyDescent="0.25">
      <c r="A1059" s="6" t="s">
        <v>1119</v>
      </c>
      <c r="B1059">
        <v>280.73429999999996</v>
      </c>
      <c r="C1059" t="b">
        <f t="shared" si="16"/>
        <v>0</v>
      </c>
    </row>
    <row r="1060" spans="1:3" x14ac:dyDescent="0.25">
      <c r="A1060" s="6" t="s">
        <v>1120</v>
      </c>
      <c r="B1060">
        <v>5154.1035000000002</v>
      </c>
      <c r="C1060" t="b">
        <f t="shared" si="16"/>
        <v>0</v>
      </c>
    </row>
    <row r="1061" spans="1:3" x14ac:dyDescent="0.25">
      <c r="A1061" s="6" t="s">
        <v>1121</v>
      </c>
      <c r="B1061">
        <v>1210.7909999999999</v>
      </c>
      <c r="C1061" t="b">
        <f t="shared" si="16"/>
        <v>0</v>
      </c>
    </row>
    <row r="1062" spans="1:3" x14ac:dyDescent="0.25">
      <c r="A1062" s="6" t="s">
        <v>1122</v>
      </c>
      <c r="B1062">
        <v>8556.6319999999996</v>
      </c>
      <c r="C1062" t="b">
        <f t="shared" si="16"/>
        <v>0</v>
      </c>
    </row>
    <row r="1063" spans="1:3" x14ac:dyDescent="0.25">
      <c r="A1063" s="6" t="s">
        <v>1123</v>
      </c>
      <c r="B1063">
        <v>10839.444</v>
      </c>
      <c r="C1063" t="b">
        <f t="shared" si="16"/>
        <v>1</v>
      </c>
    </row>
    <row r="1064" spans="1:3" x14ac:dyDescent="0.25">
      <c r="A1064" s="6" t="s">
        <v>1124</v>
      </c>
      <c r="B1064">
        <v>9910.0164999999997</v>
      </c>
      <c r="C1064" t="b">
        <f t="shared" si="16"/>
        <v>0</v>
      </c>
    </row>
    <row r="1065" spans="1:3" x14ac:dyDescent="0.25">
      <c r="A1065" s="6" t="s">
        <v>1125</v>
      </c>
      <c r="B1065">
        <v>9995.7800000000007</v>
      </c>
      <c r="C1065" t="b">
        <f t="shared" si="16"/>
        <v>0</v>
      </c>
    </row>
    <row r="1066" spans="1:3" x14ac:dyDescent="0.25">
      <c r="A1066" s="6" t="s">
        <v>1126</v>
      </c>
      <c r="B1066">
        <v>9161.0172000000002</v>
      </c>
      <c r="C1066" t="b">
        <f t="shared" si="16"/>
        <v>0</v>
      </c>
    </row>
    <row r="1067" spans="1:3" x14ac:dyDescent="0.25">
      <c r="A1067" s="6" t="s">
        <v>1127</v>
      </c>
      <c r="B1067">
        <v>6714.2280000000001</v>
      </c>
      <c r="C1067" t="b">
        <f t="shared" si="16"/>
        <v>0</v>
      </c>
    </row>
    <row r="1068" spans="1:3" x14ac:dyDescent="0.25">
      <c r="A1068" s="6" t="s">
        <v>1128</v>
      </c>
      <c r="B1068">
        <v>738.44</v>
      </c>
      <c r="C1068" t="b">
        <f t="shared" si="16"/>
        <v>0</v>
      </c>
    </row>
    <row r="1069" spans="1:3" x14ac:dyDescent="0.25">
      <c r="A1069" s="6" t="s">
        <v>1129</v>
      </c>
      <c r="B1069">
        <v>1236.3929999999998</v>
      </c>
      <c r="C1069" t="b">
        <f t="shared" si="16"/>
        <v>0</v>
      </c>
    </row>
    <row r="1070" spans="1:3" x14ac:dyDescent="0.25">
      <c r="A1070" s="6" t="s">
        <v>1130</v>
      </c>
      <c r="B1070">
        <v>6122.2271999999994</v>
      </c>
      <c r="C1070" t="b">
        <f t="shared" si="16"/>
        <v>0</v>
      </c>
    </row>
    <row r="1071" spans="1:3" x14ac:dyDescent="0.25">
      <c r="A1071" s="6" t="s">
        <v>1131</v>
      </c>
      <c r="B1071">
        <v>751.72680000000003</v>
      </c>
      <c r="C1071" t="b">
        <f t="shared" si="16"/>
        <v>0</v>
      </c>
    </row>
    <row r="1072" spans="1:3" x14ac:dyDescent="0.25">
      <c r="A1072" s="6" t="s">
        <v>1132</v>
      </c>
      <c r="B1072">
        <v>3554.8128000000002</v>
      </c>
      <c r="C1072" t="b">
        <f t="shared" si="16"/>
        <v>0</v>
      </c>
    </row>
    <row r="1073" spans="1:3" x14ac:dyDescent="0.25">
      <c r="A1073" s="6" t="s">
        <v>1133</v>
      </c>
      <c r="B1073">
        <v>1601.3948</v>
      </c>
      <c r="C1073" t="b">
        <f t="shared" si="16"/>
        <v>0</v>
      </c>
    </row>
    <row r="1074" spans="1:3" x14ac:dyDescent="0.25">
      <c r="A1074" s="6" t="s">
        <v>1134</v>
      </c>
      <c r="B1074">
        <v>5486.5007999999998</v>
      </c>
      <c r="C1074" t="b">
        <f t="shared" si="16"/>
        <v>0</v>
      </c>
    </row>
    <row r="1075" spans="1:3" x14ac:dyDescent="0.25">
      <c r="A1075" s="6" t="s">
        <v>1135</v>
      </c>
      <c r="B1075">
        <v>2467.4320000000002</v>
      </c>
      <c r="C1075" t="b">
        <f t="shared" si="16"/>
        <v>0</v>
      </c>
    </row>
    <row r="1076" spans="1:3" x14ac:dyDescent="0.25">
      <c r="A1076" s="6" t="s">
        <v>1136</v>
      </c>
      <c r="B1076">
        <v>3633.0888</v>
      </c>
      <c r="C1076" t="b">
        <f t="shared" si="16"/>
        <v>0</v>
      </c>
    </row>
    <row r="1077" spans="1:3" x14ac:dyDescent="0.25">
      <c r="A1077" s="6" t="s">
        <v>1137</v>
      </c>
      <c r="B1077">
        <v>12188.390000000001</v>
      </c>
      <c r="C1077" t="b">
        <f t="shared" si="16"/>
        <v>1</v>
      </c>
    </row>
    <row r="1078" spans="1:3" x14ac:dyDescent="0.25">
      <c r="A1078" s="6" t="s">
        <v>1138</v>
      </c>
      <c r="B1078">
        <v>10959.4092</v>
      </c>
      <c r="C1078" t="b">
        <f t="shared" si="16"/>
        <v>1</v>
      </c>
    </row>
    <row r="1079" spans="1:3" x14ac:dyDescent="0.25">
      <c r="A1079" s="6" t="s">
        <v>1139</v>
      </c>
      <c r="B1079">
        <v>2159.2934999999998</v>
      </c>
      <c r="C1079" t="b">
        <f t="shared" si="16"/>
        <v>0</v>
      </c>
    </row>
    <row r="1080" spans="1:3" x14ac:dyDescent="0.25">
      <c r="A1080" s="6" t="s">
        <v>1140</v>
      </c>
      <c r="B1080">
        <v>7028.28</v>
      </c>
      <c r="C1080" t="b">
        <f t="shared" si="16"/>
        <v>0</v>
      </c>
    </row>
    <row r="1081" spans="1:3" x14ac:dyDescent="0.25">
      <c r="A1081" s="6" t="s">
        <v>1141</v>
      </c>
      <c r="B1081">
        <v>6489.0300000000007</v>
      </c>
      <c r="C1081" t="b">
        <f t="shared" si="16"/>
        <v>0</v>
      </c>
    </row>
    <row r="1082" spans="1:3" x14ac:dyDescent="0.25">
      <c r="A1082" s="6" t="s">
        <v>1142</v>
      </c>
      <c r="B1082">
        <v>1742.5287000000001</v>
      </c>
      <c r="C1082" t="b">
        <f t="shared" si="16"/>
        <v>0</v>
      </c>
    </row>
    <row r="1083" spans="1:3" x14ac:dyDescent="0.25">
      <c r="A1083" s="6" t="s">
        <v>1143</v>
      </c>
      <c r="B1083">
        <v>9604.2998000000007</v>
      </c>
      <c r="C1083" t="b">
        <f t="shared" si="16"/>
        <v>0</v>
      </c>
    </row>
    <row r="1084" spans="1:3" x14ac:dyDescent="0.25">
      <c r="A1084" s="6" t="s">
        <v>1144</v>
      </c>
      <c r="B1084">
        <v>1598.8050000000001</v>
      </c>
      <c r="C1084" t="b">
        <f t="shared" si="16"/>
        <v>0</v>
      </c>
    </row>
    <row r="1085" spans="1:3" x14ac:dyDescent="0.25">
      <c r="A1085" s="6" t="s">
        <v>1145</v>
      </c>
      <c r="B1085">
        <v>13276.735200000001</v>
      </c>
      <c r="C1085" t="b">
        <f t="shared" si="16"/>
        <v>1</v>
      </c>
    </row>
    <row r="1086" spans="1:3" x14ac:dyDescent="0.25">
      <c r="A1086" s="6" t="s">
        <v>1146</v>
      </c>
      <c r="B1086">
        <v>8031.996000000001</v>
      </c>
      <c r="C1086" t="b">
        <f t="shared" si="16"/>
        <v>0</v>
      </c>
    </row>
    <row r="1087" spans="1:3" x14ac:dyDescent="0.25">
      <c r="A1087" s="6" t="s">
        <v>1147</v>
      </c>
      <c r="B1087">
        <v>6093.8567999999996</v>
      </c>
      <c r="C1087" t="b">
        <f t="shared" si="16"/>
        <v>0</v>
      </c>
    </row>
    <row r="1088" spans="1:3" x14ac:dyDescent="0.25">
      <c r="A1088" s="6" t="s">
        <v>1148</v>
      </c>
      <c r="B1088">
        <v>4109.9117999999999</v>
      </c>
      <c r="C1088" t="b">
        <f t="shared" si="16"/>
        <v>0</v>
      </c>
    </row>
    <row r="1089" spans="1:3" x14ac:dyDescent="0.25">
      <c r="A1089" s="6" t="s">
        <v>1149</v>
      </c>
      <c r="B1089">
        <v>7022.1528000000008</v>
      </c>
      <c r="C1089" t="b">
        <f t="shared" si="16"/>
        <v>0</v>
      </c>
    </row>
    <row r="1090" spans="1:3" x14ac:dyDescent="0.25">
      <c r="A1090" s="6" t="s">
        <v>1150</v>
      </c>
      <c r="B1090">
        <v>4881.7439999999997</v>
      </c>
      <c r="C1090" t="b">
        <f t="shared" si="16"/>
        <v>0</v>
      </c>
    </row>
    <row r="1091" spans="1:3" x14ac:dyDescent="0.25">
      <c r="A1091" s="6" t="s">
        <v>1151</v>
      </c>
      <c r="B1091">
        <v>2497.4892</v>
      </c>
      <c r="C1091" t="b">
        <f t="shared" si="16"/>
        <v>0</v>
      </c>
    </row>
    <row r="1092" spans="1:3" x14ac:dyDescent="0.25">
      <c r="A1092" s="6" t="s">
        <v>1152</v>
      </c>
      <c r="B1092">
        <v>2027.0462</v>
      </c>
      <c r="C1092" t="b">
        <f t="shared" ref="C1092:C1155" si="17">B1092:B2592&gt;10000</f>
        <v>0</v>
      </c>
    </row>
    <row r="1093" spans="1:3" x14ac:dyDescent="0.25">
      <c r="A1093" s="6" t="s">
        <v>1153</v>
      </c>
      <c r="B1093">
        <v>6741.8888000000006</v>
      </c>
      <c r="C1093" t="b">
        <f t="shared" si="17"/>
        <v>0</v>
      </c>
    </row>
    <row r="1094" spans="1:3" x14ac:dyDescent="0.25">
      <c r="A1094" s="6" t="s">
        <v>1154</v>
      </c>
      <c r="B1094">
        <v>3734.8800000000006</v>
      </c>
      <c r="C1094" t="b">
        <f t="shared" si="17"/>
        <v>0</v>
      </c>
    </row>
    <row r="1095" spans="1:3" x14ac:dyDescent="0.25">
      <c r="A1095" s="6" t="s">
        <v>1155</v>
      </c>
      <c r="B1095">
        <v>16443.833599999998</v>
      </c>
      <c r="C1095" t="b">
        <f t="shared" si="17"/>
        <v>1</v>
      </c>
    </row>
    <row r="1096" spans="1:3" x14ac:dyDescent="0.25">
      <c r="A1096" s="6" t="s">
        <v>1156</v>
      </c>
      <c r="B1096">
        <v>6292.3643999999995</v>
      </c>
      <c r="C1096" t="b">
        <f t="shared" si="17"/>
        <v>0</v>
      </c>
    </row>
    <row r="1097" spans="1:3" x14ac:dyDescent="0.25">
      <c r="A1097" s="6" t="s">
        <v>1157</v>
      </c>
      <c r="B1097">
        <v>481.69880000000001</v>
      </c>
      <c r="C1097" t="b">
        <f t="shared" si="17"/>
        <v>0</v>
      </c>
    </row>
    <row r="1098" spans="1:3" x14ac:dyDescent="0.25">
      <c r="A1098" s="6" t="s">
        <v>1158</v>
      </c>
      <c r="B1098">
        <v>6954.6228000000001</v>
      </c>
      <c r="C1098" t="b">
        <f t="shared" si="17"/>
        <v>0</v>
      </c>
    </row>
    <row r="1099" spans="1:3" x14ac:dyDescent="0.25">
      <c r="A1099" s="6" t="s">
        <v>1159</v>
      </c>
      <c r="B1099">
        <v>891.29759999999999</v>
      </c>
      <c r="C1099" t="b">
        <f t="shared" si="17"/>
        <v>0</v>
      </c>
    </row>
    <row r="1100" spans="1:3" x14ac:dyDescent="0.25">
      <c r="A1100" s="6" t="s">
        <v>1160</v>
      </c>
      <c r="B1100">
        <v>15889.353999999999</v>
      </c>
      <c r="C1100" t="b">
        <f t="shared" si="17"/>
        <v>1</v>
      </c>
    </row>
    <row r="1101" spans="1:3" x14ac:dyDescent="0.25">
      <c r="A1101" s="6" t="s">
        <v>1161</v>
      </c>
      <c r="B1101">
        <v>449.97119999999995</v>
      </c>
      <c r="C1101" t="b">
        <f t="shared" si="17"/>
        <v>0</v>
      </c>
    </row>
    <row r="1102" spans="1:3" x14ac:dyDescent="0.25">
      <c r="A1102" s="6" t="s">
        <v>1162</v>
      </c>
      <c r="B1102">
        <v>8122.5455999999995</v>
      </c>
      <c r="C1102" t="b">
        <f t="shared" si="17"/>
        <v>0</v>
      </c>
    </row>
    <row r="1103" spans="1:3" x14ac:dyDescent="0.25">
      <c r="A1103" s="6" t="s">
        <v>1163</v>
      </c>
      <c r="B1103">
        <v>3695.3904000000002</v>
      </c>
      <c r="C1103" t="b">
        <f t="shared" si="17"/>
        <v>0</v>
      </c>
    </row>
    <row r="1104" spans="1:3" x14ac:dyDescent="0.25">
      <c r="A1104" s="6" t="s">
        <v>1164</v>
      </c>
      <c r="B1104">
        <v>4708.7963999999993</v>
      </c>
      <c r="C1104" t="b">
        <f t="shared" si="17"/>
        <v>0</v>
      </c>
    </row>
    <row r="1105" spans="1:3" x14ac:dyDescent="0.25">
      <c r="A1105" s="6" t="s">
        <v>1165</v>
      </c>
      <c r="B1105">
        <v>2403.6558</v>
      </c>
      <c r="C1105" t="b">
        <f t="shared" si="17"/>
        <v>0</v>
      </c>
    </row>
    <row r="1106" spans="1:3" x14ac:dyDescent="0.25">
      <c r="A1106" s="6" t="s">
        <v>1166</v>
      </c>
      <c r="B1106">
        <v>5484.1512000000002</v>
      </c>
      <c r="C1106" t="b">
        <f t="shared" si="17"/>
        <v>0</v>
      </c>
    </row>
    <row r="1107" spans="1:3" x14ac:dyDescent="0.25">
      <c r="A1107" s="6" t="s">
        <v>1167</v>
      </c>
      <c r="B1107">
        <v>799.50760000000002</v>
      </c>
      <c r="C1107" t="b">
        <f t="shared" si="17"/>
        <v>0</v>
      </c>
    </row>
    <row r="1108" spans="1:3" x14ac:dyDescent="0.25">
      <c r="A1108" s="6" t="s">
        <v>1168</v>
      </c>
      <c r="B1108">
        <v>12711.736799999999</v>
      </c>
      <c r="C1108" t="b">
        <f t="shared" si="17"/>
        <v>1</v>
      </c>
    </row>
    <row r="1109" spans="1:3" x14ac:dyDescent="0.25">
      <c r="A1109" s="6" t="s">
        <v>1169</v>
      </c>
      <c r="B1109">
        <v>6595.2518</v>
      </c>
      <c r="C1109" t="b">
        <f t="shared" si="17"/>
        <v>0</v>
      </c>
    </row>
    <row r="1110" spans="1:3" x14ac:dyDescent="0.25">
      <c r="A1110" s="6" t="s">
        <v>1170</v>
      </c>
      <c r="B1110">
        <v>1171.7328</v>
      </c>
      <c r="C1110" t="b">
        <f t="shared" si="17"/>
        <v>0</v>
      </c>
    </row>
    <row r="1111" spans="1:3" x14ac:dyDescent="0.25">
      <c r="A1111" s="6" t="s">
        <v>1171</v>
      </c>
      <c r="B1111">
        <v>4899.2376000000004</v>
      </c>
      <c r="C1111" t="b">
        <f t="shared" si="17"/>
        <v>0</v>
      </c>
    </row>
    <row r="1112" spans="1:3" x14ac:dyDescent="0.25">
      <c r="A1112" s="6" t="s">
        <v>1172</v>
      </c>
      <c r="B1112">
        <v>1991.8631999999998</v>
      </c>
      <c r="C1112" t="b">
        <f t="shared" si="17"/>
        <v>0</v>
      </c>
    </row>
    <row r="1113" spans="1:3" x14ac:dyDescent="0.25">
      <c r="A1113" s="6" t="s">
        <v>1173</v>
      </c>
      <c r="B1113">
        <v>4149.4319999999998</v>
      </c>
      <c r="C1113" t="b">
        <f t="shared" si="17"/>
        <v>0</v>
      </c>
    </row>
    <row r="1114" spans="1:3" x14ac:dyDescent="0.25">
      <c r="A1114" s="6" t="s">
        <v>1174</v>
      </c>
      <c r="B1114">
        <v>3279.5427999999997</v>
      </c>
      <c r="C1114" t="b">
        <f t="shared" si="17"/>
        <v>0</v>
      </c>
    </row>
    <row r="1115" spans="1:3" x14ac:dyDescent="0.25">
      <c r="A1115" s="6" t="s">
        <v>1175</v>
      </c>
      <c r="B1115">
        <v>12438.894600000001</v>
      </c>
      <c r="C1115" t="b">
        <f t="shared" si="17"/>
        <v>1</v>
      </c>
    </row>
    <row r="1116" spans="1:3" x14ac:dyDescent="0.25">
      <c r="A1116" s="6" t="s">
        <v>1176</v>
      </c>
      <c r="B1116">
        <v>5489.5007999999998</v>
      </c>
      <c r="C1116" t="b">
        <f t="shared" si="17"/>
        <v>0</v>
      </c>
    </row>
    <row r="1117" spans="1:3" x14ac:dyDescent="0.25">
      <c r="A1117" s="6" t="s">
        <v>1177</v>
      </c>
      <c r="B1117">
        <v>1572.0966000000001</v>
      </c>
      <c r="C1117" t="b">
        <f t="shared" si="17"/>
        <v>0</v>
      </c>
    </row>
    <row r="1118" spans="1:3" x14ac:dyDescent="0.25">
      <c r="A1118" s="6" t="s">
        <v>1178</v>
      </c>
      <c r="B1118">
        <v>5512.6854000000003</v>
      </c>
      <c r="C1118" t="b">
        <f t="shared" si="17"/>
        <v>0</v>
      </c>
    </row>
    <row r="1119" spans="1:3" x14ac:dyDescent="0.25">
      <c r="A1119" s="6" t="s">
        <v>1179</v>
      </c>
      <c r="B1119">
        <v>6783.3825000000006</v>
      </c>
      <c r="C1119" t="b">
        <f t="shared" si="17"/>
        <v>0</v>
      </c>
    </row>
    <row r="1120" spans="1:3" x14ac:dyDescent="0.25">
      <c r="A1120" s="6" t="s">
        <v>1180</v>
      </c>
      <c r="B1120">
        <v>5856.7079999999996</v>
      </c>
      <c r="C1120" t="b">
        <f t="shared" si="17"/>
        <v>0</v>
      </c>
    </row>
    <row r="1121" spans="1:3" x14ac:dyDescent="0.25">
      <c r="A1121" s="6" t="s">
        <v>1181</v>
      </c>
      <c r="B1121">
        <v>3608.13</v>
      </c>
      <c r="C1121" t="b">
        <f t="shared" si="17"/>
        <v>0</v>
      </c>
    </row>
    <row r="1122" spans="1:3" x14ac:dyDescent="0.25">
      <c r="A1122" s="6" t="s">
        <v>1182</v>
      </c>
      <c r="B1122">
        <v>351.4984</v>
      </c>
      <c r="C1122" t="b">
        <f t="shared" si="17"/>
        <v>0</v>
      </c>
    </row>
    <row r="1123" spans="1:3" x14ac:dyDescent="0.25">
      <c r="A1123" s="6" t="s">
        <v>1183</v>
      </c>
      <c r="B1123">
        <v>3447.7211999999995</v>
      </c>
      <c r="C1123" t="b">
        <f t="shared" si="17"/>
        <v>0</v>
      </c>
    </row>
    <row r="1124" spans="1:3" x14ac:dyDescent="0.25">
      <c r="A1124" s="6" t="s">
        <v>1184</v>
      </c>
      <c r="B1124">
        <v>920.88959999999997</v>
      </c>
      <c r="C1124" t="b">
        <f t="shared" si="17"/>
        <v>0</v>
      </c>
    </row>
    <row r="1125" spans="1:3" x14ac:dyDescent="0.25">
      <c r="A1125" s="6" t="s">
        <v>1185</v>
      </c>
      <c r="B1125">
        <v>5565.6072000000004</v>
      </c>
      <c r="C1125" t="b">
        <f t="shared" si="17"/>
        <v>0</v>
      </c>
    </row>
    <row r="1126" spans="1:3" x14ac:dyDescent="0.25">
      <c r="A1126" s="6" t="s">
        <v>1186</v>
      </c>
      <c r="B1126">
        <v>9695.1988000000001</v>
      </c>
      <c r="C1126" t="b">
        <f t="shared" si="17"/>
        <v>0</v>
      </c>
    </row>
    <row r="1127" spans="1:3" x14ac:dyDescent="0.25">
      <c r="A1127" s="6" t="s">
        <v>1187</v>
      </c>
      <c r="B1127">
        <v>4641.1008000000002</v>
      </c>
      <c r="C1127" t="b">
        <f t="shared" si="17"/>
        <v>0</v>
      </c>
    </row>
    <row r="1128" spans="1:3" x14ac:dyDescent="0.25">
      <c r="A1128" s="6" t="s">
        <v>1188</v>
      </c>
      <c r="B1128">
        <v>12766.448800000002</v>
      </c>
      <c r="C1128" t="b">
        <f t="shared" si="17"/>
        <v>1</v>
      </c>
    </row>
    <row r="1129" spans="1:3" x14ac:dyDescent="0.25">
      <c r="A1129" s="6" t="s">
        <v>1189</v>
      </c>
      <c r="B1129">
        <v>8497.8719999999994</v>
      </c>
      <c r="C1129" t="b">
        <f t="shared" si="17"/>
        <v>0</v>
      </c>
    </row>
    <row r="1130" spans="1:3" x14ac:dyDescent="0.25">
      <c r="A1130" s="6" t="s">
        <v>1190</v>
      </c>
      <c r="B1130">
        <v>2275.0884000000001</v>
      </c>
      <c r="C1130" t="b">
        <f t="shared" si="17"/>
        <v>0</v>
      </c>
    </row>
    <row r="1131" spans="1:3" x14ac:dyDescent="0.25">
      <c r="A1131" s="6" t="s">
        <v>1191</v>
      </c>
      <c r="B1131">
        <v>964.23599999999999</v>
      </c>
      <c r="C1131" t="b">
        <f t="shared" si="17"/>
        <v>0</v>
      </c>
    </row>
    <row r="1132" spans="1:3" x14ac:dyDescent="0.25">
      <c r="A1132" s="6" t="s">
        <v>1192</v>
      </c>
      <c r="B1132">
        <v>3042.4580999999998</v>
      </c>
      <c r="C1132" t="b">
        <f t="shared" si="17"/>
        <v>0</v>
      </c>
    </row>
    <row r="1133" spans="1:3" x14ac:dyDescent="0.25">
      <c r="A1133" s="6" t="s">
        <v>1193</v>
      </c>
      <c r="B1133">
        <v>16754.4048</v>
      </c>
      <c r="C1133" t="b">
        <f t="shared" si="17"/>
        <v>1</v>
      </c>
    </row>
    <row r="1134" spans="1:3" x14ac:dyDescent="0.25">
      <c r="A1134" s="6" t="s">
        <v>1194</v>
      </c>
      <c r="B1134">
        <v>21513.119999999999</v>
      </c>
      <c r="C1134" t="b">
        <f t="shared" si="17"/>
        <v>1</v>
      </c>
    </row>
    <row r="1135" spans="1:3" x14ac:dyDescent="0.25">
      <c r="A1135" s="6" t="s">
        <v>1195</v>
      </c>
      <c r="B1135">
        <v>12636.668799999999</v>
      </c>
      <c r="C1135" t="b">
        <f t="shared" si="17"/>
        <v>1</v>
      </c>
    </row>
    <row r="1136" spans="1:3" x14ac:dyDescent="0.25">
      <c r="A1136" s="6" t="s">
        <v>1196</v>
      </c>
      <c r="B1136">
        <v>7714.6850000000004</v>
      </c>
      <c r="C1136" t="b">
        <f t="shared" si="17"/>
        <v>0</v>
      </c>
    </row>
    <row r="1137" spans="1:3" x14ac:dyDescent="0.25">
      <c r="A1137" s="6" t="s">
        <v>1197</v>
      </c>
      <c r="B1137">
        <v>3826.1130000000003</v>
      </c>
      <c r="C1137" t="b">
        <f t="shared" si="17"/>
        <v>0</v>
      </c>
    </row>
    <row r="1138" spans="1:3" x14ac:dyDescent="0.25">
      <c r="A1138" s="6" t="s">
        <v>1198</v>
      </c>
      <c r="B1138">
        <v>1397.2506000000001</v>
      </c>
      <c r="C1138" t="b">
        <f t="shared" si="17"/>
        <v>0</v>
      </c>
    </row>
    <row r="1139" spans="1:3" x14ac:dyDescent="0.25">
      <c r="A1139" s="6" t="s">
        <v>1199</v>
      </c>
      <c r="B1139">
        <v>6982.12</v>
      </c>
      <c r="C1139" t="b">
        <f t="shared" si="17"/>
        <v>0</v>
      </c>
    </row>
    <row r="1140" spans="1:3" x14ac:dyDescent="0.25">
      <c r="A1140" s="6" t="s">
        <v>1200</v>
      </c>
      <c r="B1140">
        <v>2669.4958000000001</v>
      </c>
      <c r="C1140" t="b">
        <f t="shared" si="17"/>
        <v>0</v>
      </c>
    </row>
    <row r="1141" spans="1:3" x14ac:dyDescent="0.25">
      <c r="A1141" s="6" t="s">
        <v>1201</v>
      </c>
      <c r="B1141">
        <v>7736.9049999999997</v>
      </c>
      <c r="C1141" t="b">
        <f t="shared" si="17"/>
        <v>0</v>
      </c>
    </row>
    <row r="1142" spans="1:3" x14ac:dyDescent="0.25">
      <c r="A1142" s="6" t="s">
        <v>1202</v>
      </c>
      <c r="B1142">
        <v>2150.3784000000001</v>
      </c>
      <c r="C1142" t="b">
        <f t="shared" si="17"/>
        <v>0</v>
      </c>
    </row>
    <row r="1143" spans="1:3" x14ac:dyDescent="0.25">
      <c r="A1143" s="6" t="s">
        <v>1203</v>
      </c>
      <c r="B1143">
        <v>10825.087500000001</v>
      </c>
      <c r="C1143" t="b">
        <f t="shared" si="17"/>
        <v>1</v>
      </c>
    </row>
    <row r="1144" spans="1:3" x14ac:dyDescent="0.25">
      <c r="A1144" s="6" t="s">
        <v>1204</v>
      </c>
      <c r="B1144">
        <v>1323.6453000000001</v>
      </c>
      <c r="C1144" t="b">
        <f t="shared" si="17"/>
        <v>0</v>
      </c>
    </row>
    <row r="1145" spans="1:3" x14ac:dyDescent="0.25">
      <c r="A1145" s="6" t="s">
        <v>1205</v>
      </c>
      <c r="B1145">
        <v>4396.6984000000002</v>
      </c>
      <c r="C1145" t="b">
        <f t="shared" si="17"/>
        <v>0</v>
      </c>
    </row>
    <row r="1146" spans="1:3" x14ac:dyDescent="0.25">
      <c r="A1146" s="6" t="s">
        <v>1206</v>
      </c>
      <c r="B1146">
        <v>3983.4160000000002</v>
      </c>
      <c r="C1146" t="b">
        <f t="shared" si="17"/>
        <v>0</v>
      </c>
    </row>
    <row r="1147" spans="1:3" x14ac:dyDescent="0.25">
      <c r="A1147" s="6" t="s">
        <v>1207</v>
      </c>
      <c r="B1147">
        <v>6737.3356000000003</v>
      </c>
      <c r="C1147" t="b">
        <f t="shared" si="17"/>
        <v>0</v>
      </c>
    </row>
    <row r="1148" spans="1:3" x14ac:dyDescent="0.25">
      <c r="A1148" s="6" t="s">
        <v>1208</v>
      </c>
      <c r="B1148">
        <v>8037.796800000001</v>
      </c>
      <c r="C1148" t="b">
        <f t="shared" si="17"/>
        <v>0</v>
      </c>
    </row>
    <row r="1149" spans="1:3" x14ac:dyDescent="0.25">
      <c r="A1149" s="6" t="s">
        <v>1209</v>
      </c>
      <c r="B1149">
        <v>10215.216</v>
      </c>
      <c r="C1149" t="b">
        <f t="shared" si="17"/>
        <v>1</v>
      </c>
    </row>
    <row r="1150" spans="1:3" x14ac:dyDescent="0.25">
      <c r="A1150" s="6" t="s">
        <v>1210</v>
      </c>
      <c r="B1150">
        <v>11773.050299999999</v>
      </c>
      <c r="C1150" t="b">
        <f t="shared" si="17"/>
        <v>1</v>
      </c>
    </row>
    <row r="1151" spans="1:3" x14ac:dyDescent="0.25">
      <c r="A1151" s="6" t="s">
        <v>1211</v>
      </c>
      <c r="B1151">
        <v>399.85919999999999</v>
      </c>
      <c r="C1151" t="b">
        <f t="shared" si="17"/>
        <v>0</v>
      </c>
    </row>
    <row r="1152" spans="1:3" x14ac:dyDescent="0.25">
      <c r="A1152" s="6" t="s">
        <v>1212</v>
      </c>
      <c r="B1152">
        <v>1471.0816</v>
      </c>
      <c r="C1152" t="b">
        <f t="shared" si="17"/>
        <v>0</v>
      </c>
    </row>
    <row r="1153" spans="1:3" x14ac:dyDescent="0.25">
      <c r="A1153" s="6" t="s">
        <v>1213</v>
      </c>
      <c r="B1153">
        <v>10853.981600000001</v>
      </c>
      <c r="C1153" t="b">
        <f t="shared" si="17"/>
        <v>1</v>
      </c>
    </row>
    <row r="1154" spans="1:3" x14ac:dyDescent="0.25">
      <c r="A1154" s="6" t="s">
        <v>1214</v>
      </c>
      <c r="B1154">
        <v>3789.3512000000001</v>
      </c>
      <c r="C1154" t="b">
        <f t="shared" si="17"/>
        <v>0</v>
      </c>
    </row>
    <row r="1155" spans="1:3" x14ac:dyDescent="0.25">
      <c r="A1155" s="6" t="s">
        <v>1215</v>
      </c>
      <c r="B1155">
        <v>903.98100000000011</v>
      </c>
      <c r="C1155" t="b">
        <f t="shared" si="17"/>
        <v>0</v>
      </c>
    </row>
    <row r="1156" spans="1:3" x14ac:dyDescent="0.25">
      <c r="A1156" s="6" t="s">
        <v>1216</v>
      </c>
      <c r="B1156">
        <v>3165.4301</v>
      </c>
      <c r="C1156" t="b">
        <f t="shared" ref="C1156:C1219" si="18">B1156:B2656&gt;10000</f>
        <v>0</v>
      </c>
    </row>
    <row r="1157" spans="1:3" x14ac:dyDescent="0.25">
      <c r="A1157" s="6" t="s">
        <v>1217</v>
      </c>
      <c r="B1157">
        <v>4065.9413999999992</v>
      </c>
      <c r="C1157" t="b">
        <f t="shared" si="18"/>
        <v>0</v>
      </c>
    </row>
    <row r="1158" spans="1:3" x14ac:dyDescent="0.25">
      <c r="A1158" s="6" t="s">
        <v>1218</v>
      </c>
      <c r="B1158">
        <v>18426.055999999997</v>
      </c>
      <c r="C1158" t="b">
        <f t="shared" si="18"/>
        <v>1</v>
      </c>
    </row>
    <row r="1159" spans="1:3" x14ac:dyDescent="0.25">
      <c r="A1159" s="6" t="s">
        <v>1219</v>
      </c>
      <c r="B1159">
        <v>5248.692</v>
      </c>
      <c r="C1159" t="b">
        <f t="shared" si="18"/>
        <v>0</v>
      </c>
    </row>
    <row r="1160" spans="1:3" x14ac:dyDescent="0.25">
      <c r="A1160" s="6" t="s">
        <v>1220</v>
      </c>
      <c r="B1160">
        <v>10872.109200000001</v>
      </c>
      <c r="C1160" t="b">
        <f t="shared" si="18"/>
        <v>1</v>
      </c>
    </row>
    <row r="1161" spans="1:3" x14ac:dyDescent="0.25">
      <c r="A1161" s="6" t="s">
        <v>1221</v>
      </c>
      <c r="B1161">
        <v>14906.151000000002</v>
      </c>
      <c r="C1161" t="b">
        <f t="shared" si="18"/>
        <v>1</v>
      </c>
    </row>
    <row r="1162" spans="1:3" x14ac:dyDescent="0.25">
      <c r="A1162" s="6" t="s">
        <v>1222</v>
      </c>
      <c r="B1162">
        <v>7852.9439999999995</v>
      </c>
      <c r="C1162" t="b">
        <f t="shared" si="18"/>
        <v>0</v>
      </c>
    </row>
    <row r="1163" spans="1:3" x14ac:dyDescent="0.25">
      <c r="A1163" s="6" t="s">
        <v>1223</v>
      </c>
      <c r="B1163">
        <v>3688.4640000000004</v>
      </c>
      <c r="C1163" t="b">
        <f t="shared" si="18"/>
        <v>0</v>
      </c>
    </row>
    <row r="1164" spans="1:3" x14ac:dyDescent="0.25">
      <c r="A1164" s="6" t="s">
        <v>1224</v>
      </c>
      <c r="B1164">
        <v>5680.7519999999995</v>
      </c>
      <c r="C1164" t="b">
        <f t="shared" si="18"/>
        <v>0</v>
      </c>
    </row>
    <row r="1165" spans="1:3" x14ac:dyDescent="0.25">
      <c r="A1165" s="6" t="s">
        <v>1225</v>
      </c>
      <c r="B1165">
        <v>2309.9809999999998</v>
      </c>
      <c r="C1165" t="b">
        <f t="shared" si="18"/>
        <v>0</v>
      </c>
    </row>
    <row r="1166" spans="1:3" x14ac:dyDescent="0.25">
      <c r="A1166" s="6" t="s">
        <v>1226</v>
      </c>
      <c r="B1166">
        <v>14297.728499999999</v>
      </c>
      <c r="C1166" t="b">
        <f t="shared" si="18"/>
        <v>1</v>
      </c>
    </row>
    <row r="1167" spans="1:3" x14ac:dyDescent="0.25">
      <c r="A1167" s="6" t="s">
        <v>1227</v>
      </c>
      <c r="B1167">
        <v>1474.2755999999999</v>
      </c>
      <c r="C1167" t="b">
        <f t="shared" si="18"/>
        <v>0</v>
      </c>
    </row>
    <row r="1168" spans="1:3" x14ac:dyDescent="0.25">
      <c r="A1168" s="6" t="s">
        <v>1228</v>
      </c>
      <c r="B1168">
        <v>4346.085</v>
      </c>
      <c r="C1168" t="b">
        <f t="shared" si="18"/>
        <v>0</v>
      </c>
    </row>
    <row r="1169" spans="1:3" x14ac:dyDescent="0.25">
      <c r="A1169" s="6" t="s">
        <v>1229</v>
      </c>
      <c r="B1169">
        <v>4802.2471999999998</v>
      </c>
      <c r="C1169" t="b">
        <f t="shared" si="18"/>
        <v>0</v>
      </c>
    </row>
    <row r="1170" spans="1:3" x14ac:dyDescent="0.25">
      <c r="A1170" s="6" t="s">
        <v>1230</v>
      </c>
      <c r="B1170">
        <v>2095.1999999999998</v>
      </c>
      <c r="C1170" t="b">
        <f t="shared" si="18"/>
        <v>0</v>
      </c>
    </row>
    <row r="1171" spans="1:3" x14ac:dyDescent="0.25">
      <c r="A1171" s="6" t="s">
        <v>1231</v>
      </c>
      <c r="B1171">
        <v>3359.6915999999997</v>
      </c>
      <c r="C1171" t="b">
        <f t="shared" si="18"/>
        <v>0</v>
      </c>
    </row>
    <row r="1172" spans="1:3" x14ac:dyDescent="0.25">
      <c r="A1172" s="6" t="s">
        <v>1232</v>
      </c>
      <c r="B1172">
        <v>7698.9600000000019</v>
      </c>
      <c r="C1172" t="b">
        <f t="shared" si="18"/>
        <v>0</v>
      </c>
    </row>
    <row r="1173" spans="1:3" x14ac:dyDescent="0.25">
      <c r="A1173" s="6" t="s">
        <v>1233</v>
      </c>
      <c r="B1173">
        <v>3758.6383999999994</v>
      </c>
      <c r="C1173" t="b">
        <f t="shared" si="18"/>
        <v>0</v>
      </c>
    </row>
    <row r="1174" spans="1:3" x14ac:dyDescent="0.25">
      <c r="A1174" s="6" t="s">
        <v>1234</v>
      </c>
      <c r="B1174">
        <v>837.75</v>
      </c>
      <c r="C1174" t="b">
        <f t="shared" si="18"/>
        <v>0</v>
      </c>
    </row>
    <row r="1175" spans="1:3" x14ac:dyDescent="0.25">
      <c r="A1175" s="6" t="s">
        <v>1235</v>
      </c>
      <c r="B1175">
        <v>12457.998</v>
      </c>
      <c r="C1175" t="b">
        <f t="shared" si="18"/>
        <v>1</v>
      </c>
    </row>
    <row r="1176" spans="1:3" x14ac:dyDescent="0.25">
      <c r="A1176" s="6" t="s">
        <v>1236</v>
      </c>
      <c r="B1176">
        <v>17901.388800000001</v>
      </c>
      <c r="C1176" t="b">
        <f t="shared" si="18"/>
        <v>1</v>
      </c>
    </row>
    <row r="1177" spans="1:3" x14ac:dyDescent="0.25">
      <c r="A1177" s="6" t="s">
        <v>1237</v>
      </c>
      <c r="B1177">
        <v>7027.5275999999994</v>
      </c>
      <c r="C1177" t="b">
        <f t="shared" si="18"/>
        <v>0</v>
      </c>
    </row>
    <row r="1178" spans="1:3" x14ac:dyDescent="0.25">
      <c r="A1178" s="6" t="s">
        <v>1238</v>
      </c>
      <c r="B1178">
        <v>9766.1339999999982</v>
      </c>
      <c r="C1178" t="b">
        <f t="shared" si="18"/>
        <v>0</v>
      </c>
    </row>
    <row r="1179" spans="1:3" x14ac:dyDescent="0.25">
      <c r="A1179" s="6" t="s">
        <v>1239</v>
      </c>
      <c r="B1179">
        <v>4628.5932000000003</v>
      </c>
      <c r="C1179" t="b">
        <f t="shared" si="18"/>
        <v>0</v>
      </c>
    </row>
    <row r="1180" spans="1:3" x14ac:dyDescent="0.25">
      <c r="A1180" s="6" t="s">
        <v>1240</v>
      </c>
      <c r="B1180">
        <v>1661.8812</v>
      </c>
      <c r="C1180" t="b">
        <f t="shared" si="18"/>
        <v>0</v>
      </c>
    </row>
    <row r="1181" spans="1:3" x14ac:dyDescent="0.25">
      <c r="A1181" s="6" t="s">
        <v>1241</v>
      </c>
      <c r="B1181">
        <v>21227.305</v>
      </c>
      <c r="C1181" t="b">
        <f t="shared" si="18"/>
        <v>1</v>
      </c>
    </row>
    <row r="1182" spans="1:3" x14ac:dyDescent="0.25">
      <c r="A1182" s="6" t="s">
        <v>1242</v>
      </c>
      <c r="B1182">
        <v>10498.2752</v>
      </c>
      <c r="C1182" t="b">
        <f t="shared" si="18"/>
        <v>1</v>
      </c>
    </row>
    <row r="1183" spans="1:3" x14ac:dyDescent="0.25">
      <c r="A1183" s="6" t="s">
        <v>1243</v>
      </c>
      <c r="B1183">
        <v>1476.1361999999999</v>
      </c>
      <c r="C1183" t="b">
        <f t="shared" si="18"/>
        <v>0</v>
      </c>
    </row>
    <row r="1184" spans="1:3" x14ac:dyDescent="0.25">
      <c r="A1184" s="6" t="s">
        <v>1244</v>
      </c>
      <c r="B1184">
        <v>4422.482</v>
      </c>
      <c r="C1184" t="b">
        <f t="shared" si="18"/>
        <v>0</v>
      </c>
    </row>
    <row r="1185" spans="1:3" x14ac:dyDescent="0.25">
      <c r="A1185" s="6" t="s">
        <v>1245</v>
      </c>
      <c r="B1185">
        <v>3594.5568000000003</v>
      </c>
      <c r="C1185" t="b">
        <f t="shared" si="18"/>
        <v>0</v>
      </c>
    </row>
    <row r="1186" spans="1:3" x14ac:dyDescent="0.25">
      <c r="A1186" s="6" t="s">
        <v>1246</v>
      </c>
      <c r="B1186">
        <v>11558.254499999999</v>
      </c>
      <c r="C1186" t="b">
        <f t="shared" si="18"/>
        <v>1</v>
      </c>
    </row>
    <row r="1187" spans="1:3" x14ac:dyDescent="0.25">
      <c r="A1187" s="6" t="s">
        <v>1247</v>
      </c>
      <c r="B1187">
        <v>12567.880800000001</v>
      </c>
      <c r="C1187" t="b">
        <f t="shared" si="18"/>
        <v>1</v>
      </c>
    </row>
    <row r="1188" spans="1:3" x14ac:dyDescent="0.25">
      <c r="A1188" s="6" t="s">
        <v>1248</v>
      </c>
      <c r="B1188">
        <v>3310.3706999999999</v>
      </c>
      <c r="C1188" t="b">
        <f t="shared" si="18"/>
        <v>0</v>
      </c>
    </row>
    <row r="1189" spans="1:3" x14ac:dyDescent="0.25">
      <c r="A1189" s="6" t="s">
        <v>1249</v>
      </c>
      <c r="B1189">
        <v>9543.1517999999996</v>
      </c>
      <c r="C1189" t="b">
        <f t="shared" si="18"/>
        <v>0</v>
      </c>
    </row>
    <row r="1190" spans="1:3" x14ac:dyDescent="0.25">
      <c r="A1190" s="6" t="s">
        <v>1250</v>
      </c>
      <c r="B1190">
        <v>12135.804</v>
      </c>
      <c r="C1190" t="b">
        <f t="shared" si="18"/>
        <v>1</v>
      </c>
    </row>
    <row r="1191" spans="1:3" x14ac:dyDescent="0.25">
      <c r="A1191" s="6" t="s">
        <v>1251</v>
      </c>
      <c r="B1191">
        <v>8729.6774999999998</v>
      </c>
      <c r="C1191" t="b">
        <f t="shared" si="18"/>
        <v>0</v>
      </c>
    </row>
    <row r="1192" spans="1:3" x14ac:dyDescent="0.25">
      <c r="A1192" s="6" t="s">
        <v>1252</v>
      </c>
      <c r="B1192">
        <v>1521.4428</v>
      </c>
      <c r="C1192" t="b">
        <f t="shared" si="18"/>
        <v>0</v>
      </c>
    </row>
    <row r="1193" spans="1:3" x14ac:dyDescent="0.25">
      <c r="A1193" s="6" t="s">
        <v>1253</v>
      </c>
      <c r="B1193">
        <v>724.04150000000004</v>
      </c>
      <c r="C1193" t="b">
        <f t="shared" si="18"/>
        <v>0</v>
      </c>
    </row>
    <row r="1194" spans="1:3" x14ac:dyDescent="0.25">
      <c r="A1194" s="6" t="s">
        <v>1254</v>
      </c>
      <c r="B1194">
        <v>7273.6754999999994</v>
      </c>
      <c r="C1194" t="b">
        <f t="shared" si="18"/>
        <v>0</v>
      </c>
    </row>
    <row r="1195" spans="1:3" x14ac:dyDescent="0.25">
      <c r="A1195" s="6" t="s">
        <v>1255</v>
      </c>
      <c r="B1195">
        <v>1635.3920000000001</v>
      </c>
      <c r="C1195" t="b">
        <f t="shared" si="18"/>
        <v>0</v>
      </c>
    </row>
    <row r="1196" spans="1:3" x14ac:dyDescent="0.25">
      <c r="A1196" s="6" t="s">
        <v>1256</v>
      </c>
      <c r="B1196">
        <v>17603.124</v>
      </c>
      <c r="C1196" t="b">
        <f t="shared" si="18"/>
        <v>1</v>
      </c>
    </row>
    <row r="1197" spans="1:3" x14ac:dyDescent="0.25">
      <c r="A1197" s="6" t="s">
        <v>1257</v>
      </c>
      <c r="B1197">
        <v>1845.8609999999999</v>
      </c>
      <c r="C1197" t="b">
        <f t="shared" si="18"/>
        <v>0</v>
      </c>
    </row>
    <row r="1198" spans="1:3" x14ac:dyDescent="0.25">
      <c r="A1198" s="6" t="s">
        <v>1258</v>
      </c>
      <c r="B1198">
        <v>2221.79</v>
      </c>
      <c r="C1198" t="b">
        <f t="shared" si="18"/>
        <v>0</v>
      </c>
    </row>
    <row r="1199" spans="1:3" x14ac:dyDescent="0.25">
      <c r="A1199" s="6" t="s">
        <v>1259</v>
      </c>
      <c r="B1199">
        <v>5911.5420000000013</v>
      </c>
      <c r="C1199" t="b">
        <f t="shared" si="18"/>
        <v>0</v>
      </c>
    </row>
    <row r="1200" spans="1:3" x14ac:dyDescent="0.25">
      <c r="A1200" s="6" t="s">
        <v>1260</v>
      </c>
      <c r="B1200">
        <v>5048.6940000000004</v>
      </c>
      <c r="C1200" t="b">
        <f t="shared" si="18"/>
        <v>0</v>
      </c>
    </row>
    <row r="1201" spans="1:3" x14ac:dyDescent="0.25">
      <c r="A1201" s="6" t="s">
        <v>1261</v>
      </c>
      <c r="B1201">
        <v>1993.4640000000002</v>
      </c>
      <c r="C1201" t="b">
        <f t="shared" si="18"/>
        <v>0</v>
      </c>
    </row>
    <row r="1202" spans="1:3" x14ac:dyDescent="0.25">
      <c r="A1202" s="6" t="s">
        <v>1262</v>
      </c>
      <c r="B1202">
        <v>14855.111999999999</v>
      </c>
      <c r="C1202" t="b">
        <f t="shared" si="18"/>
        <v>1</v>
      </c>
    </row>
    <row r="1203" spans="1:3" x14ac:dyDescent="0.25">
      <c r="A1203" s="6" t="s">
        <v>1263</v>
      </c>
      <c r="B1203">
        <v>3010.1808000000001</v>
      </c>
      <c r="C1203" t="b">
        <f t="shared" si="18"/>
        <v>0</v>
      </c>
    </row>
    <row r="1204" spans="1:3" x14ac:dyDescent="0.25">
      <c r="A1204" s="6" t="s">
        <v>1264</v>
      </c>
      <c r="B1204">
        <v>10773.042000000001</v>
      </c>
      <c r="C1204" t="b">
        <f t="shared" si="18"/>
        <v>1</v>
      </c>
    </row>
    <row r="1205" spans="1:3" x14ac:dyDescent="0.25">
      <c r="A1205" s="6" t="s">
        <v>1265</v>
      </c>
      <c r="B1205">
        <v>3175.7044999999998</v>
      </c>
      <c r="C1205" t="b">
        <f t="shared" si="18"/>
        <v>0</v>
      </c>
    </row>
    <row r="1206" spans="1:3" x14ac:dyDescent="0.25">
      <c r="A1206" s="6" t="s">
        <v>1266</v>
      </c>
      <c r="B1206">
        <v>2953.7152000000001</v>
      </c>
      <c r="C1206" t="b">
        <f t="shared" si="18"/>
        <v>0</v>
      </c>
    </row>
    <row r="1207" spans="1:3" x14ac:dyDescent="0.25">
      <c r="A1207" s="6" t="s">
        <v>1267</v>
      </c>
      <c r="B1207">
        <v>1872.5939999999998</v>
      </c>
      <c r="C1207" t="b">
        <f t="shared" si="18"/>
        <v>0</v>
      </c>
    </row>
    <row r="1208" spans="1:3" x14ac:dyDescent="0.25">
      <c r="A1208" s="6" t="s">
        <v>1268</v>
      </c>
      <c r="B1208">
        <v>16057.7235</v>
      </c>
      <c r="C1208" t="b">
        <f t="shared" si="18"/>
        <v>1</v>
      </c>
    </row>
    <row r="1209" spans="1:3" x14ac:dyDescent="0.25">
      <c r="A1209" s="6" t="s">
        <v>1269</v>
      </c>
      <c r="B1209">
        <v>8676.2855999999992</v>
      </c>
      <c r="C1209" t="b">
        <f t="shared" si="18"/>
        <v>0</v>
      </c>
    </row>
    <row r="1210" spans="1:3" x14ac:dyDescent="0.25">
      <c r="A1210" s="6" t="s">
        <v>1270</v>
      </c>
      <c r="B1210">
        <v>4410.3423000000003</v>
      </c>
      <c r="C1210" t="b">
        <f t="shared" si="18"/>
        <v>0</v>
      </c>
    </row>
    <row r="1211" spans="1:3" x14ac:dyDescent="0.25">
      <c r="A1211" s="6" t="s">
        <v>1271</v>
      </c>
      <c r="B1211">
        <v>576.80010000000004</v>
      </c>
      <c r="C1211" t="b">
        <f t="shared" si="18"/>
        <v>0</v>
      </c>
    </row>
    <row r="1212" spans="1:3" x14ac:dyDescent="0.25">
      <c r="A1212" s="6" t="s">
        <v>1272</v>
      </c>
      <c r="B1212">
        <v>1758.2418</v>
      </c>
      <c r="C1212" t="b">
        <f t="shared" si="18"/>
        <v>0</v>
      </c>
    </row>
    <row r="1213" spans="1:3" x14ac:dyDescent="0.25">
      <c r="A1213" s="6" t="s">
        <v>1273</v>
      </c>
      <c r="B1213">
        <v>3972.75</v>
      </c>
      <c r="C1213" t="b">
        <f t="shared" si="18"/>
        <v>0</v>
      </c>
    </row>
    <row r="1214" spans="1:3" x14ac:dyDescent="0.25">
      <c r="A1214" s="6" t="s">
        <v>1274</v>
      </c>
      <c r="B1214">
        <v>17947.599600000001</v>
      </c>
      <c r="C1214" t="b">
        <f t="shared" si="18"/>
        <v>1</v>
      </c>
    </row>
    <row r="1215" spans="1:3" x14ac:dyDescent="0.25">
      <c r="A1215" s="6" t="s">
        <v>1275</v>
      </c>
      <c r="B1215">
        <v>5291.8530000000001</v>
      </c>
      <c r="C1215" t="b">
        <f t="shared" si="18"/>
        <v>0</v>
      </c>
    </row>
    <row r="1216" spans="1:3" x14ac:dyDescent="0.25">
      <c r="A1216" s="6" t="s">
        <v>1276</v>
      </c>
      <c r="B1216">
        <v>13077.464400000001</v>
      </c>
      <c r="C1216" t="b">
        <f t="shared" si="18"/>
        <v>1</v>
      </c>
    </row>
    <row r="1217" spans="1:3" x14ac:dyDescent="0.25">
      <c r="A1217" s="6" t="s">
        <v>1277</v>
      </c>
      <c r="B1217">
        <v>5609.7512000000006</v>
      </c>
      <c r="C1217" t="b">
        <f t="shared" si="18"/>
        <v>0</v>
      </c>
    </row>
    <row r="1218" spans="1:3" x14ac:dyDescent="0.25">
      <c r="A1218" s="6" t="s">
        <v>1278</v>
      </c>
      <c r="B1218">
        <v>1482.75</v>
      </c>
      <c r="C1218" t="b">
        <f t="shared" si="18"/>
        <v>0</v>
      </c>
    </row>
    <row r="1219" spans="1:3" x14ac:dyDescent="0.25">
      <c r="A1219" s="6" t="s">
        <v>1279</v>
      </c>
      <c r="B1219">
        <v>8503.4110000000001</v>
      </c>
      <c r="C1219" t="b">
        <f t="shared" si="18"/>
        <v>0</v>
      </c>
    </row>
    <row r="1220" spans="1:3" x14ac:dyDescent="0.25">
      <c r="A1220" s="6" t="s">
        <v>1280</v>
      </c>
      <c r="B1220">
        <v>9267.4500000000007</v>
      </c>
      <c r="C1220" t="b">
        <f t="shared" ref="C1220:C1283" si="19">B1220:B2720&gt;10000</f>
        <v>0</v>
      </c>
    </row>
    <row r="1221" spans="1:3" x14ac:dyDescent="0.25">
      <c r="A1221" s="6" t="s">
        <v>1281</v>
      </c>
      <c r="B1221">
        <v>6024.9328000000005</v>
      </c>
      <c r="C1221" t="b">
        <f t="shared" si="19"/>
        <v>0</v>
      </c>
    </row>
    <row r="1222" spans="1:3" x14ac:dyDescent="0.25">
      <c r="A1222" s="6" t="s">
        <v>1282</v>
      </c>
      <c r="B1222">
        <v>130.49280000000002</v>
      </c>
      <c r="C1222" t="b">
        <f t="shared" si="19"/>
        <v>0</v>
      </c>
    </row>
    <row r="1223" spans="1:3" x14ac:dyDescent="0.25">
      <c r="A1223" s="6" t="s">
        <v>1283</v>
      </c>
      <c r="B1223">
        <v>6660.9579999999996</v>
      </c>
      <c r="C1223" t="b">
        <f t="shared" si="19"/>
        <v>0</v>
      </c>
    </row>
    <row r="1224" spans="1:3" x14ac:dyDescent="0.25">
      <c r="A1224" s="6" t="s">
        <v>1284</v>
      </c>
      <c r="B1224">
        <v>2062.4652000000001</v>
      </c>
      <c r="C1224" t="b">
        <f t="shared" si="19"/>
        <v>0</v>
      </c>
    </row>
    <row r="1225" spans="1:3" x14ac:dyDescent="0.25">
      <c r="A1225" s="6" t="s">
        <v>1285</v>
      </c>
      <c r="B1225">
        <v>2089.6127999999999</v>
      </c>
      <c r="C1225" t="b">
        <f t="shared" si="19"/>
        <v>0</v>
      </c>
    </row>
    <row r="1226" spans="1:3" x14ac:dyDescent="0.25">
      <c r="A1226" s="6" t="s">
        <v>1286</v>
      </c>
      <c r="B1226">
        <v>3810.5066999999999</v>
      </c>
      <c r="C1226" t="b">
        <f t="shared" si="19"/>
        <v>0</v>
      </c>
    </row>
    <row r="1227" spans="1:3" x14ac:dyDescent="0.25">
      <c r="A1227" s="6" t="s">
        <v>1287</v>
      </c>
      <c r="B1227">
        <v>11609.192799999999</v>
      </c>
      <c r="C1227" t="b">
        <f t="shared" si="19"/>
        <v>1</v>
      </c>
    </row>
    <row r="1228" spans="1:3" x14ac:dyDescent="0.25">
      <c r="A1228" s="6" t="s">
        <v>1288</v>
      </c>
      <c r="B1228">
        <v>6082.2704999999996</v>
      </c>
      <c r="C1228" t="b">
        <f t="shared" si="19"/>
        <v>0</v>
      </c>
    </row>
    <row r="1229" spans="1:3" x14ac:dyDescent="0.25">
      <c r="A1229" s="6" t="s">
        <v>1289</v>
      </c>
      <c r="B1229">
        <v>14532.191999999999</v>
      </c>
      <c r="C1229" t="b">
        <f t="shared" si="19"/>
        <v>1</v>
      </c>
    </row>
    <row r="1230" spans="1:3" x14ac:dyDescent="0.25">
      <c r="A1230" s="6" t="s">
        <v>1290</v>
      </c>
      <c r="B1230">
        <v>2629.6959999999999</v>
      </c>
      <c r="C1230" t="b">
        <f t="shared" si="19"/>
        <v>0</v>
      </c>
    </row>
    <row r="1231" spans="1:3" x14ac:dyDescent="0.25">
      <c r="A1231" s="6" t="s">
        <v>1291</v>
      </c>
      <c r="B1231">
        <v>5560.8936000000003</v>
      </c>
      <c r="C1231" t="b">
        <f t="shared" si="19"/>
        <v>0</v>
      </c>
    </row>
    <row r="1232" spans="1:3" x14ac:dyDescent="0.25">
      <c r="A1232" s="6" t="s">
        <v>1292</v>
      </c>
      <c r="B1232">
        <v>5187.6449999999995</v>
      </c>
      <c r="C1232" t="b">
        <f t="shared" si="19"/>
        <v>0</v>
      </c>
    </row>
    <row r="1233" spans="1:3" x14ac:dyDescent="0.25">
      <c r="A1233" s="6" t="s">
        <v>1293</v>
      </c>
      <c r="B1233">
        <v>469.11</v>
      </c>
      <c r="C1233" t="b">
        <f t="shared" si="19"/>
        <v>0</v>
      </c>
    </row>
    <row r="1234" spans="1:3" x14ac:dyDescent="0.25">
      <c r="A1234" s="6" t="s">
        <v>1294</v>
      </c>
      <c r="B1234">
        <v>4410.6678000000002</v>
      </c>
      <c r="C1234" t="b">
        <f t="shared" si="19"/>
        <v>0</v>
      </c>
    </row>
    <row r="1235" spans="1:3" x14ac:dyDescent="0.25">
      <c r="A1235" s="6" t="s">
        <v>1295</v>
      </c>
      <c r="B1235">
        <v>13218.8868</v>
      </c>
      <c r="C1235" t="b">
        <f t="shared" si="19"/>
        <v>1</v>
      </c>
    </row>
    <row r="1236" spans="1:3" x14ac:dyDescent="0.25">
      <c r="A1236" s="6" t="s">
        <v>1296</v>
      </c>
      <c r="B1236">
        <v>20330.899999999998</v>
      </c>
      <c r="C1236" t="b">
        <f t="shared" si="19"/>
        <v>1</v>
      </c>
    </row>
    <row r="1237" spans="1:3" x14ac:dyDescent="0.25">
      <c r="A1237" s="6" t="s">
        <v>1297</v>
      </c>
      <c r="B1237">
        <v>16539.068000000003</v>
      </c>
      <c r="C1237" t="b">
        <f t="shared" si="19"/>
        <v>1</v>
      </c>
    </row>
    <row r="1238" spans="1:3" x14ac:dyDescent="0.25">
      <c r="A1238" s="6" t="s">
        <v>1298</v>
      </c>
      <c r="B1238">
        <v>3068.1202000000003</v>
      </c>
      <c r="C1238" t="b">
        <f t="shared" si="19"/>
        <v>0</v>
      </c>
    </row>
    <row r="1239" spans="1:3" x14ac:dyDescent="0.25">
      <c r="A1239" s="6" t="s">
        <v>1299</v>
      </c>
      <c r="B1239">
        <v>11744.825999999999</v>
      </c>
      <c r="C1239" t="b">
        <f t="shared" si="19"/>
        <v>1</v>
      </c>
    </row>
    <row r="1240" spans="1:3" x14ac:dyDescent="0.25">
      <c r="A1240" s="6" t="s">
        <v>1300</v>
      </c>
      <c r="B1240">
        <v>4525.9214000000002</v>
      </c>
      <c r="C1240" t="b">
        <f t="shared" si="19"/>
        <v>0</v>
      </c>
    </row>
    <row r="1241" spans="1:3" x14ac:dyDescent="0.25">
      <c r="A1241" s="6" t="s">
        <v>1301</v>
      </c>
      <c r="B1241">
        <v>3941.7583999999993</v>
      </c>
      <c r="C1241" t="b">
        <f t="shared" si="19"/>
        <v>0</v>
      </c>
    </row>
    <row r="1242" spans="1:3" x14ac:dyDescent="0.25">
      <c r="A1242" s="6" t="s">
        <v>1302</v>
      </c>
      <c r="B1242">
        <v>7828.9499999999989</v>
      </c>
      <c r="C1242" t="b">
        <f t="shared" si="19"/>
        <v>0</v>
      </c>
    </row>
    <row r="1243" spans="1:3" x14ac:dyDescent="0.25">
      <c r="A1243" s="6" t="s">
        <v>1303</v>
      </c>
      <c r="B1243">
        <v>2161.4240000000004</v>
      </c>
      <c r="C1243" t="b">
        <f t="shared" si="19"/>
        <v>0</v>
      </c>
    </row>
    <row r="1244" spans="1:3" x14ac:dyDescent="0.25">
      <c r="A1244" s="6" t="s">
        <v>1304</v>
      </c>
      <c r="B1244">
        <v>4682.4713000000002</v>
      </c>
      <c r="C1244" t="b">
        <f t="shared" si="19"/>
        <v>0</v>
      </c>
    </row>
    <row r="1245" spans="1:3" x14ac:dyDescent="0.25">
      <c r="A1245" s="6" t="s">
        <v>1305</v>
      </c>
      <c r="B1245">
        <v>6711.5999999999995</v>
      </c>
      <c r="C1245" t="b">
        <f t="shared" si="19"/>
        <v>0</v>
      </c>
    </row>
    <row r="1246" spans="1:3" x14ac:dyDescent="0.25">
      <c r="A1246" s="6" t="s">
        <v>1306</v>
      </c>
      <c r="B1246">
        <v>6722.5703999999996</v>
      </c>
      <c r="C1246" t="b">
        <f t="shared" si="19"/>
        <v>0</v>
      </c>
    </row>
    <row r="1247" spans="1:3" x14ac:dyDescent="0.25">
      <c r="A1247" s="6" t="s">
        <v>1307</v>
      </c>
      <c r="B1247">
        <v>5248.65</v>
      </c>
      <c r="C1247" t="b">
        <f t="shared" si="19"/>
        <v>0</v>
      </c>
    </row>
    <row r="1248" spans="1:3" x14ac:dyDescent="0.25">
      <c r="A1248" s="6" t="s">
        <v>1308</v>
      </c>
      <c r="B1248">
        <v>16017.017999999998</v>
      </c>
      <c r="C1248" t="b">
        <f t="shared" si="19"/>
        <v>1</v>
      </c>
    </row>
    <row r="1249" spans="1:3" x14ac:dyDescent="0.25">
      <c r="A1249" s="6" t="s">
        <v>1309</v>
      </c>
      <c r="B1249">
        <v>6762.1787999999997</v>
      </c>
      <c r="C1249" t="b">
        <f t="shared" si="19"/>
        <v>0</v>
      </c>
    </row>
    <row r="1250" spans="1:3" x14ac:dyDescent="0.25">
      <c r="A1250" s="6" t="s">
        <v>1310</v>
      </c>
      <c r="B1250">
        <v>3648.3167999999996</v>
      </c>
      <c r="C1250" t="b">
        <f t="shared" si="19"/>
        <v>0</v>
      </c>
    </row>
    <row r="1251" spans="1:3" x14ac:dyDescent="0.25">
      <c r="A1251" s="6" t="s">
        <v>1311</v>
      </c>
      <c r="B1251">
        <v>4137.7040000000006</v>
      </c>
      <c r="C1251" t="b">
        <f t="shared" si="19"/>
        <v>0</v>
      </c>
    </row>
    <row r="1252" spans="1:3" x14ac:dyDescent="0.25">
      <c r="A1252" s="6" t="s">
        <v>1312</v>
      </c>
      <c r="B1252">
        <v>22690.896000000001</v>
      </c>
      <c r="C1252" t="b">
        <f t="shared" si="19"/>
        <v>1</v>
      </c>
    </row>
    <row r="1253" spans="1:3" x14ac:dyDescent="0.25">
      <c r="A1253" s="6" t="s">
        <v>1313</v>
      </c>
      <c r="B1253">
        <v>2531.7599999999998</v>
      </c>
      <c r="C1253" t="b">
        <f t="shared" si="19"/>
        <v>0</v>
      </c>
    </row>
    <row r="1254" spans="1:3" x14ac:dyDescent="0.25">
      <c r="A1254" s="6" t="s">
        <v>1314</v>
      </c>
      <c r="B1254">
        <v>676.35440000000006</v>
      </c>
      <c r="C1254" t="b">
        <f t="shared" si="19"/>
        <v>0</v>
      </c>
    </row>
    <row r="1255" spans="1:3" x14ac:dyDescent="0.25">
      <c r="A1255" s="6" t="s">
        <v>1315</v>
      </c>
      <c r="B1255">
        <v>8397.9264000000003</v>
      </c>
      <c r="C1255" t="b">
        <f t="shared" si="19"/>
        <v>0</v>
      </c>
    </row>
    <row r="1256" spans="1:3" x14ac:dyDescent="0.25">
      <c r="A1256" s="6" t="s">
        <v>1316</v>
      </c>
      <c r="B1256">
        <v>3039.1221</v>
      </c>
      <c r="C1256" t="b">
        <f t="shared" si="19"/>
        <v>0</v>
      </c>
    </row>
    <row r="1257" spans="1:3" x14ac:dyDescent="0.25">
      <c r="A1257" s="6" t="s">
        <v>1317</v>
      </c>
      <c r="B1257">
        <v>7101.7704999999996</v>
      </c>
      <c r="C1257" t="b">
        <f t="shared" si="19"/>
        <v>0</v>
      </c>
    </row>
    <row r="1258" spans="1:3" x14ac:dyDescent="0.25">
      <c r="A1258" s="6" t="s">
        <v>1318</v>
      </c>
      <c r="B1258">
        <v>4973.8746000000001</v>
      </c>
      <c r="C1258" t="b">
        <f t="shared" si="19"/>
        <v>0</v>
      </c>
    </row>
    <row r="1259" spans="1:3" x14ac:dyDescent="0.25">
      <c r="A1259" s="6" t="s">
        <v>1319</v>
      </c>
      <c r="B1259">
        <v>1188.444</v>
      </c>
      <c r="C1259" t="b">
        <f t="shared" si="19"/>
        <v>0</v>
      </c>
    </row>
    <row r="1260" spans="1:3" x14ac:dyDescent="0.25">
      <c r="A1260" s="6" t="s">
        <v>1320</v>
      </c>
      <c r="B1260">
        <v>9751.32</v>
      </c>
      <c r="C1260" t="b">
        <f t="shared" si="19"/>
        <v>0</v>
      </c>
    </row>
    <row r="1261" spans="1:3" x14ac:dyDescent="0.25">
      <c r="A1261" s="6" t="s">
        <v>1321</v>
      </c>
      <c r="B1261">
        <v>13723.886399999999</v>
      </c>
      <c r="C1261" t="b">
        <f t="shared" si="19"/>
        <v>1</v>
      </c>
    </row>
    <row r="1262" spans="1:3" x14ac:dyDescent="0.25">
      <c r="A1262" s="6" t="s">
        <v>1322</v>
      </c>
      <c r="B1262">
        <v>13216.0712</v>
      </c>
      <c r="C1262" t="b">
        <f t="shared" si="19"/>
        <v>1</v>
      </c>
    </row>
    <row r="1263" spans="1:3" x14ac:dyDescent="0.25">
      <c r="A1263" s="6" t="s">
        <v>1323</v>
      </c>
      <c r="B1263">
        <v>1402.7912999999999</v>
      </c>
      <c r="C1263" t="b">
        <f t="shared" si="19"/>
        <v>0</v>
      </c>
    </row>
    <row r="1264" spans="1:3" x14ac:dyDescent="0.25">
      <c r="A1264" s="6" t="s">
        <v>1324</v>
      </c>
      <c r="B1264">
        <v>9062.5635000000002</v>
      </c>
      <c r="C1264" t="b">
        <f t="shared" si="19"/>
        <v>0</v>
      </c>
    </row>
    <row r="1265" spans="1:3" x14ac:dyDescent="0.25">
      <c r="A1265" s="6" t="s">
        <v>1325</v>
      </c>
      <c r="B1265">
        <v>3037.8768</v>
      </c>
      <c r="C1265" t="b">
        <f t="shared" si="19"/>
        <v>0</v>
      </c>
    </row>
    <row r="1266" spans="1:3" x14ac:dyDescent="0.25">
      <c r="A1266" s="6" t="s">
        <v>1326</v>
      </c>
      <c r="B1266">
        <v>11336.8992</v>
      </c>
      <c r="C1266" t="b">
        <f t="shared" si="19"/>
        <v>1</v>
      </c>
    </row>
    <row r="1267" spans="1:3" x14ac:dyDescent="0.25">
      <c r="A1267" s="6" t="s">
        <v>1327</v>
      </c>
      <c r="B1267">
        <v>4544.6170000000002</v>
      </c>
      <c r="C1267" t="b">
        <f t="shared" si="19"/>
        <v>0</v>
      </c>
    </row>
    <row r="1268" spans="1:3" x14ac:dyDescent="0.25">
      <c r="A1268" s="6" t="s">
        <v>1328</v>
      </c>
      <c r="B1268">
        <v>1051.7752</v>
      </c>
      <c r="C1268" t="b">
        <f t="shared" si="19"/>
        <v>0</v>
      </c>
    </row>
    <row r="1269" spans="1:3" x14ac:dyDescent="0.25">
      <c r="A1269" s="6" t="s">
        <v>1329</v>
      </c>
      <c r="B1269">
        <v>8951.4897999999994</v>
      </c>
      <c r="C1269" t="b">
        <f t="shared" si="19"/>
        <v>0</v>
      </c>
    </row>
    <row r="1270" spans="1:3" x14ac:dyDescent="0.25">
      <c r="A1270" s="6" t="s">
        <v>1330</v>
      </c>
      <c r="B1270">
        <v>4623.3323999999993</v>
      </c>
      <c r="C1270" t="b">
        <f t="shared" si="19"/>
        <v>0</v>
      </c>
    </row>
    <row r="1271" spans="1:3" x14ac:dyDescent="0.25">
      <c r="A1271" s="6" t="s">
        <v>1331</v>
      </c>
      <c r="B1271">
        <v>1510.971</v>
      </c>
      <c r="C1271" t="b">
        <f t="shared" si="19"/>
        <v>0</v>
      </c>
    </row>
    <row r="1272" spans="1:3" x14ac:dyDescent="0.25">
      <c r="A1272" s="6" t="s">
        <v>1332</v>
      </c>
      <c r="B1272">
        <v>8849.9159999999993</v>
      </c>
      <c r="C1272" t="b">
        <f t="shared" si="19"/>
        <v>0</v>
      </c>
    </row>
    <row r="1273" spans="1:3" x14ac:dyDescent="0.25">
      <c r="A1273" s="6" t="s">
        <v>1333</v>
      </c>
      <c r="B1273">
        <v>3037.1432</v>
      </c>
      <c r="C1273" t="b">
        <f t="shared" si="19"/>
        <v>0</v>
      </c>
    </row>
    <row r="1274" spans="1:3" x14ac:dyDescent="0.25">
      <c r="A1274" s="6" t="s">
        <v>1334</v>
      </c>
      <c r="B1274">
        <v>10566.248800000001</v>
      </c>
      <c r="C1274" t="b">
        <f t="shared" si="19"/>
        <v>1</v>
      </c>
    </row>
    <row r="1275" spans="1:3" x14ac:dyDescent="0.25">
      <c r="A1275" s="6" t="s">
        <v>1335</v>
      </c>
      <c r="B1275">
        <v>2096.1013000000003</v>
      </c>
      <c r="C1275" t="b">
        <f t="shared" si="19"/>
        <v>0</v>
      </c>
    </row>
    <row r="1276" spans="1:3" x14ac:dyDescent="0.25">
      <c r="A1276" s="6" t="s">
        <v>1336</v>
      </c>
      <c r="B1276">
        <v>3950.8656000000001</v>
      </c>
      <c r="C1276" t="b">
        <f t="shared" si="19"/>
        <v>0</v>
      </c>
    </row>
    <row r="1277" spans="1:3" x14ac:dyDescent="0.25">
      <c r="A1277" s="6" t="s">
        <v>1337</v>
      </c>
      <c r="B1277">
        <v>3165.096</v>
      </c>
      <c r="C1277" t="b">
        <f t="shared" si="19"/>
        <v>0</v>
      </c>
    </row>
    <row r="1278" spans="1:3" x14ac:dyDescent="0.25">
      <c r="A1278" s="6" t="s">
        <v>1338</v>
      </c>
      <c r="B1278">
        <v>4436.5937999999996</v>
      </c>
      <c r="C1278" t="b">
        <f t="shared" si="19"/>
        <v>0</v>
      </c>
    </row>
    <row r="1279" spans="1:3" x14ac:dyDescent="0.25">
      <c r="A1279" s="6" t="s">
        <v>1339</v>
      </c>
      <c r="B1279">
        <v>7237.7307000000001</v>
      </c>
      <c r="C1279" t="b">
        <f t="shared" si="19"/>
        <v>0</v>
      </c>
    </row>
    <row r="1280" spans="1:3" x14ac:dyDescent="0.25">
      <c r="A1280" s="6" t="s">
        <v>1340</v>
      </c>
      <c r="B1280">
        <v>376.51460000000003</v>
      </c>
      <c r="C1280" t="b">
        <f t="shared" si="19"/>
        <v>0</v>
      </c>
    </row>
    <row r="1281" spans="1:3" x14ac:dyDescent="0.25">
      <c r="A1281" s="6" t="s">
        <v>1341</v>
      </c>
      <c r="B1281">
        <v>13628.228399999998</v>
      </c>
      <c r="C1281" t="b">
        <f t="shared" si="19"/>
        <v>1</v>
      </c>
    </row>
    <row r="1282" spans="1:3" x14ac:dyDescent="0.25">
      <c r="A1282" s="6" t="s">
        <v>1342</v>
      </c>
      <c r="B1282">
        <v>903.94200000000001</v>
      </c>
      <c r="C1282" t="b">
        <f t="shared" si="19"/>
        <v>0</v>
      </c>
    </row>
    <row r="1283" spans="1:3" x14ac:dyDescent="0.25">
      <c r="A1283" s="6" t="s">
        <v>1343</v>
      </c>
      <c r="B1283">
        <v>509.89799999999997</v>
      </c>
      <c r="C1283" t="b">
        <f t="shared" si="19"/>
        <v>0</v>
      </c>
    </row>
    <row r="1284" spans="1:3" x14ac:dyDescent="0.25">
      <c r="A1284" s="6" t="s">
        <v>1344</v>
      </c>
      <c r="B1284">
        <v>1565.4811999999999</v>
      </c>
      <c r="C1284" t="b">
        <f t="shared" ref="C1284:C1347" si="20">B1284:B2784&gt;10000</f>
        <v>0</v>
      </c>
    </row>
    <row r="1285" spans="1:3" x14ac:dyDescent="0.25">
      <c r="A1285" s="6" t="s">
        <v>1345</v>
      </c>
      <c r="B1285">
        <v>5323.6364999999996</v>
      </c>
      <c r="C1285" t="b">
        <f t="shared" si="20"/>
        <v>0</v>
      </c>
    </row>
    <row r="1286" spans="1:3" x14ac:dyDescent="0.25">
      <c r="A1286" s="6" t="s">
        <v>1346</v>
      </c>
      <c r="B1286">
        <v>7280.8585999999996</v>
      </c>
      <c r="C1286" t="b">
        <f t="shared" si="20"/>
        <v>0</v>
      </c>
    </row>
    <row r="1287" spans="1:3" x14ac:dyDescent="0.25">
      <c r="A1287" s="6" t="s">
        <v>1347</v>
      </c>
      <c r="B1287">
        <v>5743.7183999999997</v>
      </c>
      <c r="C1287" t="b">
        <f t="shared" si="20"/>
        <v>0</v>
      </c>
    </row>
    <row r="1288" spans="1:3" x14ac:dyDescent="0.25">
      <c r="A1288" s="6" t="s">
        <v>1348</v>
      </c>
      <c r="B1288">
        <v>15689.157999999998</v>
      </c>
      <c r="C1288" t="b">
        <f t="shared" si="20"/>
        <v>1</v>
      </c>
    </row>
    <row r="1289" spans="1:3" x14ac:dyDescent="0.25">
      <c r="A1289" s="6" t="s">
        <v>1349</v>
      </c>
      <c r="B1289">
        <v>1428.9429</v>
      </c>
      <c r="C1289" t="b">
        <f t="shared" si="20"/>
        <v>0</v>
      </c>
    </row>
    <row r="1290" spans="1:3" x14ac:dyDescent="0.25">
      <c r="A1290" s="6" t="s">
        <v>1350</v>
      </c>
      <c r="B1290">
        <v>10757.61</v>
      </c>
      <c r="C1290" t="b">
        <f t="shared" si="20"/>
        <v>1</v>
      </c>
    </row>
    <row r="1291" spans="1:3" x14ac:dyDescent="0.25">
      <c r="A1291" s="6" t="s">
        <v>1351</v>
      </c>
      <c r="B1291">
        <v>7574.0028000000002</v>
      </c>
      <c r="C1291" t="b">
        <f t="shared" si="20"/>
        <v>0</v>
      </c>
    </row>
    <row r="1292" spans="1:3" x14ac:dyDescent="0.25">
      <c r="A1292" s="6" t="s">
        <v>1352</v>
      </c>
      <c r="B1292">
        <v>16077.5604</v>
      </c>
      <c r="C1292" t="b">
        <f t="shared" si="20"/>
        <v>1</v>
      </c>
    </row>
    <row r="1293" spans="1:3" x14ac:dyDescent="0.25">
      <c r="A1293" s="6" t="s">
        <v>1353</v>
      </c>
      <c r="B1293">
        <v>11590.571999999998</v>
      </c>
      <c r="C1293" t="b">
        <f t="shared" si="20"/>
        <v>1</v>
      </c>
    </row>
    <row r="1294" spans="1:3" x14ac:dyDescent="0.25">
      <c r="A1294" s="6" t="s">
        <v>1354</v>
      </c>
      <c r="B1294">
        <v>1409.8735000000001</v>
      </c>
      <c r="C1294" t="b">
        <f t="shared" si="20"/>
        <v>0</v>
      </c>
    </row>
    <row r="1295" spans="1:3" x14ac:dyDescent="0.25">
      <c r="A1295" s="6" t="s">
        <v>1355</v>
      </c>
      <c r="B1295">
        <v>7037.9875999999995</v>
      </c>
      <c r="C1295" t="b">
        <f t="shared" si="20"/>
        <v>0</v>
      </c>
    </row>
    <row r="1296" spans="1:3" x14ac:dyDescent="0.25">
      <c r="A1296" s="6" t="s">
        <v>1356</v>
      </c>
      <c r="B1296">
        <v>4629.13</v>
      </c>
      <c r="C1296" t="b">
        <f t="shared" si="20"/>
        <v>0</v>
      </c>
    </row>
    <row r="1297" spans="1:3" x14ac:dyDescent="0.25">
      <c r="A1297" s="6" t="s">
        <v>1357</v>
      </c>
      <c r="B1297">
        <v>1493.0583999999999</v>
      </c>
      <c r="C1297" t="b">
        <f t="shared" si="20"/>
        <v>0</v>
      </c>
    </row>
    <row r="1298" spans="1:3" x14ac:dyDescent="0.25">
      <c r="A1298" s="6" t="s">
        <v>1358</v>
      </c>
      <c r="B1298">
        <v>1924.0650000000001</v>
      </c>
      <c r="C1298" t="b">
        <f t="shared" si="20"/>
        <v>0</v>
      </c>
    </row>
    <row r="1299" spans="1:3" x14ac:dyDescent="0.25">
      <c r="A1299" s="6" t="s">
        <v>1359</v>
      </c>
      <c r="B1299">
        <v>987.61680000000001</v>
      </c>
      <c r="C1299" t="b">
        <f t="shared" si="20"/>
        <v>0</v>
      </c>
    </row>
    <row r="1300" spans="1:3" x14ac:dyDescent="0.25">
      <c r="A1300" s="6" t="s">
        <v>1360</v>
      </c>
      <c r="B1300">
        <v>5243.5199999999995</v>
      </c>
      <c r="C1300" t="b">
        <f t="shared" si="20"/>
        <v>0</v>
      </c>
    </row>
    <row r="1301" spans="1:3" x14ac:dyDescent="0.25">
      <c r="A1301" s="6" t="s">
        <v>1361</v>
      </c>
      <c r="B1301">
        <v>5594.4675000000007</v>
      </c>
      <c r="C1301" t="b">
        <f t="shared" si="20"/>
        <v>0</v>
      </c>
    </row>
    <row r="1302" spans="1:3" x14ac:dyDescent="0.25">
      <c r="A1302" s="6" t="s">
        <v>1362</v>
      </c>
      <c r="B1302">
        <v>2325.9532999999997</v>
      </c>
      <c r="C1302" t="b">
        <f t="shared" si="20"/>
        <v>0</v>
      </c>
    </row>
    <row r="1303" spans="1:3" x14ac:dyDescent="0.25">
      <c r="A1303" s="6" t="s">
        <v>1363</v>
      </c>
      <c r="B1303">
        <v>7861.4220000000005</v>
      </c>
      <c r="C1303" t="b">
        <f t="shared" si="20"/>
        <v>0</v>
      </c>
    </row>
    <row r="1304" spans="1:3" x14ac:dyDescent="0.25">
      <c r="A1304" s="6" t="s">
        <v>1364</v>
      </c>
      <c r="B1304">
        <v>814.22399999999993</v>
      </c>
      <c r="C1304" t="b">
        <f t="shared" si="20"/>
        <v>0</v>
      </c>
    </row>
    <row r="1305" spans="1:3" x14ac:dyDescent="0.25">
      <c r="A1305" s="6" t="s">
        <v>1365</v>
      </c>
      <c r="B1305">
        <v>7268.2961999999989</v>
      </c>
      <c r="C1305" t="b">
        <f t="shared" si="20"/>
        <v>0</v>
      </c>
    </row>
    <row r="1306" spans="1:3" x14ac:dyDescent="0.25">
      <c r="A1306" s="6" t="s">
        <v>1366</v>
      </c>
      <c r="B1306">
        <v>11566.698999999999</v>
      </c>
      <c r="C1306" t="b">
        <f t="shared" si="20"/>
        <v>1</v>
      </c>
    </row>
    <row r="1307" spans="1:3" x14ac:dyDescent="0.25">
      <c r="A1307" s="6" t="s">
        <v>1367</v>
      </c>
      <c r="B1307">
        <v>14884.476000000001</v>
      </c>
      <c r="C1307" t="b">
        <f t="shared" si="20"/>
        <v>1</v>
      </c>
    </row>
    <row r="1308" spans="1:3" x14ac:dyDescent="0.25">
      <c r="A1308" s="6" t="s">
        <v>1368</v>
      </c>
      <c r="B1308">
        <v>1738.125</v>
      </c>
      <c r="C1308" t="b">
        <f t="shared" si="20"/>
        <v>0</v>
      </c>
    </row>
    <row r="1309" spans="1:3" x14ac:dyDescent="0.25">
      <c r="A1309" s="6" t="s">
        <v>1369</v>
      </c>
      <c r="B1309">
        <v>5045.9399999999996</v>
      </c>
      <c r="C1309" t="b">
        <f t="shared" si="20"/>
        <v>0</v>
      </c>
    </row>
    <row r="1310" spans="1:3" x14ac:dyDescent="0.25">
      <c r="A1310" s="6" t="s">
        <v>1370</v>
      </c>
      <c r="B1310">
        <v>3628.0764000000004</v>
      </c>
      <c r="C1310" t="b">
        <f t="shared" si="20"/>
        <v>0</v>
      </c>
    </row>
    <row r="1311" spans="1:3" x14ac:dyDescent="0.25">
      <c r="A1311" s="6" t="s">
        <v>1371</v>
      </c>
      <c r="B1311">
        <v>2060.4243000000001</v>
      </c>
      <c r="C1311" t="b">
        <f t="shared" si="20"/>
        <v>0</v>
      </c>
    </row>
    <row r="1312" spans="1:3" x14ac:dyDescent="0.25">
      <c r="A1312" s="6" t="s">
        <v>1372</v>
      </c>
      <c r="B1312">
        <v>3023.163</v>
      </c>
      <c r="C1312" t="b">
        <f t="shared" si="20"/>
        <v>0</v>
      </c>
    </row>
    <row r="1313" spans="1:3" x14ac:dyDescent="0.25">
      <c r="A1313" s="6" t="s">
        <v>1373</v>
      </c>
      <c r="B1313">
        <v>9778.5602999999992</v>
      </c>
      <c r="C1313" t="b">
        <f t="shared" si="20"/>
        <v>0</v>
      </c>
    </row>
    <row r="1314" spans="1:3" x14ac:dyDescent="0.25">
      <c r="A1314" s="6" t="s">
        <v>1374</v>
      </c>
      <c r="B1314">
        <v>17303.8</v>
      </c>
      <c r="C1314" t="b">
        <f t="shared" si="20"/>
        <v>1</v>
      </c>
    </row>
    <row r="1315" spans="1:3" x14ac:dyDescent="0.25">
      <c r="A1315" s="6" t="s">
        <v>1375</v>
      </c>
      <c r="B1315">
        <v>4966.1612000000005</v>
      </c>
      <c r="C1315" t="b">
        <f t="shared" si="20"/>
        <v>0</v>
      </c>
    </row>
    <row r="1316" spans="1:3" x14ac:dyDescent="0.25">
      <c r="A1316" s="6" t="s">
        <v>1376</v>
      </c>
      <c r="B1316">
        <v>16703.164000000001</v>
      </c>
      <c r="C1316" t="b">
        <f t="shared" si="20"/>
        <v>1</v>
      </c>
    </row>
    <row r="1317" spans="1:3" x14ac:dyDescent="0.25">
      <c r="A1317" s="6" t="s">
        <v>1377</v>
      </c>
      <c r="B1317">
        <v>9337.0880000000016</v>
      </c>
      <c r="C1317" t="b">
        <f t="shared" si="20"/>
        <v>0</v>
      </c>
    </row>
    <row r="1318" spans="1:3" x14ac:dyDescent="0.25">
      <c r="A1318" s="6" t="s">
        <v>1378</v>
      </c>
      <c r="B1318">
        <v>11339.496000000001</v>
      </c>
      <c r="C1318" t="b">
        <f t="shared" si="20"/>
        <v>1</v>
      </c>
    </row>
    <row r="1319" spans="1:3" x14ac:dyDescent="0.25">
      <c r="A1319" s="6" t="s">
        <v>1379</v>
      </c>
      <c r="B1319">
        <v>1259.0578</v>
      </c>
      <c r="C1319" t="b">
        <f t="shared" si="20"/>
        <v>0</v>
      </c>
    </row>
    <row r="1320" spans="1:3" x14ac:dyDescent="0.25">
      <c r="A1320" s="6" t="s">
        <v>1380</v>
      </c>
      <c r="B1320">
        <v>20167.933999999997</v>
      </c>
      <c r="C1320" t="b">
        <f t="shared" si="20"/>
        <v>1</v>
      </c>
    </row>
    <row r="1321" spans="1:3" x14ac:dyDescent="0.25">
      <c r="A1321" s="6" t="s">
        <v>1381</v>
      </c>
      <c r="B1321">
        <v>2302.0550000000003</v>
      </c>
      <c r="C1321" t="b">
        <f t="shared" si="20"/>
        <v>0</v>
      </c>
    </row>
    <row r="1322" spans="1:3" x14ac:dyDescent="0.25">
      <c r="A1322" s="6" t="s">
        <v>1382</v>
      </c>
      <c r="B1322">
        <v>3688.7159999999999</v>
      </c>
      <c r="C1322" t="b">
        <f t="shared" si="20"/>
        <v>0</v>
      </c>
    </row>
    <row r="1323" spans="1:3" x14ac:dyDescent="0.25">
      <c r="A1323" s="6" t="s">
        <v>1383</v>
      </c>
      <c r="B1323">
        <v>12915.502</v>
      </c>
      <c r="C1323" t="b">
        <f t="shared" si="20"/>
        <v>1</v>
      </c>
    </row>
    <row r="1324" spans="1:3" x14ac:dyDescent="0.25">
      <c r="A1324" s="6" t="s">
        <v>1384</v>
      </c>
      <c r="B1324">
        <v>813.49800000000005</v>
      </c>
      <c r="C1324" t="b">
        <f t="shared" si="20"/>
        <v>0</v>
      </c>
    </row>
    <row r="1325" spans="1:3" x14ac:dyDescent="0.25">
      <c r="A1325" s="6" t="s">
        <v>1385</v>
      </c>
      <c r="B1325">
        <v>1378.5674999999999</v>
      </c>
      <c r="C1325" t="b">
        <f t="shared" si="20"/>
        <v>0</v>
      </c>
    </row>
    <row r="1326" spans="1:3" x14ac:dyDescent="0.25">
      <c r="A1326" s="6" t="s">
        <v>1386</v>
      </c>
      <c r="B1326">
        <v>3923.6549999999997</v>
      </c>
      <c r="C1326" t="b">
        <f t="shared" si="20"/>
        <v>0</v>
      </c>
    </row>
    <row r="1327" spans="1:3" x14ac:dyDescent="0.25">
      <c r="A1327" s="6" t="s">
        <v>1387</v>
      </c>
      <c r="B1327">
        <v>18330.631999999998</v>
      </c>
      <c r="C1327" t="b">
        <f t="shared" si="20"/>
        <v>1</v>
      </c>
    </row>
    <row r="1328" spans="1:3" x14ac:dyDescent="0.25">
      <c r="A1328" s="6" t="s">
        <v>1388</v>
      </c>
      <c r="B1328">
        <v>873.63</v>
      </c>
      <c r="C1328" t="b">
        <f t="shared" si="20"/>
        <v>0</v>
      </c>
    </row>
    <row r="1329" spans="1:3" x14ac:dyDescent="0.25">
      <c r="A1329" s="6" t="s">
        <v>1389</v>
      </c>
      <c r="B1329">
        <v>7626.7464000000009</v>
      </c>
      <c r="C1329" t="b">
        <f t="shared" si="20"/>
        <v>0</v>
      </c>
    </row>
    <row r="1330" spans="1:3" x14ac:dyDescent="0.25">
      <c r="A1330" s="6" t="s">
        <v>1390</v>
      </c>
      <c r="B1330">
        <v>3116.0590999999999</v>
      </c>
      <c r="C1330" t="b">
        <f t="shared" si="20"/>
        <v>0</v>
      </c>
    </row>
    <row r="1331" spans="1:3" x14ac:dyDescent="0.25">
      <c r="A1331" s="6" t="s">
        <v>1391</v>
      </c>
      <c r="B1331">
        <v>1079.2140000000002</v>
      </c>
      <c r="C1331" t="b">
        <f t="shared" si="20"/>
        <v>0</v>
      </c>
    </row>
    <row r="1332" spans="1:3" x14ac:dyDescent="0.25">
      <c r="A1332" s="6" t="s">
        <v>1392</v>
      </c>
      <c r="B1332">
        <v>4492.3599999999997</v>
      </c>
      <c r="C1332" t="b">
        <f t="shared" si="20"/>
        <v>0</v>
      </c>
    </row>
    <row r="1333" spans="1:3" x14ac:dyDescent="0.25">
      <c r="A1333" s="6" t="s">
        <v>1393</v>
      </c>
      <c r="B1333">
        <v>827.64240000000007</v>
      </c>
      <c r="C1333" t="b">
        <f t="shared" si="20"/>
        <v>0</v>
      </c>
    </row>
    <row r="1334" spans="1:3" x14ac:dyDescent="0.25">
      <c r="A1334" s="6" t="s">
        <v>1394</v>
      </c>
      <c r="B1334">
        <v>9019.4235000000008</v>
      </c>
      <c r="C1334" t="b">
        <f t="shared" si="20"/>
        <v>0</v>
      </c>
    </row>
    <row r="1335" spans="1:3" x14ac:dyDescent="0.25">
      <c r="A1335" s="6" t="s">
        <v>1395</v>
      </c>
      <c r="B1335">
        <v>4024.6</v>
      </c>
      <c r="C1335" t="b">
        <f t="shared" si="20"/>
        <v>0</v>
      </c>
    </row>
    <row r="1336" spans="1:3" x14ac:dyDescent="0.25">
      <c r="A1336" s="6" t="s">
        <v>1396</v>
      </c>
      <c r="B1336">
        <v>6898.3164000000006</v>
      </c>
      <c r="C1336" t="b">
        <f t="shared" si="20"/>
        <v>0</v>
      </c>
    </row>
    <row r="1337" spans="1:3" x14ac:dyDescent="0.25">
      <c r="A1337" s="6" t="s">
        <v>1397</v>
      </c>
      <c r="B1337">
        <v>3297.9053999999996</v>
      </c>
      <c r="C1337" t="b">
        <f t="shared" si="20"/>
        <v>0</v>
      </c>
    </row>
    <row r="1338" spans="1:3" x14ac:dyDescent="0.25">
      <c r="A1338" s="6" t="s">
        <v>1398</v>
      </c>
      <c r="B1338">
        <v>1940.5693999999999</v>
      </c>
      <c r="C1338" t="b">
        <f t="shared" si="20"/>
        <v>0</v>
      </c>
    </row>
    <row r="1339" spans="1:3" x14ac:dyDescent="0.25">
      <c r="A1339" s="6" t="s">
        <v>1399</v>
      </c>
      <c r="B1339">
        <v>8977.4535000000014</v>
      </c>
      <c r="C1339" t="b">
        <f t="shared" si="20"/>
        <v>0</v>
      </c>
    </row>
    <row r="1340" spans="1:3" x14ac:dyDescent="0.25">
      <c r="A1340" s="6" t="s">
        <v>1400</v>
      </c>
      <c r="B1340">
        <v>5530.6592000000001</v>
      </c>
      <c r="C1340" t="b">
        <f t="shared" si="20"/>
        <v>0</v>
      </c>
    </row>
    <row r="1341" spans="1:3" x14ac:dyDescent="0.25">
      <c r="A1341" s="6" t="s">
        <v>1401</v>
      </c>
      <c r="B1341">
        <v>5406.0800000000008</v>
      </c>
      <c r="C1341" t="b">
        <f t="shared" si="20"/>
        <v>0</v>
      </c>
    </row>
    <row r="1342" spans="1:3" x14ac:dyDescent="0.25">
      <c r="A1342" s="6" t="s">
        <v>1402</v>
      </c>
      <c r="B1342">
        <v>8537.8788000000004</v>
      </c>
      <c r="C1342" t="b">
        <f t="shared" si="20"/>
        <v>0</v>
      </c>
    </row>
    <row r="1343" spans="1:3" x14ac:dyDescent="0.25">
      <c r="A1343" s="6" t="s">
        <v>1403</v>
      </c>
      <c r="B1343">
        <v>1276.9368000000002</v>
      </c>
      <c r="C1343" t="b">
        <f t="shared" si="20"/>
        <v>0</v>
      </c>
    </row>
    <row r="1344" spans="1:3" x14ac:dyDescent="0.25">
      <c r="A1344" s="6" t="s">
        <v>1404</v>
      </c>
      <c r="B1344">
        <v>2435.4047999999998</v>
      </c>
      <c r="C1344" t="b">
        <f t="shared" si="20"/>
        <v>0</v>
      </c>
    </row>
    <row r="1345" spans="1:3" x14ac:dyDescent="0.25">
      <c r="A1345" s="6" t="s">
        <v>1405</v>
      </c>
      <c r="B1345">
        <v>19200.416400000002</v>
      </c>
      <c r="C1345" t="b">
        <f t="shared" si="20"/>
        <v>1</v>
      </c>
    </row>
    <row r="1346" spans="1:3" x14ac:dyDescent="0.25">
      <c r="A1346" s="6" t="s">
        <v>1406</v>
      </c>
      <c r="B1346">
        <v>14535.9</v>
      </c>
      <c r="C1346" t="b">
        <f t="shared" si="20"/>
        <v>1</v>
      </c>
    </row>
    <row r="1347" spans="1:3" x14ac:dyDescent="0.25">
      <c r="A1347" s="6" t="s">
        <v>1407</v>
      </c>
      <c r="B1347">
        <v>2641.0329000000002</v>
      </c>
      <c r="C1347" t="b">
        <f t="shared" si="20"/>
        <v>0</v>
      </c>
    </row>
    <row r="1348" spans="1:3" x14ac:dyDescent="0.25">
      <c r="A1348" s="6" t="s">
        <v>1408</v>
      </c>
      <c r="B1348">
        <v>2061.6120000000001</v>
      </c>
      <c r="C1348" t="b">
        <f t="shared" ref="C1348:C1411" si="21">B1348:B2848&gt;10000</f>
        <v>0</v>
      </c>
    </row>
    <row r="1349" spans="1:3" x14ac:dyDescent="0.25">
      <c r="A1349" s="6" t="s">
        <v>1409</v>
      </c>
      <c r="B1349">
        <v>16557.2965</v>
      </c>
      <c r="C1349" t="b">
        <f t="shared" si="21"/>
        <v>1</v>
      </c>
    </row>
    <row r="1350" spans="1:3" x14ac:dyDescent="0.25">
      <c r="A1350" s="6" t="s">
        <v>1410</v>
      </c>
      <c r="B1350">
        <v>4389.5807999999997</v>
      </c>
      <c r="C1350" t="b">
        <f t="shared" si="21"/>
        <v>0</v>
      </c>
    </row>
    <row r="1351" spans="1:3" x14ac:dyDescent="0.25">
      <c r="A1351" s="6" t="s">
        <v>1411</v>
      </c>
      <c r="B1351">
        <v>2370.06</v>
      </c>
      <c r="C1351" t="b">
        <f t="shared" si="21"/>
        <v>0</v>
      </c>
    </row>
    <row r="1352" spans="1:3" x14ac:dyDescent="0.25">
      <c r="A1352" s="6" t="s">
        <v>1412</v>
      </c>
      <c r="B1352">
        <v>2276.0783999999999</v>
      </c>
      <c r="C1352" t="b">
        <f t="shared" si="21"/>
        <v>0</v>
      </c>
    </row>
    <row r="1353" spans="1:3" x14ac:dyDescent="0.25">
      <c r="A1353" s="6" t="s">
        <v>1413</v>
      </c>
      <c r="B1353">
        <v>6831.0551999999998</v>
      </c>
      <c r="C1353" t="b">
        <f t="shared" si="21"/>
        <v>0</v>
      </c>
    </row>
    <row r="1354" spans="1:3" x14ac:dyDescent="0.25">
      <c r="A1354" s="6" t="s">
        <v>1414</v>
      </c>
      <c r="B1354">
        <v>4637.3783999999996</v>
      </c>
      <c r="C1354" t="b">
        <f t="shared" si="21"/>
        <v>0</v>
      </c>
    </row>
    <row r="1355" spans="1:3" x14ac:dyDescent="0.25">
      <c r="A1355" s="6" t="s">
        <v>1415</v>
      </c>
      <c r="B1355">
        <v>564.20279999999991</v>
      </c>
      <c r="C1355" t="b">
        <f t="shared" si="21"/>
        <v>0</v>
      </c>
    </row>
    <row r="1356" spans="1:3" x14ac:dyDescent="0.25">
      <c r="A1356" s="6" t="s">
        <v>1416</v>
      </c>
      <c r="B1356">
        <v>10470.888000000003</v>
      </c>
      <c r="C1356" t="b">
        <f t="shared" si="21"/>
        <v>1</v>
      </c>
    </row>
    <row r="1357" spans="1:3" x14ac:dyDescent="0.25">
      <c r="A1357" s="6" t="s">
        <v>1417</v>
      </c>
      <c r="B1357">
        <v>3363.48</v>
      </c>
      <c r="C1357" t="b">
        <f t="shared" si="21"/>
        <v>0</v>
      </c>
    </row>
    <row r="1358" spans="1:3" x14ac:dyDescent="0.25">
      <c r="A1358" s="6" t="s">
        <v>1418</v>
      </c>
      <c r="B1358">
        <v>2672.5103999999997</v>
      </c>
      <c r="C1358" t="b">
        <f t="shared" si="21"/>
        <v>0</v>
      </c>
    </row>
    <row r="1359" spans="1:3" x14ac:dyDescent="0.25">
      <c r="A1359" s="6" t="s">
        <v>1419</v>
      </c>
      <c r="B1359">
        <v>4383.6903000000002</v>
      </c>
      <c r="C1359" t="b">
        <f t="shared" si="21"/>
        <v>0</v>
      </c>
    </row>
    <row r="1360" spans="1:3" x14ac:dyDescent="0.25">
      <c r="A1360" s="6" t="s">
        <v>1420</v>
      </c>
      <c r="B1360">
        <v>8848.4079999999994</v>
      </c>
      <c r="C1360" t="b">
        <f t="shared" si="21"/>
        <v>0</v>
      </c>
    </row>
    <row r="1361" spans="1:3" x14ac:dyDescent="0.25">
      <c r="A1361" s="6" t="s">
        <v>1421</v>
      </c>
      <c r="B1361">
        <v>1820.43</v>
      </c>
      <c r="C1361" t="b">
        <f t="shared" si="21"/>
        <v>0</v>
      </c>
    </row>
    <row r="1362" spans="1:3" x14ac:dyDescent="0.25">
      <c r="A1362" s="6" t="s">
        <v>1422</v>
      </c>
      <c r="B1362">
        <v>3606.2928000000002</v>
      </c>
      <c r="C1362" t="b">
        <f t="shared" si="21"/>
        <v>0</v>
      </c>
    </row>
    <row r="1363" spans="1:3" x14ac:dyDescent="0.25">
      <c r="A1363" s="6" t="s">
        <v>1423</v>
      </c>
      <c r="B1363">
        <v>7227.3415999999997</v>
      </c>
      <c r="C1363" t="b">
        <f t="shared" si="21"/>
        <v>0</v>
      </c>
    </row>
    <row r="1364" spans="1:3" x14ac:dyDescent="0.25">
      <c r="A1364" s="6" t="s">
        <v>1424</v>
      </c>
      <c r="B1364">
        <v>2806.4375</v>
      </c>
      <c r="C1364" t="b">
        <f t="shared" si="21"/>
        <v>0</v>
      </c>
    </row>
    <row r="1365" spans="1:3" x14ac:dyDescent="0.25">
      <c r="A1365" s="6" t="s">
        <v>1425</v>
      </c>
      <c r="B1365">
        <v>442.96400000000006</v>
      </c>
      <c r="C1365" t="b">
        <f t="shared" si="21"/>
        <v>0</v>
      </c>
    </row>
    <row r="1366" spans="1:3" x14ac:dyDescent="0.25">
      <c r="A1366" s="6" t="s">
        <v>1426</v>
      </c>
      <c r="B1366">
        <v>3713.4287999999997</v>
      </c>
      <c r="C1366" t="b">
        <f t="shared" si="21"/>
        <v>0</v>
      </c>
    </row>
    <row r="1367" spans="1:3" x14ac:dyDescent="0.25">
      <c r="A1367" s="6" t="s">
        <v>1427</v>
      </c>
      <c r="B1367">
        <v>4799.5848000000005</v>
      </c>
      <c r="C1367" t="b">
        <f t="shared" si="21"/>
        <v>0</v>
      </c>
    </row>
    <row r="1368" spans="1:3" x14ac:dyDescent="0.25">
      <c r="A1368" s="6" t="s">
        <v>1428</v>
      </c>
      <c r="B1368">
        <v>18397.13</v>
      </c>
      <c r="C1368" t="b">
        <f t="shared" si="21"/>
        <v>1</v>
      </c>
    </row>
    <row r="1369" spans="1:3" x14ac:dyDescent="0.25">
      <c r="A1369" s="6" t="s">
        <v>1429</v>
      </c>
      <c r="B1369">
        <v>10411.586399999998</v>
      </c>
      <c r="C1369" t="b">
        <f t="shared" si="21"/>
        <v>1</v>
      </c>
    </row>
    <row r="1370" spans="1:3" x14ac:dyDescent="0.25">
      <c r="A1370" s="6" t="s">
        <v>1430</v>
      </c>
      <c r="B1370">
        <v>1083.4000000000001</v>
      </c>
      <c r="C1370" t="b">
        <f t="shared" si="21"/>
        <v>0</v>
      </c>
    </row>
    <row r="1371" spans="1:3" x14ac:dyDescent="0.25">
      <c r="A1371" s="6" t="s">
        <v>1431</v>
      </c>
      <c r="B1371">
        <v>8117.1376</v>
      </c>
      <c r="C1371" t="b">
        <f t="shared" si="21"/>
        <v>0</v>
      </c>
    </row>
    <row r="1372" spans="1:3" x14ac:dyDescent="0.25">
      <c r="A1372" s="6" t="s">
        <v>1432</v>
      </c>
      <c r="B1372">
        <v>2476.2234000000003</v>
      </c>
      <c r="C1372" t="b">
        <f t="shared" si="21"/>
        <v>0</v>
      </c>
    </row>
    <row r="1373" spans="1:3" x14ac:dyDescent="0.25">
      <c r="A1373" s="6" t="s">
        <v>1433</v>
      </c>
      <c r="B1373">
        <v>4961.7056000000002</v>
      </c>
      <c r="C1373" t="b">
        <f t="shared" si="21"/>
        <v>0</v>
      </c>
    </row>
    <row r="1374" spans="1:3" x14ac:dyDescent="0.25">
      <c r="A1374" s="6" t="s">
        <v>1434</v>
      </c>
      <c r="B1374">
        <v>2122.6767</v>
      </c>
      <c r="C1374" t="b">
        <f t="shared" si="21"/>
        <v>0</v>
      </c>
    </row>
    <row r="1375" spans="1:3" x14ac:dyDescent="0.25">
      <c r="A1375" s="6" t="s">
        <v>1435</v>
      </c>
      <c r="B1375">
        <v>3249.8883999999998</v>
      </c>
      <c r="C1375" t="b">
        <f t="shared" si="21"/>
        <v>0</v>
      </c>
    </row>
    <row r="1376" spans="1:3" x14ac:dyDescent="0.25">
      <c r="A1376" s="6" t="s">
        <v>1436</v>
      </c>
      <c r="B1376">
        <v>1863.6254000000001</v>
      </c>
      <c r="C1376" t="b">
        <f t="shared" si="21"/>
        <v>0</v>
      </c>
    </row>
    <row r="1377" spans="1:3" x14ac:dyDescent="0.25">
      <c r="A1377" s="6" t="s">
        <v>1437</v>
      </c>
      <c r="B1377">
        <v>2521.2163999999998</v>
      </c>
      <c r="C1377" t="b">
        <f t="shared" si="21"/>
        <v>0</v>
      </c>
    </row>
    <row r="1378" spans="1:3" x14ac:dyDescent="0.25">
      <c r="A1378" s="6" t="s">
        <v>1438</v>
      </c>
      <c r="B1378">
        <v>5567.0560000000005</v>
      </c>
      <c r="C1378" t="b">
        <f t="shared" si="21"/>
        <v>0</v>
      </c>
    </row>
    <row r="1379" spans="1:3" x14ac:dyDescent="0.25">
      <c r="A1379" s="6" t="s">
        <v>1439</v>
      </c>
      <c r="B1379">
        <v>1455.7452000000001</v>
      </c>
      <c r="C1379" t="b">
        <f t="shared" si="21"/>
        <v>0</v>
      </c>
    </row>
    <row r="1380" spans="1:3" x14ac:dyDescent="0.25">
      <c r="A1380" s="6" t="s">
        <v>1440</v>
      </c>
      <c r="B1380">
        <v>5356.3328000000001</v>
      </c>
      <c r="C1380" t="b">
        <f t="shared" si="21"/>
        <v>0</v>
      </c>
    </row>
    <row r="1381" spans="1:3" x14ac:dyDescent="0.25">
      <c r="A1381" s="6" t="s">
        <v>1441</v>
      </c>
      <c r="B1381">
        <v>6502.2980000000007</v>
      </c>
      <c r="C1381" t="b">
        <f t="shared" si="21"/>
        <v>0</v>
      </c>
    </row>
    <row r="1382" spans="1:3" x14ac:dyDescent="0.25">
      <c r="A1382" s="6" t="s">
        <v>1442</v>
      </c>
      <c r="B1382">
        <v>5218.6175999999996</v>
      </c>
      <c r="C1382" t="b">
        <f t="shared" si="21"/>
        <v>0</v>
      </c>
    </row>
    <row r="1383" spans="1:3" x14ac:dyDescent="0.25">
      <c r="A1383" s="6" t="s">
        <v>1443</v>
      </c>
      <c r="B1383">
        <v>13246.619999999999</v>
      </c>
      <c r="C1383" t="b">
        <f t="shared" si="21"/>
        <v>1</v>
      </c>
    </row>
    <row r="1384" spans="1:3" x14ac:dyDescent="0.25">
      <c r="A1384" s="6" t="s">
        <v>1444</v>
      </c>
      <c r="B1384">
        <v>6182.8194000000003</v>
      </c>
      <c r="C1384" t="b">
        <f t="shared" si="21"/>
        <v>0</v>
      </c>
    </row>
    <row r="1385" spans="1:3" x14ac:dyDescent="0.25">
      <c r="A1385" s="6" t="s">
        <v>1445</v>
      </c>
      <c r="B1385">
        <v>8192.52</v>
      </c>
      <c r="C1385" t="b">
        <f t="shared" si="21"/>
        <v>0</v>
      </c>
    </row>
    <row r="1386" spans="1:3" x14ac:dyDescent="0.25">
      <c r="A1386" s="6" t="s">
        <v>1446</v>
      </c>
      <c r="B1386">
        <v>1945.3972999999999</v>
      </c>
      <c r="C1386" t="b">
        <f t="shared" si="21"/>
        <v>0</v>
      </c>
    </row>
    <row r="1387" spans="1:3" x14ac:dyDescent="0.25">
      <c r="A1387" s="6" t="s">
        <v>1447</v>
      </c>
      <c r="B1387">
        <v>4524.47</v>
      </c>
      <c r="C1387" t="b">
        <f t="shared" si="21"/>
        <v>0</v>
      </c>
    </row>
    <row r="1388" spans="1:3" x14ac:dyDescent="0.25">
      <c r="A1388" s="6" t="s">
        <v>1448</v>
      </c>
      <c r="B1388">
        <v>16945.457600000002</v>
      </c>
      <c r="C1388" t="b">
        <f t="shared" si="21"/>
        <v>1</v>
      </c>
    </row>
    <row r="1389" spans="1:3" x14ac:dyDescent="0.25">
      <c r="A1389" s="6" t="s">
        <v>1449</v>
      </c>
      <c r="B1389">
        <v>2700.5349999999999</v>
      </c>
      <c r="C1389" t="b">
        <f t="shared" si="21"/>
        <v>0</v>
      </c>
    </row>
    <row r="1390" spans="1:3" x14ac:dyDescent="0.25">
      <c r="A1390" s="6" t="s">
        <v>1450</v>
      </c>
      <c r="B1390">
        <v>8267.4306000000015</v>
      </c>
      <c r="C1390" t="b">
        <f t="shared" si="21"/>
        <v>0</v>
      </c>
    </row>
    <row r="1391" spans="1:3" x14ac:dyDescent="0.25">
      <c r="A1391" s="6" t="s">
        <v>1451</v>
      </c>
      <c r="B1391">
        <v>3902.2236000000007</v>
      </c>
      <c r="C1391" t="b">
        <f t="shared" si="21"/>
        <v>0</v>
      </c>
    </row>
    <row r="1392" spans="1:3" x14ac:dyDescent="0.25">
      <c r="A1392" s="6" t="s">
        <v>1452</v>
      </c>
      <c r="B1392">
        <v>14176.553599999999</v>
      </c>
      <c r="C1392" t="b">
        <f t="shared" si="21"/>
        <v>1</v>
      </c>
    </row>
    <row r="1393" spans="1:3" x14ac:dyDescent="0.25">
      <c r="A1393" s="6" t="s">
        <v>1453</v>
      </c>
      <c r="B1393">
        <v>145.92679999999999</v>
      </c>
      <c r="C1393" t="b">
        <f t="shared" si="21"/>
        <v>0</v>
      </c>
    </row>
    <row r="1394" spans="1:3" x14ac:dyDescent="0.25">
      <c r="A1394" s="6" t="s">
        <v>1454</v>
      </c>
      <c r="B1394">
        <v>9493.0380000000005</v>
      </c>
      <c r="C1394" t="b">
        <f t="shared" si="21"/>
        <v>0</v>
      </c>
    </row>
    <row r="1395" spans="1:3" x14ac:dyDescent="0.25">
      <c r="A1395" s="6" t="s">
        <v>1455</v>
      </c>
      <c r="B1395">
        <v>501.67</v>
      </c>
      <c r="C1395" t="b">
        <f t="shared" si="21"/>
        <v>0</v>
      </c>
    </row>
    <row r="1396" spans="1:3" x14ac:dyDescent="0.25">
      <c r="A1396" s="6" t="s">
        <v>1456</v>
      </c>
      <c r="B1396">
        <v>1618.2099000000001</v>
      </c>
      <c r="C1396" t="b">
        <f t="shared" si="21"/>
        <v>0</v>
      </c>
    </row>
    <row r="1397" spans="1:3" x14ac:dyDescent="0.25">
      <c r="A1397" s="6" t="s">
        <v>1457</v>
      </c>
      <c r="B1397">
        <v>19942.757999999998</v>
      </c>
      <c r="C1397" t="b">
        <f t="shared" si="21"/>
        <v>1</v>
      </c>
    </row>
    <row r="1398" spans="1:3" x14ac:dyDescent="0.25">
      <c r="A1398" s="6" t="s">
        <v>1458</v>
      </c>
      <c r="B1398">
        <v>8099.5520000000006</v>
      </c>
      <c r="C1398" t="b">
        <f t="shared" si="21"/>
        <v>0</v>
      </c>
    </row>
    <row r="1399" spans="1:3" x14ac:dyDescent="0.25">
      <c r="A1399" s="6" t="s">
        <v>1459</v>
      </c>
      <c r="B1399">
        <v>5505.0618000000004</v>
      </c>
      <c r="C1399" t="b">
        <f t="shared" si="21"/>
        <v>0</v>
      </c>
    </row>
    <row r="1400" spans="1:3" x14ac:dyDescent="0.25">
      <c r="A1400" s="6" t="s">
        <v>1460</v>
      </c>
      <c r="B1400">
        <v>1330.4639999999999</v>
      </c>
      <c r="C1400" t="b">
        <f t="shared" si="21"/>
        <v>0</v>
      </c>
    </row>
    <row r="1401" spans="1:3" x14ac:dyDescent="0.25">
      <c r="A1401" s="6" t="s">
        <v>1461</v>
      </c>
      <c r="B1401">
        <v>4080.0815999999995</v>
      </c>
      <c r="C1401" t="b">
        <f t="shared" si="21"/>
        <v>0</v>
      </c>
    </row>
    <row r="1402" spans="1:3" x14ac:dyDescent="0.25">
      <c r="A1402" s="6" t="s">
        <v>1462</v>
      </c>
      <c r="B1402">
        <v>6765.39</v>
      </c>
      <c r="C1402" t="b">
        <f t="shared" si="21"/>
        <v>0</v>
      </c>
    </row>
    <row r="1403" spans="1:3" x14ac:dyDescent="0.25">
      <c r="A1403" s="6" t="s">
        <v>1463</v>
      </c>
      <c r="B1403">
        <v>559.26</v>
      </c>
      <c r="C1403" t="b">
        <f t="shared" si="21"/>
        <v>0</v>
      </c>
    </row>
    <row r="1404" spans="1:3" x14ac:dyDescent="0.25">
      <c r="A1404" s="6" t="s">
        <v>1464</v>
      </c>
      <c r="B1404">
        <v>4412.9279999999999</v>
      </c>
      <c r="C1404" t="b">
        <f t="shared" si="21"/>
        <v>0</v>
      </c>
    </row>
    <row r="1405" spans="1:3" x14ac:dyDescent="0.25">
      <c r="A1405" s="6" t="s">
        <v>1465</v>
      </c>
      <c r="B1405">
        <v>2701.7197999999999</v>
      </c>
      <c r="C1405" t="b">
        <f t="shared" si="21"/>
        <v>0</v>
      </c>
    </row>
    <row r="1406" spans="1:3" x14ac:dyDescent="0.25">
      <c r="A1406" s="6" t="s">
        <v>1466</v>
      </c>
      <c r="B1406">
        <v>11657.546999999999</v>
      </c>
      <c r="C1406" t="b">
        <f t="shared" si="21"/>
        <v>1</v>
      </c>
    </row>
    <row r="1407" spans="1:3" x14ac:dyDescent="0.25">
      <c r="A1407" s="6" t="s">
        <v>1467</v>
      </c>
      <c r="B1407">
        <v>18710.37</v>
      </c>
      <c r="C1407" t="b">
        <f t="shared" si="21"/>
        <v>1</v>
      </c>
    </row>
    <row r="1408" spans="1:3" x14ac:dyDescent="0.25">
      <c r="A1408" s="6" t="s">
        <v>1468</v>
      </c>
      <c r="B1408">
        <v>1232.252</v>
      </c>
      <c r="C1408" t="b">
        <f t="shared" si="21"/>
        <v>0</v>
      </c>
    </row>
    <row r="1409" spans="1:3" x14ac:dyDescent="0.25">
      <c r="A1409" s="6" t="s">
        <v>1469</v>
      </c>
      <c r="B1409">
        <v>9857.4600000000009</v>
      </c>
      <c r="C1409" t="b">
        <f t="shared" si="21"/>
        <v>0</v>
      </c>
    </row>
    <row r="1410" spans="1:3" x14ac:dyDescent="0.25">
      <c r="A1410" s="6" t="s">
        <v>1470</v>
      </c>
      <c r="B1410">
        <v>6214.6031999999996</v>
      </c>
      <c r="C1410" t="b">
        <f t="shared" si="21"/>
        <v>0</v>
      </c>
    </row>
    <row r="1411" spans="1:3" x14ac:dyDescent="0.25">
      <c r="A1411" s="6" t="s">
        <v>1471</v>
      </c>
      <c r="B1411">
        <v>15010.342999999999</v>
      </c>
      <c r="C1411" t="b">
        <f t="shared" si="21"/>
        <v>1</v>
      </c>
    </row>
    <row r="1412" spans="1:3" x14ac:dyDescent="0.25">
      <c r="A1412" s="6" t="s">
        <v>1472</v>
      </c>
      <c r="B1412">
        <v>3941.3980000000001</v>
      </c>
      <c r="C1412" t="b">
        <f t="shared" ref="C1412:C1475" si="22">B1412:B2912&gt;10000</f>
        <v>0</v>
      </c>
    </row>
    <row r="1413" spans="1:3" x14ac:dyDescent="0.25">
      <c r="A1413" s="6" t="s">
        <v>1473</v>
      </c>
      <c r="B1413">
        <v>6028.9943999999996</v>
      </c>
      <c r="C1413" t="b">
        <f t="shared" si="22"/>
        <v>0</v>
      </c>
    </row>
    <row r="1414" spans="1:3" x14ac:dyDescent="0.25">
      <c r="A1414" s="6" t="s">
        <v>1474</v>
      </c>
      <c r="B1414">
        <v>3893.9340000000002</v>
      </c>
      <c r="C1414" t="b">
        <f t="shared" si="22"/>
        <v>0</v>
      </c>
    </row>
    <row r="1415" spans="1:3" x14ac:dyDescent="0.25">
      <c r="A1415" s="6" t="s">
        <v>1475</v>
      </c>
      <c r="B1415">
        <v>9200.6016</v>
      </c>
      <c r="C1415" t="b">
        <f t="shared" si="22"/>
        <v>0</v>
      </c>
    </row>
    <row r="1416" spans="1:3" x14ac:dyDescent="0.25">
      <c r="A1416" s="6" t="s">
        <v>1476</v>
      </c>
      <c r="B1416">
        <v>3868.7360000000003</v>
      </c>
      <c r="C1416" t="b">
        <f t="shared" si="22"/>
        <v>0</v>
      </c>
    </row>
    <row r="1417" spans="1:3" x14ac:dyDescent="0.25">
      <c r="A1417" s="6" t="s">
        <v>1477</v>
      </c>
      <c r="B1417">
        <v>6953.9616000000005</v>
      </c>
      <c r="C1417" t="b">
        <f t="shared" si="22"/>
        <v>0</v>
      </c>
    </row>
    <row r="1418" spans="1:3" x14ac:dyDescent="0.25">
      <c r="A1418" s="6" t="s">
        <v>1478</v>
      </c>
      <c r="B1418">
        <v>1953.048</v>
      </c>
      <c r="C1418" t="b">
        <f t="shared" si="22"/>
        <v>0</v>
      </c>
    </row>
    <row r="1419" spans="1:3" x14ac:dyDescent="0.25">
      <c r="A1419" s="6" t="s">
        <v>1479</v>
      </c>
      <c r="B1419">
        <v>2129.6478000000002</v>
      </c>
      <c r="C1419" t="b">
        <f t="shared" si="22"/>
        <v>0</v>
      </c>
    </row>
    <row r="1420" spans="1:3" x14ac:dyDescent="0.25">
      <c r="A1420" s="6" t="s">
        <v>1480</v>
      </c>
      <c r="B1420">
        <v>16860.434999999998</v>
      </c>
      <c r="C1420" t="b">
        <f t="shared" si="22"/>
        <v>1</v>
      </c>
    </row>
    <row r="1421" spans="1:3" x14ac:dyDescent="0.25">
      <c r="A1421" s="6" t="s">
        <v>1481</v>
      </c>
      <c r="B1421">
        <v>361.19900000000001</v>
      </c>
      <c r="C1421" t="b">
        <f t="shared" si="22"/>
        <v>0</v>
      </c>
    </row>
    <row r="1422" spans="1:3" x14ac:dyDescent="0.25">
      <c r="A1422" s="6" t="s">
        <v>1482</v>
      </c>
      <c r="B1422">
        <v>885.76740000000007</v>
      </c>
      <c r="C1422" t="b">
        <f t="shared" si="22"/>
        <v>0</v>
      </c>
    </row>
    <row r="1423" spans="1:3" x14ac:dyDescent="0.25">
      <c r="A1423" s="6" t="s">
        <v>1483</v>
      </c>
      <c r="B1423">
        <v>4375.92</v>
      </c>
      <c r="C1423" t="b">
        <f t="shared" si="22"/>
        <v>0</v>
      </c>
    </row>
    <row r="1424" spans="1:3" x14ac:dyDescent="0.25">
      <c r="A1424" s="6" t="s">
        <v>1484</v>
      </c>
      <c r="B1424">
        <v>8596.1495999999988</v>
      </c>
      <c r="C1424" t="b">
        <f t="shared" si="22"/>
        <v>0</v>
      </c>
    </row>
    <row r="1425" spans="1:3" x14ac:dyDescent="0.25">
      <c r="A1425" s="6" t="s">
        <v>1485</v>
      </c>
      <c r="B1425">
        <v>2559.5459999999998</v>
      </c>
      <c r="C1425" t="b">
        <f t="shared" si="22"/>
        <v>0</v>
      </c>
    </row>
    <row r="1426" spans="1:3" x14ac:dyDescent="0.25">
      <c r="A1426" s="6" t="s">
        <v>1486</v>
      </c>
      <c r="B1426">
        <v>12310.688500000002</v>
      </c>
      <c r="C1426" t="b">
        <f t="shared" si="22"/>
        <v>1</v>
      </c>
    </row>
    <row r="1427" spans="1:3" x14ac:dyDescent="0.25">
      <c r="A1427" s="6" t="s">
        <v>1487</v>
      </c>
      <c r="B1427">
        <v>2951.3520000000003</v>
      </c>
      <c r="C1427" t="b">
        <f t="shared" si="22"/>
        <v>0</v>
      </c>
    </row>
    <row r="1428" spans="1:3" x14ac:dyDescent="0.25">
      <c r="A1428" s="6" t="s">
        <v>1488</v>
      </c>
      <c r="B1428">
        <v>1852.8000000000002</v>
      </c>
      <c r="C1428" t="b">
        <f t="shared" si="22"/>
        <v>0</v>
      </c>
    </row>
    <row r="1429" spans="1:3" x14ac:dyDescent="0.25">
      <c r="A1429" s="6" t="s">
        <v>1489</v>
      </c>
      <c r="B1429">
        <v>2041.2028</v>
      </c>
      <c r="C1429" t="b">
        <f t="shared" si="22"/>
        <v>0</v>
      </c>
    </row>
    <row r="1430" spans="1:3" x14ac:dyDescent="0.25">
      <c r="A1430" s="6" t="s">
        <v>1490</v>
      </c>
      <c r="B1430">
        <v>13857.295</v>
      </c>
      <c r="C1430" t="b">
        <f t="shared" si="22"/>
        <v>1</v>
      </c>
    </row>
    <row r="1431" spans="1:3" x14ac:dyDescent="0.25">
      <c r="A1431" s="6" t="s">
        <v>1491</v>
      </c>
      <c r="B1431">
        <v>917.39899999999989</v>
      </c>
      <c r="C1431" t="b">
        <f t="shared" si="22"/>
        <v>0</v>
      </c>
    </row>
    <row r="1432" spans="1:3" x14ac:dyDescent="0.25">
      <c r="A1432" s="6" t="s">
        <v>1492</v>
      </c>
      <c r="B1432">
        <v>4511.3375999999998</v>
      </c>
      <c r="C1432" t="b">
        <f t="shared" si="22"/>
        <v>0</v>
      </c>
    </row>
    <row r="1433" spans="1:3" x14ac:dyDescent="0.25">
      <c r="A1433" s="6" t="s">
        <v>1493</v>
      </c>
      <c r="B1433">
        <v>2324.6240000000003</v>
      </c>
      <c r="C1433" t="b">
        <f t="shared" si="22"/>
        <v>0</v>
      </c>
    </row>
    <row r="1434" spans="1:3" x14ac:dyDescent="0.25">
      <c r="A1434" s="6" t="s">
        <v>1494</v>
      </c>
      <c r="B1434">
        <v>5983.7035999999998</v>
      </c>
      <c r="C1434" t="b">
        <f t="shared" si="22"/>
        <v>0</v>
      </c>
    </row>
    <row r="1435" spans="1:3" x14ac:dyDescent="0.25">
      <c r="A1435" s="6" t="s">
        <v>1495</v>
      </c>
      <c r="B1435">
        <v>1306.4128000000001</v>
      </c>
      <c r="C1435" t="b">
        <f t="shared" si="22"/>
        <v>0</v>
      </c>
    </row>
    <row r="1436" spans="1:3" x14ac:dyDescent="0.25">
      <c r="A1436" s="6" t="s">
        <v>1496</v>
      </c>
      <c r="B1436">
        <v>20181.195</v>
      </c>
      <c r="C1436" t="b">
        <f t="shared" si="22"/>
        <v>1</v>
      </c>
    </row>
    <row r="1437" spans="1:3" x14ac:dyDescent="0.25">
      <c r="A1437" s="6" t="s">
        <v>1497</v>
      </c>
      <c r="B1437">
        <v>6316.6593000000003</v>
      </c>
      <c r="C1437" t="b">
        <f t="shared" si="22"/>
        <v>0</v>
      </c>
    </row>
    <row r="1438" spans="1:3" x14ac:dyDescent="0.25">
      <c r="A1438" s="6" t="s">
        <v>1498</v>
      </c>
      <c r="B1438">
        <v>1311.3423</v>
      </c>
      <c r="C1438" t="b">
        <f t="shared" si="22"/>
        <v>0</v>
      </c>
    </row>
    <row r="1439" spans="1:3" x14ac:dyDescent="0.25">
      <c r="A1439" s="6" t="s">
        <v>1499</v>
      </c>
      <c r="B1439">
        <v>14660.757000000001</v>
      </c>
      <c r="C1439" t="b">
        <f t="shared" si="22"/>
        <v>1</v>
      </c>
    </row>
    <row r="1440" spans="1:3" x14ac:dyDescent="0.25">
      <c r="A1440" s="6" t="s">
        <v>1500</v>
      </c>
      <c r="B1440">
        <v>19647.695</v>
      </c>
      <c r="C1440" t="b">
        <f t="shared" si="22"/>
        <v>1</v>
      </c>
    </row>
    <row r="1441" spans="1:3" x14ac:dyDescent="0.25">
      <c r="A1441" s="6" t="s">
        <v>1501</v>
      </c>
      <c r="B1441">
        <v>7175.4070000000002</v>
      </c>
      <c r="C1441" t="b">
        <f t="shared" si="22"/>
        <v>0</v>
      </c>
    </row>
    <row r="1442" spans="1:3" x14ac:dyDescent="0.25">
      <c r="A1442" s="6" t="s">
        <v>1502</v>
      </c>
      <c r="B1442">
        <v>338.87</v>
      </c>
      <c r="C1442" t="b">
        <f t="shared" si="22"/>
        <v>0</v>
      </c>
    </row>
    <row r="1443" spans="1:3" x14ac:dyDescent="0.25">
      <c r="A1443" s="6" t="s">
        <v>1503</v>
      </c>
      <c r="B1443">
        <v>4232.0915999999997</v>
      </c>
      <c r="C1443" t="b">
        <f t="shared" si="22"/>
        <v>0</v>
      </c>
    </row>
    <row r="1444" spans="1:3" x14ac:dyDescent="0.25">
      <c r="A1444" s="6" t="s">
        <v>1504</v>
      </c>
      <c r="B1444">
        <v>1796.0531999999998</v>
      </c>
      <c r="C1444" t="b">
        <f t="shared" si="22"/>
        <v>0</v>
      </c>
    </row>
    <row r="1445" spans="1:3" x14ac:dyDescent="0.25">
      <c r="A1445" s="6" t="s">
        <v>1505</v>
      </c>
      <c r="B1445">
        <v>13299.062399999999</v>
      </c>
      <c r="C1445" t="b">
        <f t="shared" si="22"/>
        <v>1</v>
      </c>
    </row>
    <row r="1446" spans="1:3" x14ac:dyDescent="0.25">
      <c r="A1446" s="6" t="s">
        <v>1506</v>
      </c>
      <c r="B1446">
        <v>5806.3642</v>
      </c>
      <c r="C1446" t="b">
        <f t="shared" si="22"/>
        <v>0</v>
      </c>
    </row>
    <row r="1447" spans="1:3" x14ac:dyDescent="0.25">
      <c r="A1447" s="6" t="s">
        <v>1507</v>
      </c>
      <c r="B1447">
        <v>4567.2960000000003</v>
      </c>
      <c r="C1447" t="b">
        <f t="shared" si="22"/>
        <v>0</v>
      </c>
    </row>
    <row r="1448" spans="1:3" x14ac:dyDescent="0.25">
      <c r="A1448" s="6" t="s">
        <v>1508</v>
      </c>
      <c r="B1448">
        <v>15782.977999999999</v>
      </c>
      <c r="C1448" t="b">
        <f t="shared" si="22"/>
        <v>1</v>
      </c>
    </row>
    <row r="1449" spans="1:3" x14ac:dyDescent="0.25">
      <c r="A1449" s="6" t="s">
        <v>1509</v>
      </c>
      <c r="B1449">
        <v>7285.2269999999999</v>
      </c>
      <c r="C1449" t="b">
        <f t="shared" si="22"/>
        <v>0</v>
      </c>
    </row>
    <row r="1450" spans="1:3" x14ac:dyDescent="0.25">
      <c r="A1450" s="6" t="s">
        <v>1510</v>
      </c>
      <c r="B1450">
        <v>1811.1943999999999</v>
      </c>
      <c r="C1450" t="b">
        <f t="shared" si="22"/>
        <v>0</v>
      </c>
    </row>
    <row r="1451" spans="1:3" x14ac:dyDescent="0.25">
      <c r="A1451" s="6" t="s">
        <v>1511</v>
      </c>
      <c r="B1451">
        <v>8013.4751999999989</v>
      </c>
      <c r="C1451" t="b">
        <f t="shared" si="22"/>
        <v>0</v>
      </c>
    </row>
    <row r="1452" spans="1:3" x14ac:dyDescent="0.25">
      <c r="A1452" s="6" t="s">
        <v>1512</v>
      </c>
      <c r="B1452">
        <v>14841.299200000001</v>
      </c>
      <c r="C1452" t="b">
        <f t="shared" si="22"/>
        <v>1</v>
      </c>
    </row>
    <row r="1453" spans="1:3" x14ac:dyDescent="0.25">
      <c r="A1453" s="6" t="s">
        <v>1513</v>
      </c>
      <c r="B1453">
        <v>12314.315999999999</v>
      </c>
      <c r="C1453" t="b">
        <f t="shared" si="22"/>
        <v>1</v>
      </c>
    </row>
    <row r="1454" spans="1:3" x14ac:dyDescent="0.25">
      <c r="A1454" s="6" t="s">
        <v>1514</v>
      </c>
      <c r="B1454">
        <v>5976.6019999999999</v>
      </c>
      <c r="C1454" t="b">
        <f t="shared" si="22"/>
        <v>0</v>
      </c>
    </row>
    <row r="1455" spans="1:3" x14ac:dyDescent="0.25">
      <c r="A1455" s="6" t="s">
        <v>1515</v>
      </c>
      <c r="B1455">
        <v>8052.1809999999996</v>
      </c>
      <c r="C1455" t="b">
        <f t="shared" si="22"/>
        <v>0</v>
      </c>
    </row>
    <row r="1456" spans="1:3" x14ac:dyDescent="0.25">
      <c r="A1456" s="6" t="s">
        <v>1516</v>
      </c>
      <c r="B1456">
        <v>8442.4060000000009</v>
      </c>
      <c r="C1456" t="b">
        <f t="shared" si="22"/>
        <v>0</v>
      </c>
    </row>
    <row r="1457" spans="1:3" x14ac:dyDescent="0.25">
      <c r="A1457" s="6" t="s">
        <v>1517</v>
      </c>
      <c r="B1457">
        <v>3009.0016000000001</v>
      </c>
      <c r="C1457" t="b">
        <f t="shared" si="22"/>
        <v>0</v>
      </c>
    </row>
    <row r="1458" spans="1:3" x14ac:dyDescent="0.25">
      <c r="A1458" s="6" t="s">
        <v>1518</v>
      </c>
      <c r="B1458">
        <v>10739.772000000001</v>
      </c>
      <c r="C1458" t="b">
        <f t="shared" si="22"/>
        <v>1</v>
      </c>
    </row>
    <row r="1459" spans="1:3" x14ac:dyDescent="0.25">
      <c r="A1459" s="6" t="s">
        <v>1519</v>
      </c>
      <c r="B1459">
        <v>9538.0949999999993</v>
      </c>
      <c r="C1459" t="b">
        <f t="shared" si="22"/>
        <v>0</v>
      </c>
    </row>
    <row r="1460" spans="1:3" x14ac:dyDescent="0.25">
      <c r="A1460" s="6" t="s">
        <v>1520</v>
      </c>
      <c r="B1460">
        <v>3742.7440000000006</v>
      </c>
      <c r="C1460" t="b">
        <f t="shared" si="22"/>
        <v>0</v>
      </c>
    </row>
    <row r="1461" spans="1:3" x14ac:dyDescent="0.25">
      <c r="A1461" s="6" t="s">
        <v>1521</v>
      </c>
      <c r="B1461">
        <v>13431.982200000002</v>
      </c>
      <c r="C1461" t="b">
        <f t="shared" si="22"/>
        <v>1</v>
      </c>
    </row>
    <row r="1462" spans="1:3" x14ac:dyDescent="0.25">
      <c r="A1462" s="6" t="s">
        <v>1522</v>
      </c>
      <c r="B1462">
        <v>247.19699999999997</v>
      </c>
      <c r="C1462" t="b">
        <f t="shared" si="22"/>
        <v>0</v>
      </c>
    </row>
    <row r="1463" spans="1:3" x14ac:dyDescent="0.25">
      <c r="A1463" s="6" t="s">
        <v>1523</v>
      </c>
      <c r="B1463">
        <v>7669.1505000000006</v>
      </c>
      <c r="C1463" t="b">
        <f t="shared" si="22"/>
        <v>0</v>
      </c>
    </row>
    <row r="1464" spans="1:3" x14ac:dyDescent="0.25">
      <c r="A1464" s="6" t="s">
        <v>1524</v>
      </c>
      <c r="B1464">
        <v>2117.0889000000002</v>
      </c>
      <c r="C1464" t="b">
        <f t="shared" si="22"/>
        <v>0</v>
      </c>
    </row>
    <row r="1465" spans="1:3" x14ac:dyDescent="0.25">
      <c r="A1465" s="6" t="s">
        <v>1525</v>
      </c>
      <c r="B1465">
        <v>5608.0800000000008</v>
      </c>
      <c r="C1465" t="b">
        <f t="shared" si="22"/>
        <v>0</v>
      </c>
    </row>
    <row r="1466" spans="1:3" x14ac:dyDescent="0.25">
      <c r="A1466" s="6" t="s">
        <v>1526</v>
      </c>
      <c r="B1466">
        <v>2987.6352000000002</v>
      </c>
      <c r="C1466" t="b">
        <f t="shared" si="22"/>
        <v>0</v>
      </c>
    </row>
    <row r="1467" spans="1:3" x14ac:dyDescent="0.25">
      <c r="A1467" s="6" t="s">
        <v>1527</v>
      </c>
      <c r="B1467">
        <v>1630.1320000000001</v>
      </c>
      <c r="C1467" t="b">
        <f t="shared" si="22"/>
        <v>0</v>
      </c>
    </row>
    <row r="1468" spans="1:3" x14ac:dyDescent="0.25">
      <c r="A1468" s="6" t="s">
        <v>1528</v>
      </c>
      <c r="B1468">
        <v>16900.216</v>
      </c>
      <c r="C1468" t="b">
        <f t="shared" si="22"/>
        <v>1</v>
      </c>
    </row>
    <row r="1469" spans="1:3" x14ac:dyDescent="0.25">
      <c r="A1469" s="6" t="s">
        <v>1529</v>
      </c>
      <c r="B1469">
        <v>1258.2999</v>
      </c>
      <c r="C1469" t="b">
        <f t="shared" si="22"/>
        <v>0</v>
      </c>
    </row>
    <row r="1470" spans="1:3" x14ac:dyDescent="0.25">
      <c r="A1470" s="6" t="s">
        <v>1530</v>
      </c>
      <c r="B1470">
        <v>6637.6746000000003</v>
      </c>
      <c r="C1470" t="b">
        <f t="shared" si="22"/>
        <v>0</v>
      </c>
    </row>
    <row r="1471" spans="1:3" x14ac:dyDescent="0.25">
      <c r="A1471" s="6" t="s">
        <v>1531</v>
      </c>
      <c r="B1471">
        <v>1737.0912000000001</v>
      </c>
      <c r="C1471" t="b">
        <f t="shared" si="22"/>
        <v>0</v>
      </c>
    </row>
    <row r="1472" spans="1:3" x14ac:dyDescent="0.25">
      <c r="A1472" s="6" t="s">
        <v>1532</v>
      </c>
      <c r="B1472">
        <v>11182.668000000001</v>
      </c>
      <c r="C1472" t="b">
        <f t="shared" si="22"/>
        <v>1</v>
      </c>
    </row>
    <row r="1473" spans="1:3" x14ac:dyDescent="0.25">
      <c r="A1473" s="6" t="s">
        <v>1533</v>
      </c>
      <c r="B1473">
        <v>496.14929999999998</v>
      </c>
      <c r="C1473" t="b">
        <f t="shared" si="22"/>
        <v>0</v>
      </c>
    </row>
    <row r="1474" spans="1:3" x14ac:dyDescent="0.25">
      <c r="A1474" s="6" t="s">
        <v>1534</v>
      </c>
      <c r="B1474">
        <v>13179.547500000001</v>
      </c>
      <c r="C1474" t="b">
        <f t="shared" si="22"/>
        <v>1</v>
      </c>
    </row>
    <row r="1475" spans="1:3" x14ac:dyDescent="0.25">
      <c r="A1475" s="6" t="s">
        <v>1535</v>
      </c>
      <c r="B1475">
        <v>4670.3789999999999</v>
      </c>
      <c r="C1475" t="b">
        <f t="shared" si="22"/>
        <v>0</v>
      </c>
    </row>
    <row r="1476" spans="1:3" x14ac:dyDescent="0.25">
      <c r="A1476" s="6" t="s">
        <v>1536</v>
      </c>
      <c r="B1476">
        <v>11817.294599999999</v>
      </c>
      <c r="C1476" t="b">
        <f t="shared" ref="C1476:C1503" si="23">B1476:B2976&gt;10000</f>
        <v>1</v>
      </c>
    </row>
    <row r="1477" spans="1:3" x14ac:dyDescent="0.25">
      <c r="A1477" s="6" t="s">
        <v>1537</v>
      </c>
      <c r="B1477">
        <v>341.21999999999997</v>
      </c>
      <c r="C1477" t="b">
        <f t="shared" si="23"/>
        <v>0</v>
      </c>
    </row>
    <row r="1478" spans="1:3" x14ac:dyDescent="0.25">
      <c r="A1478" s="6" t="s">
        <v>1538</v>
      </c>
      <c r="B1478">
        <v>17589.923999999999</v>
      </c>
      <c r="C1478" t="b">
        <f t="shared" si="23"/>
        <v>1</v>
      </c>
    </row>
    <row r="1479" spans="1:3" x14ac:dyDescent="0.25">
      <c r="A1479" s="6" t="s">
        <v>1539</v>
      </c>
      <c r="B1479">
        <v>15532.441499999999</v>
      </c>
      <c r="C1479" t="b">
        <f t="shared" si="23"/>
        <v>1</v>
      </c>
    </row>
    <row r="1480" spans="1:3" x14ac:dyDescent="0.25">
      <c r="A1480" s="6" t="s">
        <v>1540</v>
      </c>
      <c r="B1480">
        <v>301.95919999999995</v>
      </c>
      <c r="C1480" t="b">
        <f t="shared" si="23"/>
        <v>0</v>
      </c>
    </row>
    <row r="1481" spans="1:3" x14ac:dyDescent="0.25">
      <c r="A1481" s="6" t="s">
        <v>1541</v>
      </c>
      <c r="B1481">
        <v>9158.0490000000009</v>
      </c>
      <c r="C1481" t="b">
        <f t="shared" si="23"/>
        <v>0</v>
      </c>
    </row>
    <row r="1482" spans="1:3" x14ac:dyDescent="0.25">
      <c r="A1482" s="6" t="s">
        <v>1542</v>
      </c>
      <c r="B1482">
        <v>15832.928999999998</v>
      </c>
      <c r="C1482" t="b">
        <f t="shared" si="23"/>
        <v>1</v>
      </c>
    </row>
    <row r="1483" spans="1:3" x14ac:dyDescent="0.25">
      <c r="A1483" s="6" t="s">
        <v>1543</v>
      </c>
      <c r="B1483">
        <v>3540.1692000000003</v>
      </c>
      <c r="C1483" t="b">
        <f t="shared" si="23"/>
        <v>0</v>
      </c>
    </row>
    <row r="1484" spans="1:3" x14ac:dyDescent="0.25">
      <c r="A1484" s="6" t="s">
        <v>1544</v>
      </c>
      <c r="B1484">
        <v>2314.44</v>
      </c>
      <c r="C1484" t="b">
        <f t="shared" si="23"/>
        <v>0</v>
      </c>
    </row>
    <row r="1485" spans="1:3" x14ac:dyDescent="0.25">
      <c r="A1485" s="6" t="s">
        <v>1545</v>
      </c>
      <c r="B1485">
        <v>2125.6079999999997</v>
      </c>
      <c r="C1485" t="b">
        <f t="shared" si="23"/>
        <v>0</v>
      </c>
    </row>
    <row r="1486" spans="1:3" x14ac:dyDescent="0.25">
      <c r="A1486" s="6" t="s">
        <v>1546</v>
      </c>
      <c r="B1486">
        <v>3285.0765000000001</v>
      </c>
      <c r="C1486" t="b">
        <f t="shared" si="23"/>
        <v>0</v>
      </c>
    </row>
    <row r="1487" spans="1:3" x14ac:dyDescent="0.25">
      <c r="A1487" s="6" t="s">
        <v>1547</v>
      </c>
      <c r="B1487">
        <v>6451.2140000000009</v>
      </c>
      <c r="C1487" t="b">
        <f t="shared" si="23"/>
        <v>0</v>
      </c>
    </row>
    <row r="1488" spans="1:3" x14ac:dyDescent="0.25">
      <c r="A1488" s="6" t="s">
        <v>1548</v>
      </c>
      <c r="B1488">
        <v>215.1968</v>
      </c>
      <c r="C1488" t="b">
        <f t="shared" si="23"/>
        <v>0</v>
      </c>
    </row>
    <row r="1489" spans="1:3" x14ac:dyDescent="0.25">
      <c r="A1489" s="6" t="s">
        <v>1549</v>
      </c>
      <c r="B1489">
        <v>7192.3770000000004</v>
      </c>
      <c r="C1489" t="b">
        <f t="shared" si="23"/>
        <v>0</v>
      </c>
    </row>
    <row r="1490" spans="1:3" x14ac:dyDescent="0.25">
      <c r="A1490" s="6" t="s">
        <v>1550</v>
      </c>
      <c r="B1490">
        <v>1648.296</v>
      </c>
      <c r="C1490" t="b">
        <f t="shared" si="23"/>
        <v>0</v>
      </c>
    </row>
    <row r="1491" spans="1:3" x14ac:dyDescent="0.25">
      <c r="A1491" s="6" t="s">
        <v>1551</v>
      </c>
      <c r="B1491">
        <v>3902.1122</v>
      </c>
      <c r="C1491" t="b">
        <f t="shared" si="23"/>
        <v>0</v>
      </c>
    </row>
    <row r="1492" spans="1:3" x14ac:dyDescent="0.25">
      <c r="A1492" s="6" t="s">
        <v>1552</v>
      </c>
      <c r="B1492">
        <v>8283.2199999999993</v>
      </c>
      <c r="C1492" t="b">
        <f t="shared" si="23"/>
        <v>0</v>
      </c>
    </row>
    <row r="1493" spans="1:3" x14ac:dyDescent="0.25">
      <c r="A1493" s="6" t="s">
        <v>1553</v>
      </c>
      <c r="B1493">
        <v>3357.6388999999999</v>
      </c>
      <c r="C1493" t="b">
        <f t="shared" si="23"/>
        <v>0</v>
      </c>
    </row>
    <row r="1494" spans="1:3" x14ac:dyDescent="0.25">
      <c r="A1494" s="6" t="s">
        <v>1554</v>
      </c>
      <c r="B1494">
        <v>4971.5140000000001</v>
      </c>
      <c r="C1494" t="b">
        <f t="shared" si="23"/>
        <v>0</v>
      </c>
    </row>
    <row r="1495" spans="1:3" x14ac:dyDescent="0.25">
      <c r="A1495" s="6" t="s">
        <v>1555</v>
      </c>
      <c r="B1495">
        <v>6692.1329999999989</v>
      </c>
      <c r="C1495" t="b">
        <f t="shared" si="23"/>
        <v>0</v>
      </c>
    </row>
    <row r="1496" spans="1:3" x14ac:dyDescent="0.25">
      <c r="A1496" s="6" t="s">
        <v>1556</v>
      </c>
      <c r="B1496">
        <v>4212.4697999999999</v>
      </c>
      <c r="C1496" t="b">
        <f t="shared" si="23"/>
        <v>0</v>
      </c>
    </row>
    <row r="1497" spans="1:3" x14ac:dyDescent="0.25">
      <c r="A1497" s="6" t="s">
        <v>1557</v>
      </c>
      <c r="B1497">
        <v>14639.580000000002</v>
      </c>
      <c r="C1497" t="b">
        <f t="shared" si="23"/>
        <v>1</v>
      </c>
    </row>
    <row r="1498" spans="1:3" x14ac:dyDescent="0.25">
      <c r="A1498" s="6" t="s">
        <v>1558</v>
      </c>
      <c r="B1498">
        <v>5637.4376000000002</v>
      </c>
      <c r="C1498" t="b">
        <f t="shared" si="23"/>
        <v>0</v>
      </c>
    </row>
    <row r="1499" spans="1:3" x14ac:dyDescent="0.25">
      <c r="A1499" s="6" t="s">
        <v>1559</v>
      </c>
      <c r="B1499">
        <v>2682.3498</v>
      </c>
      <c r="C1499" t="b">
        <f t="shared" si="23"/>
        <v>0</v>
      </c>
    </row>
    <row r="1500" spans="1:3" x14ac:dyDescent="0.25">
      <c r="A1500" s="6" t="s">
        <v>1560</v>
      </c>
      <c r="B1500">
        <v>3630.0227999999997</v>
      </c>
      <c r="C1500" t="b">
        <f t="shared" si="23"/>
        <v>0</v>
      </c>
    </row>
    <row r="1501" spans="1:3" x14ac:dyDescent="0.25">
      <c r="A1501" s="6" t="s">
        <v>1561</v>
      </c>
      <c r="B1501">
        <v>4867.6523999999999</v>
      </c>
      <c r="C1501" t="b">
        <f t="shared" si="23"/>
        <v>0</v>
      </c>
    </row>
    <row r="1502" spans="1:3" x14ac:dyDescent="0.25">
      <c r="A1502" s="6" t="s">
        <v>1562</v>
      </c>
      <c r="B1502">
        <v>4872.5370000000003</v>
      </c>
      <c r="C1502" t="b">
        <f t="shared" si="23"/>
        <v>0</v>
      </c>
    </row>
    <row r="1503" spans="1:3" x14ac:dyDescent="0.25">
      <c r="A1503" s="6" t="s">
        <v>1581</v>
      </c>
      <c r="B1503">
        <v>9980221.2533999849</v>
      </c>
      <c r="C1503" t="b">
        <f t="shared" si="23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446B-052B-47EC-82B0-ACE843EF61B0}">
  <dimension ref="A1:D28"/>
  <sheetViews>
    <sheetView tabSelected="1" topLeftCell="A3" zoomScale="130" zoomScaleNormal="130" workbookViewId="0">
      <selection activeCell="F5" sqref="F5"/>
    </sheetView>
  </sheetViews>
  <sheetFormatPr defaultRowHeight="15" x14ac:dyDescent="0.25"/>
  <cols>
    <col min="3" max="3" width="12" bestFit="1" customWidth="1"/>
    <col min="4" max="4" width="30" bestFit="1" customWidth="1"/>
  </cols>
  <sheetData>
    <row r="1" spans="1:4" x14ac:dyDescent="0.25">
      <c r="A1" t="s">
        <v>1623</v>
      </c>
    </row>
    <row r="2" spans="1:4" x14ac:dyDescent="0.25">
      <c r="A2" s="5" t="s">
        <v>1580</v>
      </c>
      <c r="B2" t="s">
        <v>1624</v>
      </c>
      <c r="C2" s="15" t="s">
        <v>1625</v>
      </c>
      <c r="D2" s="15" t="s">
        <v>1626</v>
      </c>
    </row>
    <row r="3" spans="1:4" x14ac:dyDescent="0.25">
      <c r="A3" s="6" t="s">
        <v>49</v>
      </c>
      <c r="B3">
        <v>3.0063492063492063</v>
      </c>
      <c r="C3">
        <f>MAX(B4:B7)</f>
        <v>3.2117647058823531</v>
      </c>
      <c r="D3">
        <f>MAX(C3:C24)</f>
        <v>3.4166666666666665</v>
      </c>
    </row>
    <row r="4" spans="1:4" x14ac:dyDescent="0.25">
      <c r="A4" s="13" t="s">
        <v>39</v>
      </c>
      <c r="B4">
        <v>2.8533333333333335</v>
      </c>
    </row>
    <row r="5" spans="1:4" x14ac:dyDescent="0.25">
      <c r="A5" s="13" t="s">
        <v>16</v>
      </c>
      <c r="B5">
        <v>3</v>
      </c>
    </row>
    <row r="6" spans="1:4" x14ac:dyDescent="0.25">
      <c r="A6" s="13" t="s">
        <v>43</v>
      </c>
      <c r="B6">
        <v>3.2117647058823531</v>
      </c>
    </row>
    <row r="7" spans="1:4" x14ac:dyDescent="0.25">
      <c r="A7" s="13" t="s">
        <v>25</v>
      </c>
      <c r="B7">
        <v>2.9264705882352939</v>
      </c>
    </row>
    <row r="8" spans="1:4" x14ac:dyDescent="0.25">
      <c r="A8" s="6" t="s">
        <v>61</v>
      </c>
      <c r="B8">
        <v>3.0858208955223883</v>
      </c>
      <c r="C8">
        <f>MAX(B9:B12)</f>
        <v>3.4166666666666665</v>
      </c>
    </row>
    <row r="9" spans="1:4" x14ac:dyDescent="0.25">
      <c r="A9" s="13" t="s">
        <v>39</v>
      </c>
      <c r="B9">
        <v>3.1698113207547172</v>
      </c>
    </row>
    <row r="10" spans="1:4" x14ac:dyDescent="0.25">
      <c r="A10" s="13" t="s">
        <v>16</v>
      </c>
      <c r="B10">
        <v>2.962025316455696</v>
      </c>
    </row>
    <row r="11" spans="1:4" x14ac:dyDescent="0.25">
      <c r="A11" s="13" t="s">
        <v>43</v>
      </c>
      <c r="B11">
        <v>3.4166666666666665</v>
      </c>
    </row>
    <row r="12" spans="1:4" x14ac:dyDescent="0.25">
      <c r="A12" s="13" t="s">
        <v>25</v>
      </c>
      <c r="B12">
        <v>2.796875</v>
      </c>
    </row>
    <row r="13" spans="1:4" x14ac:dyDescent="0.25">
      <c r="A13" s="6" t="s">
        <v>17</v>
      </c>
      <c r="B13">
        <v>2.9777777777777779</v>
      </c>
      <c r="C13">
        <f>MAX(B14:B17)</f>
        <v>3.0422535211267605</v>
      </c>
    </row>
    <row r="14" spans="1:4" x14ac:dyDescent="0.25">
      <c r="A14" s="13" t="s">
        <v>39</v>
      </c>
      <c r="B14">
        <v>3.0365853658536586</v>
      </c>
    </row>
    <row r="15" spans="1:4" x14ac:dyDescent="0.25">
      <c r="A15" s="13" t="s">
        <v>16</v>
      </c>
      <c r="B15">
        <v>2.831168831168831</v>
      </c>
    </row>
    <row r="16" spans="1:4" x14ac:dyDescent="0.25">
      <c r="A16" s="13" t="s">
        <v>43</v>
      </c>
      <c r="B16">
        <v>3.0422535211267605</v>
      </c>
    </row>
    <row r="17" spans="1:3" x14ac:dyDescent="0.25">
      <c r="A17" s="13" t="s">
        <v>25</v>
      </c>
      <c r="B17">
        <v>3</v>
      </c>
    </row>
    <row r="18" spans="1:3" x14ac:dyDescent="0.25">
      <c r="A18" s="6" t="s">
        <v>27</v>
      </c>
      <c r="B18">
        <v>2.9736842105263159</v>
      </c>
      <c r="C18">
        <f>MAX(B19:B22)</f>
        <v>3.1044776119402986</v>
      </c>
    </row>
    <row r="19" spans="1:3" x14ac:dyDescent="0.25">
      <c r="A19" s="13" t="s">
        <v>39</v>
      </c>
      <c r="B19">
        <v>3.1044776119402986</v>
      </c>
    </row>
    <row r="20" spans="1:3" x14ac:dyDescent="0.25">
      <c r="A20" s="13" t="s">
        <v>16</v>
      </c>
      <c r="B20">
        <v>2.9577464788732395</v>
      </c>
    </row>
    <row r="21" spans="1:3" x14ac:dyDescent="0.25">
      <c r="A21" s="13" t="s">
        <v>43</v>
      </c>
      <c r="B21">
        <v>3.0808080808080809</v>
      </c>
    </row>
    <row r="22" spans="1:3" x14ac:dyDescent="0.25">
      <c r="A22" s="13" t="s">
        <v>25</v>
      </c>
      <c r="B22">
        <v>2.7014925373134329</v>
      </c>
    </row>
    <row r="23" spans="1:3" x14ac:dyDescent="0.25">
      <c r="A23" s="6" t="s">
        <v>99</v>
      </c>
      <c r="B23">
        <v>3.0771812080536911</v>
      </c>
      <c r="C23">
        <f>MAX(B24:B27)</f>
        <v>3.1774193548387095</v>
      </c>
    </row>
    <row r="24" spans="1:3" x14ac:dyDescent="0.25">
      <c r="A24" s="13" t="s">
        <v>39</v>
      </c>
      <c r="B24">
        <v>3.1774193548387095</v>
      </c>
    </row>
    <row r="25" spans="1:3" x14ac:dyDescent="0.25">
      <c r="A25" s="13" t="s">
        <v>16</v>
      </c>
      <c r="B25">
        <v>3.1139240506329116</v>
      </c>
    </row>
    <row r="26" spans="1:3" x14ac:dyDescent="0.25">
      <c r="A26" s="13" t="s">
        <v>43</v>
      </c>
      <c r="B26">
        <v>2.9775280898876404</v>
      </c>
    </row>
    <row r="27" spans="1:3" x14ac:dyDescent="0.25">
      <c r="A27" s="13" t="s">
        <v>25</v>
      </c>
      <c r="B27">
        <v>3.0735294117647061</v>
      </c>
    </row>
    <row r="28" spans="1:3" x14ac:dyDescent="0.25">
      <c r="A28" s="6" t="s">
        <v>1581</v>
      </c>
      <c r="B28">
        <v>3.0219999999999998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E-Commerce</vt:lpstr>
      <vt:lpstr>que 1 to 13</vt:lpstr>
      <vt:lpstr>que 14</vt:lpstr>
      <vt:lpstr>que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</dc:creator>
  <cp:lastModifiedBy>BCS</cp:lastModifiedBy>
  <dcterms:created xsi:type="dcterms:W3CDTF">2025-07-18T10:47:01Z</dcterms:created>
  <dcterms:modified xsi:type="dcterms:W3CDTF">2025-09-19T12:52:05Z</dcterms:modified>
</cp:coreProperties>
</file>