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BCS\Documents\"/>
    </mc:Choice>
  </mc:AlternateContent>
  <xr:revisionPtr revIDLastSave="0" documentId="8_{1C1965ED-EF69-4BA9-900D-B8575B496010}" xr6:coauthVersionLast="47" xr6:coauthVersionMax="47" xr10:uidLastSave="{00000000-0000-0000-0000-000000000000}"/>
  <bookViews>
    <workbookView xWindow="-120" yWindow="-120" windowWidth="20730" windowHeight="11160" firstSheet="19" activeTab="23" xr2:uid="{E4B56F38-D64E-4259-B219-6B5B05364F51}"/>
  </bookViews>
  <sheets>
    <sheet name="AVERAGE 1 - Question" sheetId="1" r:id="rId1"/>
    <sheet name="AVERAGE 3 - Question" sheetId="2" r:id="rId2"/>
    <sheet name="COUNT 1 - Question" sheetId="3" r:id="rId3"/>
    <sheet name="COUNT 2 - Question3" sheetId="4" r:id="rId4"/>
    <sheet name="COUNT 3 - Question" sheetId="5" r:id="rId5"/>
    <sheet name="HLOOKUP - Question" sheetId="6" r:id="rId6"/>
    <sheet name="IF 1 - Question" sheetId="8" r:id="rId7"/>
    <sheet name="IF  2 - Question" sheetId="7" r:id="rId8"/>
    <sheet name="IF 3 - Question" sheetId="9" r:id="rId9"/>
    <sheet name="IF 4 - Question" sheetId="11" r:id="rId10"/>
    <sheet name="MATH 1 - Question" sheetId="13" r:id="rId11"/>
    <sheet name="MAX MIN 1 - Question" sheetId="12" r:id="rId12"/>
    <sheet name="MAX MIN 2" sheetId="14" r:id="rId13"/>
    <sheet name="MAX MIN 3" sheetId="17" r:id="rId14"/>
    <sheet name="Nested IF 1 - Question" sheetId="15" r:id="rId15"/>
    <sheet name="SUM 1" sheetId="16" r:id="rId16"/>
    <sheet name="SUM 2 - Question" sheetId="10" r:id="rId17"/>
    <sheet name="SUM 3 - Question" sheetId="18" r:id="rId18"/>
    <sheet name="SUMIF - 1" sheetId="19" r:id="rId19"/>
    <sheet name="SUMIF-2" sheetId="20" r:id="rId20"/>
    <sheet name="VLOOKUP" sheetId="22" r:id="rId21"/>
    <sheet name="VLOOKUP 1 - Question" sheetId="21" r:id="rId22"/>
    <sheet name="VLOOKUP 2A Questions" sheetId="23" r:id="rId23"/>
    <sheet name="Populations" sheetId="24" r:id="rId24"/>
    <sheet name="populations changed data" sheetId="25" r:id="rId25"/>
    <sheet name="question 3 power query file" sheetId="27" r:id="rId26"/>
    <sheet name="question4 power query file" sheetId="28" r:id="rId27"/>
    <sheet name="chnaged data" sheetId="29" r:id="rId28"/>
    <sheet name="sales price" sheetId="30" r:id="rId29"/>
    <sheet name="sales price changed data" sheetId="31" r:id="rId30"/>
    <sheet name="Questions 27" sheetId="32" r:id="rId31"/>
  </sheets>
  <definedNames>
    <definedName name="ExternalData_1" localSheetId="27" hidden="1">'chnaged data'!$A$1:$D$14</definedName>
    <definedName name="ExternalData_1" localSheetId="23" hidden="1">Populations!$A$1:$F$248</definedName>
    <definedName name="ExternalData_1" localSheetId="24" hidden="1">'populations changed data'!$A$1:$E$248</definedName>
    <definedName name="ExternalData_1" localSheetId="25" hidden="1">'question 3 power query file'!$A$1:$E$248</definedName>
    <definedName name="ExternalData_1" localSheetId="26" hidden="1">'question4 power query file'!$A$1:$C$14</definedName>
    <definedName name="ExternalData_1" localSheetId="28" hidden="1">'sales price'!$A$1:$D$222</definedName>
    <definedName name="ExternalData_1" localSheetId="29" hidden="1">'sales price changed data'!$A$1:$E$222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1" i="32" l="1"/>
  <c r="E20" i="32"/>
  <c r="E19" i="32"/>
  <c r="E18" i="32"/>
  <c r="E17" i="32"/>
  <c r="E16" i="32"/>
  <c r="E15" i="32"/>
  <c r="E14" i="32"/>
  <c r="E13" i="32"/>
  <c r="E12" i="32"/>
  <c r="E11" i="32"/>
  <c r="E10" i="32"/>
  <c r="E9" i="32"/>
  <c r="E8" i="32"/>
  <c r="E7" i="32"/>
  <c r="E6" i="32"/>
  <c r="E5" i="32"/>
  <c r="E4" i="32"/>
  <c r="E3" i="32"/>
  <c r="E2" i="32"/>
  <c r="B10" i="22"/>
  <c r="C32" i="21"/>
  <c r="C41" i="23"/>
  <c r="C30" i="23"/>
  <c r="C19" i="23"/>
  <c r="C33" i="21"/>
  <c r="C31" i="21"/>
  <c r="C26" i="21"/>
  <c r="C25" i="21"/>
  <c r="C24" i="21"/>
  <c r="E19" i="21"/>
  <c r="E17" i="21"/>
  <c r="B9" i="22"/>
  <c r="B8" i="22"/>
  <c r="C40" i="20"/>
  <c r="C29" i="20"/>
  <c r="C18" i="20"/>
  <c r="H21" i="19"/>
  <c r="H20" i="19"/>
  <c r="H18" i="19"/>
  <c r="H16" i="19"/>
  <c r="H15" i="19"/>
  <c r="C20" i="18"/>
  <c r="C19" i="18"/>
  <c r="C16" i="18"/>
  <c r="C13" i="18"/>
  <c r="C10" i="18"/>
  <c r="C7" i="18"/>
  <c r="C4" i="18"/>
  <c r="B95" i="10"/>
  <c r="B18" i="16"/>
  <c r="G9" i="14"/>
  <c r="G10" i="14"/>
  <c r="G11" i="14"/>
  <c r="G8" i="14"/>
  <c r="C12" i="15"/>
  <c r="C11" i="15"/>
  <c r="C10" i="15"/>
  <c r="C9" i="15"/>
  <c r="C12" i="17"/>
  <c r="C13" i="12"/>
  <c r="C12" i="12"/>
  <c r="C14" i="12" s="1"/>
  <c r="D25" i="13"/>
  <c r="D24" i="13"/>
  <c r="D20" i="13"/>
  <c r="D19" i="13"/>
  <c r="D18" i="13"/>
  <c r="D14" i="13"/>
  <c r="D13" i="13"/>
  <c r="D12" i="13"/>
  <c r="D11" i="13"/>
  <c r="D12" i="11"/>
  <c r="D13" i="11"/>
  <c r="D14" i="11"/>
  <c r="D15" i="11"/>
  <c r="D16" i="11"/>
  <c r="D17" i="11"/>
  <c r="D11" i="11"/>
  <c r="F10" i="9"/>
  <c r="F11" i="9"/>
  <c r="F12" i="9"/>
  <c r="F13" i="9"/>
  <c r="F14" i="9"/>
  <c r="F15" i="9"/>
  <c r="F16" i="9"/>
  <c r="F9" i="9"/>
  <c r="E10" i="9"/>
  <c r="E11" i="9"/>
  <c r="E12" i="9"/>
  <c r="E13" i="9"/>
  <c r="E14" i="9"/>
  <c r="E15" i="9"/>
  <c r="E16" i="9"/>
  <c r="E9" i="9"/>
  <c r="D8" i="7"/>
  <c r="D9" i="7"/>
  <c r="D10" i="7"/>
  <c r="D7" i="7"/>
  <c r="C8" i="8"/>
  <c r="C9" i="8"/>
  <c r="C10" i="8"/>
  <c r="C7" i="8"/>
  <c r="C33" i="6"/>
  <c r="C23" i="6"/>
  <c r="C12" i="6"/>
  <c r="B27" i="5"/>
  <c r="B24" i="5"/>
  <c r="B21" i="5"/>
  <c r="B18" i="5"/>
  <c r="B27" i="4"/>
  <c r="B21" i="4"/>
  <c r="B18" i="3"/>
  <c r="B15" i="3"/>
  <c r="B24" i="2"/>
  <c r="B23" i="2"/>
  <c r="B18" i="2"/>
  <c r="B17" i="2"/>
  <c r="B16" i="2"/>
  <c r="D22" i="1"/>
  <c r="D20" i="1"/>
  <c r="D18" i="1"/>
  <c r="D1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BCS</author>
  </authors>
  <commentList>
    <comment ref="D1" authorId="0" shapeId="0" xr:uid="{442F690F-CFC3-49B1-B8FB-DB8BE6273EE7}">
      <text>
        <r>
          <rPr>
            <b/>
            <sz val="9"/>
            <color indexed="81"/>
            <rFont val="Tahoma"/>
            <family val="2"/>
          </rPr>
          <t>BCS: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EED104E-B931-491C-AC73-50CC4DD1E89C}" keepAlive="1" name="Query - §Countries and dependencies by population[edit]" description="Connection to the '§Countries and dependencies by population[edit]' query in the workbook." type="5" refreshedVersion="5" background="1" saveData="1">
    <dbPr connection="Provider=Microsoft.Mashup.OleDb.1;Data Source=$Workbook$;Location=&quot;§Countries and dependencies by population[edit]&quot;;Extended Properties=&quot;&quot;" command="SELECT * FROM [§Countries and dependencies by population[edit]]]"/>
  </connection>
  <connection id="2" xr16:uid="{95A2F096-3978-4A41-9C26-EA05D870DCA2}" keepAlive="1" name="Query - §Countries and dependencies by population[edit] (2)" description="Connection to the '§Countries and dependencies by population[edit] (2)' query in the workbook." type="5" refreshedVersion="5" background="1" saveData="1">
    <dbPr connection="Provider=Microsoft.Mashup.OleDb.1;Data Source=$Workbook$;Location=&quot;§Countries and dependencies by population[edit] (2)&quot;;Extended Properties=&quot;&quot;" command="SELECT * FROM [§Countries and dependencies by population[edit]] (2)]"/>
  </connection>
  <connection id="3" xr16:uid="{A4800EAE-E467-4F5F-8B3B-AF8D4755413F}" keepAlive="1" name="Query - Countries_and_dependencies_by_population_edit" description="Connection to the 'Countries_and_dependencies_by_population_edit' query in the workbook." type="5" refreshedVersion="8" background="1" saveData="1">
    <dbPr connection="Provider=Microsoft.Mashup.OleDb.1;Data Source=$Workbook$;Location=Countries_and_dependencies_by_population_edit;Extended Properties=&quot;&quot;" command="SELECT * FROM [Countries_and_dependencies_by_population_edit]"/>
  </connection>
  <connection id="4" xr16:uid="{595ADA8B-D59A-4783-8C02-CCEE0B19E4A2}" keepAlive="1" name="Query - Countries_and_dependencies_by_population_edit (2)" description="Connection to the 'Countries_and_dependencies_by_population_edit (2)' query in the workbook." type="5" refreshedVersion="8" background="1" saveData="1">
    <dbPr connection="Provider=Microsoft.Mashup.OleDb.1;Data Source=$Workbook$;Location=&quot;Countries_and_dependencies_by_population_edit (2)&quot;;Extended Properties=&quot;&quot;" command="SELECT * FROM [Countries_and_dependencies_by_population_edit (2)]"/>
  </connection>
  <connection id="5" xr16:uid="{3700980C-1A3E-4189-8877-75E5685F553C}" keepAlive="1" name="Query - Spot Rates Near real time rates - Not to be used for trading purposes" description="Connection to the 'Spot Rates Near real time rates - Not to be used for trading purposes' query in the workbook." type="5" refreshedVersion="5" background="1" saveData="1">
    <dbPr connection="Provider=Microsoft.Mashup.OleDb.1;Data Source=$Workbook$;Location=&quot;Spot Rates Near real time rates - Not to be used for trading purposes&quot;;Extended Properties=&quot;&quot;" command="SELECT * FROM [Spot Rates Near real time rates - Not to be used for trading purposes]"/>
  </connection>
  <connection id="6" xr16:uid="{B06AECE1-A7CE-4420-9BFD-2182C48953A4}" keepAlive="1" name="Query - Spot_Rates_Near_real_time_rates___Not_to_be_used_for_trading_purposes" description="Connection to the 'Spot_Rates_Near_real_time_rates___Not_to_be_used_for_trading_purposes' query in the workbook." type="5" refreshedVersion="8" background="1" saveData="1">
    <dbPr connection="Provider=Microsoft.Mashup.OleDb.1;Data Source=$Workbook$;Location=Spot_Rates_Near_real_time_rates___Not_to_be_used_for_trading_purposes;Extended Properties=&quot;&quot;" command="SELECT * FROM [Spot_Rates_Near_real_time_rates___Not_to_be_used_for_trading_purposes]"/>
  </connection>
  <connection id="7" xr16:uid="{6FA212C5-BE55-4DB0-92E6-C250C284C603}" keepAlive="1" name="Query - Table 0" description="Connection to the 'Table 0' query in the workbook." type="5" refreshedVersion="5" background="1" saveData="1">
    <dbPr connection="Provider=Microsoft.Mashup.OleDb.1;Data Source=$Workbook$;Location=&quot;Table 0&quot;;Extended Properties=&quot;&quot;" command="SELECT * FROM [Table 0]"/>
  </connection>
  <connection id="8" xr16:uid="{0FBFC617-EC3F-4124-A065-0A420ABCDD1B}" keepAlive="1" name="Query - Table_0" description="Connection to the 'Table_0' query in the workbook." type="5" refreshedVersion="8" background="1" saveData="1">
    <dbPr connection="Provider=Microsoft.Mashup.OleDb.1;Data Source=$Workbook$;Location=Table_0;Extended Properties=&quot;&quot;" command="SELECT * FROM [Table_0]"/>
  </connection>
</connections>
</file>

<file path=xl/sharedStrings.xml><?xml version="1.0" encoding="utf-8"?>
<sst xmlns="http://schemas.openxmlformats.org/spreadsheetml/2006/main" count="4441" uniqueCount="2643">
  <si>
    <t>Category</t>
  </si>
  <si>
    <t>Name</t>
  </si>
  <si>
    <t>Weight</t>
  </si>
  <si>
    <t>Light Weight</t>
  </si>
  <si>
    <t>A</t>
  </si>
  <si>
    <t>B</t>
  </si>
  <si>
    <t>C</t>
  </si>
  <si>
    <t>Medium Weight</t>
  </si>
  <si>
    <t>D</t>
  </si>
  <si>
    <t>E</t>
  </si>
  <si>
    <t>F</t>
  </si>
  <si>
    <t>Heavy Weight</t>
  </si>
  <si>
    <t>G</t>
  </si>
  <si>
    <t>H</t>
  </si>
  <si>
    <t>I</t>
  </si>
  <si>
    <t>Use only Average function for the following excercises</t>
  </si>
  <si>
    <t>Average Weight of "Light Weight" category</t>
  </si>
  <si>
    <t>Average Weight of "Medium Weight" category</t>
  </si>
  <si>
    <t>Average Weight of "Heavey Weight" category</t>
  </si>
  <si>
    <t xml:space="preserve">Average for all categories </t>
  </si>
  <si>
    <t>The Table below contains percipitation measurments as measured in the Rochester NY area last year.</t>
  </si>
  <si>
    <t>We sampled 3 days in each of the first three months of 2018:</t>
  </si>
  <si>
    <t>Sample</t>
  </si>
  <si>
    <t>Month</t>
  </si>
  <si>
    <t>Rainfall (mm)</t>
  </si>
  <si>
    <t>Sample 1</t>
  </si>
  <si>
    <t>Sample 2</t>
  </si>
  <si>
    <t>Sample 3</t>
  </si>
  <si>
    <t>Sample 4</t>
  </si>
  <si>
    <t>Sample 5</t>
  </si>
  <si>
    <t>Sample 6</t>
  </si>
  <si>
    <t>Sample 7</t>
  </si>
  <si>
    <t>Sample 8</t>
  </si>
  <si>
    <t>Sample 9</t>
  </si>
  <si>
    <t>What was the average precipitation for each month?</t>
  </si>
  <si>
    <t>Now, calculate the average of the following numbers only with formulas SUM and COUNT (don't use Average formula)</t>
  </si>
  <si>
    <t>What is the average of all of the samples?</t>
  </si>
  <si>
    <t>Now get the same result with Average function</t>
  </si>
  <si>
    <t>The table below shows survey responses; the respondents could use any value for their answers.</t>
  </si>
  <si>
    <t>How many times do you eat breakfast in a week?</t>
  </si>
  <si>
    <t>Name:</t>
  </si>
  <si>
    <t>Answer</t>
  </si>
  <si>
    <t>Avery</t>
  </si>
  <si>
    <t>Ron</t>
  </si>
  <si>
    <t>Avi</t>
  </si>
  <si>
    <t>Ravi</t>
  </si>
  <si>
    <t>Ricky</t>
  </si>
  <si>
    <t>Three</t>
  </si>
  <si>
    <t>Nate</t>
  </si>
  <si>
    <t xml:space="preserve">I don't know </t>
  </si>
  <si>
    <t>David</t>
  </si>
  <si>
    <t>Solve by using COUNT and COUNTA formulas, and use only column B (Grey) to answer the questions:</t>
  </si>
  <si>
    <t>Question</t>
  </si>
  <si>
    <t>How many numerical (with numbers only) responses are in the range?</t>
  </si>
  <si>
    <t>How many responses in total are in the range?</t>
  </si>
  <si>
    <t>The following table represents a bank statement of ExcelMaster company.</t>
  </si>
  <si>
    <t>Column E shows the total dollar value amount of each of the  accounts.</t>
  </si>
  <si>
    <t>Account Number</t>
  </si>
  <si>
    <t>Currency</t>
  </si>
  <si>
    <t>Amount</t>
  </si>
  <si>
    <t>USD - United States</t>
  </si>
  <si>
    <t>£ - United Kingdom</t>
  </si>
  <si>
    <t>Wine - Japan</t>
  </si>
  <si>
    <t>Error</t>
  </si>
  <si>
    <t>Euro - EMU</t>
  </si>
  <si>
    <t>Dollar - Australia</t>
  </si>
  <si>
    <t>USD - Canada</t>
  </si>
  <si>
    <t>Crown - Denmark</t>
  </si>
  <si>
    <t>Crown - Norway</t>
  </si>
  <si>
    <t>Rand - South Africa</t>
  </si>
  <si>
    <t>Crown - Sweden</t>
  </si>
  <si>
    <t>Frank - Switzerland</t>
  </si>
  <si>
    <t>Diner - Jordan banknotes</t>
  </si>
  <si>
    <t>Pound - Lebanese bills</t>
  </si>
  <si>
    <t>Pound - Egyptian banknotes</t>
  </si>
  <si>
    <t>Answer by using functions COUNT and COUNTA</t>
  </si>
  <si>
    <t>How many numerical answers appear in column C - Amount?</t>
  </si>
  <si>
    <t>COUNT returns the number of cells with a number.</t>
  </si>
  <si>
    <t>How many non-blank answers (numbers and letters) appear in column C?</t>
  </si>
  <si>
    <t>Answer using the following range:</t>
  </si>
  <si>
    <t>Orange</t>
  </si>
  <si>
    <t>L</t>
  </si>
  <si>
    <t>AAA</t>
  </si>
  <si>
    <t>Apple1234</t>
  </si>
  <si>
    <t>Solve by using formulas COUNT, COUNTA and COUNTBLANK:</t>
  </si>
  <si>
    <t>How many cells with a number value are in the grey range (cells B3 to B13)?</t>
  </si>
  <si>
    <t>How many empty cells are in the grey range?</t>
  </si>
  <si>
    <t>How many non number cells are in  the grey range?</t>
  </si>
  <si>
    <t>How many cells in total are in the range?</t>
  </si>
  <si>
    <t>Data</t>
  </si>
  <si>
    <t>Employee ID</t>
  </si>
  <si>
    <t>Employee Name</t>
  </si>
  <si>
    <t>John Doe</t>
  </si>
  <si>
    <t>Jane Smith</t>
  </si>
  <si>
    <t>Bob Johnson</t>
  </si>
  <si>
    <t>Sarah Lee</t>
  </si>
  <si>
    <t>Tom Davis</t>
  </si>
  <si>
    <t>Emily Brown</t>
  </si>
  <si>
    <t>Michael Wilson</t>
  </si>
  <si>
    <t>Jessica Davis</t>
  </si>
  <si>
    <t>David Martin</t>
  </si>
  <si>
    <t>Rachel Green</t>
  </si>
  <si>
    <t>Department</t>
  </si>
  <si>
    <t>HR</t>
  </si>
  <si>
    <t>Marketing</t>
  </si>
  <si>
    <t>IT</t>
  </si>
  <si>
    <t>Finance</t>
  </si>
  <si>
    <t>Salary</t>
  </si>
  <si>
    <t>Bonus</t>
  </si>
  <si>
    <t>Total Pay</t>
  </si>
  <si>
    <t>What is the department of employee with ID 102?</t>
  </si>
  <si>
    <t>Enter function here:</t>
  </si>
  <si>
    <t>What is the salary of employee with ID 105?</t>
  </si>
  <si>
    <t xml:space="preserve">What is the total pay of employee with ID 107? </t>
  </si>
  <si>
    <t xml:space="preserve">Explanation: </t>
  </si>
  <si>
    <t>Table A contains names and their respective grades for Excel 101 Course</t>
  </si>
  <si>
    <t>Complete column C using only IF formula</t>
  </si>
  <si>
    <t>Grade 60 or higher = Pass</t>
  </si>
  <si>
    <t>Grade less than 60 = Fail</t>
  </si>
  <si>
    <t>Grade</t>
  </si>
  <si>
    <t>Pass/Fail</t>
  </si>
  <si>
    <t>Adi</t>
  </si>
  <si>
    <t>Beni</t>
  </si>
  <si>
    <t>Charlie</t>
  </si>
  <si>
    <t>Dani</t>
  </si>
  <si>
    <t>The following table is an extract from an accounting system that contains four journal entries</t>
  </si>
  <si>
    <t>Check if column A's cells match column B's cell</t>
  </si>
  <si>
    <t>if they match - return "match", otherwise return "no match"</t>
  </si>
  <si>
    <t>Debit</t>
  </si>
  <si>
    <t>Credit</t>
  </si>
  <si>
    <t>Same value?</t>
  </si>
  <si>
    <t>Journal Entry 1</t>
  </si>
  <si>
    <t>Journal Entry 2</t>
  </si>
  <si>
    <t>Journal Entry 3</t>
  </si>
  <si>
    <t>Journal Entry 4</t>
  </si>
  <si>
    <t xml:space="preserve">	The table below contains details of high school students names and ages, use IF formula to complete columns D and E</t>
  </si>
  <si>
    <t>If the student's age is 16 or above, he/she is eligible for a driver's license. Check if they are eligible or not. Answer in column D</t>
  </si>
  <si>
    <t>If the student is younger than 18 years old he/she is a minor. Check whether the student is a minor or not. for Minor return "Minor" and non minor = "Adult" anwswer in column E</t>
  </si>
  <si>
    <t>Column D</t>
  </si>
  <si>
    <t>Column E</t>
  </si>
  <si>
    <t>Number</t>
  </si>
  <si>
    <t>Age</t>
  </si>
  <si>
    <t>Driver Licence</t>
  </si>
  <si>
    <t>Minor/Adult?</t>
  </si>
  <si>
    <t>Arik</t>
  </si>
  <si>
    <t>Ben</t>
  </si>
  <si>
    <t>Cermit</t>
  </si>
  <si>
    <t>Dan</t>
  </si>
  <si>
    <t>Eliko</t>
  </si>
  <si>
    <t>Fage</t>
  </si>
  <si>
    <t>George</t>
  </si>
  <si>
    <t>Herzl</t>
  </si>
  <si>
    <t>An A+ student gets 100% scholarship and non A+ gets 50% scholarship as shown in the table below:</t>
  </si>
  <si>
    <t>A+</t>
  </si>
  <si>
    <t>A-</t>
  </si>
  <si>
    <t>The following table contains the names of students from 2024 class.</t>
  </si>
  <si>
    <t>Use IF function to calculate the scholarships' amounts each of them will get</t>
  </si>
  <si>
    <t>GPA</t>
  </si>
  <si>
    <t>Tuition</t>
  </si>
  <si>
    <t>Scholarship</t>
  </si>
  <si>
    <t>Sam</t>
  </si>
  <si>
    <t>Ari</t>
  </si>
  <si>
    <t>Xena</t>
  </si>
  <si>
    <t>Gabe</t>
  </si>
  <si>
    <t>Daniela</t>
  </si>
  <si>
    <t>Rotem</t>
  </si>
  <si>
    <t>In this module, we will focus on learning  how to make basic arithmetic operations using excel</t>
  </si>
  <si>
    <t>Use the following guidelines to calculate the statements below:</t>
  </si>
  <si>
    <t>=</t>
  </si>
  <si>
    <t>equals, use = sign before the formula to calculate a formula</t>
  </si>
  <si>
    <t>+</t>
  </si>
  <si>
    <t>plus</t>
  </si>
  <si>
    <t>-</t>
  </si>
  <si>
    <t>minus</t>
  </si>
  <si>
    <t>/</t>
  </si>
  <si>
    <t>divide</t>
  </si>
  <si>
    <t>*</t>
  </si>
  <si>
    <t>multiply</t>
  </si>
  <si>
    <t>%</t>
  </si>
  <si>
    <t>percentage sign (will divide the number by 100 if added after a value)</t>
  </si>
  <si>
    <t>Arithmertics</t>
  </si>
  <si>
    <t>Plus</t>
  </si>
  <si>
    <t>Minus</t>
  </si>
  <si>
    <t>Times</t>
  </si>
  <si>
    <t>Divided by</t>
  </si>
  <si>
    <t>Percentages using division of numbers</t>
  </si>
  <si>
    <t>Out of</t>
  </si>
  <si>
    <t>Calculate percentage of change</t>
  </si>
  <si>
    <t>Stock</t>
  </si>
  <si>
    <t>Price 2015</t>
  </si>
  <si>
    <t>Price 2016</t>
  </si>
  <si>
    <t>Year over Year % change</t>
  </si>
  <si>
    <t>Stock A</t>
  </si>
  <si>
    <t>Stock B</t>
  </si>
  <si>
    <t>Click here to view the Answers!</t>
  </si>
  <si>
    <t>MAX, MIN and Average</t>
  </si>
  <si>
    <t>Sumo wrestlers contest - Names and Weights</t>
  </si>
  <si>
    <t>Use max, min and average formulas to answer the following questions.</t>
  </si>
  <si>
    <t>Ishaymoto</t>
  </si>
  <si>
    <t>Solomoto</t>
  </si>
  <si>
    <t>Greenko</t>
  </si>
  <si>
    <t>Dinamito</t>
  </si>
  <si>
    <t>Shlomtzi</t>
  </si>
  <si>
    <t>Oveidyudo</t>
  </si>
  <si>
    <t>What is the maximum weight of a wrestler?</t>
  </si>
  <si>
    <t>What is the minimum weight of a wrestler?</t>
  </si>
  <si>
    <t>What is the average between the maximum and the minimum? (mid range)</t>
  </si>
  <si>
    <t>The following table contains details about the scores of 4 students in a driving theory test. If a student fails at least one test - she or he needs to retake the course.</t>
  </si>
  <si>
    <t>Use IF and MAX/MIN to check if a student passed the test</t>
  </si>
  <si>
    <t>1. if the lowest score is lower than 50 - return "fail"</t>
  </si>
  <si>
    <t>2. else - return "pass"</t>
  </si>
  <si>
    <t>Test 1</t>
  </si>
  <si>
    <t>Test 2</t>
  </si>
  <si>
    <t>Test 3</t>
  </si>
  <si>
    <t>Test 4</t>
  </si>
  <si>
    <t>Johnny</t>
  </si>
  <si>
    <t>Georgy</t>
  </si>
  <si>
    <t>Ofri</t>
  </si>
  <si>
    <t xml:space="preserve">IF at least one student got 99 points or more in a test - the test considered easy, </t>
  </si>
  <si>
    <t>Use MAX and IF to create a logic that checks if the test was "Easy" or not</t>
  </si>
  <si>
    <t>Johny</t>
  </si>
  <si>
    <t>Lev</t>
  </si>
  <si>
    <t>Yoav</t>
  </si>
  <si>
    <t>Chen</t>
  </si>
  <si>
    <t>The school decided to use the following grade system:</t>
  </si>
  <si>
    <t>Grade higher or equal to 80 - Excellent</t>
  </si>
  <si>
    <t>Grade higher or equal to 60 but lower than 80 - Good</t>
  </si>
  <si>
    <t>Grade lower than 60 - Failed</t>
  </si>
  <si>
    <t>Complete the following:</t>
  </si>
  <si>
    <t>Student name</t>
  </si>
  <si>
    <t>Failed/Good/Excellent</t>
  </si>
  <si>
    <t>John</t>
  </si>
  <si>
    <t>Sarah</t>
  </si>
  <si>
    <t>Michael</t>
  </si>
  <si>
    <t>Deborah</t>
  </si>
  <si>
    <t>The following table includes ABC company's revenue by month.</t>
  </si>
  <si>
    <t>The company's CFO asked you to use SUM formula to calculate the total revenue for the year.</t>
  </si>
  <si>
    <t>Revenue in $MM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</si>
  <si>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</si>
  <si>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</si>
  <si>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</si>
  <si>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</si>
  <si>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</si>
  <si>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</si>
  <si>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</si>
  <si>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</si>
  <si>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</si>
  <si>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</si>
  <si>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</si>
  <si>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</si>
  <si>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 Year</t>
  </si>
  <si>
    <t>&lt;&lt;Enter value here</t>
  </si>
  <si>
    <t>The following table represents daily costs by day for the first quarter of 2015</t>
  </si>
  <si>
    <t>Calculate the total costs at the bottom of the table. Hint: to save time, use sum shortcuts.</t>
  </si>
  <si>
    <t>Date</t>
  </si>
  <si>
    <t>Costs</t>
  </si>
  <si>
    <t>Find the number of residents for each of the following groups from the table below:</t>
  </si>
  <si>
    <t>Age group</t>
  </si>
  <si>
    <t>0-19</t>
  </si>
  <si>
    <t>Number of residents</t>
  </si>
  <si>
    <t>25-49</t>
  </si>
  <si>
    <t>50-75+</t>
  </si>
  <si>
    <t>What is the total number of residents in region 3 (green) for all group ages?</t>
  </si>
  <si>
    <t>What is the total number of users in regions 1-20 for all groups?</t>
  </si>
  <si>
    <t>Total number of residents of ages 0-19 and 50-75+</t>
  </si>
  <si>
    <t>Option 1:</t>
  </si>
  <si>
    <t>Option 2:</t>
  </si>
  <si>
    <t>City</t>
  </si>
  <si>
    <t>Region</t>
  </si>
  <si>
    <t>Tel Aviv</t>
  </si>
  <si>
    <t>Region 1</t>
  </si>
  <si>
    <t>Region 2</t>
  </si>
  <si>
    <t>Region 3</t>
  </si>
  <si>
    <t>Region 4</t>
  </si>
  <si>
    <t>Region 5</t>
  </si>
  <si>
    <t>Region 6</t>
  </si>
  <si>
    <t>Region 7</t>
  </si>
  <si>
    <t>Region 8</t>
  </si>
  <si>
    <t>Region 9</t>
  </si>
  <si>
    <t>Region 10</t>
  </si>
  <si>
    <t>Region 11</t>
  </si>
  <si>
    <t>Region 12</t>
  </si>
  <si>
    <t>Region 13</t>
  </si>
  <si>
    <t>Region 14</t>
  </si>
  <si>
    <t>Region 15</t>
  </si>
  <si>
    <t>Region 16</t>
  </si>
  <si>
    <t>Region 17</t>
  </si>
  <si>
    <t>Region 18</t>
  </si>
  <si>
    <t>Region 19</t>
  </si>
  <si>
    <t>Region 20</t>
  </si>
  <si>
    <t>Region 21</t>
  </si>
  <si>
    <t>Region 22</t>
  </si>
  <si>
    <t>Region 23</t>
  </si>
  <si>
    <t>Region 24</t>
  </si>
  <si>
    <t>Region 25</t>
  </si>
  <si>
    <t>Region 26</t>
  </si>
  <si>
    <t>Region 27</t>
  </si>
  <si>
    <t>Region 28</t>
  </si>
  <si>
    <t>Region 29</t>
  </si>
  <si>
    <t>Region 30</t>
  </si>
  <si>
    <t>Region 31</t>
  </si>
  <si>
    <t>Region 32</t>
  </si>
  <si>
    <t>Region 33</t>
  </si>
  <si>
    <t>Region 34</t>
  </si>
  <si>
    <t>Region 35</t>
  </si>
  <si>
    <t>Region 36</t>
  </si>
  <si>
    <t>Region 37</t>
  </si>
  <si>
    <t>Region 38</t>
  </si>
  <si>
    <t>Region 39</t>
  </si>
  <si>
    <t>Region 40</t>
  </si>
  <si>
    <t>Region 41</t>
  </si>
  <si>
    <t>Region 42</t>
  </si>
  <si>
    <t>Region 43</t>
  </si>
  <si>
    <t>Region 44</t>
  </si>
  <si>
    <t>Region 45</t>
  </si>
  <si>
    <t>Region 46</t>
  </si>
  <si>
    <t>Region 47</t>
  </si>
  <si>
    <t>Region 48</t>
  </si>
  <si>
    <t>Region 49</t>
  </si>
  <si>
    <t>Region 50</t>
  </si>
  <si>
    <t>Region 51</t>
  </si>
  <si>
    <t>Region 52</t>
  </si>
  <si>
    <t>Region 53</t>
  </si>
  <si>
    <t>Region 54</t>
  </si>
  <si>
    <t>Region 55</t>
  </si>
  <si>
    <t>Region 56</t>
  </si>
  <si>
    <t>Region 57</t>
  </si>
  <si>
    <t>Region 58</t>
  </si>
  <si>
    <t>Region 59</t>
  </si>
  <si>
    <t>Region 60</t>
  </si>
  <si>
    <t>Region 61</t>
  </si>
  <si>
    <t>Region 62</t>
  </si>
  <si>
    <t>Region 63</t>
  </si>
  <si>
    <t>Region 64</t>
  </si>
  <si>
    <t>Region 65</t>
  </si>
  <si>
    <t>Region 66</t>
  </si>
  <si>
    <t>Region 67</t>
  </si>
  <si>
    <t>Region 68</t>
  </si>
  <si>
    <t>Region 69</t>
  </si>
  <si>
    <t>Region 70</t>
  </si>
  <si>
    <t>Region 71</t>
  </si>
  <si>
    <t>Region 72</t>
  </si>
  <si>
    <t>Region 73</t>
  </si>
  <si>
    <t>Region 74</t>
  </si>
  <si>
    <t>Region 75</t>
  </si>
  <si>
    <t>Region 76</t>
  </si>
  <si>
    <t>Region 77</t>
  </si>
  <si>
    <t>Region 78</t>
  </si>
  <si>
    <t>Region 79</t>
  </si>
  <si>
    <t>Region 80</t>
  </si>
  <si>
    <t>Region 81</t>
  </si>
  <si>
    <t>Region 82</t>
  </si>
  <si>
    <t>Region 83</t>
  </si>
  <si>
    <t>Region 84</t>
  </si>
  <si>
    <t>Region 85</t>
  </si>
  <si>
    <t>Region 86</t>
  </si>
  <si>
    <t>Region 87</t>
  </si>
  <si>
    <t>Region 88</t>
  </si>
  <si>
    <t>Region 89</t>
  </si>
  <si>
    <t>Region 90</t>
  </si>
  <si>
    <t>Region 91</t>
  </si>
  <si>
    <t>Region 92</t>
  </si>
  <si>
    <t>Region 93</t>
  </si>
  <si>
    <t>Region 94</t>
  </si>
  <si>
    <t>Region 95</t>
  </si>
  <si>
    <t>Region 96</t>
  </si>
  <si>
    <t>Region 97</t>
  </si>
  <si>
    <t>Region 98</t>
  </si>
  <si>
    <t>Region 99</t>
  </si>
  <si>
    <t>Region 100</t>
  </si>
  <si>
    <t>Region 101</t>
  </si>
  <si>
    <t>Region 102</t>
  </si>
  <si>
    <t>Region 103</t>
  </si>
  <si>
    <t>Region 104</t>
  </si>
  <si>
    <t>Region 105</t>
  </si>
  <si>
    <t>Region 106</t>
  </si>
  <si>
    <t>Region 107</t>
  </si>
  <si>
    <t>Region 108</t>
  </si>
  <si>
    <t>Region 109</t>
  </si>
  <si>
    <t>Region 110</t>
  </si>
  <si>
    <t>Region 111</t>
  </si>
  <si>
    <t>Region 112</t>
  </si>
  <si>
    <t>Region 113</t>
  </si>
  <si>
    <t>Region 114</t>
  </si>
  <si>
    <t>Region 115</t>
  </si>
  <si>
    <t>Region 116</t>
  </si>
  <si>
    <t>Region 117</t>
  </si>
  <si>
    <t>Region 118</t>
  </si>
  <si>
    <t>Region 119</t>
  </si>
  <si>
    <t>Region 120</t>
  </si>
  <si>
    <t>Region 121</t>
  </si>
  <si>
    <t>Region 122</t>
  </si>
  <si>
    <t>Region 123</t>
  </si>
  <si>
    <t>Region 124</t>
  </si>
  <si>
    <t>Region 125</t>
  </si>
  <si>
    <t>Region 126</t>
  </si>
  <si>
    <t>Region 127</t>
  </si>
  <si>
    <t>Region 128</t>
  </si>
  <si>
    <t>Region 129</t>
  </si>
  <si>
    <t>Region 130</t>
  </si>
  <si>
    <t>Region 131</t>
  </si>
  <si>
    <t>Region 132</t>
  </si>
  <si>
    <t>Region 133</t>
  </si>
  <si>
    <t>Region 134</t>
  </si>
  <si>
    <t>Region 135</t>
  </si>
  <si>
    <t>Region 136</t>
  </si>
  <si>
    <t>Region 137</t>
  </si>
  <si>
    <t>Region 138</t>
  </si>
  <si>
    <t>Region 139</t>
  </si>
  <si>
    <t>Region 140</t>
  </si>
  <si>
    <t>Region 141</t>
  </si>
  <si>
    <t>Region 142</t>
  </si>
  <si>
    <t>Region 143</t>
  </si>
  <si>
    <t>Region 144</t>
  </si>
  <si>
    <t>Region 145</t>
  </si>
  <si>
    <t>Region 146</t>
  </si>
  <si>
    <t>Region 147</t>
  </si>
  <si>
    <t>Region 148</t>
  </si>
  <si>
    <t>Region 149</t>
  </si>
  <si>
    <t>Region 150</t>
  </si>
  <si>
    <t>Region 151</t>
  </si>
  <si>
    <t>Region 152</t>
  </si>
  <si>
    <t>Region 153</t>
  </si>
  <si>
    <t>Region 154</t>
  </si>
  <si>
    <t>Region 155</t>
  </si>
  <si>
    <t>Region 156</t>
  </si>
  <si>
    <t>Region 157</t>
  </si>
  <si>
    <t>Region 158</t>
  </si>
  <si>
    <t>Client #</t>
  </si>
  <si>
    <t>Balance</t>
  </si>
  <si>
    <t>VIP Account?</t>
  </si>
  <si>
    <t>Total commisions</t>
  </si>
  <si>
    <t>Yes</t>
  </si>
  <si>
    <t>No</t>
  </si>
  <si>
    <t>SUMIF</t>
  </si>
  <si>
    <t>What is the total amout of money in VIP Accounts?</t>
  </si>
  <si>
    <t>What is the total amout of money in Non-VIP Accounts?</t>
  </si>
  <si>
    <t>What is the total amount of commisions from accounts that are over $10,000?</t>
  </si>
  <si>
    <t>What is the total amout of money in accounts over $10,000?</t>
  </si>
  <si>
    <t>What is the total amout of money in accounts under $9,500?</t>
  </si>
  <si>
    <t>Data - SUMIF</t>
  </si>
  <si>
    <t>Sport</t>
  </si>
  <si>
    <t>Country</t>
  </si>
  <si>
    <t>Medals Won</t>
  </si>
  <si>
    <t>Michael Phelps</t>
  </si>
  <si>
    <t>Swimming</t>
  </si>
  <si>
    <t>USA</t>
  </si>
  <si>
    <t>Usain Bolt</t>
  </si>
  <si>
    <t>Athletics</t>
  </si>
  <si>
    <t>Jamaica</t>
  </si>
  <si>
    <t>Simone Biles</t>
  </si>
  <si>
    <t>Gymnastics</t>
  </si>
  <si>
    <t>Katarina Witt</t>
  </si>
  <si>
    <t>Figure Skating</t>
  </si>
  <si>
    <t>Germany</t>
  </si>
  <si>
    <t>Nadia Comaneci</t>
  </si>
  <si>
    <t>Romania</t>
  </si>
  <si>
    <t>Carl Lewis</t>
  </si>
  <si>
    <t>Larisa Latynina</t>
  </si>
  <si>
    <t>USSR</t>
  </si>
  <si>
    <t>Mark Spitz</t>
  </si>
  <si>
    <t>Sonja Henie</t>
  </si>
  <si>
    <t>Norway</t>
  </si>
  <si>
    <t>Yelena Isinbayeva</t>
  </si>
  <si>
    <t>Russia</t>
  </si>
  <si>
    <t>Questions</t>
  </si>
  <si>
    <t>See Answers Tab</t>
  </si>
  <si>
    <t>What is the total number of medals won by athletes from USA?</t>
  </si>
  <si>
    <t>Result:</t>
  </si>
  <si>
    <t>What is the total number of medals won by figure skaters?</t>
  </si>
  <si>
    <t>What is the total number of medals won by both USA and Jamaica? (Hard)</t>
  </si>
  <si>
    <t>Retrieve the GBP:USD exchange rate for the following dates using VLOOKUP function, from the table in columns G-H.</t>
  </si>
  <si>
    <t>In case there is no exchange rate for a certain date entry, return the the last known rate for that day.</t>
  </si>
  <si>
    <t>GBP:USD Exchange rates:</t>
  </si>
  <si>
    <t>Exchange Rate</t>
  </si>
  <si>
    <t>Below is a list of the employees who work in your company:</t>
  </si>
  <si>
    <t>Location</t>
  </si>
  <si>
    <t>Garry Manship</t>
  </si>
  <si>
    <t>Hong Kong</t>
  </si>
  <si>
    <t>William Johnson</t>
  </si>
  <si>
    <t>Berlin</t>
  </si>
  <si>
    <t>Thomas Bettle</t>
  </si>
  <si>
    <t>Bangkok</t>
  </si>
  <si>
    <t>Ian Nash</t>
  </si>
  <si>
    <t>Cairo</t>
  </si>
  <si>
    <t>Margaret Turley</t>
  </si>
  <si>
    <t>Shanghai</t>
  </si>
  <si>
    <t>Michael Kaye</t>
  </si>
  <si>
    <t>Capetown</t>
  </si>
  <si>
    <t>Paul Bell</t>
  </si>
  <si>
    <t>Thomas Davies</t>
  </si>
  <si>
    <t>Eric Green</t>
  </si>
  <si>
    <t>Warsaw</t>
  </si>
  <si>
    <t>Williamr Black</t>
  </si>
  <si>
    <t>Estelle Cormack</t>
  </si>
  <si>
    <t>Christopher Fallon</t>
  </si>
  <si>
    <t>Delhi</t>
  </si>
  <si>
    <t>What is the name of Employee ID 58369?</t>
  </si>
  <si>
    <t>What's the age of Estelle Cormack?</t>
  </si>
  <si>
    <t>Return the Location of the following employees:</t>
  </si>
  <si>
    <t>Find the Salary of the following employees:</t>
  </si>
  <si>
    <t>Johnny Slash</t>
  </si>
  <si>
    <t>VLOOKUP Exercise - Data:</t>
  </si>
  <si>
    <t>Gender</t>
  </si>
  <si>
    <t>Occupation</t>
  </si>
  <si>
    <t>John Smith</t>
  </si>
  <si>
    <t>Male</t>
  </si>
  <si>
    <t>Software Eng</t>
  </si>
  <si>
    <t>Jane Doe</t>
  </si>
  <si>
    <t>Female</t>
  </si>
  <si>
    <t>Data Scientist</t>
  </si>
  <si>
    <t>Accountant</t>
  </si>
  <si>
    <t>Emily Chen</t>
  </si>
  <si>
    <t>Sam Lee</t>
  </si>
  <si>
    <t>Alice Kim</t>
  </si>
  <si>
    <t>Sales</t>
  </si>
  <si>
    <t>Yoav Ishay</t>
  </si>
  <si>
    <t>Lawyer</t>
  </si>
  <si>
    <t>Sue Kim</t>
  </si>
  <si>
    <t>Doctor</t>
  </si>
  <si>
    <t>Mike Lee</t>
  </si>
  <si>
    <t>CEO</t>
  </si>
  <si>
    <t>Lily Chen</t>
  </si>
  <si>
    <t>Engineer</t>
  </si>
  <si>
    <t>s</t>
  </si>
  <si>
    <t>Create a VLOOKUP formula to find the occupation of Jane Doe.</t>
  </si>
  <si>
    <t>Create a VLOOKUP formula to find the age of Mike Lee.</t>
  </si>
  <si>
    <t>Create a VLOOKUP formula to find the occupation of a person whose name starts with "B" (Challenging!)</t>
  </si>
  <si>
    <t>Rank</t>
  </si>
  <si>
    <t>Country (or dependent territory)</t>
  </si>
  <si>
    <t>Population</t>
  </si>
  <si>
    <t>% of world 
population</t>
  </si>
  <si>
    <t>Source</t>
  </si>
  <si>
    <t>1</t>
  </si>
  <si>
    <t>China</t>
  </si>
  <si>
    <t>1,368,570,000</t>
  </si>
  <si>
    <t>March 6, 2015</t>
  </si>
  <si>
    <t>18.9%</t>
  </si>
  <si>
    <t>Official population clock</t>
  </si>
  <si>
    <t>2</t>
  </si>
  <si>
    <t>India</t>
  </si>
  <si>
    <t>1,267,830,000</t>
  </si>
  <si>
    <t>17.5%</t>
  </si>
  <si>
    <t>3</t>
  </si>
  <si>
    <t>United States</t>
  </si>
  <si>
    <t>320,529,000</t>
  </si>
  <si>
    <t>4.43%</t>
  </si>
  <si>
    <t>4</t>
  </si>
  <si>
    <t>Indonesia</t>
  </si>
  <si>
    <t>255,461,700</t>
  </si>
  <si>
    <t>July 1, 2015</t>
  </si>
  <si>
    <t>3.53%</t>
  </si>
  <si>
    <t>Official estimate</t>
  </si>
  <si>
    <t>5</t>
  </si>
  <si>
    <t>Brazil</t>
  </si>
  <si>
    <t>203,975,000</t>
  </si>
  <si>
    <t>2.82%</t>
  </si>
  <si>
    <t>6</t>
  </si>
  <si>
    <t>Pakistan</t>
  </si>
  <si>
    <t>189,150,000</t>
  </si>
  <si>
    <t>2.62%</t>
  </si>
  <si>
    <t>7</t>
  </si>
  <si>
    <t>Nigeria</t>
  </si>
  <si>
    <t>183,523,000</t>
  </si>
  <si>
    <t>2.54%</t>
  </si>
  <si>
    <t>UN projection</t>
  </si>
  <si>
    <t>8</t>
  </si>
  <si>
    <t>Bangladesh</t>
  </si>
  <si>
    <t>157,941,000</t>
  </si>
  <si>
    <t>2.18%</t>
  </si>
  <si>
    <t>9</t>
  </si>
  <si>
    <t>146,270,033</t>
  </si>
  <si>
    <t>January 1, 2015</t>
  </si>
  <si>
    <t>2.02%</t>
  </si>
  <si>
    <t>10</t>
  </si>
  <si>
    <t>Japan</t>
  </si>
  <si>
    <t>126,970,000</t>
  </si>
  <si>
    <t>February 1, 2015</t>
  </si>
  <si>
    <t>1.76%</t>
  </si>
  <si>
    <t>Monthly official estimate</t>
  </si>
  <si>
    <t>11</t>
  </si>
  <si>
    <t>Mexico</t>
  </si>
  <si>
    <t>121,005,815</t>
  </si>
  <si>
    <t>1.67%</t>
  </si>
  <si>
    <t>Official projection</t>
  </si>
  <si>
    <t>12</t>
  </si>
  <si>
    <t>Philippines</t>
  </si>
  <si>
    <t>101,098,400</t>
  </si>
  <si>
    <t>1.4%</t>
  </si>
  <si>
    <t>13</t>
  </si>
  <si>
    <t>Vietnam</t>
  </si>
  <si>
    <t>90,730,000</t>
  </si>
  <si>
    <t>July 1, 2014</t>
  </si>
  <si>
    <t>1.26%</t>
  </si>
  <si>
    <t>Annual official estimate</t>
  </si>
  <si>
    <t>14</t>
  </si>
  <si>
    <t>Ethiopia</t>
  </si>
  <si>
    <t>90,076,012</t>
  </si>
  <si>
    <t>1.25%</t>
  </si>
  <si>
    <t>15</t>
  </si>
  <si>
    <t>Egypt</t>
  </si>
  <si>
    <t>88,123,300</t>
  </si>
  <si>
    <t>1.22%</t>
  </si>
  <si>
    <t>16</t>
  </si>
  <si>
    <t>80,925,000</t>
  </si>
  <si>
    <t>June 30, 2014</t>
  </si>
  <si>
    <t>1.12%</t>
  </si>
  <si>
    <t>17</t>
  </si>
  <si>
    <t>Iran</t>
  </si>
  <si>
    <t>78,165,200</t>
  </si>
  <si>
    <t>1.08%</t>
  </si>
  <si>
    <t>18</t>
  </si>
  <si>
    <t>Turkey</t>
  </si>
  <si>
    <t>77,695,904</t>
  </si>
  <si>
    <t>December 31, 2014</t>
  </si>
  <si>
    <t>1.07%</t>
  </si>
  <si>
    <t>19</t>
  </si>
  <si>
    <t>Democratic Republic of the Congo</t>
  </si>
  <si>
    <t>71,246,000</t>
  </si>
  <si>
    <t>0.99%</t>
  </si>
  <si>
    <t>20</t>
  </si>
  <si>
    <t>France</t>
  </si>
  <si>
    <t>66,104,000</t>
  </si>
  <si>
    <t>0.91%</t>
  </si>
  <si>
    <t>21</t>
  </si>
  <si>
    <t>Thailand</t>
  </si>
  <si>
    <t>64,871,000</t>
  </si>
  <si>
    <t>0.9%</t>
  </si>
  <si>
    <t>Official annual projection</t>
  </si>
  <si>
    <t>22</t>
  </si>
  <si>
    <t>United Kingdom</t>
  </si>
  <si>
    <t>64,105,654</t>
  </si>
  <si>
    <t>July 1, 2013</t>
  </si>
  <si>
    <t>0.89%</t>
  </si>
  <si>
    <t>23</t>
  </si>
  <si>
    <t>Italy</t>
  </si>
  <si>
    <t>60,782,309</t>
  </si>
  <si>
    <t>September 30, 2014</t>
  </si>
  <si>
    <t>0.84%</t>
  </si>
  <si>
    <t>24</t>
  </si>
  <si>
    <t>South Africa</t>
  </si>
  <si>
    <t>54,002,000</t>
  </si>
  <si>
    <t>0.75%</t>
  </si>
  <si>
    <t>25</t>
  </si>
  <si>
    <t>Burma</t>
  </si>
  <si>
    <t>51,419,420</t>
  </si>
  <si>
    <t>March 29, 2014</t>
  </si>
  <si>
    <t>0.71%</t>
  </si>
  <si>
    <t>Preliminary 2014 census result</t>
  </si>
  <si>
    <t>26</t>
  </si>
  <si>
    <t>South Korea</t>
  </si>
  <si>
    <t>51,342,881</t>
  </si>
  <si>
    <t>27</t>
  </si>
  <si>
    <t>Colombia</t>
  </si>
  <si>
    <t>48,025,400</t>
  </si>
  <si>
    <t>0.664%</t>
  </si>
  <si>
    <t>28</t>
  </si>
  <si>
    <t>Tanzania</t>
  </si>
  <si>
    <t>47,421,786</t>
  </si>
  <si>
    <t>0.66%</t>
  </si>
  <si>
    <t>Official Projection</t>
  </si>
  <si>
    <t>29</t>
  </si>
  <si>
    <t>Kenya</t>
  </si>
  <si>
    <t>46,749,000</t>
  </si>
  <si>
    <t>0.65%</t>
  </si>
  <si>
    <t>30</t>
  </si>
  <si>
    <t>Spain</t>
  </si>
  <si>
    <t>46,464,053</t>
  </si>
  <si>
    <t>0.64%</t>
  </si>
  <si>
    <t>31</t>
  </si>
  <si>
    <t>Argentina</t>
  </si>
  <si>
    <t>43,131,966</t>
  </si>
  <si>
    <t>0.6%</t>
  </si>
  <si>
    <t>32</t>
  </si>
  <si>
    <t>Ukraine</t>
  </si>
  <si>
    <t>42,928,900</t>
  </si>
  <si>
    <t>0.59%</t>
  </si>
  <si>
    <t>33</t>
  </si>
  <si>
    <t>Algeria</t>
  </si>
  <si>
    <t>39,500,000</t>
  </si>
  <si>
    <t>0.55%</t>
  </si>
  <si>
    <t>34</t>
  </si>
  <si>
    <t>Poland</t>
  </si>
  <si>
    <t>38,484,000</t>
  </si>
  <si>
    <t>0.53%</t>
  </si>
  <si>
    <t>35</t>
  </si>
  <si>
    <t>Sudan</t>
  </si>
  <si>
    <t>38,435,252</t>
  </si>
  <si>
    <t>36</t>
  </si>
  <si>
    <t>Iraq</t>
  </si>
  <si>
    <t>36,004,552</t>
  </si>
  <si>
    <t>0.5%</t>
  </si>
  <si>
    <t>37</t>
  </si>
  <si>
    <t>Canada</t>
  </si>
  <si>
    <t>35,675,834</t>
  </si>
  <si>
    <t>October 1, 2014</t>
  </si>
  <si>
    <t>0.49%</t>
  </si>
  <si>
    <t>38</t>
  </si>
  <si>
    <t>Uganda</t>
  </si>
  <si>
    <t>34,856,813</t>
  </si>
  <si>
    <t>August 28, 2014</t>
  </si>
  <si>
    <t>0.48%</t>
  </si>
  <si>
    <t>39</t>
  </si>
  <si>
    <t>Morocco</t>
  </si>
  <si>
    <t>33,543,100</t>
  </si>
  <si>
    <t>0.464%</t>
  </si>
  <si>
    <t>40</t>
  </si>
  <si>
    <t>Saudi Arabia</t>
  </si>
  <si>
    <t>31,521,418</t>
  </si>
  <si>
    <t>0.44%</t>
  </si>
  <si>
    <t>41</t>
  </si>
  <si>
    <t>Peru</t>
  </si>
  <si>
    <t>31,151,643</t>
  </si>
  <si>
    <t>0.43%</t>
  </si>
  <si>
    <t>42</t>
  </si>
  <si>
    <t>Venezuela</t>
  </si>
  <si>
    <t>30,620,404</t>
  </si>
  <si>
    <t>0.42%</t>
  </si>
  <si>
    <t>43</t>
  </si>
  <si>
    <t>Malaysia</t>
  </si>
  <si>
    <t>30,511,900</t>
  </si>
  <si>
    <t>0.422%</t>
  </si>
  <si>
    <t>44</t>
  </si>
  <si>
    <t>Uzbekistan</t>
  </si>
  <si>
    <t>30,492,800</t>
  </si>
  <si>
    <t>January 1, 2014</t>
  </si>
  <si>
    <t>45</t>
  </si>
  <si>
    <t>Nepal</t>
  </si>
  <si>
    <t>28,037,904</t>
  </si>
  <si>
    <t>0.39%</t>
  </si>
  <si>
    <t>46</t>
  </si>
  <si>
    <t>Ghana</t>
  </si>
  <si>
    <t>27,043,093</t>
  </si>
  <si>
    <t>0.37%</t>
  </si>
  <si>
    <t>47</t>
  </si>
  <si>
    <t>Afghanistan</t>
  </si>
  <si>
    <t>26,556,800</t>
  </si>
  <si>
    <t>48</t>
  </si>
  <si>
    <t>Yemen</t>
  </si>
  <si>
    <t>25,956,000</t>
  </si>
  <si>
    <t>0.36%</t>
  </si>
  <si>
    <t>49</t>
  </si>
  <si>
    <t>Mozambique</t>
  </si>
  <si>
    <t>25,727,911</t>
  </si>
  <si>
    <t>Annual official projection</t>
  </si>
  <si>
    <t>50</t>
  </si>
  <si>
    <t>North Korea</t>
  </si>
  <si>
    <t>25,155,000</t>
  </si>
  <si>
    <t>0.35%</t>
  </si>
  <si>
    <t>51</t>
  </si>
  <si>
    <t>Angola</t>
  </si>
  <si>
    <t>24,383,301</t>
  </si>
  <si>
    <t>May 16, 2014</t>
  </si>
  <si>
    <t>0.34%</t>
  </si>
  <si>
    <t>52</t>
  </si>
  <si>
    <t>Australia</t>
  </si>
  <si>
    <t>23,766,500</t>
  </si>
  <si>
    <t>0.329%</t>
  </si>
  <si>
    <t>53</t>
  </si>
  <si>
    <t>Taiwan</t>
  </si>
  <si>
    <t>23,440,278</t>
  </si>
  <si>
    <t>January 31, 2015</t>
  </si>
  <si>
    <t>0.32%</t>
  </si>
  <si>
    <t>54</t>
  </si>
  <si>
    <t>Syria</t>
  </si>
  <si>
    <t>23,087,363</t>
  </si>
  <si>
    <t>55</t>
  </si>
  <si>
    <t>Ivory Coast</t>
  </si>
  <si>
    <t>22,671,331</t>
  </si>
  <si>
    <t>May 15, 2014</t>
  </si>
  <si>
    <t>0.31%</t>
  </si>
  <si>
    <t>Preliminary 2014 Census Result</t>
  </si>
  <si>
    <t>56</t>
  </si>
  <si>
    <t>Madagascar</t>
  </si>
  <si>
    <t>21,842,167</t>
  </si>
  <si>
    <t>0.3%</t>
  </si>
  <si>
    <t>57</t>
  </si>
  <si>
    <t>Cameroon</t>
  </si>
  <si>
    <t>21,143,237</t>
  </si>
  <si>
    <t>0.28%</t>
  </si>
  <si>
    <t>58</t>
  </si>
  <si>
    <t>Sri Lanka</t>
  </si>
  <si>
    <t>20,359,439</t>
  </si>
  <si>
    <t>March 19, 2012</t>
  </si>
  <si>
    <t>Final 2012 Census Result</t>
  </si>
  <si>
    <t>59</t>
  </si>
  <si>
    <t>19,942,642</t>
  </si>
  <si>
    <t>60</t>
  </si>
  <si>
    <t>Niger</t>
  </si>
  <si>
    <t>19,268,000</t>
  </si>
  <si>
    <t>0.27%</t>
  </si>
  <si>
    <t>61</t>
  </si>
  <si>
    <t>Burkina Faso</t>
  </si>
  <si>
    <t>18,450,494</t>
  </si>
  <si>
    <t>0.26%</t>
  </si>
  <si>
    <t>62</t>
  </si>
  <si>
    <t>Chile</t>
  </si>
  <si>
    <t>18,006,407</t>
  </si>
  <si>
    <t>0.25%</t>
  </si>
  <si>
    <t>63</t>
  </si>
  <si>
    <t>Kazakhstan</t>
  </si>
  <si>
    <t>17,417,500</t>
  </si>
  <si>
    <t>0.24%</t>
  </si>
  <si>
    <t>64</t>
  </si>
  <si>
    <t>Netherlands</t>
  </si>
  <si>
    <t>16,892,500</t>
  </si>
  <si>
    <t>0.234%</t>
  </si>
  <si>
    <t>65</t>
  </si>
  <si>
    <t>Malawi</t>
  </si>
  <si>
    <t>16,310,431</t>
  </si>
  <si>
    <t>0.23%</t>
  </si>
  <si>
    <t>66</t>
  </si>
  <si>
    <t>Mali</t>
  </si>
  <si>
    <t>16,259,000</t>
  </si>
  <si>
    <t>0.22%</t>
  </si>
  <si>
    <t>67</t>
  </si>
  <si>
    <t>Ecuador</t>
  </si>
  <si>
    <t>15,945,200</t>
  </si>
  <si>
    <t>68</t>
  </si>
  <si>
    <t>Guatemala</t>
  </si>
  <si>
    <t>15,806,675</t>
  </si>
  <si>
    <t>69</t>
  </si>
  <si>
    <t>Zambia</t>
  </si>
  <si>
    <t>15,473,905</t>
  </si>
  <si>
    <t>0.21%</t>
  </si>
  <si>
    <t>70</t>
  </si>
  <si>
    <t>Cambodia</t>
  </si>
  <si>
    <t>15,405,157</t>
  </si>
  <si>
    <t>71</t>
  </si>
  <si>
    <t>Chad</t>
  </si>
  <si>
    <t>13,606,000</t>
  </si>
  <si>
    <t>0.19%</t>
  </si>
  <si>
    <t>72</t>
  </si>
  <si>
    <t>Senegal</t>
  </si>
  <si>
    <t>13,508,715</t>
  </si>
  <si>
    <t>November 19, 2013</t>
  </si>
  <si>
    <t>2013 census result</t>
  </si>
  <si>
    <t>73</t>
  </si>
  <si>
    <t>Zimbabwe</t>
  </si>
  <si>
    <t>13,061,239</t>
  </si>
  <si>
    <t>August 17, 2012</t>
  </si>
  <si>
    <t>0.18%</t>
  </si>
  <si>
    <t>2012 Census Result</t>
  </si>
  <si>
    <t>74</t>
  </si>
  <si>
    <t>South Sudan</t>
  </si>
  <si>
    <t>11,892,934</t>
  </si>
  <si>
    <t>0.16%</t>
  </si>
  <si>
    <t>75</t>
  </si>
  <si>
    <t>Bolivia</t>
  </si>
  <si>
    <t>11,410,651</t>
  </si>
  <si>
    <t>76</t>
  </si>
  <si>
    <t>Belgium</t>
  </si>
  <si>
    <t>11,237,160</t>
  </si>
  <si>
    <t>77</t>
  </si>
  <si>
    <t>Cuba</t>
  </si>
  <si>
    <t>11,210,064</t>
  </si>
  <si>
    <t>December 31, 2013</t>
  </si>
  <si>
    <t>78</t>
  </si>
  <si>
    <t>Somalia</t>
  </si>
  <si>
    <t>11,123,000</t>
  </si>
  <si>
    <t>0.15%</t>
  </si>
  <si>
    <t>79</t>
  </si>
  <si>
    <t>Rwanda</t>
  </si>
  <si>
    <t>10,996,891</t>
  </si>
  <si>
    <t>80</t>
  </si>
  <si>
    <t>Greece</t>
  </si>
  <si>
    <t>10,992,589</t>
  </si>
  <si>
    <t>81</t>
  </si>
  <si>
    <t>Tunisia</t>
  </si>
  <si>
    <t>10,982,754</t>
  </si>
  <si>
    <t>April 23, 2014</t>
  </si>
  <si>
    <t>82</t>
  </si>
  <si>
    <t>Haiti</t>
  </si>
  <si>
    <t>10,911,819</t>
  </si>
  <si>
    <t>83</t>
  </si>
  <si>
    <t>Guinea</t>
  </si>
  <si>
    <t>10,628,972</t>
  </si>
  <si>
    <t>April 2, 2014</t>
  </si>
  <si>
    <t>84</t>
  </si>
  <si>
    <t>Czech Republic</t>
  </si>
  <si>
    <t>10,528,477</t>
  </si>
  <si>
    <t>Official quarterly estimate</t>
  </si>
  <si>
    <t>85</t>
  </si>
  <si>
    <t>Portugal</t>
  </si>
  <si>
    <t>10,477,800</t>
  </si>
  <si>
    <t>86</t>
  </si>
  <si>
    <t>Dominican Republic</t>
  </si>
  <si>
    <t>10,378,267</t>
  </si>
  <si>
    <t>0.14%</t>
  </si>
  <si>
    <t>87</t>
  </si>
  <si>
    <t>Benin</t>
  </si>
  <si>
    <t>10,315,244</t>
  </si>
  <si>
    <t>88</t>
  </si>
  <si>
    <t>Hungary</t>
  </si>
  <si>
    <t>9,849,000</t>
  </si>
  <si>
    <t>89</t>
  </si>
  <si>
    <t>Burundi</t>
  </si>
  <si>
    <t>9,823,827</t>
  </si>
  <si>
    <t>90</t>
  </si>
  <si>
    <t>Sweden</t>
  </si>
  <si>
    <t>9,753,627</t>
  </si>
  <si>
    <t>0.13%</t>
  </si>
  <si>
    <t>91</t>
  </si>
  <si>
    <t>Azerbaijan</t>
  </si>
  <si>
    <t>9,593,000</t>
  </si>
  <si>
    <t>92</t>
  </si>
  <si>
    <t>United Arab Emirates</t>
  </si>
  <si>
    <t>9,577,000</t>
  </si>
  <si>
    <t>93</t>
  </si>
  <si>
    <t>Belarus</t>
  </si>
  <si>
    <t>9,481,000</t>
  </si>
  <si>
    <t>Quarterly official estimate</t>
  </si>
  <si>
    <t>94</t>
  </si>
  <si>
    <t>Honduras</t>
  </si>
  <si>
    <t>8,725,111</t>
  </si>
  <si>
    <t>0.12%</t>
  </si>
  <si>
    <t>95</t>
  </si>
  <si>
    <t>Austria</t>
  </si>
  <si>
    <t>8,579,747</t>
  </si>
  <si>
    <t>Quarterly provisional figure</t>
  </si>
  <si>
    <t>96</t>
  </si>
  <si>
    <t>Tajikistan</t>
  </si>
  <si>
    <t>8,354,000</t>
  </si>
  <si>
    <t>97</t>
  </si>
  <si>
    <t>Israel</t>
  </si>
  <si>
    <t>8,309,400</t>
  </si>
  <si>
    <t>0.11%</t>
  </si>
  <si>
    <t>Official monthly estimate</t>
  </si>
  <si>
    <t>98</t>
  </si>
  <si>
    <t>Switzerland</t>
  </si>
  <si>
    <t>8,211,700</t>
  </si>
  <si>
    <t>99</t>
  </si>
  <si>
    <t>Papua New Guinea</t>
  </si>
  <si>
    <t>7,398,500</t>
  </si>
  <si>
    <t>0.102%</t>
  </si>
  <si>
    <t>100</t>
  </si>
  <si>
    <t>Hong Kong (China)</t>
  </si>
  <si>
    <t>7,264,100</t>
  </si>
  <si>
    <t>0.1%</t>
  </si>
  <si>
    <t>101</t>
  </si>
  <si>
    <t>Bulgaria</t>
  </si>
  <si>
    <t>7,245,677</t>
  </si>
  <si>
    <t>102</t>
  </si>
  <si>
    <t>Togo</t>
  </si>
  <si>
    <t>7,171,000</t>
  </si>
  <si>
    <t>0.099%</t>
  </si>
  <si>
    <t>103</t>
  </si>
  <si>
    <t>Serbia</t>
  </si>
  <si>
    <t>7,146,759</t>
  </si>
  <si>
    <t>104</t>
  </si>
  <si>
    <t>Paraguay</t>
  </si>
  <si>
    <t>7,003,406</t>
  </si>
  <si>
    <t>2015</t>
  </si>
  <si>
    <t>0.097%</t>
  </si>
  <si>
    <t>105</t>
  </si>
  <si>
    <t>Laos</t>
  </si>
  <si>
    <t>6,802,000</t>
  </si>
  <si>
    <t>0.094%</t>
  </si>
  <si>
    <t>106</t>
  </si>
  <si>
    <t>Eritrea</t>
  </si>
  <si>
    <t>6,738,000</t>
  </si>
  <si>
    <t>0.093%</t>
  </si>
  <si>
    <t>107</t>
  </si>
  <si>
    <t>Jordan</t>
  </si>
  <si>
    <t>6,698,310</t>
  </si>
  <si>
    <t>0.0927%</t>
  </si>
  <si>
    <t>108</t>
  </si>
  <si>
    <t>El Salvador</t>
  </si>
  <si>
    <t>6,401,240</t>
  </si>
  <si>
    <t>2014</t>
  </si>
  <si>
    <t>0.089%</t>
  </si>
  <si>
    <t>109</t>
  </si>
  <si>
    <t>Sierra Leone</t>
  </si>
  <si>
    <t>6,319,000</t>
  </si>
  <si>
    <t>0.087%</t>
  </si>
  <si>
    <t>110</t>
  </si>
  <si>
    <t>Libya</t>
  </si>
  <si>
    <t>6,317,000</t>
  </si>
  <si>
    <t>111</t>
  </si>
  <si>
    <t>Nicaragua</t>
  </si>
  <si>
    <t>6,134,270</t>
  </si>
  <si>
    <t>2013</t>
  </si>
  <si>
    <t>0.085%</t>
  </si>
  <si>
    <t>112</t>
  </si>
  <si>
    <t>Kyrgyzstan</t>
  </si>
  <si>
    <t>5,895,100</t>
  </si>
  <si>
    <t>0.082%</t>
  </si>
  <si>
    <t>113</t>
  </si>
  <si>
    <t>Denmark</t>
  </si>
  <si>
    <t>5,659,715</t>
  </si>
  <si>
    <t>0.078%</t>
  </si>
  <si>
    <t>114</t>
  </si>
  <si>
    <t>Finland</t>
  </si>
  <si>
    <t>5,475,526</t>
  </si>
  <si>
    <t>0.076%</t>
  </si>
  <si>
    <t>115</t>
  </si>
  <si>
    <t>Singapore</t>
  </si>
  <si>
    <t>5,469,700</t>
  </si>
  <si>
    <t>116</t>
  </si>
  <si>
    <t>Slovakia</t>
  </si>
  <si>
    <t>5,421,034</t>
  </si>
  <si>
    <t>0.075%</t>
  </si>
  <si>
    <t>117</t>
  </si>
  <si>
    <t>5,165,802</t>
  </si>
  <si>
    <t>0.071%</t>
  </si>
  <si>
    <t>118</t>
  </si>
  <si>
    <t>Central African Republic</t>
  </si>
  <si>
    <t>4,803,000</t>
  </si>
  <si>
    <t>0.066%</t>
  </si>
  <si>
    <t>119</t>
  </si>
  <si>
    <t>Costa Rica</t>
  </si>
  <si>
    <t>4,773,130</t>
  </si>
  <si>
    <t>120</t>
  </si>
  <si>
    <t>Turkmenistan</t>
  </si>
  <si>
    <t>4,751,120</t>
  </si>
  <si>
    <t>December 27, 2012</t>
  </si>
  <si>
    <t>Preliminary 2012 census result</t>
  </si>
  <si>
    <t>121</t>
  </si>
  <si>
    <t>Republic of the Congo</t>
  </si>
  <si>
    <t>4,671,000</t>
  </si>
  <si>
    <t>0.065%</t>
  </si>
  <si>
    <t>122</t>
  </si>
  <si>
    <t>Ireland</t>
  </si>
  <si>
    <t>4,609,600</t>
  </si>
  <si>
    <t>April 1, 2014</t>
  </si>
  <si>
    <t>0.064%</t>
  </si>
  <si>
    <t>123</t>
  </si>
  <si>
    <t>New Zealand</t>
  </si>
  <si>
    <t>4,566,220</t>
  </si>
  <si>
    <t>0.0632%</t>
  </si>
  <si>
    <t>124</t>
  </si>
  <si>
    <t>Palestine</t>
  </si>
  <si>
    <t>4,550,368</t>
  </si>
  <si>
    <t>0.063%</t>
  </si>
  <si>
    <t>125</t>
  </si>
  <si>
    <t>Liberia</t>
  </si>
  <si>
    <t>4,503,000</t>
  </si>
  <si>
    <t>0.062%</t>
  </si>
  <si>
    <t>126</t>
  </si>
  <si>
    <t>Georgia</t>
  </si>
  <si>
    <t>4,490,500</t>
  </si>
  <si>
    <t>127</t>
  </si>
  <si>
    <t>Croatia</t>
  </si>
  <si>
    <t>4,267,558</t>
  </si>
  <si>
    <t>July 1, 2012</t>
  </si>
  <si>
    <t>0.059%</t>
  </si>
  <si>
    <t>128</t>
  </si>
  <si>
    <t>Oman</t>
  </si>
  <si>
    <t>4,130,593</t>
  </si>
  <si>
    <t>February 18, 2015</t>
  </si>
  <si>
    <t>0.057%</t>
  </si>
  <si>
    <t>Weekly official estimate</t>
  </si>
  <si>
    <t>129</t>
  </si>
  <si>
    <t>Lebanon</t>
  </si>
  <si>
    <t>4,104,000</t>
  </si>
  <si>
    <t>130</t>
  </si>
  <si>
    <t>Bosnia and Herzegovina</t>
  </si>
  <si>
    <t>3,791,622</t>
  </si>
  <si>
    <t>October 15, 2013</t>
  </si>
  <si>
    <t>0.052%</t>
  </si>
  <si>
    <t>Preliminary 2013 census result</t>
  </si>
  <si>
    <t>131</t>
  </si>
  <si>
    <t>Panama</t>
  </si>
  <si>
    <t>3,764,166</t>
  </si>
  <si>
    <t>0.05%</t>
  </si>
  <si>
    <t>132</t>
  </si>
  <si>
    <t>Mauritania</t>
  </si>
  <si>
    <t>3,631,775</t>
  </si>
  <si>
    <t>133</t>
  </si>
  <si>
    <t>Moldova</t>
  </si>
  <si>
    <t>3,557,600</t>
  </si>
  <si>
    <t>0.049%</t>
  </si>
  <si>
    <t>134</t>
  </si>
  <si>
    <t>Puerto Rico (U.S.)</t>
  </si>
  <si>
    <t>3,548,397</t>
  </si>
  <si>
    <t>135</t>
  </si>
  <si>
    <t>Uruguay</t>
  </si>
  <si>
    <t>3,404,189</t>
  </si>
  <si>
    <t>0.047%</t>
  </si>
  <si>
    <t>136</t>
  </si>
  <si>
    <t>Kuwait</t>
  </si>
  <si>
    <t>3,268,431</t>
  </si>
  <si>
    <t>0.045%</t>
  </si>
  <si>
    <t>137</t>
  </si>
  <si>
    <t>Armenia</t>
  </si>
  <si>
    <t>3,013,900</t>
  </si>
  <si>
    <t>0.042%</t>
  </si>
  <si>
    <t>138</t>
  </si>
  <si>
    <t>Mongolia</t>
  </si>
  <si>
    <t>3,000,000</t>
  </si>
  <si>
    <t>January 24, 2015</t>
  </si>
  <si>
    <t>0.041%</t>
  </si>
  <si>
    <t>139</t>
  </si>
  <si>
    <t>Lithuania</t>
  </si>
  <si>
    <t>2,919,306</t>
  </si>
  <si>
    <t>February 1, 2014</t>
  </si>
  <si>
    <t>0.04%</t>
  </si>
  <si>
    <t>140</t>
  </si>
  <si>
    <t>Albania</t>
  </si>
  <si>
    <t>2,893,005</t>
  </si>
  <si>
    <t>141</t>
  </si>
  <si>
    <t>2,717,991</t>
  </si>
  <si>
    <t>0.038%</t>
  </si>
  <si>
    <t>142</t>
  </si>
  <si>
    <t>Qatar</t>
  </si>
  <si>
    <t>2,334,029</t>
  </si>
  <si>
    <t>February 28, 2015</t>
  </si>
  <si>
    <t>0.032%</t>
  </si>
  <si>
    <t>143</t>
  </si>
  <si>
    <t>Lesotho</t>
  </si>
  <si>
    <t>2,120,000</t>
  </si>
  <si>
    <t>0.029%</t>
  </si>
  <si>
    <t>144</t>
  </si>
  <si>
    <t>Namibia</t>
  </si>
  <si>
    <t>2,113,077</t>
  </si>
  <si>
    <t>August 28, 2011</t>
  </si>
  <si>
    <t>Final 2011 census result</t>
  </si>
  <si>
    <t>145</t>
  </si>
  <si>
    <t>Macedonia</t>
  </si>
  <si>
    <t>2,065,769</t>
  </si>
  <si>
    <t>146</t>
  </si>
  <si>
    <t>Slovenia</t>
  </si>
  <si>
    <t>2,065,857</t>
  </si>
  <si>
    <t>147</t>
  </si>
  <si>
    <t>Botswana</t>
  </si>
  <si>
    <t>2,024,904</t>
  </si>
  <si>
    <t>August 22, 2011</t>
  </si>
  <si>
    <t>0.028%</t>
  </si>
  <si>
    <t>148</t>
  </si>
  <si>
    <t>Latvia</t>
  </si>
  <si>
    <t>1,986,700</t>
  </si>
  <si>
    <t>0.027%</t>
  </si>
  <si>
    <t>149</t>
  </si>
  <si>
    <t>The Gambia</t>
  </si>
  <si>
    <t>1,882,450</t>
  </si>
  <si>
    <t>April 15, 2013</t>
  </si>
  <si>
    <t>0.026%</t>
  </si>
  <si>
    <t>150</t>
  </si>
  <si>
    <t>Kosovo</t>
  </si>
  <si>
    <t>1,827,231</t>
  </si>
  <si>
    <t>0.025%</t>
  </si>
  <si>
    <t>151</t>
  </si>
  <si>
    <t>Guinea-Bissau</t>
  </si>
  <si>
    <t>1,788,000</t>
  </si>
  <si>
    <t>152</t>
  </si>
  <si>
    <t>Gabon</t>
  </si>
  <si>
    <t>1,751,000</t>
  </si>
  <si>
    <t>0.024%</t>
  </si>
  <si>
    <t>153</t>
  </si>
  <si>
    <t>Equatorial Guinea</t>
  </si>
  <si>
    <t>1,430,000</t>
  </si>
  <si>
    <t>0.02%</t>
  </si>
  <si>
    <t>154</t>
  </si>
  <si>
    <t>Trinidad and Tobago</t>
  </si>
  <si>
    <t>1,328,019</t>
  </si>
  <si>
    <t>January 9, 2011</t>
  </si>
  <si>
    <t>0.018%</t>
  </si>
  <si>
    <t>2011 census result</t>
  </si>
  <si>
    <t>155</t>
  </si>
  <si>
    <t>Bahrain</t>
  </si>
  <si>
    <t>1,316,500</t>
  </si>
  <si>
    <t>156</t>
  </si>
  <si>
    <t>Estonia</t>
  </si>
  <si>
    <t>1,312,252</t>
  </si>
  <si>
    <t>157</t>
  </si>
  <si>
    <t>Mauritius</t>
  </si>
  <si>
    <t>1,261,208</t>
  </si>
  <si>
    <t>0.017%</t>
  </si>
  <si>
    <t>158</t>
  </si>
  <si>
    <t>East Timor</t>
  </si>
  <si>
    <t>1,212,107</t>
  </si>
  <si>
    <t>159</t>
  </si>
  <si>
    <t>Swaziland</t>
  </si>
  <si>
    <t>1,119,375</t>
  </si>
  <si>
    <t>0.015%</t>
  </si>
  <si>
    <t>160</t>
  </si>
  <si>
    <t>Djibouti</t>
  </si>
  <si>
    <t>900,000</t>
  </si>
  <si>
    <t>0.012%</t>
  </si>
  <si>
    <t>161</t>
  </si>
  <si>
    <t>Fiji</t>
  </si>
  <si>
    <t>859,178</t>
  </si>
  <si>
    <t>0.0119%</t>
  </si>
  <si>
    <t>162</t>
  </si>
  <si>
    <t>Cyprus</t>
  </si>
  <si>
    <t>858,000</t>
  </si>
  <si>
    <t>163</t>
  </si>
  <si>
    <t>Réunion (France)</t>
  </si>
  <si>
    <t>844,994</t>
  </si>
  <si>
    <t>Official annual estimate</t>
  </si>
  <si>
    <t>164</t>
  </si>
  <si>
    <t>Comoros</t>
  </si>
  <si>
    <t>763,952</t>
  </si>
  <si>
    <t>0.011%</t>
  </si>
  <si>
    <t>165</t>
  </si>
  <si>
    <t>Bhutan</t>
  </si>
  <si>
    <t>757,940</t>
  </si>
  <si>
    <t>0.0105%</t>
  </si>
  <si>
    <t>166</t>
  </si>
  <si>
    <t>Guyana</t>
  </si>
  <si>
    <t>746,900</t>
  </si>
  <si>
    <t>0.01%</t>
  </si>
  <si>
    <t>167</t>
  </si>
  <si>
    <t>Macau (China)</t>
  </si>
  <si>
    <t>631,000</t>
  </si>
  <si>
    <t>0.0087%</t>
  </si>
  <si>
    <t>168</t>
  </si>
  <si>
    <t>Montenegro</t>
  </si>
  <si>
    <t>620,029</t>
  </si>
  <si>
    <t>April 1, 2011</t>
  </si>
  <si>
    <t>0.0086%</t>
  </si>
  <si>
    <t>169</t>
  </si>
  <si>
    <t>Western Sahara</t>
  </si>
  <si>
    <t>604,000</t>
  </si>
  <si>
    <t>0.0084%</t>
  </si>
  <si>
    <t>170</t>
  </si>
  <si>
    <t>Solomon Islands</t>
  </si>
  <si>
    <t>581,344</t>
  </si>
  <si>
    <t>0.008%</t>
  </si>
  <si>
    <t>171</t>
  </si>
  <si>
    <t>Luxembourg</t>
  </si>
  <si>
    <t>549,700</t>
  </si>
  <si>
    <t>0.0074%</t>
  </si>
  <si>
    <t>172</t>
  </si>
  <si>
    <t>Suriname</t>
  </si>
  <si>
    <t>534,189</t>
  </si>
  <si>
    <t>August 13, 2012</t>
  </si>
  <si>
    <t>173</t>
  </si>
  <si>
    <t>Cape Verde</t>
  </si>
  <si>
    <t>518,467</t>
  </si>
  <si>
    <t>0.0072%</t>
  </si>
  <si>
    <t>174</t>
  </si>
  <si>
    <t>Transnistria</t>
  </si>
  <si>
    <t>505,153</t>
  </si>
  <si>
    <t>0.007%</t>
  </si>
  <si>
    <t>175</t>
  </si>
  <si>
    <t>Malta</t>
  </si>
  <si>
    <t>425,384</t>
  </si>
  <si>
    <t>0.0059%</t>
  </si>
  <si>
    <t>176</t>
  </si>
  <si>
    <t>Guadeloupe (France)</t>
  </si>
  <si>
    <t>405,739</t>
  </si>
  <si>
    <t>January 1, 2013</t>
  </si>
  <si>
    <t>0.0056%</t>
  </si>
  <si>
    <t>177</t>
  </si>
  <si>
    <t>Brunei</t>
  </si>
  <si>
    <t>393,372</t>
  </si>
  <si>
    <t>June 20, 2011</t>
  </si>
  <si>
    <t>0.0054%</t>
  </si>
  <si>
    <t>Preliminary 2011 census result</t>
  </si>
  <si>
    <t>178</t>
  </si>
  <si>
    <t>Martinique (France)</t>
  </si>
  <si>
    <t>386,486</t>
  </si>
  <si>
    <t>0.0053%</t>
  </si>
  <si>
    <t>179</t>
  </si>
  <si>
    <t>The Bahamas</t>
  </si>
  <si>
    <t>368,390</t>
  </si>
  <si>
    <t>0.0051%</t>
  </si>
  <si>
    <t>180</t>
  </si>
  <si>
    <t>Belize</t>
  </si>
  <si>
    <t>349,728</t>
  </si>
  <si>
    <t>0.0048%</t>
  </si>
  <si>
    <t>181</t>
  </si>
  <si>
    <t>Maldives</t>
  </si>
  <si>
    <t>341,256</t>
  </si>
  <si>
    <t>September 20, 2014</t>
  </si>
  <si>
    <t>0.0047%</t>
  </si>
  <si>
    <t>182</t>
  </si>
  <si>
    <t>Iceland</t>
  </si>
  <si>
    <t>329,040</t>
  </si>
  <si>
    <t>0.0046%</t>
  </si>
  <si>
    <t>183</t>
  </si>
  <si>
    <t>Northern Cyprus</t>
  </si>
  <si>
    <t>294,906</t>
  </si>
  <si>
    <t>April 30, 2006</t>
  </si>
  <si>
    <t>0.004%</t>
  </si>
  <si>
    <t>Official census</t>
  </si>
  <si>
    <t>184</t>
  </si>
  <si>
    <t>Barbados</t>
  </si>
  <si>
    <t>285,000</t>
  </si>
  <si>
    <t>0.0039%</t>
  </si>
  <si>
    <t>185</t>
  </si>
  <si>
    <t>New Caledonia (France)</t>
  </si>
  <si>
    <t>268,767</t>
  </si>
  <si>
    <t>August 26, 2014</t>
  </si>
  <si>
    <t>0.0037%</t>
  </si>
  <si>
    <t>186</t>
  </si>
  <si>
    <t>French Polynesia (France)</t>
  </si>
  <si>
    <t>268,270</t>
  </si>
  <si>
    <t>August 22, 2012</t>
  </si>
  <si>
    <t>187</t>
  </si>
  <si>
    <t>Vanuatu</t>
  </si>
  <si>
    <t>264,652</t>
  </si>
  <si>
    <t>188</t>
  </si>
  <si>
    <t>Abkhazia</t>
  </si>
  <si>
    <t>240,705</t>
  </si>
  <si>
    <t>2011</t>
  </si>
  <si>
    <t>0.0033%</t>
  </si>
  <si>
    <t>189</t>
  </si>
  <si>
    <t>French Guiana (France)</t>
  </si>
  <si>
    <t>239,648</t>
  </si>
  <si>
    <t>January 1, 2012</t>
  </si>
  <si>
    <t>190</t>
  </si>
  <si>
    <t>Mayotte (France)</t>
  </si>
  <si>
    <t>212,645</t>
  </si>
  <si>
    <t>August 21, 2012</t>
  </si>
  <si>
    <t>0.0029%</t>
  </si>
  <si>
    <t>2012 census result</t>
  </si>
  <si>
    <t>191</t>
  </si>
  <si>
    <t>Samoa</t>
  </si>
  <si>
    <t>187,820</t>
  </si>
  <si>
    <t>November 7, 2011</t>
  </si>
  <si>
    <t>0.0026%</t>
  </si>
  <si>
    <t>192</t>
  </si>
  <si>
    <t>São Tomé and Príncipe</t>
  </si>
  <si>
    <t>187,356</t>
  </si>
  <si>
    <t>May 13, 2012</t>
  </si>
  <si>
    <t>193</t>
  </si>
  <si>
    <t>Saint Lucia</t>
  </si>
  <si>
    <t>185,000</t>
  </si>
  <si>
    <t>194</t>
  </si>
  <si>
    <t>Guam (U.S.)</t>
  </si>
  <si>
    <t>159,358</t>
  </si>
  <si>
    <t>April 1, 2010</t>
  </si>
  <si>
    <t>0.0022%</t>
  </si>
  <si>
    <t>Final 2010 census result</t>
  </si>
  <si>
    <t>195</t>
  </si>
  <si>
    <t>Curaçao (Netherlands)</t>
  </si>
  <si>
    <t>154,843</t>
  </si>
  <si>
    <t>0.0021%</t>
  </si>
  <si>
    <t>196</t>
  </si>
  <si>
    <t>Saint Vincent and the Grenadines</t>
  </si>
  <si>
    <t>109,000</t>
  </si>
  <si>
    <t>0.0015%</t>
  </si>
  <si>
    <t>197</t>
  </si>
  <si>
    <t>Aruba (Netherlands)</t>
  </si>
  <si>
    <t>107,394</t>
  </si>
  <si>
    <t>October 31, 2014</t>
  </si>
  <si>
    <t>198</t>
  </si>
  <si>
    <t>Kiribati</t>
  </si>
  <si>
    <t>106,461</t>
  </si>
  <si>
    <t>199</t>
  </si>
  <si>
    <t>United States Virgin Islands (U.S.)</t>
  </si>
  <si>
    <t>106,405</t>
  </si>
  <si>
    <t>200</t>
  </si>
  <si>
    <t>Grenada</t>
  </si>
  <si>
    <t>103,328</t>
  </si>
  <si>
    <t>May 12, 2011</t>
  </si>
  <si>
    <t>0.0014%</t>
  </si>
  <si>
    <t>201</t>
  </si>
  <si>
    <t>Tonga</t>
  </si>
  <si>
    <t>103,252</t>
  </si>
  <si>
    <t>November 30, 2011</t>
  </si>
  <si>
    <t>202</t>
  </si>
  <si>
    <t>Federated States of Micronesia</t>
  </si>
  <si>
    <t>101,351</t>
  </si>
  <si>
    <t>203</t>
  </si>
  <si>
    <t>Jersey (UK)</t>
  </si>
  <si>
    <t>99,000</t>
  </si>
  <si>
    <t>December 31, 2012</t>
  </si>
  <si>
    <t>204</t>
  </si>
  <si>
    <t>Seychelles</t>
  </si>
  <si>
    <t>89,949</t>
  </si>
  <si>
    <t>0.0012%</t>
  </si>
  <si>
    <t>205</t>
  </si>
  <si>
    <t>Antigua and Barbuda</t>
  </si>
  <si>
    <t>86,295</t>
  </si>
  <si>
    <t>May 27, 2011</t>
  </si>
  <si>
    <t>206</t>
  </si>
  <si>
    <t>Isle of Man (UK)</t>
  </si>
  <si>
    <t>84,497</t>
  </si>
  <si>
    <t>March 27, 2011</t>
  </si>
  <si>
    <t>207</t>
  </si>
  <si>
    <t>Andorra</t>
  </si>
  <si>
    <t>76,949</t>
  </si>
  <si>
    <t>0.0011%</t>
  </si>
  <si>
    <t>208</t>
  </si>
  <si>
    <t>Dominica</t>
  </si>
  <si>
    <t>71,293</t>
  </si>
  <si>
    <t>May 14, 2011</t>
  </si>
  <si>
    <t>0.00099%</t>
  </si>
  <si>
    <t>209</t>
  </si>
  <si>
    <t>Bermuda (UK)</t>
  </si>
  <si>
    <t>64,237</t>
  </si>
  <si>
    <t>May 20, 2010</t>
  </si>
  <si>
    <t>0.00089%</t>
  </si>
  <si>
    <t>210</t>
  </si>
  <si>
    <t>Guernsey (UK)</t>
  </si>
  <si>
    <t>63,085</t>
  </si>
  <si>
    <t>March 31, 2012</t>
  </si>
  <si>
    <t>0.00087%</t>
  </si>
  <si>
    <t>211</t>
  </si>
  <si>
    <t>Marshall Islands</t>
  </si>
  <si>
    <t>56,086</t>
  </si>
  <si>
    <t>0.00078%</t>
  </si>
  <si>
    <t>212</t>
  </si>
  <si>
    <t>Greenland (Denmark)</t>
  </si>
  <si>
    <t>55,984</t>
  </si>
  <si>
    <t>0.00077%</t>
  </si>
  <si>
    <t>213</t>
  </si>
  <si>
    <t>Cayman Islands (UK)</t>
  </si>
  <si>
    <t>55,691</t>
  </si>
  <si>
    <t>214</t>
  </si>
  <si>
    <t>American Samoa (U.S.)</t>
  </si>
  <si>
    <t>55,519</t>
  </si>
  <si>
    <t>215</t>
  </si>
  <si>
    <t>Saint Kitts and Nevis</t>
  </si>
  <si>
    <t>55,000</t>
  </si>
  <si>
    <t>0.00076%</t>
  </si>
  <si>
    <t>216</t>
  </si>
  <si>
    <t>Northern Mariana Islands (U.S.)</t>
  </si>
  <si>
    <t>53,883</t>
  </si>
  <si>
    <t>0.00075%</t>
  </si>
  <si>
    <t>217</t>
  </si>
  <si>
    <t>South Ossetia</t>
  </si>
  <si>
    <t>51,547</t>
  </si>
  <si>
    <t>January, 2013</t>
  </si>
  <si>
    <t>0.00071%</t>
  </si>
  <si>
    <t>Estimate</t>
  </si>
  <si>
    <t>218</t>
  </si>
  <si>
    <t>Faroe Islands (Denmark)</t>
  </si>
  <si>
    <t>48,679</t>
  </si>
  <si>
    <t>December 1, 2014</t>
  </si>
  <si>
    <t>0.00067%</t>
  </si>
  <si>
    <t>219</t>
  </si>
  <si>
    <t>Sint Maarten (Netherlands)</t>
  </si>
  <si>
    <t>37,429</t>
  </si>
  <si>
    <t>January 1, 2010</t>
  </si>
  <si>
    <t>0.00052%</t>
  </si>
  <si>
    <t>220</t>
  </si>
  <si>
    <t>Liechtenstein</t>
  </si>
  <si>
    <t>37,132</t>
  </si>
  <si>
    <t>0.00051%</t>
  </si>
  <si>
    <t>Semi annual official estimate</t>
  </si>
  <si>
    <t>221</t>
  </si>
  <si>
    <t>Monaco</t>
  </si>
  <si>
    <t>36,950</t>
  </si>
  <si>
    <t>222</t>
  </si>
  <si>
    <t>Collectivity of Saint Martin (France)</t>
  </si>
  <si>
    <t>35,742</t>
  </si>
  <si>
    <t>0.00049%</t>
  </si>
  <si>
    <t>223</t>
  </si>
  <si>
    <t>San Marino</t>
  </si>
  <si>
    <t>32,789</t>
  </si>
  <si>
    <t>0.00045%</t>
  </si>
  <si>
    <t>224</t>
  </si>
  <si>
    <t>Turks and Caicos Islands (UK)</t>
  </si>
  <si>
    <t>31,458</t>
  </si>
  <si>
    <t>January 25, 2012</t>
  </si>
  <si>
    <t>0.00044%</t>
  </si>
  <si>
    <t>225</t>
  </si>
  <si>
    <t>Gibraltar (UK)</t>
  </si>
  <si>
    <t>30,001</t>
  </si>
  <si>
    <t>0.00041%</t>
  </si>
  <si>
    <t>226</t>
  </si>
  <si>
    <t>Åland Islands (Finland)</t>
  </si>
  <si>
    <t>28,875</t>
  </si>
  <si>
    <t>0.0004%</t>
  </si>
  <si>
    <t>227</t>
  </si>
  <si>
    <t>British Virgin Islands (UK)</t>
  </si>
  <si>
    <t>28,054</t>
  </si>
  <si>
    <t>July 12, 2010</t>
  </si>
  <si>
    <t>0.00039%</t>
  </si>
  <si>
    <t>2010 census result</t>
  </si>
  <si>
    <t>228</t>
  </si>
  <si>
    <t>Caribbean Netherlands (Netherlands)</t>
  </si>
  <si>
    <t>23,296</t>
  </si>
  <si>
    <t>0.00032%</t>
  </si>
  <si>
    <t>229</t>
  </si>
  <si>
    <t>Palau</t>
  </si>
  <si>
    <t>20,901</t>
  </si>
  <si>
    <t>0.00029%</t>
  </si>
  <si>
    <t>230</t>
  </si>
  <si>
    <t>Cook Islands (New Zealand)</t>
  </si>
  <si>
    <t>14,974</t>
  </si>
  <si>
    <t>December 1, 2011</t>
  </si>
  <si>
    <t>0.00021%</t>
  </si>
  <si>
    <t>231</t>
  </si>
  <si>
    <t>Anguilla (UK)</t>
  </si>
  <si>
    <t>13,452</t>
  </si>
  <si>
    <t>May 11, 2011</t>
  </si>
  <si>
    <t>0.00019%</t>
  </si>
  <si>
    <t>232</t>
  </si>
  <si>
    <t>Wallis and Futuna (France)</t>
  </si>
  <si>
    <t>13,135</t>
  </si>
  <si>
    <t>0.00018%</t>
  </si>
  <si>
    <t>233</t>
  </si>
  <si>
    <t>Tuvalu</t>
  </si>
  <si>
    <t>11,323</t>
  </si>
  <si>
    <t>0.00016%</t>
  </si>
  <si>
    <t>234</t>
  </si>
  <si>
    <t>Nauru</t>
  </si>
  <si>
    <t>10,084</t>
  </si>
  <si>
    <t>October 30, 2011</t>
  </si>
  <si>
    <t>0.00014%</t>
  </si>
  <si>
    <t>235</t>
  </si>
  <si>
    <t>Saint Barthélemy (France)</t>
  </si>
  <si>
    <t>9,131</t>
  </si>
  <si>
    <t>0.00013%</t>
  </si>
  <si>
    <t>236</t>
  </si>
  <si>
    <t>Saint Pierre and Miquelon (France)</t>
  </si>
  <si>
    <t>6,069</t>
  </si>
  <si>
    <t>0.000084%</t>
  </si>
  <si>
    <t>237</t>
  </si>
  <si>
    <t>Montserrat (UK)</t>
  </si>
  <si>
    <t>4,922</t>
  </si>
  <si>
    <t>0.000068%</t>
  </si>
  <si>
    <t>238</t>
  </si>
  <si>
    <t>Saint Helena, Ascension and Tristan da Cunha (UK)</t>
  </si>
  <si>
    <t>4,000</t>
  </si>
  <si>
    <t>0.000055%</t>
  </si>
  <si>
    <t>239</t>
  </si>
  <si>
    <t>Falkland Islands (UK)</t>
  </si>
  <si>
    <t>3,000</t>
  </si>
  <si>
    <t>0.000041%</t>
  </si>
  <si>
    <t>240</t>
  </si>
  <si>
    <t>Svalbard and Jan Mayen (Norway)</t>
  </si>
  <si>
    <t>2,562</t>
  </si>
  <si>
    <t>0.000037%</t>
  </si>
  <si>
    <t>241</t>
  </si>
  <si>
    <t>Norfolk Island (Australia)</t>
  </si>
  <si>
    <t>2,302</t>
  </si>
  <si>
    <t>August 9, 2011</t>
  </si>
  <si>
    <t>0.000032%</t>
  </si>
  <si>
    <t>242</t>
  </si>
  <si>
    <t>Christmas Island (Australia)</t>
  </si>
  <si>
    <t>2,072</t>
  </si>
  <si>
    <t>0.000029%</t>
  </si>
  <si>
    <t>243</t>
  </si>
  <si>
    <t>Niue (New Zealand)</t>
  </si>
  <si>
    <t>1,613</t>
  </si>
  <si>
    <t>September 10, 2011</t>
  </si>
  <si>
    <t>0.000022%</t>
  </si>
  <si>
    <t>244</t>
  </si>
  <si>
    <t>Tokelau (NZ)</t>
  </si>
  <si>
    <t>1,411</t>
  </si>
  <si>
    <t>October 18, 2011</t>
  </si>
  <si>
    <t>0.000020%</t>
  </si>
  <si>
    <t>245</t>
  </si>
  <si>
    <t>Vatican City</t>
  </si>
  <si>
    <t>839</t>
  </si>
  <si>
    <t>0.000012%</t>
  </si>
  <si>
    <t>246</t>
  </si>
  <si>
    <t>Cocos (Keeling) Islands (Australia)</t>
  </si>
  <si>
    <t>550</t>
  </si>
  <si>
    <t>0.0000076%</t>
  </si>
  <si>
    <t>247</t>
  </si>
  <si>
    <t>Pitcairn Islands (UK)</t>
  </si>
  <si>
    <t>0.00000077%</t>
  </si>
  <si>
    <t>Cross Rates</t>
  </si>
  <si>
    <t>Bid</t>
  </si>
  <si>
    <t>Ask</t>
  </si>
  <si>
    <t>GBP/AUD</t>
  </si>
  <si>
    <t>GBP/CAD</t>
  </si>
  <si>
    <t>GBP/CHF</t>
  </si>
  <si>
    <t>GBP/DKK</t>
  </si>
  <si>
    <t>GBP/EUR</t>
  </si>
  <si>
    <t>GBP/GBP</t>
  </si>
  <si>
    <t>GBP/HKD</t>
  </si>
  <si>
    <t>GBP/JPY</t>
  </si>
  <si>
    <t>GBP/NOK</t>
  </si>
  <si>
    <t>GBP/NZD</t>
  </si>
  <si>
    <t>GBP/SEK</t>
  </si>
  <si>
    <t>GBP/SGD</t>
  </si>
  <si>
    <t>GBP/ZAR</t>
  </si>
  <si>
    <t>From</t>
  </si>
  <si>
    <t>TO</t>
  </si>
  <si>
    <t>GBP</t>
  </si>
  <si>
    <t>AUD</t>
  </si>
  <si>
    <t>CAD</t>
  </si>
  <si>
    <t>CHF</t>
  </si>
  <si>
    <t>DKK</t>
  </si>
  <si>
    <t>EUR</t>
  </si>
  <si>
    <t>HKD</t>
  </si>
  <si>
    <t>JPY</t>
  </si>
  <si>
    <t>NOK</t>
  </si>
  <si>
    <t>NZD</t>
  </si>
  <si>
    <t>SEK</t>
  </si>
  <si>
    <t>SGD</t>
  </si>
  <si>
    <t>ZAR</t>
  </si>
  <si>
    <t>Investment</t>
  </si>
  <si>
    <t>Price</t>
  </si>
  <si>
    <t>Change</t>
  </si>
  <si>
    <t>AB Dynamics Ord 1p (ABDP)</t>
  </si>
  <si>
    <t>180.50p</t>
  </si>
  <si>
    <t>0.00</t>
  </si>
  <si>
    <t>ADVFN (AFN)</t>
  </si>
  <si>
    <t>97.50p</t>
  </si>
  <si>
    <t>AEC Education (AEC)</t>
  </si>
  <si>
    <t>3.13p</t>
  </si>
  <si>
    <t>0.16</t>
  </si>
  <si>
    <t>0.01</t>
  </si>
  <si>
    <t>AFC Energy (AFC)</t>
  </si>
  <si>
    <t>8.63p</t>
  </si>
  <si>
    <t>0.06</t>
  </si>
  <si>
    <t>AGA Rangemaster Group (AGA)</t>
  </si>
  <si>
    <t>102.13p</t>
  </si>
  <si>
    <t>-2.50</t>
  </si>
  <si>
    <t>-2.62</t>
  </si>
  <si>
    <t>AIREA (AIEA)</t>
  </si>
  <si>
    <t>13.63p</t>
  </si>
  <si>
    <t>0.04</t>
  </si>
  <si>
    <t>ANGLE (AGL)</t>
  </si>
  <si>
    <t>73.50p</t>
  </si>
  <si>
    <t>AO World (AO.)</t>
  </si>
  <si>
    <t>190.80p</t>
  </si>
  <si>
    <t>3.08</t>
  </si>
  <si>
    <t>5.70</t>
  </si>
  <si>
    <t>APC Technology Group (APC)</t>
  </si>
  <si>
    <t>25.25p</t>
  </si>
  <si>
    <t>API Group (API)</t>
  </si>
  <si>
    <t>59.00p</t>
  </si>
  <si>
    <t>APR Energy (APR)</t>
  </si>
  <si>
    <t>327.13p</t>
  </si>
  <si>
    <t>-18.22</t>
  </si>
  <si>
    <t>-72.87</t>
  </si>
  <si>
    <t>ARM Holdings (ARM)</t>
  </si>
  <si>
    <t>1,193.50p</t>
  </si>
  <si>
    <t>0.50</t>
  </si>
  <si>
    <t>ASOS (ASC)</t>
  </si>
  <si>
    <t>3,214.00p</t>
  </si>
  <si>
    <t>1.81</t>
  </si>
  <si>
    <t>57.00</t>
  </si>
  <si>
    <t>AVEVA Group (AVV)</t>
  </si>
  <si>
    <t>1,469.50p</t>
  </si>
  <si>
    <t>-2.03</t>
  </si>
  <si>
    <t>-30.50</t>
  </si>
  <si>
    <t>AVIVA 8 3/4% CUM (AV.A)</t>
  </si>
  <si>
    <t>152.50p</t>
  </si>
  <si>
    <t>Aa Ord 0.1p (AA.)</t>
  </si>
  <si>
    <t>392.88p</t>
  </si>
  <si>
    <t>-0.60</t>
  </si>
  <si>
    <t>-2.37</t>
  </si>
  <si>
    <t>Abbey (ABBY)</t>
  </si>
  <si>
    <t>875.00p</t>
  </si>
  <si>
    <t>Abbott Laboratories (ABT)</t>
  </si>
  <si>
    <t>0.00$</t>
  </si>
  <si>
    <t>Abcam (ABC)</t>
  </si>
  <si>
    <t>476.13p</t>
  </si>
  <si>
    <t>-1.17</t>
  </si>
  <si>
    <t>-5.62</t>
  </si>
  <si>
    <t>Aberdeen Asian Income Fund (AAIF)</t>
  </si>
  <si>
    <t>197.63p</t>
  </si>
  <si>
    <t>0.19</t>
  </si>
  <si>
    <t>0.38</t>
  </si>
  <si>
    <t>Aberdeen Asian Smaller Co Inv Trust (AASC)</t>
  </si>
  <si>
    <t>114.13p</t>
  </si>
  <si>
    <t>Aberdeen Asian Smaller Companies Investment Trust (AAS)</t>
  </si>
  <si>
    <t>886.25p</t>
  </si>
  <si>
    <t>-0.08</t>
  </si>
  <si>
    <t>-0.75</t>
  </si>
  <si>
    <t>Aberdeen Asset Management (ADN)</t>
  </si>
  <si>
    <t>464.20p</t>
  </si>
  <si>
    <t>0.15</t>
  </si>
  <si>
    <t>0.70</t>
  </si>
  <si>
    <t>Aberdeen Japan Investment Trust (AJIT)</t>
  </si>
  <si>
    <t>498.50p</t>
  </si>
  <si>
    <t>0.40</t>
  </si>
  <si>
    <t>2.00</t>
  </si>
  <si>
    <t>Aberdeen Latin American Income Fund (ALAI)</t>
  </si>
  <si>
    <t>65.25p</t>
  </si>
  <si>
    <t>1.36</t>
  </si>
  <si>
    <t>0.88</t>
  </si>
  <si>
    <t>Aberdeen Latin American Income Fund Limited Sub Shs Npv (ALAS)</t>
  </si>
  <si>
    <t>1.00p</t>
  </si>
  <si>
    <t>Aberdeen New Dawn Investment Trust (ABD)</t>
  </si>
  <si>
    <t>188.88p</t>
  </si>
  <si>
    <t>-0.59</t>
  </si>
  <si>
    <t>-1.12</t>
  </si>
  <si>
    <t>Aberdeen New Thai Investment Trust (ANW)</t>
  </si>
  <si>
    <t>457.50p</t>
  </si>
  <si>
    <t>0.33</t>
  </si>
  <si>
    <t>1.50</t>
  </si>
  <si>
    <t>Aberdeen Private Equity Fund (APEF)</t>
  </si>
  <si>
    <t>89.88p</t>
  </si>
  <si>
    <t>-0.69</t>
  </si>
  <si>
    <t>-0.62</t>
  </si>
  <si>
    <t>Aberdeen Smaller Companies High Income Trust (ASCH)</t>
  </si>
  <si>
    <t>201.00p</t>
  </si>
  <si>
    <t>Aberdeen Uk Tracker Trust (AUKT)</t>
  </si>
  <si>
    <t>328.38p</t>
  </si>
  <si>
    <t>0.35</t>
  </si>
  <si>
    <t>1.13</t>
  </si>
  <si>
    <t>Aberforth Geared Income Trust (AGIT)</t>
  </si>
  <si>
    <t>174.00p</t>
  </si>
  <si>
    <t>-0.14</t>
  </si>
  <si>
    <t>-0.25</t>
  </si>
  <si>
    <t>Aberforth Geared Income Trust (AGIZ)</t>
  </si>
  <si>
    <t>151.00p</t>
  </si>
  <si>
    <t>0.75</t>
  </si>
  <si>
    <t>Aberforth Smaller Companies Trust (ASL)</t>
  </si>
  <si>
    <t>1,090.00p</t>
  </si>
  <si>
    <t>0.46</t>
  </si>
  <si>
    <t>5.00</t>
  </si>
  <si>
    <t>Abu Dhabi Islamic Bank (45SI)</t>
  </si>
  <si>
    <t>Abzena Ord Gbp0.002 (ABZA)</t>
  </si>
  <si>
    <t>82.25p</t>
  </si>
  <si>
    <t>0.30</t>
  </si>
  <si>
    <t>0.25</t>
  </si>
  <si>
    <t>Acacia Mining Ord 10p (ACA)</t>
  </si>
  <si>
    <t>264.20p</t>
  </si>
  <si>
    <t>-3.08</t>
  </si>
  <si>
    <t>-8.40</t>
  </si>
  <si>
    <t>Acal (ACL)</t>
  </si>
  <si>
    <t>274.00p</t>
  </si>
  <si>
    <t>3.40</t>
  </si>
  <si>
    <t>9.00</t>
  </si>
  <si>
    <t>Access Intelligence (ACC)</t>
  </si>
  <si>
    <t>2.63p</t>
  </si>
  <si>
    <t>Accesso Technology Group (ACSO)</t>
  </si>
  <si>
    <t>576.00p</t>
  </si>
  <si>
    <t>Accsys Technologies (AXS)</t>
  </si>
  <si>
    <t>69.63p</t>
  </si>
  <si>
    <t>1.28</t>
  </si>
  <si>
    <t>Accumuli (ACM)</t>
  </si>
  <si>
    <t>27.75p</t>
  </si>
  <si>
    <t>1.37</t>
  </si>
  <si>
    <t>AcenciA Debt Strategies (ACD)</t>
  </si>
  <si>
    <t>106.00p</t>
  </si>
  <si>
    <t>0.24</t>
  </si>
  <si>
    <t>Acer Incorporated Gdr Repr 5 Shs Com Stk Twd10144a (ACIA)</t>
  </si>
  <si>
    <t>Acorn Income Fund (AIF)</t>
  </si>
  <si>
    <t>309.50p</t>
  </si>
  <si>
    <t>Acron Jsc (34NF)</t>
  </si>
  <si>
    <t>Acta S.p.A. (ACTA)</t>
  </si>
  <si>
    <t>0.00p</t>
  </si>
  <si>
    <t>Action Hotels (AHCG)</t>
  </si>
  <si>
    <t>55.00p</t>
  </si>
  <si>
    <t>7.84</t>
  </si>
  <si>
    <t>4.00</t>
  </si>
  <si>
    <t>Active Energy Group (AEG)</t>
  </si>
  <si>
    <t>5.05p</t>
  </si>
  <si>
    <t>Actual Experience (ACT)</t>
  </si>
  <si>
    <t>185.00p</t>
  </si>
  <si>
    <t>AdEPT Telecom (ADT)</t>
  </si>
  <si>
    <t>Adalta Real (ADA)</t>
  </si>
  <si>
    <t>0.15€</t>
  </si>
  <si>
    <t>3.45</t>
  </si>
  <si>
    <t>Adamas Finance Asia Limited Ord Npv (ADAM)</t>
  </si>
  <si>
    <t>0.73$</t>
  </si>
  <si>
    <t>Admiral Group (ADM)</t>
  </si>
  <si>
    <t>1,513.00p</t>
  </si>
  <si>
    <t>-0.07</t>
  </si>
  <si>
    <t>-1.00</t>
  </si>
  <si>
    <t>Advance Developing Markets Fd (ADMF)</t>
  </si>
  <si>
    <t>444.75p</t>
  </si>
  <si>
    <t>1.43</t>
  </si>
  <si>
    <t>6.25</t>
  </si>
  <si>
    <t>Advance Frontier Markets Fund (AFMF)</t>
  </si>
  <si>
    <t>57.38p</t>
  </si>
  <si>
    <t>0.23</t>
  </si>
  <si>
    <t>0.13</t>
  </si>
  <si>
    <t>Advanced Computer Software (ASW)</t>
  </si>
  <si>
    <t>139.63p</t>
  </si>
  <si>
    <t>-0.09</t>
  </si>
  <si>
    <t>-0.12</t>
  </si>
  <si>
    <t>Advanced Medical Solutions Group (AMS)</t>
  </si>
  <si>
    <t>142.75p</t>
  </si>
  <si>
    <t>Advanced Oncotherapy (AVO)</t>
  </si>
  <si>
    <t>4.85p</t>
  </si>
  <si>
    <t>Aeci (87FZ)</t>
  </si>
  <si>
    <t>Aeorema Communications (AEO)</t>
  </si>
  <si>
    <t>32.00p</t>
  </si>
  <si>
    <t>Aer Lingus Group (AERL)</t>
  </si>
  <si>
    <t>2.34€</t>
  </si>
  <si>
    <t>Afarak Group (AFRK)</t>
  </si>
  <si>
    <t>32.50p</t>
  </si>
  <si>
    <t>Afh Financial Group Ord 10p (AFHP)</t>
  </si>
  <si>
    <t>150.00p</t>
  </si>
  <si>
    <t>Afi Development (53GI)</t>
  </si>
  <si>
    <t>Afi Development (AFRB)</t>
  </si>
  <si>
    <t>0.33$</t>
  </si>
  <si>
    <t>-1.86</t>
  </si>
  <si>
    <t>-0.01</t>
  </si>
  <si>
    <t>Afren (AFR)</t>
  </si>
  <si>
    <t>6.43p</t>
  </si>
  <si>
    <t>10.29</t>
  </si>
  <si>
    <t>0.60</t>
  </si>
  <si>
    <t>Afriag Ord 0.1p (AFRI)</t>
  </si>
  <si>
    <t>0.41p</t>
  </si>
  <si>
    <t>Africa Opportunity Fund (AOF)</t>
  </si>
  <si>
    <t>0.87$</t>
  </si>
  <si>
    <t>0.58</t>
  </si>
  <si>
    <t>Africa Opportunity Fund Limited C Ord Usd0.10 (AOFC)</t>
  </si>
  <si>
    <t>0.96$</t>
  </si>
  <si>
    <t>African Consolidated Resources Ord 1p (VAST)</t>
  </si>
  <si>
    <t>0.70p</t>
  </si>
  <si>
    <t>1.45</t>
  </si>
  <si>
    <t>African Copper (ACU)</t>
  </si>
  <si>
    <t>0.35p</t>
  </si>
  <si>
    <t>African Minerals (AMI)</t>
  </si>
  <si>
    <t>African Potash Limited (AFPO)</t>
  </si>
  <si>
    <t>0.78p</t>
  </si>
  <si>
    <t>0.65</t>
  </si>
  <si>
    <t>Aggregated Micro Power Holdings Ord 0.5p (AMPH)</t>
  </si>
  <si>
    <t>Aggreko (AGK)</t>
  </si>
  <si>
    <t>1,605.00p</t>
  </si>
  <si>
    <t>-1.23</t>
  </si>
  <si>
    <t>-20.00</t>
  </si>
  <si>
    <t>Agriterra (AGTA)</t>
  </si>
  <si>
    <t>0.58p</t>
  </si>
  <si>
    <t>-1.69</t>
  </si>
  <si>
    <t>Air China (AIRC)</t>
  </si>
  <si>
    <t>Air Partner (AIP)</t>
  </si>
  <si>
    <t>287.13p</t>
  </si>
  <si>
    <t>0.18</t>
  </si>
  <si>
    <t>0.51</t>
  </si>
  <si>
    <t>Akers Biosciences Inc (AKR)</t>
  </si>
  <si>
    <t>232.50p</t>
  </si>
  <si>
    <t>Al Noor Hospitals Group (ANH)</t>
  </si>
  <si>
    <t>951.25p</t>
  </si>
  <si>
    <t>0.55</t>
  </si>
  <si>
    <t>5.25</t>
  </si>
  <si>
    <t>Alba Mineral Resources (ALBA)</t>
  </si>
  <si>
    <t>0.28p</t>
  </si>
  <si>
    <t>1.82</t>
  </si>
  <si>
    <t>Albion Development VCT "D" (AADD)</t>
  </si>
  <si>
    <t>100.00p</t>
  </si>
  <si>
    <t>Albion Development Vct (AADV)</t>
  </si>
  <si>
    <t>69.00p</t>
  </si>
  <si>
    <t>Albion Enterprise VCT (AAEV)</t>
  </si>
  <si>
    <t>88.00p</t>
  </si>
  <si>
    <t>Albion Technology &amp; General VCT (AATG)</t>
  </si>
  <si>
    <t>76.50p</t>
  </si>
  <si>
    <t>Albion Venture Capital Trust (AAVC)</t>
  </si>
  <si>
    <t>66.00p</t>
  </si>
  <si>
    <t>Alcentra European Floating Rate Income Fund Red (AEFS)</t>
  </si>
  <si>
    <t>106.63p</t>
  </si>
  <si>
    <t>-0.35</t>
  </si>
  <si>
    <t>-0.37</t>
  </si>
  <si>
    <t>Alecto Minerals (ALO)</t>
  </si>
  <si>
    <t>0.16p</t>
  </si>
  <si>
    <t>Alent (ALNT)</t>
  </si>
  <si>
    <t>381.00p</t>
  </si>
  <si>
    <t>0.93</t>
  </si>
  <si>
    <t>3.50</t>
  </si>
  <si>
    <t>Alexander Mining (AXM)</t>
  </si>
  <si>
    <t>0.87</t>
  </si>
  <si>
    <t>Alkane Energy (ALK)</t>
  </si>
  <si>
    <t>20.75p</t>
  </si>
  <si>
    <t>All Asia Asset Capital Limited Ord Npv (AAA)</t>
  </si>
  <si>
    <t>18.00p</t>
  </si>
  <si>
    <t>All Leisure Group (ALLG)</t>
  </si>
  <si>
    <t>21.50p</t>
  </si>
  <si>
    <t>Allergy Therapeutics (AGY)</t>
  </si>
  <si>
    <t>25.50p</t>
  </si>
  <si>
    <t>Alliance Pharma (APH)</t>
  </si>
  <si>
    <t>38.00p</t>
  </si>
  <si>
    <t>-0.65</t>
  </si>
  <si>
    <t>Alliance Trust (ATST)</t>
  </si>
  <si>
    <t>500.75p</t>
  </si>
  <si>
    <t>1.75</t>
  </si>
  <si>
    <t>Allianz Technology Trust Ord 25p (ATT)</t>
  </si>
  <si>
    <t>590.00p</t>
  </si>
  <si>
    <t>0.68</t>
  </si>
  <si>
    <t>Allied Mind Ord 1p (ALM)</t>
  </si>
  <si>
    <t>580.50p</t>
  </si>
  <si>
    <t>-1.11</t>
  </si>
  <si>
    <t>-6.50</t>
  </si>
  <si>
    <t>Alpha Bank A E (01NX)</t>
  </si>
  <si>
    <t>Alpha Pyrenees (ALPH)</t>
  </si>
  <si>
    <t>1.88p</t>
  </si>
  <si>
    <t>0.27</t>
  </si>
  <si>
    <t>Alpha Real Trust (ARTL)</t>
  </si>
  <si>
    <t>70.50p</t>
  </si>
  <si>
    <t>Alpha Returns Group Ord 0.01p (ARGP)</t>
  </si>
  <si>
    <t>3.85p</t>
  </si>
  <si>
    <t>Alternative Asset Opps PCC (TLI)</t>
  </si>
  <si>
    <t>46.38p</t>
  </si>
  <si>
    <t>Alternative Energy (ALR)</t>
  </si>
  <si>
    <t>0.10p</t>
  </si>
  <si>
    <t>Alternative Networks (AN.)</t>
  </si>
  <si>
    <t>492.50p</t>
  </si>
  <si>
    <t>-0.05</t>
  </si>
  <si>
    <t>Altitude Group (ALT)</t>
  </si>
  <si>
    <t>16.75p</t>
  </si>
  <si>
    <t>Altona Energy (ANR)</t>
  </si>
  <si>
    <t>0.03</t>
  </si>
  <si>
    <t>Altus Resource Capital Limited (ARCL)</t>
  </si>
  <si>
    <t>58.00p</t>
  </si>
  <si>
    <t>Alumasc Group (ALU)</t>
  </si>
  <si>
    <t>156.50p</t>
  </si>
  <si>
    <t>Aluminium Bahrain B.s.c. Gdr Each Repr 15 Ord 144a (78QZ)</t>
  </si>
  <si>
    <t>Amara Mining (AMA)</t>
  </si>
  <si>
    <t>17.00p</t>
  </si>
  <si>
    <t>-2.86</t>
  </si>
  <si>
    <t>-0.50</t>
  </si>
  <si>
    <t>Amati VCT 2 (AT2)</t>
  </si>
  <si>
    <t>102.00p</t>
  </si>
  <si>
    <t>Amati VCT (ATI)</t>
  </si>
  <si>
    <t>67.00p</t>
  </si>
  <si>
    <t>Ambrian (AMBR)</t>
  </si>
  <si>
    <t>10.88p</t>
  </si>
  <si>
    <t>3.62</t>
  </si>
  <si>
    <t>Amec Ord 50p (AMFW)</t>
  </si>
  <si>
    <t>913.25p</t>
  </si>
  <si>
    <t>0.74</t>
  </si>
  <si>
    <t>6.75</t>
  </si>
  <si>
    <t>Amedeo Resources (AMED)</t>
  </si>
  <si>
    <t>0.38p</t>
  </si>
  <si>
    <t>-5.00</t>
  </si>
  <si>
    <t>-0.02</t>
  </si>
  <si>
    <t>Amerisur Resources (AMER)</t>
  </si>
  <si>
    <t>33.25p</t>
  </si>
  <si>
    <t>3.91</t>
  </si>
  <si>
    <t>1.25</t>
  </si>
  <si>
    <t>Amiad Water Systems (AFS)</t>
  </si>
  <si>
    <t>155.00p</t>
  </si>
  <si>
    <t>Aminex (AEX)</t>
  </si>
  <si>
    <t>2.03p</t>
  </si>
  <si>
    <t>-2.17</t>
  </si>
  <si>
    <t>Amino Technologies (AMO)</t>
  </si>
  <si>
    <t>138.00p</t>
  </si>
  <si>
    <t>0.73</t>
  </si>
  <si>
    <t>1.00</t>
  </si>
  <si>
    <t>Amlin (AML)</t>
  </si>
  <si>
    <t>505.75p</t>
  </si>
  <si>
    <t>Amphion Innovations (AMP)</t>
  </si>
  <si>
    <t>Amur Minerals Corporation (AMC)</t>
  </si>
  <si>
    <t>8.23p</t>
  </si>
  <si>
    <t>12.59</t>
  </si>
  <si>
    <t>0.92</t>
  </si>
  <si>
    <t>Andes Energia (AEN)</t>
  </si>
  <si>
    <t>20.88p</t>
  </si>
  <si>
    <t>0.02</t>
  </si>
  <si>
    <t>Andrews Sykes Group (ASY)</t>
  </si>
  <si>
    <t>312.50p</t>
  </si>
  <si>
    <t>2.46</t>
  </si>
  <si>
    <t>7.50</t>
  </si>
  <si>
    <t>Anglesey Mining (AYM)</t>
  </si>
  <si>
    <t>2.13p</t>
  </si>
  <si>
    <t>Anglo American (AAL)</t>
  </si>
  <si>
    <t>1,153.75p</t>
  </si>
  <si>
    <t>-0.92</t>
  </si>
  <si>
    <t>-10.75</t>
  </si>
  <si>
    <t>Anglo Asian Mining (AAZ)</t>
  </si>
  <si>
    <t>4.50p</t>
  </si>
  <si>
    <t>Anglo Pacific Group (APF)</t>
  </si>
  <si>
    <t>91.75p</t>
  </si>
  <si>
    <t>-0.27</t>
  </si>
  <si>
    <t>Anglo-Eastern Plantations (AEP)</t>
  </si>
  <si>
    <t>595.25p</t>
  </si>
  <si>
    <t>0.89</t>
  </si>
  <si>
    <t>Animalcare Group (ANCR)</t>
  </si>
  <si>
    <t>194.00p</t>
  </si>
  <si>
    <t>Anite (AIE)</t>
  </si>
  <si>
    <t>0.14</t>
  </si>
  <si>
    <t>Anpario (ANP)</t>
  </si>
  <si>
    <t>291.00p</t>
  </si>
  <si>
    <t>Antofagasta (70GD)</t>
  </si>
  <si>
    <t>Antofagasta (ANTO)</t>
  </si>
  <si>
    <t>754.00p</t>
  </si>
  <si>
    <t>Antrim Energy (AEY)</t>
  </si>
  <si>
    <t>1.75p</t>
  </si>
  <si>
    <t>AorTech International (AOR)</t>
  </si>
  <si>
    <t>29.50p</t>
  </si>
  <si>
    <t>Api Group Ord 1p Assd Cedar 2015 Cash (APIA)</t>
  </si>
  <si>
    <t>Applied Graphene Materials (AGM)</t>
  </si>
  <si>
    <t>171.50p</t>
  </si>
  <si>
    <t>1.48</t>
  </si>
  <si>
    <t>2.50</t>
  </si>
  <si>
    <t>Aqua Bounty Technologies Inc (ABTX)</t>
  </si>
  <si>
    <t>13.50p</t>
  </si>
  <si>
    <t>Aqua Bounty Technologies Inc. Com Shs Usd0.001 Di (ABTU)</t>
  </si>
  <si>
    <t>12.50p</t>
  </si>
  <si>
    <t>Aquarius Platinum (AQP)</t>
  </si>
  <si>
    <t>10.75p</t>
  </si>
  <si>
    <t>Aquatic Foods Group Ord Npv (AFG)</t>
  </si>
  <si>
    <t>57.50p</t>
  </si>
  <si>
    <t>-4.96</t>
  </si>
  <si>
    <t>-3.00</t>
  </si>
  <si>
    <t>Arab Potash Co (88KZ)</t>
  </si>
  <si>
    <t>Arbuthnot Banking Group (ARBB)</t>
  </si>
  <si>
    <t>1,508.00p</t>
  </si>
  <si>
    <t>-0.95</t>
  </si>
  <si>
    <t>-14.50</t>
  </si>
  <si>
    <t>Arc Capital (ARCH)</t>
  </si>
  <si>
    <t>0.18$</t>
  </si>
  <si>
    <t>2.86</t>
  </si>
  <si>
    <t>Arcontech Group (ARC)</t>
  </si>
  <si>
    <t>0.19p</t>
  </si>
  <si>
    <t>2.70</t>
  </si>
  <si>
    <t>Arden Partners (ARDN)</t>
  </si>
  <si>
    <t>52.50p</t>
  </si>
  <si>
    <t>Argo Group (ARGO)</t>
  </si>
  <si>
    <t>8.88p</t>
  </si>
  <si>
    <t>Argos Resources (ARG)</t>
  </si>
  <si>
    <t>5.88p</t>
  </si>
  <si>
    <t>0.09</t>
  </si>
  <si>
    <t>Arian Silver Corporation (AGQ)</t>
  </si>
  <si>
    <t>30.50p</t>
  </si>
  <si>
    <t>Ariana Resources (AAU)</t>
  </si>
  <si>
    <t>0.83p</t>
  </si>
  <si>
    <t>0.61</t>
  </si>
  <si>
    <t>Ark Therapeutics Group (AKT)</t>
  </si>
  <si>
    <t>44.00p</t>
  </si>
  <si>
    <t>1.15</t>
  </si>
  <si>
    <t>Armadale Capital (ACP)</t>
  </si>
  <si>
    <t>0.04p</t>
  </si>
  <si>
    <t>-5.88</t>
  </si>
  <si>
    <t>-0.00</t>
  </si>
  <si>
    <t>Armour Group (AMR)</t>
  </si>
  <si>
    <t>6.00p</t>
  </si>
  <si>
    <t>20.00</t>
  </si>
  <si>
    <t>Armstrong Ventures Ord 0.01p (AVP)</t>
  </si>
  <si>
    <t>0.02p</t>
  </si>
  <si>
    <t>-2.44</t>
  </si>
  <si>
    <t>Arria Nlg Ord 0.1p (NLG)</t>
  </si>
  <si>
    <t>35.00p</t>
  </si>
  <si>
    <t>6.06</t>
  </si>
  <si>
    <t>Arricano Real Estate Ord Eur0.0005 (ARO)</t>
  </si>
  <si>
    <t>2.25$</t>
  </si>
  <si>
    <t>Arrow Global Group (ARW)</t>
  </si>
  <si>
    <t>245.38p</t>
  </si>
  <si>
    <t>-0.86</t>
  </si>
  <si>
    <t>-2.12</t>
  </si>
  <si>
    <t>Artemis Aim Vct 2 (AAM)</t>
  </si>
  <si>
    <t>62.50p</t>
  </si>
  <si>
    <t>Artemis Alpha Trust (ATSS)</t>
  </si>
  <si>
    <t>27.00p</t>
  </si>
  <si>
    <t>-1.82</t>
  </si>
  <si>
    <t>Artemis Alpha Trust (ATS)</t>
  </si>
  <si>
    <t>277.13p</t>
  </si>
  <si>
    <t>-0.04</t>
  </si>
  <si>
    <t>Artilium (ARTA)</t>
  </si>
  <si>
    <t>6.13p</t>
  </si>
  <si>
    <t>0.08</t>
  </si>
  <si>
    <t>Ascent Resources (AST)</t>
  </si>
  <si>
    <t>0.18p</t>
  </si>
  <si>
    <t>Aseana Properties (ASPL)</t>
  </si>
  <si>
    <t>0.45$</t>
  </si>
  <si>
    <t>1.12</t>
  </si>
  <si>
    <t>Ashcourt Rowan (ARP)</t>
  </si>
  <si>
    <t>266.50p</t>
  </si>
  <si>
    <t>Ashley (Laura) Holdings (ALY)</t>
  </si>
  <si>
    <t>29.00p</t>
  </si>
  <si>
    <t>2.65</t>
  </si>
  <si>
    <t>Ashley House (ASH)</t>
  </si>
  <si>
    <t>4.38p</t>
  </si>
  <si>
    <t>0.11</t>
  </si>
  <si>
    <t>Ashmore Global Opportunities Limited Ord Npv (usd) (AGOU)</t>
  </si>
  <si>
    <t>3.90$</t>
  </si>
  <si>
    <t>Ashmore Global Opportunities (AGOL)</t>
  </si>
  <si>
    <t>3.80£</t>
  </si>
  <si>
    <t>Ashmore Group (ASHM)</t>
  </si>
  <si>
    <t>289.50p</t>
  </si>
  <si>
    <t>-0.40</t>
  </si>
  <si>
    <t>Ashok Leyland (AKLS)</t>
  </si>
  <si>
    <t>Ashpol (BC24)</t>
  </si>
  <si>
    <t>Ashtead Group (AHT)</t>
  </si>
  <si>
    <t>1,115.50p</t>
  </si>
  <si>
    <t>-1.20</t>
  </si>
  <si>
    <t>-13.50</t>
  </si>
  <si>
    <t>Asia Ceramics Holdings (ACHP)</t>
  </si>
  <si>
    <t>Asia Resource Minerals (ARMS)</t>
  </si>
  <si>
    <t>-1.37</t>
  </si>
  <si>
    <t>Asian Citrus Holdings (ACHL)</t>
  </si>
  <si>
    <t>6.63p</t>
  </si>
  <si>
    <t>Asian Growth Properties (AGP)</t>
  </si>
  <si>
    <t>16.00p</t>
  </si>
  <si>
    <t>Asian Total Return Investment Company (ATR)</t>
  </si>
  <si>
    <t>212.38p</t>
  </si>
  <si>
    <t>0.63</t>
  </si>
  <si>
    <t>Asr Test Stock Ord (TE17)</t>
  </si>
  <si>
    <t>AssetCo (ASTO)</t>
  </si>
  <si>
    <t>292.50p</t>
  </si>
  <si>
    <t>Associated British Engineering (ASBE)</t>
  </si>
  <si>
    <t>120.00p</t>
  </si>
  <si>
    <t>Associated British Foods (ABF)</t>
  </si>
  <si>
    <t>3,129.50p</t>
  </si>
  <si>
    <t>-0.11</t>
  </si>
  <si>
    <t>-3.50</t>
  </si>
  <si>
    <t>Assura Group (AGR)</t>
  </si>
  <si>
    <t>55.63p</t>
  </si>
  <si>
    <t>1.88</t>
  </si>
  <si>
    <t>AstraZeneca (AZN)</t>
  </si>
  <si>
    <t>4,439.50p</t>
  </si>
  <si>
    <t>-1.05</t>
  </si>
  <si>
    <t>-47.00</t>
  </si>
  <si>
    <t>Athelney Trust (ATY)</t>
  </si>
  <si>
    <t>195.00p</t>
  </si>
  <si>
    <t>Atia Group (ATIA)</t>
  </si>
  <si>
    <t>Atkins (W S) (ATK)</t>
  </si>
  <si>
    <t>1,331.50p</t>
  </si>
  <si>
    <t>-1.50</t>
  </si>
  <si>
    <t>Atlantic Coal (ATC)</t>
  </si>
  <si>
    <t>0.14p</t>
  </si>
  <si>
    <t>Atlantis Japan (AJG)</t>
  </si>
  <si>
    <t>128.00p</t>
  </si>
  <si>
    <t>Atlantis Resources Limited Ord Npv (ARL)</t>
  </si>
  <si>
    <t>28.00p</t>
  </si>
  <si>
    <t>Atlas Development Support Services Limited Ord Npv (ADSS)</t>
  </si>
  <si>
    <t>5.38p</t>
  </si>
  <si>
    <t>Atlas Mara Co-nvest Limited Ord Npv (ATMA)</t>
  </si>
  <si>
    <t>7.80$</t>
  </si>
  <si>
    <t>Attraqt Group Ord 1p (ATQT)</t>
  </si>
  <si>
    <t>Auctus Growth Ord Gbp0.10 (AUCT)</t>
  </si>
  <si>
    <t>57.00p</t>
  </si>
  <si>
    <t>-1.72</t>
  </si>
  <si>
    <t>Audax Properties (34GE)</t>
  </si>
  <si>
    <t>137.50£</t>
  </si>
  <si>
    <t>Audioboom Group (BOOM)</t>
  </si>
  <si>
    <t>8.75p</t>
  </si>
  <si>
    <t>-2.78</t>
  </si>
  <si>
    <t>Augean (AUG)</t>
  </si>
  <si>
    <t>42.25p</t>
  </si>
  <si>
    <t>Auhua Clean Energy (ACE)</t>
  </si>
  <si>
    <t>22.00p</t>
  </si>
  <si>
    <t>Aukett Swanke Group (AUK)</t>
  </si>
  <si>
    <t>7.25p</t>
  </si>
  <si>
    <t>Aurasian Minerals Ord 0.1p (AUM)</t>
  </si>
  <si>
    <t>0.30p</t>
  </si>
  <si>
    <t>Aureus Mining (AUE)</t>
  </si>
  <si>
    <t>3.53</t>
  </si>
  <si>
    <t>Aurora Investment Trust (ARR)</t>
  </si>
  <si>
    <t>148.00p</t>
  </si>
  <si>
    <t>Aurora Russia (AURR)</t>
  </si>
  <si>
    <t>9.75p</t>
  </si>
  <si>
    <t>Aurum Mining (AUR)</t>
  </si>
  <si>
    <t>0.95p</t>
  </si>
  <si>
    <t>Avacta Group (AVCT)</t>
  </si>
  <si>
    <t>0.85p</t>
  </si>
  <si>
    <t>0.59</t>
  </si>
  <si>
    <t>Avanta Serviced Office Group Ord 30p (ASOG)</t>
  </si>
  <si>
    <t>19,038.60$</t>
  </si>
  <si>
    <t>-4.70</t>
  </si>
  <si>
    <t>Avanti Capital (AVA)</t>
  </si>
  <si>
    <t>40.50p</t>
  </si>
  <si>
    <t>Avanti Communications Group (AVN)</t>
  </si>
  <si>
    <t>239.13p</t>
  </si>
  <si>
    <t>-0.36</t>
  </si>
  <si>
    <t>-0.87</t>
  </si>
  <si>
    <t>Avarae Global Coins (AVR)</t>
  </si>
  <si>
    <t>10.50p</t>
  </si>
  <si>
    <t>Avation (AVAP)</t>
  </si>
  <si>
    <t>151.50p</t>
  </si>
  <si>
    <t>4.12</t>
  </si>
  <si>
    <t>6.00</t>
  </si>
  <si>
    <t>Avesco Group (AVS)</t>
  </si>
  <si>
    <t>131.00p</t>
  </si>
  <si>
    <t>Avingtrans (AVG)</t>
  </si>
  <si>
    <t>105.00p</t>
  </si>
  <si>
    <t>Aviva (AV.B)</t>
  </si>
  <si>
    <t>144.75p</t>
  </si>
  <si>
    <t>0.17</t>
  </si>
  <si>
    <t>Aviva (AV.)</t>
  </si>
  <si>
    <t>572.25p</t>
  </si>
  <si>
    <t>0.48</t>
  </si>
  <si>
    <t>2.75</t>
  </si>
  <si>
    <t>Avocet Mining (AVM)</t>
  </si>
  <si>
    <t>5.25p</t>
  </si>
  <si>
    <t>-2.33</t>
  </si>
  <si>
    <t>-0.13</t>
  </si>
  <si>
    <t>Avon Rubber (AVON)</t>
  </si>
  <si>
    <t>735.50p</t>
  </si>
  <si>
    <t>2.87</t>
  </si>
  <si>
    <t>20.50</t>
  </si>
  <si>
    <t>Axa Property (APT)</t>
  </si>
  <si>
    <t>42.63p</t>
  </si>
  <si>
    <t>2.11</t>
  </si>
  <si>
    <t>Axis Bank (AXBA)</t>
  </si>
  <si>
    <t>Azonto Petroleum Ord Npv (AZO)</t>
  </si>
  <si>
    <t>Investment.1</t>
  </si>
  <si>
    <t>Code</t>
  </si>
  <si>
    <t xml:space="preserve">AB Dynamics Ord 1p </t>
  </si>
  <si>
    <t>ABDP)</t>
  </si>
  <si>
    <t xml:space="preserve">ADVFN </t>
  </si>
  <si>
    <t>AFN)</t>
  </si>
  <si>
    <t xml:space="preserve">AEC Education </t>
  </si>
  <si>
    <t>AEC)</t>
  </si>
  <si>
    <t xml:space="preserve">AFC Energy </t>
  </si>
  <si>
    <t>AFC)</t>
  </si>
  <si>
    <t xml:space="preserve">AGA Rangemaster Group </t>
  </si>
  <si>
    <t>AGA)</t>
  </si>
  <si>
    <t xml:space="preserve">AIREA </t>
  </si>
  <si>
    <t>AIEA)</t>
  </si>
  <si>
    <t xml:space="preserve">ANGLE </t>
  </si>
  <si>
    <t>AGL)</t>
  </si>
  <si>
    <t xml:space="preserve">AO World </t>
  </si>
  <si>
    <t>AO.)</t>
  </si>
  <si>
    <t xml:space="preserve">APC Technology Group </t>
  </si>
  <si>
    <t>APC)</t>
  </si>
  <si>
    <t xml:space="preserve">API Group </t>
  </si>
  <si>
    <t>API)</t>
  </si>
  <si>
    <t xml:space="preserve">APR Energy </t>
  </si>
  <si>
    <t>APR)</t>
  </si>
  <si>
    <t xml:space="preserve">ARM Holdings </t>
  </si>
  <si>
    <t>ARM)</t>
  </si>
  <si>
    <t xml:space="preserve">ASOS </t>
  </si>
  <si>
    <t>ASC)</t>
  </si>
  <si>
    <t xml:space="preserve">AVEVA Group </t>
  </si>
  <si>
    <t>AVV)</t>
  </si>
  <si>
    <t xml:space="preserve">AVIVA 8 3/4% CUM </t>
  </si>
  <si>
    <t>AV.A)</t>
  </si>
  <si>
    <t xml:space="preserve">Aa Ord 0.1p </t>
  </si>
  <si>
    <t>AA.)</t>
  </si>
  <si>
    <t xml:space="preserve">Abbey </t>
  </si>
  <si>
    <t>ABBY)</t>
  </si>
  <si>
    <t xml:space="preserve">Abbott Laboratories </t>
  </si>
  <si>
    <t>ABT)</t>
  </si>
  <si>
    <t xml:space="preserve">Abcam </t>
  </si>
  <si>
    <t>ABC)</t>
  </si>
  <si>
    <t xml:space="preserve">Aberdeen Asian Income Fund </t>
  </si>
  <si>
    <t>AAIF)</t>
  </si>
  <si>
    <t xml:space="preserve">Aberdeen Asian Smaller Co Inv Trust </t>
  </si>
  <si>
    <t>AASC)</t>
  </si>
  <si>
    <t xml:space="preserve">Aberdeen Asian Smaller Companies Investment Trust </t>
  </si>
  <si>
    <t>AAS)</t>
  </si>
  <si>
    <t xml:space="preserve">Aberdeen Asset Management </t>
  </si>
  <si>
    <t>ADN)</t>
  </si>
  <si>
    <t xml:space="preserve">Aberdeen Japan Investment Trust </t>
  </si>
  <si>
    <t>AJIT)</t>
  </si>
  <si>
    <t xml:space="preserve">Aberdeen Latin American Income Fund </t>
  </si>
  <si>
    <t>ALAI)</t>
  </si>
  <si>
    <t xml:space="preserve">Aberdeen Latin American Income Fund Limited Sub Shs Npv </t>
  </si>
  <si>
    <t>ALAS)</t>
  </si>
  <si>
    <t xml:space="preserve">Aberdeen New Dawn Investment Trust </t>
  </si>
  <si>
    <t>ABD)</t>
  </si>
  <si>
    <t xml:space="preserve">Aberdeen New Thai Investment Trust </t>
  </si>
  <si>
    <t>ANW)</t>
  </si>
  <si>
    <t xml:space="preserve">Aberdeen Private Equity Fund </t>
  </si>
  <si>
    <t>APEF)</t>
  </si>
  <si>
    <t xml:space="preserve">Aberdeen Smaller Companies High Income Trust </t>
  </si>
  <si>
    <t>ASCH)</t>
  </si>
  <si>
    <t xml:space="preserve">Aberdeen Uk Tracker Trust </t>
  </si>
  <si>
    <t>AUKT)</t>
  </si>
  <si>
    <t xml:space="preserve">Aberforth Geared Income Trust </t>
  </si>
  <si>
    <t>AGIT)</t>
  </si>
  <si>
    <t>AGIZ)</t>
  </si>
  <si>
    <t xml:space="preserve">Aberforth Smaller Companies Trust </t>
  </si>
  <si>
    <t>ASL)</t>
  </si>
  <si>
    <t xml:space="preserve">Abu Dhabi Islamic Bank </t>
  </si>
  <si>
    <t>45SI)</t>
  </si>
  <si>
    <t xml:space="preserve">Abzena Ord Gbp0.002 </t>
  </si>
  <si>
    <t>ABZA)</t>
  </si>
  <si>
    <t xml:space="preserve">Acacia Mining Ord 10p </t>
  </si>
  <si>
    <t>ACA)</t>
  </si>
  <si>
    <t xml:space="preserve">Acal </t>
  </si>
  <si>
    <t>ACL)</t>
  </si>
  <si>
    <t xml:space="preserve">Access Intelligence </t>
  </si>
  <si>
    <t>ACC)</t>
  </si>
  <si>
    <t xml:space="preserve">Accesso Technology Group </t>
  </si>
  <si>
    <t>ACSO)</t>
  </si>
  <si>
    <t xml:space="preserve">Accsys Technologies </t>
  </si>
  <si>
    <t>AXS)</t>
  </si>
  <si>
    <t xml:space="preserve">Accumuli </t>
  </si>
  <si>
    <t>ACM)</t>
  </si>
  <si>
    <t xml:space="preserve">AcenciA Debt Strategies </t>
  </si>
  <si>
    <t>ACD)</t>
  </si>
  <si>
    <t xml:space="preserve">Acer Incorporated Gdr Repr 5 Shs Com Stk Twd10144a </t>
  </si>
  <si>
    <t>ACIA)</t>
  </si>
  <si>
    <t xml:space="preserve">Acorn Income Fund </t>
  </si>
  <si>
    <t>AIF)</t>
  </si>
  <si>
    <t xml:space="preserve">Acron Jsc </t>
  </si>
  <si>
    <t>34NF)</t>
  </si>
  <si>
    <t xml:space="preserve">Acta S.p.A. </t>
  </si>
  <si>
    <t>ACTA)</t>
  </si>
  <si>
    <t xml:space="preserve">Action Hotels </t>
  </si>
  <si>
    <t>AHCG)</t>
  </si>
  <si>
    <t xml:space="preserve">Active Energy Group </t>
  </si>
  <si>
    <t>AEG)</t>
  </si>
  <si>
    <t xml:space="preserve">Actual Experience </t>
  </si>
  <si>
    <t>ACT)</t>
  </si>
  <si>
    <t xml:space="preserve">AdEPT Telecom </t>
  </si>
  <si>
    <t>ADT)</t>
  </si>
  <si>
    <t xml:space="preserve">Adalta Real </t>
  </si>
  <si>
    <t>ADA)</t>
  </si>
  <si>
    <t xml:space="preserve">Adamas Finance Asia Limited Ord Npv </t>
  </si>
  <si>
    <t>ADAM)</t>
  </si>
  <si>
    <t xml:space="preserve">Admiral Group </t>
  </si>
  <si>
    <t>ADM)</t>
  </si>
  <si>
    <t xml:space="preserve">Advance Developing Markets Fd </t>
  </si>
  <si>
    <t>ADMF)</t>
  </si>
  <si>
    <t xml:space="preserve">Advance Frontier Markets Fund </t>
  </si>
  <si>
    <t>AFMF)</t>
  </si>
  <si>
    <t xml:space="preserve">Advanced Computer Software </t>
  </si>
  <si>
    <t>ASW)</t>
  </si>
  <si>
    <t xml:space="preserve">Advanced Medical Solutions Group </t>
  </si>
  <si>
    <t>AMS)</t>
  </si>
  <si>
    <t xml:space="preserve">Advanced Oncotherapy </t>
  </si>
  <si>
    <t>AVO)</t>
  </si>
  <si>
    <t xml:space="preserve">Aeci </t>
  </si>
  <si>
    <t>87FZ)</t>
  </si>
  <si>
    <t xml:space="preserve">Aeorema Communications </t>
  </si>
  <si>
    <t>AEO)</t>
  </si>
  <si>
    <t xml:space="preserve">Aer Lingus Group </t>
  </si>
  <si>
    <t>AERL)</t>
  </si>
  <si>
    <t xml:space="preserve">Afarak Group </t>
  </si>
  <si>
    <t>AFRK)</t>
  </si>
  <si>
    <t xml:space="preserve">Afh Financial Group Ord 10p </t>
  </si>
  <si>
    <t>AFHP)</t>
  </si>
  <si>
    <t xml:space="preserve">Afi Development </t>
  </si>
  <si>
    <t>53GI)</t>
  </si>
  <si>
    <t>AFRB)</t>
  </si>
  <si>
    <t xml:space="preserve">Afren </t>
  </si>
  <si>
    <t>AFR)</t>
  </si>
  <si>
    <t xml:space="preserve">Afriag Ord 0.1p </t>
  </si>
  <si>
    <t>AFRI)</t>
  </si>
  <si>
    <t xml:space="preserve">Africa Opportunity Fund </t>
  </si>
  <si>
    <t>AOF)</t>
  </si>
  <si>
    <t xml:space="preserve">Africa Opportunity Fund Limited C Ord Usd0.10 </t>
  </si>
  <si>
    <t>AOFC)</t>
  </si>
  <si>
    <t xml:space="preserve">African Consolidated Resources Ord 1p </t>
  </si>
  <si>
    <t>VAST)</t>
  </si>
  <si>
    <t xml:space="preserve">African Copper </t>
  </si>
  <si>
    <t>ACU)</t>
  </si>
  <si>
    <t xml:space="preserve">African Minerals </t>
  </si>
  <si>
    <t>AMI)</t>
  </si>
  <si>
    <t xml:space="preserve">African Potash Limited </t>
  </si>
  <si>
    <t>AFPO)</t>
  </si>
  <si>
    <t xml:space="preserve">Aggregated Micro Power Holdings Ord 0.5p </t>
  </si>
  <si>
    <t>AMPH)</t>
  </si>
  <si>
    <t xml:space="preserve">Aggreko </t>
  </si>
  <si>
    <t>AGK)</t>
  </si>
  <si>
    <t xml:space="preserve">Agriterra </t>
  </si>
  <si>
    <t>AGTA)</t>
  </si>
  <si>
    <t xml:space="preserve">Air China </t>
  </si>
  <si>
    <t>AIRC)</t>
  </si>
  <si>
    <t xml:space="preserve">Air Partner </t>
  </si>
  <si>
    <t>AIP)</t>
  </si>
  <si>
    <t xml:space="preserve">Akers Biosciences Inc </t>
  </si>
  <si>
    <t>AKR)</t>
  </si>
  <si>
    <t xml:space="preserve">Al Noor Hospitals Group </t>
  </si>
  <si>
    <t>ANH)</t>
  </si>
  <si>
    <t xml:space="preserve">Alba Mineral Resources </t>
  </si>
  <si>
    <t>ALBA)</t>
  </si>
  <si>
    <t xml:space="preserve">Albion Development VCT D </t>
  </si>
  <si>
    <t>AADD)</t>
  </si>
  <si>
    <t xml:space="preserve">Albion Development Vct </t>
  </si>
  <si>
    <t>AADV)</t>
  </si>
  <si>
    <t xml:space="preserve">Albion Enterprise VCT </t>
  </si>
  <si>
    <t>AAEV)</t>
  </si>
  <si>
    <t xml:space="preserve">Albion Technology &amp; General VCT </t>
  </si>
  <si>
    <t>AATG)</t>
  </si>
  <si>
    <t xml:space="preserve">Albion Venture Capital Trust </t>
  </si>
  <si>
    <t>AAVC)</t>
  </si>
  <si>
    <t xml:space="preserve">Alcentra European Floating Rate Income Fund Red </t>
  </si>
  <si>
    <t>AEFS)</t>
  </si>
  <si>
    <t xml:space="preserve">Alecto Minerals </t>
  </si>
  <si>
    <t>ALO)</t>
  </si>
  <si>
    <t xml:space="preserve">Alent </t>
  </si>
  <si>
    <t>ALNT)</t>
  </si>
  <si>
    <t xml:space="preserve">Alexander Mining </t>
  </si>
  <si>
    <t>AXM)</t>
  </si>
  <si>
    <t xml:space="preserve">Alkane Energy </t>
  </si>
  <si>
    <t>ALK)</t>
  </si>
  <si>
    <t xml:space="preserve">All Asia Asset Capital Limited Ord Npv </t>
  </si>
  <si>
    <t>AAA)</t>
  </si>
  <si>
    <t xml:space="preserve">All Leisure Group </t>
  </si>
  <si>
    <t>ALLG)</t>
  </si>
  <si>
    <t xml:space="preserve">Allergy Therapeutics </t>
  </si>
  <si>
    <t>AGY)</t>
  </si>
  <si>
    <t xml:space="preserve">Alliance Pharma </t>
  </si>
  <si>
    <t>APH)</t>
  </si>
  <si>
    <t xml:space="preserve">Alliance Trust </t>
  </si>
  <si>
    <t>ATST)</t>
  </si>
  <si>
    <t xml:space="preserve">Allianz Technology Trust Ord 25p </t>
  </si>
  <si>
    <t>ATT)</t>
  </si>
  <si>
    <t xml:space="preserve">Allied Mind Ord 1p </t>
  </si>
  <si>
    <t>ALM)</t>
  </si>
  <si>
    <t xml:space="preserve">Alpha Bank A E </t>
  </si>
  <si>
    <t>01NX)</t>
  </si>
  <si>
    <t xml:space="preserve">Alpha Pyrenees </t>
  </si>
  <si>
    <t>ALPH)</t>
  </si>
  <si>
    <t xml:space="preserve">Alpha Real Trust </t>
  </si>
  <si>
    <t>ARTL)</t>
  </si>
  <si>
    <t xml:space="preserve">Alpha Returns Group Ord 0.01p </t>
  </si>
  <si>
    <t>ARGP)</t>
  </si>
  <si>
    <t xml:space="preserve">Alternative Asset Opps PCC </t>
  </si>
  <si>
    <t>TLI)</t>
  </si>
  <si>
    <t xml:space="preserve">Alternative Energy </t>
  </si>
  <si>
    <t>ALR)</t>
  </si>
  <si>
    <t xml:space="preserve">Alternative Networks </t>
  </si>
  <si>
    <t>AN.)</t>
  </si>
  <si>
    <t xml:space="preserve">Altitude Group </t>
  </si>
  <si>
    <t>ALT)</t>
  </si>
  <si>
    <t xml:space="preserve">Altona Energy </t>
  </si>
  <si>
    <t>ANR)</t>
  </si>
  <si>
    <t xml:space="preserve">Altus Resource Capital Limited </t>
  </si>
  <si>
    <t>ARCL)</t>
  </si>
  <si>
    <t xml:space="preserve">Alumasc Group </t>
  </si>
  <si>
    <t>ALU)</t>
  </si>
  <si>
    <t xml:space="preserve">Aluminium Bahrain B.s.c. Gdr Each Repr 15 Ord 144a </t>
  </si>
  <si>
    <t>78QZ)</t>
  </si>
  <si>
    <t xml:space="preserve">Amara Mining </t>
  </si>
  <si>
    <t>AMA)</t>
  </si>
  <si>
    <t xml:space="preserve">Amati VCT 2 </t>
  </si>
  <si>
    <t>AT2)</t>
  </si>
  <si>
    <t xml:space="preserve">Amati VCT </t>
  </si>
  <si>
    <t>ATI)</t>
  </si>
  <si>
    <t xml:space="preserve">Ambrian </t>
  </si>
  <si>
    <t>AMBR)</t>
  </si>
  <si>
    <t xml:space="preserve">Amec Ord 50p </t>
  </si>
  <si>
    <t>AMFW)</t>
  </si>
  <si>
    <t xml:space="preserve">Amedeo Resources </t>
  </si>
  <si>
    <t>AMED)</t>
  </si>
  <si>
    <t xml:space="preserve">Amerisur Resources </t>
  </si>
  <si>
    <t>AMER)</t>
  </si>
  <si>
    <t xml:space="preserve">Amiad Water Systems </t>
  </si>
  <si>
    <t>AFS)</t>
  </si>
  <si>
    <t xml:space="preserve">Aminex </t>
  </si>
  <si>
    <t>AEX)</t>
  </si>
  <si>
    <t xml:space="preserve">Amino Technologies </t>
  </si>
  <si>
    <t>AMO)</t>
  </si>
  <si>
    <t xml:space="preserve">Amlin </t>
  </si>
  <si>
    <t>AML)</t>
  </si>
  <si>
    <t xml:space="preserve">Amphion Innovations </t>
  </si>
  <si>
    <t>AMP)</t>
  </si>
  <si>
    <t xml:space="preserve">Amur Minerals Corporation </t>
  </si>
  <si>
    <t>AMC)</t>
  </si>
  <si>
    <t xml:space="preserve">Andes Energia </t>
  </si>
  <si>
    <t>AEN)</t>
  </si>
  <si>
    <t xml:space="preserve">Andrews Sykes Group </t>
  </si>
  <si>
    <t>ASY)</t>
  </si>
  <si>
    <t xml:space="preserve">Anglesey Mining </t>
  </si>
  <si>
    <t>AYM)</t>
  </si>
  <si>
    <t xml:space="preserve">Anglo American </t>
  </si>
  <si>
    <t>AAL)</t>
  </si>
  <si>
    <t xml:space="preserve">Anglo Asian Mining </t>
  </si>
  <si>
    <t>AAZ)</t>
  </si>
  <si>
    <t xml:space="preserve">Anglo Pacific Group </t>
  </si>
  <si>
    <t>APF)</t>
  </si>
  <si>
    <t xml:space="preserve">Anglo-Eastern Plantations </t>
  </si>
  <si>
    <t>AEP)</t>
  </si>
  <si>
    <t xml:space="preserve">Animalcare Group </t>
  </si>
  <si>
    <t>ANCR)</t>
  </si>
  <si>
    <t xml:space="preserve">Anite </t>
  </si>
  <si>
    <t>AIE)</t>
  </si>
  <si>
    <t xml:space="preserve">Anpario </t>
  </si>
  <si>
    <t>ANP)</t>
  </si>
  <si>
    <t xml:space="preserve">Antofagasta </t>
  </si>
  <si>
    <t>70GD)</t>
  </si>
  <si>
    <t>ANTO)</t>
  </si>
  <si>
    <t xml:space="preserve">Antrim Energy </t>
  </si>
  <si>
    <t>AEY)</t>
  </si>
  <si>
    <t xml:space="preserve">AorTech International </t>
  </si>
  <si>
    <t>AOR)</t>
  </si>
  <si>
    <t xml:space="preserve">Api Group Ord 1p Assd Cedar 2015 Cash </t>
  </si>
  <si>
    <t>APIA)</t>
  </si>
  <si>
    <t xml:space="preserve">Applied Graphene Materials </t>
  </si>
  <si>
    <t>AGM)</t>
  </si>
  <si>
    <t xml:space="preserve">Aqua Bounty Technologies Inc </t>
  </si>
  <si>
    <t>ABTX)</t>
  </si>
  <si>
    <t xml:space="preserve">Aqua Bounty Technologies Inc. Com Shs Usd0.001 Di </t>
  </si>
  <si>
    <t>ABTU)</t>
  </si>
  <si>
    <t xml:space="preserve">Aquarius Platinum </t>
  </si>
  <si>
    <t>AQP)</t>
  </si>
  <si>
    <t xml:space="preserve">Aquatic Foods Group Ord Npv </t>
  </si>
  <si>
    <t>AFG)</t>
  </si>
  <si>
    <t xml:space="preserve">Arab Potash Co </t>
  </si>
  <si>
    <t>88KZ)</t>
  </si>
  <si>
    <t xml:space="preserve">Arbuthnot Banking Group </t>
  </si>
  <si>
    <t>ARBB)</t>
  </si>
  <si>
    <t xml:space="preserve">Arc Capital </t>
  </si>
  <si>
    <t>ARCH)</t>
  </si>
  <si>
    <t xml:space="preserve">Arcontech Group </t>
  </si>
  <si>
    <t>ARC)</t>
  </si>
  <si>
    <t xml:space="preserve">Arden Partners </t>
  </si>
  <si>
    <t>ARDN)</t>
  </si>
  <si>
    <t xml:space="preserve">Argo Group </t>
  </si>
  <si>
    <t>ARGO)</t>
  </si>
  <si>
    <t xml:space="preserve">Argos Resources </t>
  </si>
  <si>
    <t>ARG)</t>
  </si>
  <si>
    <t xml:space="preserve">Arian Silver Corporation </t>
  </si>
  <si>
    <t>AGQ)</t>
  </si>
  <si>
    <t xml:space="preserve">Ariana Resources </t>
  </si>
  <si>
    <t>AAU)</t>
  </si>
  <si>
    <t xml:space="preserve">Ark Therapeutics Group </t>
  </si>
  <si>
    <t>AKT)</t>
  </si>
  <si>
    <t xml:space="preserve">Armadale Capital </t>
  </si>
  <si>
    <t>ACP)</t>
  </si>
  <si>
    <t xml:space="preserve">Armour Group </t>
  </si>
  <si>
    <t>AMR)</t>
  </si>
  <si>
    <t xml:space="preserve">Armstrong Ventures Ord 0.01p </t>
  </si>
  <si>
    <t>AVP)</t>
  </si>
  <si>
    <t xml:space="preserve">Arria Nlg Ord 0.1p </t>
  </si>
  <si>
    <t>NLG)</t>
  </si>
  <si>
    <t xml:space="preserve">Arricano Real Estate Ord Eur0.0005 </t>
  </si>
  <si>
    <t>ARO)</t>
  </si>
  <si>
    <t xml:space="preserve">Arrow Global Group </t>
  </si>
  <si>
    <t>ARW)</t>
  </si>
  <si>
    <t xml:space="preserve">Artemis Aim Vct 2 </t>
  </si>
  <si>
    <t>AAM)</t>
  </si>
  <si>
    <t xml:space="preserve">Artemis Alpha Trust </t>
  </si>
  <si>
    <t>ATSS)</t>
  </si>
  <si>
    <t>ATS)</t>
  </si>
  <si>
    <t xml:space="preserve">Artilium </t>
  </si>
  <si>
    <t>ARTA)</t>
  </si>
  <si>
    <t xml:space="preserve">Ascent Resources </t>
  </si>
  <si>
    <t>AST)</t>
  </si>
  <si>
    <t xml:space="preserve">Aseana Properties </t>
  </si>
  <si>
    <t>ASPL)</t>
  </si>
  <si>
    <t xml:space="preserve">Ashcourt Rowan </t>
  </si>
  <si>
    <t>ARP)</t>
  </si>
  <si>
    <t xml:space="preserve">Ashley </t>
  </si>
  <si>
    <t xml:space="preserve">Laura) Holdings </t>
  </si>
  <si>
    <t xml:space="preserve">Ashley House </t>
  </si>
  <si>
    <t>ASH)</t>
  </si>
  <si>
    <t xml:space="preserve">Ashmore Global Opportunities Limited Ord Npv </t>
  </si>
  <si>
    <t xml:space="preserve">usd) </t>
  </si>
  <si>
    <t xml:space="preserve">Ashmore Global Opportunities </t>
  </si>
  <si>
    <t>AGOL)</t>
  </si>
  <si>
    <t xml:space="preserve">Ashmore Group </t>
  </si>
  <si>
    <t>ASHM)</t>
  </si>
  <si>
    <t xml:space="preserve">Ashok Leyland </t>
  </si>
  <si>
    <t>AKLS)</t>
  </si>
  <si>
    <t xml:space="preserve">Ashpol </t>
  </si>
  <si>
    <t>BC24)</t>
  </si>
  <si>
    <t xml:space="preserve">Ashtead Group </t>
  </si>
  <si>
    <t>AHT)</t>
  </si>
  <si>
    <t xml:space="preserve">Asia Ceramics Holdings </t>
  </si>
  <si>
    <t>ACHP)</t>
  </si>
  <si>
    <t xml:space="preserve">Asia Resource Minerals </t>
  </si>
  <si>
    <t>ARMS)</t>
  </si>
  <si>
    <t xml:space="preserve">Asian Citrus Holdings </t>
  </si>
  <si>
    <t>ACHL)</t>
  </si>
  <si>
    <t xml:space="preserve">Asian Growth Properties </t>
  </si>
  <si>
    <t>AGP)</t>
  </si>
  <si>
    <t xml:space="preserve">Asian Total Return Investment Company </t>
  </si>
  <si>
    <t>ATR)</t>
  </si>
  <si>
    <t xml:space="preserve">Asr Test Stock Ord </t>
  </si>
  <si>
    <t>TE17)</t>
  </si>
  <si>
    <t xml:space="preserve">AssetCo </t>
  </si>
  <si>
    <t>ASTO)</t>
  </si>
  <si>
    <t xml:space="preserve">Associated British Engineering </t>
  </si>
  <si>
    <t>ASBE)</t>
  </si>
  <si>
    <t xml:space="preserve">Associated British Foods </t>
  </si>
  <si>
    <t>ABF)</t>
  </si>
  <si>
    <t xml:space="preserve">Assura Group </t>
  </si>
  <si>
    <t>AGR)</t>
  </si>
  <si>
    <t xml:space="preserve">AstraZeneca </t>
  </si>
  <si>
    <t>AZN)</t>
  </si>
  <si>
    <t xml:space="preserve">Athelney Trust </t>
  </si>
  <si>
    <t>ATY)</t>
  </si>
  <si>
    <t xml:space="preserve">Atia Group </t>
  </si>
  <si>
    <t>ATIA)</t>
  </si>
  <si>
    <t xml:space="preserve">Atkins </t>
  </si>
  <si>
    <t xml:space="preserve">W S) </t>
  </si>
  <si>
    <t xml:space="preserve">Atlantic Coal </t>
  </si>
  <si>
    <t>ATC)</t>
  </si>
  <si>
    <t xml:space="preserve">Atlantis Japan </t>
  </si>
  <si>
    <t>AJG)</t>
  </si>
  <si>
    <t xml:space="preserve">Atlantis Resources Limited Ord Npv </t>
  </si>
  <si>
    <t>ARL)</t>
  </si>
  <si>
    <t xml:space="preserve">Atlas Development Support Services Limited Ord Npv </t>
  </si>
  <si>
    <t>ADSS)</t>
  </si>
  <si>
    <t xml:space="preserve">Atlas Mara Co-nvest Limited Ord Npv </t>
  </si>
  <si>
    <t>ATMA)</t>
  </si>
  <si>
    <t xml:space="preserve">Attraqt Group Ord 1p </t>
  </si>
  <si>
    <t>ATQT)</t>
  </si>
  <si>
    <t xml:space="preserve">Auctus Growth Ord Gbp0.10 </t>
  </si>
  <si>
    <t>AUCT)</t>
  </si>
  <si>
    <t xml:space="preserve">Audax Properties </t>
  </si>
  <si>
    <t>34GE)</t>
  </si>
  <si>
    <t xml:space="preserve">Audioboom Group </t>
  </si>
  <si>
    <t>BOOM)</t>
  </si>
  <si>
    <t xml:space="preserve">Augean </t>
  </si>
  <si>
    <t>AUG)</t>
  </si>
  <si>
    <t xml:space="preserve">Auhua Clean Energy </t>
  </si>
  <si>
    <t>ACE)</t>
  </si>
  <si>
    <t xml:space="preserve">Aukett Swanke Group </t>
  </si>
  <si>
    <t>AUK)</t>
  </si>
  <si>
    <t xml:space="preserve">Aurasian Minerals Ord 0.1p </t>
  </si>
  <si>
    <t>AUM)</t>
  </si>
  <si>
    <t xml:space="preserve">Aureus Mining </t>
  </si>
  <si>
    <t>AUE)</t>
  </si>
  <si>
    <t xml:space="preserve">Aurora Investment Trust </t>
  </si>
  <si>
    <t>ARR)</t>
  </si>
  <si>
    <t xml:space="preserve">Aurora Russia </t>
  </si>
  <si>
    <t>AURR)</t>
  </si>
  <si>
    <t xml:space="preserve">Aurum Mining </t>
  </si>
  <si>
    <t>AUR)</t>
  </si>
  <si>
    <t xml:space="preserve">Avacta Group </t>
  </si>
  <si>
    <t>AVCT)</t>
  </si>
  <si>
    <t xml:space="preserve">Avanta Serviced Office Group Ord 30p </t>
  </si>
  <si>
    <t>ASOG)</t>
  </si>
  <si>
    <t xml:space="preserve">Avanti Capital </t>
  </si>
  <si>
    <t>AVA)</t>
  </si>
  <si>
    <t xml:space="preserve">Avanti Communications Group </t>
  </si>
  <si>
    <t>AVN)</t>
  </si>
  <si>
    <t xml:space="preserve">Avarae Global Coins </t>
  </si>
  <si>
    <t>AVR)</t>
  </si>
  <si>
    <t xml:space="preserve">Avation </t>
  </si>
  <si>
    <t>AVAP)</t>
  </si>
  <si>
    <t xml:space="preserve">Avesco Group </t>
  </si>
  <si>
    <t>AVS)</t>
  </si>
  <si>
    <t xml:space="preserve">Avingtrans </t>
  </si>
  <si>
    <t>AVG)</t>
  </si>
  <si>
    <t xml:space="preserve">Aviva </t>
  </si>
  <si>
    <t>AV.B)</t>
  </si>
  <si>
    <t>AV.)</t>
  </si>
  <si>
    <t xml:space="preserve">Avocet Mining </t>
  </si>
  <si>
    <t>AVM)</t>
  </si>
  <si>
    <t xml:space="preserve">Avon Rubber </t>
  </si>
  <si>
    <t>AVON)</t>
  </si>
  <si>
    <t xml:space="preserve">Axa Property </t>
  </si>
  <si>
    <t>APT)</t>
  </si>
  <si>
    <t xml:space="preserve">Axis Bank </t>
  </si>
  <si>
    <t>AXBA)</t>
  </si>
  <si>
    <t xml:space="preserve">Azonto Petroleum Ord Npv </t>
  </si>
  <si>
    <t>AZO)</t>
  </si>
  <si>
    <t>First Name</t>
  </si>
  <si>
    <t>Last name</t>
  </si>
  <si>
    <t>Discount</t>
  </si>
  <si>
    <t>Aarav</t>
  </si>
  <si>
    <t>Patel</t>
  </si>
  <si>
    <t>Aisha</t>
  </si>
  <si>
    <t>Kumar</t>
  </si>
  <si>
    <t>Amit</t>
  </si>
  <si>
    <t>Sharma</t>
  </si>
  <si>
    <t>Ananya</t>
  </si>
  <si>
    <t>Choudhury</t>
  </si>
  <si>
    <t>Arjun</t>
  </si>
  <si>
    <t>Reddy</t>
  </si>
  <si>
    <t>Avni</t>
  </si>
  <si>
    <t>Gupta</t>
  </si>
  <si>
    <t>Dev</t>
  </si>
  <si>
    <t>Verma</t>
  </si>
  <si>
    <t>Dia</t>
  </si>
  <si>
    <t>Singh</t>
  </si>
  <si>
    <t>Ishaan</t>
  </si>
  <si>
    <t>Saxena</t>
  </si>
  <si>
    <t>Jiya</t>
  </si>
  <si>
    <t>Khan</t>
  </si>
  <si>
    <t>Kabir</t>
  </si>
  <si>
    <t>Mishra</t>
  </si>
  <si>
    <t>Kriti</t>
  </si>
  <si>
    <t>Joshi</t>
  </si>
  <si>
    <t>Mohan</t>
  </si>
  <si>
    <t>Neha</t>
  </si>
  <si>
    <t>Shah</t>
  </si>
  <si>
    <t>Pranav</t>
  </si>
  <si>
    <t>Jain</t>
  </si>
  <si>
    <t>Riya</t>
  </si>
  <si>
    <t>Das</t>
  </si>
  <si>
    <t>Rohan</t>
  </si>
  <si>
    <t>Pandey</t>
  </si>
  <si>
    <t>Sneha</t>
  </si>
  <si>
    <t>Chopra</t>
  </si>
  <si>
    <t>Vikram</t>
  </si>
  <si>
    <t>Singhania</t>
  </si>
  <si>
    <t>Zoya</t>
  </si>
  <si>
    <t>Mehta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</si>
</sst>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B1mmm\-yy"/>
    <numFmt numFmtId="165" formatCode="_([$$-409]* #,##0.00_);_([$$-409]* \(#,##0.00\);_([$$-409]* &quot;-&quot;??_);_(@_)"/>
    <numFmt numFmtId="166" formatCode="_ * #,##0_ ;_ * \-#,##0_ ;_ * &quot;-&quot;??_ ;_ @_ "/>
    <numFmt numFmtId="167" formatCode="_(* #,##0_);_(* \(#,##0\);_(* &quot;-&quot;??_);_(@_)"/>
    <numFmt numFmtId="168" formatCode="_ * #,##0.00_ ;_ * \-#,##0.00_ ;_ * &quot;-&quot;??_ ;_ @_ "/>
    <numFmt numFmtId="169" formatCode="_-[$$-409]* #,##0.0000_ ;_-[$$-409]* \-#,##0.0000\ ;_-[$$-409]* &quot;-&quot;??_ ;_-@_ "/>
  </numFmts>
  <fonts count="43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  <charset val="177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charset val="177"/>
    </font>
    <font>
      <sz val="11"/>
      <name val="Arial"/>
      <family val="2"/>
    </font>
    <font>
      <sz val="11"/>
      <name val="Calibri"/>
      <family val="2"/>
      <charset val="177"/>
    </font>
    <font>
      <b/>
      <u/>
      <sz val="11"/>
      <name val="Calibri"/>
      <family val="2"/>
      <charset val="177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  <font>
      <u/>
      <sz val="11"/>
      <color theme="10"/>
      <name val="Calibri"/>
      <family val="2"/>
      <charset val="177"/>
      <scheme val="minor"/>
    </font>
    <font>
      <b/>
      <u/>
      <sz val="11"/>
      <name val="Calibri"/>
      <family val="2"/>
      <scheme val="minor"/>
    </font>
    <font>
      <sz val="11"/>
      <color rgb="FF0E101A"/>
      <name val="Calibri"/>
      <family val="2"/>
    </font>
    <font>
      <u/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rgb="FF0E101A"/>
      <name val="Calibri"/>
      <family val="2"/>
    </font>
    <font>
      <u/>
      <sz val="18"/>
      <color theme="10"/>
      <name val="Calibri"/>
      <family val="2"/>
      <charset val="177"/>
      <scheme val="minor"/>
    </font>
    <font>
      <b/>
      <sz val="10"/>
      <color rgb="FF000000"/>
      <name val="Arial"/>
      <family val="2"/>
    </font>
    <font>
      <sz val="11"/>
      <color rgb="FF000000"/>
      <name val="Roboto"/>
    </font>
    <font>
      <b/>
      <sz val="11"/>
      <color theme="1"/>
      <name val="Calibri"/>
      <family val="2"/>
      <charset val="177"/>
    </font>
    <font>
      <b/>
      <sz val="11"/>
      <name val="Arial"/>
      <family val="2"/>
      <charset val="177"/>
    </font>
    <font>
      <b/>
      <sz val="10"/>
      <color theme="1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0"/>
      <color rgb="FF374151"/>
      <name val="Calibri"/>
      <family val="2"/>
      <scheme val="minor"/>
    </font>
    <font>
      <sz val="10"/>
      <color rgb="FF374151"/>
      <name val="Calibri"/>
      <family val="2"/>
      <scheme val="minor"/>
    </font>
    <font>
      <b/>
      <u/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sz val="11"/>
      <color rgb="FF000000"/>
      <name val="Calibri"/>
      <family val="2"/>
      <charset val="177"/>
    </font>
    <font>
      <sz val="11"/>
      <color rgb="FF000000"/>
      <name val="Calibri"/>
      <family val="2"/>
      <charset val="177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Calibri"/>
      <family val="2"/>
      <charset val="177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EEAF6"/>
        <bgColor rgb="FFDEEAF6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rgb="FFECECEC"/>
        <bgColor rgb="FFECECEC"/>
      </patternFill>
    </fill>
    <fill>
      <patternFill patternType="solid">
        <fgColor rgb="FFFFFF00"/>
        <bgColor indexed="64"/>
      </patternFill>
    </fill>
    <fill>
      <patternFill patternType="solid">
        <fgColor rgb="FFC5E0B3"/>
        <bgColor rgb="FFC5E0B3"/>
      </patternFill>
    </fill>
    <fill>
      <patternFill patternType="solid">
        <fgColor rgb="FFC0C0C0"/>
        <bgColor rgb="FFC0C0C0"/>
      </patternFill>
    </fill>
    <fill>
      <patternFill patternType="solid">
        <fgColor rgb="FFBFBFBF"/>
        <bgColor rgb="FFBFBFBF"/>
      </patternFill>
    </fill>
    <fill>
      <patternFill patternType="solid">
        <fgColor rgb="FF92D050"/>
        <bgColor rgb="FF92D050"/>
      </patternFill>
    </fill>
  </fills>
  <borders count="1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7">
    <xf numFmtId="0" fontId="0" fillId="0" borderId="0"/>
    <xf numFmtId="0" fontId="3" fillId="0" borderId="0"/>
    <xf numFmtId="0" fontId="4" fillId="0" borderId="0" applyNumberFormat="0" applyFill="0" applyBorder="0" applyAlignment="0" applyProtection="0"/>
    <xf numFmtId="43" fontId="7" fillId="0" borderId="0" applyFont="0" applyFill="0" applyBorder="0" applyAlignment="0" applyProtection="0"/>
    <xf numFmtId="0" fontId="2" fillId="0" borderId="0"/>
    <xf numFmtId="0" fontId="17" fillId="0" borderId="0" applyNumberFormat="0" applyFill="0" applyBorder="0" applyAlignment="0" applyProtection="0"/>
    <xf numFmtId="168" fontId="1" fillId="0" borderId="0" applyFont="0" applyFill="0" applyBorder="0" applyAlignment="0" applyProtection="0"/>
  </cellStyleXfs>
  <cellXfs count="132">
    <xf numFmtId="0" fontId="0" fillId="0" borderId="0" xfId="0"/>
    <xf numFmtId="0" fontId="5" fillId="0" borderId="0" xfId="0" applyFont="1"/>
    <xf numFmtId="0" fontId="6" fillId="0" borderId="0" xfId="0" applyFont="1"/>
    <xf numFmtId="0" fontId="5" fillId="0" borderId="2" xfId="0" applyFont="1" applyBorder="1"/>
    <xf numFmtId="0" fontId="5" fillId="3" borderId="2" xfId="0" applyFont="1" applyFill="1" applyBorder="1"/>
    <xf numFmtId="0" fontId="5" fillId="4" borderId="2" xfId="0" applyFont="1" applyFill="1" applyBorder="1"/>
    <xf numFmtId="0" fontId="5" fillId="5" borderId="2" xfId="0" applyFont="1" applyFill="1" applyBorder="1"/>
    <xf numFmtId="0" fontId="5" fillId="2" borderId="1" xfId="0" applyFont="1" applyFill="1" applyBorder="1" applyProtection="1">
      <protection locked="0"/>
    </xf>
    <xf numFmtId="0" fontId="6" fillId="2" borderId="1" xfId="0" applyFont="1" applyFill="1" applyBorder="1" applyProtection="1">
      <protection locked="0"/>
    </xf>
    <xf numFmtId="0" fontId="5" fillId="2" borderId="0" xfId="0" applyFont="1" applyFill="1" applyProtection="1">
      <protection locked="0"/>
    </xf>
    <xf numFmtId="0" fontId="6" fillId="0" borderId="3" xfId="0" applyFont="1" applyBorder="1"/>
    <xf numFmtId="0" fontId="5" fillId="0" borderId="3" xfId="0" applyFont="1" applyBorder="1"/>
    <xf numFmtId="164" fontId="5" fillId="0" borderId="3" xfId="0" applyNumberFormat="1" applyFont="1" applyBorder="1"/>
    <xf numFmtId="0" fontId="5" fillId="2" borderId="3" xfId="0" applyFont="1" applyFill="1" applyBorder="1" applyProtection="1">
      <protection locked="0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11" fillId="0" borderId="2" xfId="0" applyFont="1" applyBorder="1"/>
    <xf numFmtId="0" fontId="12" fillId="6" borderId="2" xfId="0" applyFont="1" applyFill="1" applyBorder="1"/>
    <xf numFmtId="0" fontId="11" fillId="6" borderId="2" xfId="0" applyFont="1" applyFill="1" applyBorder="1"/>
    <xf numFmtId="0" fontId="11" fillId="2" borderId="1" xfId="0" applyFont="1" applyFill="1" applyBorder="1" applyProtection="1">
      <protection locked="0"/>
    </xf>
    <xf numFmtId="0" fontId="11" fillId="8" borderId="4" xfId="0" applyFont="1" applyFill="1" applyBorder="1"/>
    <xf numFmtId="0" fontId="11" fillId="8" borderId="5" xfId="0" applyFont="1" applyFill="1" applyBorder="1"/>
    <xf numFmtId="0" fontId="13" fillId="0" borderId="0" xfId="0" applyFont="1"/>
    <xf numFmtId="0" fontId="14" fillId="0" borderId="0" xfId="0" applyFont="1"/>
    <xf numFmtId="0" fontId="2" fillId="0" borderId="0" xfId="0" applyFont="1"/>
    <xf numFmtId="0" fontId="15" fillId="7" borderId="2" xfId="0" applyFont="1" applyFill="1" applyBorder="1" applyAlignment="1">
      <alignment horizontal="center" vertical="center" wrapText="1"/>
    </xf>
    <xf numFmtId="0" fontId="16" fillId="7" borderId="2" xfId="0" applyFont="1" applyFill="1" applyBorder="1" applyAlignment="1">
      <alignment horizontal="center" vertical="center" wrapText="1"/>
    </xf>
    <xf numFmtId="43" fontId="16" fillId="7" borderId="2" xfId="0" applyNumberFormat="1" applyFont="1" applyFill="1" applyBorder="1" applyAlignment="1">
      <alignment vertical="center" wrapText="1"/>
    </xf>
    <xf numFmtId="43" fontId="16" fillId="7" borderId="2" xfId="0" applyNumberFormat="1" applyFont="1" applyFill="1" applyBorder="1" applyAlignment="1">
      <alignment horizontal="center" vertical="center" wrapText="1"/>
    </xf>
    <xf numFmtId="1" fontId="16" fillId="7" borderId="2" xfId="0" applyNumberFormat="1" applyFont="1" applyFill="1" applyBorder="1" applyAlignment="1">
      <alignment horizontal="center" vertical="center" wrapText="1"/>
    </xf>
    <xf numFmtId="0" fontId="14" fillId="2" borderId="1" xfId="0" applyFont="1" applyFill="1" applyBorder="1" applyProtection="1">
      <protection locked="0"/>
    </xf>
    <xf numFmtId="0" fontId="11" fillId="8" borderId="6" xfId="0" applyFont="1" applyFill="1" applyBorder="1"/>
    <xf numFmtId="0" fontId="11" fillId="2" borderId="0" xfId="0" applyFont="1" applyFill="1" applyProtection="1">
      <protection locked="0"/>
    </xf>
    <xf numFmtId="0" fontId="18" fillId="0" borderId="0" xfId="0" applyFont="1"/>
    <xf numFmtId="0" fontId="13" fillId="0" borderId="3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4" fillId="9" borderId="3" xfId="0" applyFont="1" applyFill="1" applyBorder="1"/>
    <xf numFmtId="0" fontId="14" fillId="0" borderId="0" xfId="0" applyFont="1" applyAlignment="1">
      <alignment horizontal="left" indent="1"/>
    </xf>
    <xf numFmtId="0" fontId="19" fillId="0" borderId="0" xfId="0" applyFont="1"/>
    <xf numFmtId="0" fontId="6" fillId="0" borderId="2" xfId="0" applyFont="1" applyBorder="1"/>
    <xf numFmtId="0" fontId="5" fillId="2" borderId="2" xfId="0" applyFont="1" applyFill="1" applyBorder="1" applyProtection="1">
      <protection locked="0"/>
    </xf>
    <xf numFmtId="0" fontId="20" fillId="0" borderId="0" xfId="0" applyFont="1"/>
    <xf numFmtId="0" fontId="21" fillId="0" borderId="0" xfId="0" applyFont="1"/>
    <xf numFmtId="165" fontId="5" fillId="0" borderId="2" xfId="0" applyNumberFormat="1" applyFont="1" applyBorder="1"/>
    <xf numFmtId="0" fontId="5" fillId="0" borderId="0" xfId="0" applyFont="1" applyAlignment="1">
      <alignment horizontal="left"/>
    </xf>
    <xf numFmtId="0" fontId="22" fillId="0" borderId="0" xfId="0" applyFont="1"/>
    <xf numFmtId="0" fontId="5" fillId="0" borderId="0" xfId="0" applyFont="1" applyAlignment="1">
      <alignment horizontal="right"/>
    </xf>
    <xf numFmtId="0" fontId="21" fillId="0" borderId="2" xfId="0" applyFont="1" applyBorder="1"/>
    <xf numFmtId="0" fontId="21" fillId="0" borderId="7" xfId="0" applyFont="1" applyBorder="1"/>
    <xf numFmtId="0" fontId="5" fillId="0" borderId="7" xfId="0" applyFont="1" applyBorder="1"/>
    <xf numFmtId="0" fontId="2" fillId="0" borderId="2" xfId="0" applyFont="1" applyBorder="1"/>
    <xf numFmtId="9" fontId="2" fillId="0" borderId="2" xfId="0" applyNumberFormat="1" applyFont="1" applyBorder="1"/>
    <xf numFmtId="0" fontId="8" fillId="0" borderId="2" xfId="0" applyFont="1" applyBorder="1"/>
    <xf numFmtId="166" fontId="2" fillId="0" borderId="2" xfId="3" applyNumberFormat="1" applyFont="1" applyBorder="1"/>
    <xf numFmtId="3" fontId="2" fillId="2" borderId="2" xfId="0" applyNumberFormat="1" applyFont="1" applyFill="1" applyBorder="1" applyProtection="1">
      <protection locked="0"/>
    </xf>
    <xf numFmtId="0" fontId="5" fillId="0" borderId="0" xfId="0" quotePrefix="1" applyFont="1"/>
    <xf numFmtId="9" fontId="5" fillId="2" borderId="0" xfId="0" applyNumberFormat="1" applyFont="1" applyFill="1" applyProtection="1">
      <protection locked="0"/>
    </xf>
    <xf numFmtId="9" fontId="5" fillId="0" borderId="0" xfId="0" applyNumberFormat="1" applyFont="1"/>
    <xf numFmtId="0" fontId="23" fillId="0" borderId="0" xfId="5" applyFont="1"/>
    <xf numFmtId="0" fontId="0" fillId="0" borderId="0" xfId="0" applyAlignment="1">
      <alignment horizontal="center"/>
    </xf>
    <xf numFmtId="0" fontId="21" fillId="0" borderId="0" xfId="0" applyFont="1" applyAlignment="1">
      <alignment horizontal="center"/>
    </xf>
    <xf numFmtId="0" fontId="21" fillId="0" borderId="8" xfId="0" applyFont="1" applyBorder="1"/>
    <xf numFmtId="0" fontId="10" fillId="0" borderId="8" xfId="0" applyFont="1" applyBorder="1"/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8" fillId="0" borderId="3" xfId="0" applyFont="1" applyBorder="1"/>
    <xf numFmtId="0" fontId="0" fillId="0" borderId="3" xfId="0" applyBorder="1"/>
    <xf numFmtId="0" fontId="0" fillId="9" borderId="3" xfId="0" applyFill="1" applyBorder="1" applyProtection="1">
      <protection locked="0"/>
    </xf>
    <xf numFmtId="167" fontId="5" fillId="0" borderId="0" xfId="0" applyNumberFormat="1" applyFont="1" applyAlignment="1">
      <alignment horizontal="center"/>
    </xf>
    <xf numFmtId="167" fontId="5" fillId="2" borderId="1" xfId="0" applyNumberFormat="1" applyFont="1" applyFill="1" applyBorder="1" applyProtection="1">
      <protection locked="0"/>
    </xf>
    <xf numFmtId="14" fontId="6" fillId="10" borderId="2" xfId="0" applyNumberFormat="1" applyFont="1" applyFill="1" applyBorder="1"/>
    <xf numFmtId="44" fontId="6" fillId="10" borderId="2" xfId="0" applyNumberFormat="1" applyFont="1" applyFill="1" applyBorder="1"/>
    <xf numFmtId="14" fontId="5" fillId="0" borderId="2" xfId="0" applyNumberFormat="1" applyFont="1" applyBorder="1"/>
    <xf numFmtId="44" fontId="5" fillId="0" borderId="2" xfId="0" applyNumberFormat="1" applyFont="1" applyBorder="1"/>
    <xf numFmtId="14" fontId="5" fillId="0" borderId="0" xfId="0" applyNumberFormat="1" applyFont="1"/>
    <xf numFmtId="44" fontId="5" fillId="9" borderId="2" xfId="0" applyNumberFormat="1" applyFont="1" applyFill="1" applyBorder="1" applyProtection="1">
      <protection locked="0"/>
    </xf>
    <xf numFmtId="3" fontId="24" fillId="11" borderId="2" xfId="0" applyNumberFormat="1" applyFont="1" applyFill="1" applyBorder="1" applyAlignment="1">
      <alignment horizontal="center"/>
    </xf>
    <xf numFmtId="3" fontId="19" fillId="0" borderId="0" xfId="0" applyNumberFormat="1" applyFont="1"/>
    <xf numFmtId="3" fontId="24" fillId="0" borderId="0" xfId="0" applyNumberFormat="1" applyFont="1" applyAlignment="1">
      <alignment horizontal="right"/>
    </xf>
    <xf numFmtId="3" fontId="5" fillId="2" borderId="2" xfId="0" applyNumberFormat="1" applyFont="1" applyFill="1" applyBorder="1" applyProtection="1">
      <protection locked="0"/>
    </xf>
    <xf numFmtId="0" fontId="25" fillId="0" borderId="0" xfId="0" applyFont="1"/>
    <xf numFmtId="3" fontId="5" fillId="2" borderId="3" xfId="0" applyNumberFormat="1" applyFont="1" applyFill="1" applyBorder="1" applyProtection="1">
      <protection locked="0"/>
    </xf>
    <xf numFmtId="3" fontId="5" fillId="9" borderId="3" xfId="0" applyNumberFormat="1" applyFont="1" applyFill="1" applyBorder="1" applyProtection="1">
      <protection locked="0"/>
    </xf>
    <xf numFmtId="0" fontId="24" fillId="11" borderId="2" xfId="0" applyFont="1" applyFill="1" applyBorder="1" applyAlignment="1">
      <alignment horizontal="center"/>
    </xf>
    <xf numFmtId="0" fontId="28" fillId="11" borderId="2" xfId="0" applyFont="1" applyFill="1" applyBorder="1" applyAlignment="1">
      <alignment horizontal="center"/>
    </xf>
    <xf numFmtId="0" fontId="24" fillId="0" borderId="2" xfId="0" applyFont="1" applyBorder="1" applyAlignment="1">
      <alignment horizontal="center"/>
    </xf>
    <xf numFmtId="3" fontId="24" fillId="2" borderId="2" xfId="0" applyNumberFormat="1" applyFont="1" applyFill="1" applyBorder="1" applyAlignment="1">
      <alignment horizontal="center"/>
    </xf>
    <xf numFmtId="3" fontId="6" fillId="2" borderId="2" xfId="0" applyNumberFormat="1" applyFont="1" applyFill="1" applyBorder="1" applyAlignment="1">
      <alignment horizontal="center"/>
    </xf>
    <xf numFmtId="166" fontId="0" fillId="0" borderId="3" xfId="6" applyNumberFormat="1" applyFont="1" applyBorder="1"/>
    <xf numFmtId="0" fontId="8" fillId="0" borderId="0" xfId="0" applyFont="1"/>
    <xf numFmtId="0" fontId="0" fillId="9" borderId="11" xfId="0" applyFill="1" applyBorder="1" applyProtection="1">
      <protection locked="0"/>
    </xf>
    <xf numFmtId="0" fontId="29" fillId="0" borderId="0" xfId="0" applyFont="1"/>
    <xf numFmtId="0" fontId="30" fillId="0" borderId="0" xfId="0" applyFont="1"/>
    <xf numFmtId="0" fontId="30" fillId="0" borderId="3" xfId="0" applyFont="1" applyBorder="1"/>
    <xf numFmtId="0" fontId="29" fillId="0" borderId="3" xfId="0" applyFont="1" applyBorder="1"/>
    <xf numFmtId="0" fontId="31" fillId="0" borderId="0" xfId="0" applyFont="1" applyAlignment="1">
      <alignment vertical="center"/>
    </xf>
    <xf numFmtId="0" fontId="4" fillId="0" borderId="0" xfId="2" quotePrefix="1"/>
    <xf numFmtId="0" fontId="32" fillId="0" borderId="0" xfId="0" applyFont="1" applyAlignment="1">
      <alignment vertical="center"/>
    </xf>
    <xf numFmtId="0" fontId="33" fillId="0" borderId="0" xfId="0" applyFont="1"/>
    <xf numFmtId="0" fontId="34" fillId="0" borderId="0" xfId="0" applyFont="1"/>
    <xf numFmtId="0" fontId="35" fillId="9" borderId="3" xfId="0" applyFont="1" applyFill="1" applyBorder="1"/>
    <xf numFmtId="0" fontId="36" fillId="0" borderId="0" xfId="0" applyFont="1" applyAlignment="1">
      <alignment wrapText="1"/>
    </xf>
    <xf numFmtId="14" fontId="37" fillId="0" borderId="0" xfId="0" applyNumberFormat="1" applyFont="1" applyAlignment="1">
      <alignment wrapText="1"/>
    </xf>
    <xf numFmtId="169" fontId="37" fillId="0" borderId="0" xfId="0" applyNumberFormat="1" applyFont="1" applyAlignment="1">
      <alignment horizontal="left" wrapText="1"/>
    </xf>
    <xf numFmtId="14" fontId="0" fillId="0" borderId="0" xfId="0" applyNumberFormat="1"/>
    <xf numFmtId="0" fontId="0" fillId="9" borderId="0" xfId="0" applyFill="1" applyProtection="1">
      <protection locked="0"/>
    </xf>
    <xf numFmtId="0" fontId="38" fillId="0" borderId="0" xfId="0" applyFont="1"/>
    <xf numFmtId="0" fontId="39" fillId="0" borderId="0" xfId="0" applyFont="1"/>
    <xf numFmtId="0" fontId="38" fillId="13" borderId="2" xfId="0" applyFont="1" applyFill="1" applyBorder="1"/>
    <xf numFmtId="0" fontId="38" fillId="13" borderId="10" xfId="0" applyFont="1" applyFill="1" applyBorder="1"/>
    <xf numFmtId="0" fontId="39" fillId="0" borderId="12" xfId="0" applyFont="1" applyBorder="1" applyAlignment="1">
      <alignment horizontal="left"/>
    </xf>
    <xf numFmtId="0" fontId="39" fillId="0" borderId="13" xfId="0" applyFont="1" applyBorder="1"/>
    <xf numFmtId="0" fontId="39" fillId="0" borderId="13" xfId="0" applyFont="1" applyBorder="1" applyAlignment="1">
      <alignment horizontal="right"/>
    </xf>
    <xf numFmtId="0" fontId="38" fillId="0" borderId="0" xfId="0" applyFont="1" applyAlignment="1">
      <alignment horizontal="right"/>
    </xf>
    <xf numFmtId="0" fontId="39" fillId="2" borderId="0" xfId="0" applyFont="1" applyFill="1" applyProtection="1">
      <protection locked="0"/>
    </xf>
    <xf numFmtId="0" fontId="38" fillId="0" borderId="2" xfId="0" applyFont="1" applyBorder="1"/>
    <xf numFmtId="0" fontId="38" fillId="0" borderId="10" xfId="0" applyFont="1" applyBorder="1"/>
    <xf numFmtId="0" fontId="39" fillId="2" borderId="13" xfId="0" applyFont="1" applyFill="1" applyBorder="1" applyProtection="1">
      <protection locked="0"/>
    </xf>
    <xf numFmtId="0" fontId="39" fillId="0" borderId="12" xfId="0" applyFont="1" applyBorder="1"/>
    <xf numFmtId="0" fontId="35" fillId="0" borderId="0" xfId="0" applyFont="1"/>
    <xf numFmtId="0" fontId="34" fillId="0" borderId="3" xfId="0" applyFont="1" applyBorder="1"/>
    <xf numFmtId="0" fontId="35" fillId="0" borderId="3" xfId="0" applyFont="1" applyBorder="1"/>
    <xf numFmtId="0" fontId="33" fillId="0" borderId="0" xfId="0" applyFont="1" applyAlignment="1">
      <alignment vertical="center"/>
    </xf>
    <xf numFmtId="0" fontId="0" fillId="0" borderId="0" xfId="0" applyAlignment="1">
      <alignment wrapText="1"/>
    </xf>
    <xf numFmtId="167" fontId="0" fillId="0" borderId="0" xfId="3" applyNumberFormat="1" applyFont="1"/>
    <xf numFmtId="0" fontId="26" fillId="12" borderId="7" xfId="0" applyFont="1" applyFill="1" applyBorder="1" applyAlignment="1">
      <alignment horizontal="center"/>
    </xf>
    <xf numFmtId="0" fontId="27" fillId="0" borderId="9" xfId="0" applyFont="1" applyBorder="1"/>
    <xf numFmtId="0" fontId="27" fillId="0" borderId="10" xfId="0" applyFont="1" applyBorder="1"/>
    <xf numFmtId="0" fontId="38" fillId="0" borderId="0" xfId="0" applyFont="1"/>
    <xf numFmtId="0" fontId="0" fillId="0" borderId="0" xfId="0"/>
    <xf numFmtId="0" fontId="39" fillId="0" borderId="0" xfId="0" applyFont="1"/>
  </cellXfs>
  <cellStyles count="7">
    <cellStyle name="Comma" xfId="3" builtinId="3"/>
    <cellStyle name="Comma 2" xfId="6" xr:uid="{D184F1BB-76DF-4790-AF83-7271D93FC35D}"/>
    <cellStyle name="Hyperlink" xfId="5" builtinId="8"/>
    <cellStyle name="Hyperlink 2" xfId="2" xr:uid="{8F3D1A4D-B52C-4A2F-A367-DED74E3979C1}"/>
    <cellStyle name="Normal" xfId="0" builtinId="0"/>
    <cellStyle name="Normal 2" xfId="1" xr:uid="{EB7893CD-57C7-41C9-9D6E-85E9E452B487}"/>
    <cellStyle name="Normal 2 2" xfId="4" xr:uid="{5D0EEEBF-3DB1-405C-B08A-D2792F12C00B}"/>
  </cellStyles>
  <dxfs count="2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0" formatCode="General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37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9F82A9E8-B4CB-4AE6-BC92-EA0C1392837F}" autoFormatId="0" applyNumberFormats="0" applyBorderFormats="0" applyFontFormats="1" applyPatternFormats="1" applyAlignmentFormats="0" applyWidthHeightFormats="0">
  <queryTableRefresh preserveSortFilterLayout="0" nextId="7">
    <queryTableFields count="6">
      <queryTableField id="1" name="Rank" tableColumnId="7"/>
      <queryTableField id="2" name="Country (or dependent territory)" tableColumnId="8"/>
      <queryTableField id="3" name="Population" tableColumnId="9"/>
      <queryTableField id="4" name="Date" tableColumnId="10"/>
      <queryTableField id="5" name="% of world _x000a_population" tableColumnId="11"/>
      <queryTableField id="6" name="Source" tableColumnId="1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2B8401EA-1756-42E9-899A-86BD9E72B808}" autoFormatId="16" applyNumberFormats="0" applyBorderFormats="0" applyFontFormats="0" applyPatternFormats="0" applyAlignmentFormats="0" applyWidthHeightFormats="0">
  <queryTableRefresh nextId="6">
    <queryTableFields count="5">
      <queryTableField id="1" name="Rank" tableColumnId="6"/>
      <queryTableField id="2" name="Country" tableColumnId="2"/>
      <queryTableField id="3" name="Population" tableColumnId="3"/>
      <queryTableField id="4" name="Date" tableColumnId="4"/>
      <queryTableField id="5" name="% of world _x000a_population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B5055956-C85C-479D-B386-1B07CD1EEB52}" autoFormatId="16" applyNumberFormats="0" applyBorderFormats="0" applyFontFormats="0" applyPatternFormats="0" applyAlignmentFormats="0" applyWidthHeightFormats="0">
  <queryTableRefresh nextId="6">
    <queryTableFields count="5">
      <queryTableField id="1" name="Rank" tableColumnId="6"/>
      <queryTableField id="2" name="Country (or dependent territory)" tableColumnId="2"/>
      <queryTableField id="3" name="Population" tableColumnId="3"/>
      <queryTableField id="4" name="Date" tableColumnId="4"/>
      <queryTableField id="5" name="% of world _x000a_population" tableColumnId="5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F23C05CD-2760-4D43-8734-ED506963565C}" autoFormatId="0" applyNumberFormats="0" applyBorderFormats="0" applyFontFormats="1" applyPatternFormats="1" applyAlignmentFormats="0" applyWidthHeightFormats="0">
  <queryTableRefresh preserveSortFilterLayout="0" nextId="4">
    <queryTableFields count="3">
      <queryTableField id="1" name="Cross Rates*" tableColumnId="4"/>
      <queryTableField id="2" name="Bid" tableColumnId="5"/>
      <queryTableField id="3" name="Ask" tableColumnId="6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3B054CDF-FAFC-44F4-8FD6-63976F811D97}" autoFormatId="16" applyNumberFormats="0" applyBorderFormats="0" applyFontFormats="0" applyPatternFormats="0" applyAlignmentFormats="0" applyWidthHeightFormats="0">
  <queryTableRefresh nextId="5">
    <queryTableFields count="4">
      <queryTableField id="1" name="From" tableColumnId="5"/>
      <queryTableField id="2" name="TO" tableColumnId="2"/>
      <queryTableField id="3" name="Bid" tableColumnId="3"/>
      <queryTableField id="4" name="Ask" tableColumnId="4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7" xr16:uid="{3BEC62FD-5D22-4746-9666-9011CFD3293B}" autoFormatId="0" applyNumberFormats="0" applyBorderFormats="0" applyFontFormats="1" applyPatternFormats="1" applyAlignmentFormats="0" applyWidthHeightFormats="0">
  <queryTableRefresh preserveSortFilterLayout="0" nextId="6">
    <queryTableFields count="4">
      <queryTableField id="1" name="A" tableColumnId="6"/>
      <queryTableField id="2" name="Price" tableColumnId="7"/>
      <queryTableField id="3" name="%" tableColumnId="8"/>
      <queryTableField id="4" name="Change" tableColumnId="9"/>
    </queryTableFields>
    <queryTableDeletedFields count="1">
      <deletedField name="Column1"/>
    </queryTableDeleted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8" xr16:uid="{FE77AAF5-EF2E-4E22-9B70-300C953BD0D4}" autoFormatId="16" applyNumberFormats="0" applyBorderFormats="0" applyFontFormats="0" applyPatternFormats="0" applyAlignmentFormats="0" applyWidthHeightFormats="0">
  <queryTableRefresh nextId="6">
    <queryTableFields count="5">
      <queryTableField id="1" name="Investment.1" tableColumnId="6"/>
      <queryTableField id="2" name="Code" tableColumnId="2"/>
      <queryTableField id="3" name="Price" tableColumnId="3"/>
      <queryTableField id="4" name="%" tableColumnId="4"/>
      <queryTableField id="5" name="Change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5A7D8DA-DEAA-4FD0-9CD1-607B012B15EA}" name="Countries_and_dependencies_by_population_edit" displayName="Countries_and_dependencies_by_population_edit" ref="A1:F248" tableType="queryTable" totalsRowShown="0" headerRowDxfId="20" dataDxfId="19">
  <tableColumns count="6">
    <tableColumn id="7" xr3:uid="{035A3A06-6DF6-4825-A126-4880C015CD14}" uniqueName="7" name="Rank" queryTableFieldId="1" dataDxfId="18"/>
    <tableColumn id="8" xr3:uid="{A6F74366-EC45-4C8F-AD9D-DC750F73D965}" uniqueName="8" name="Country (or dependent territory)" queryTableFieldId="2" dataDxfId="17"/>
    <tableColumn id="9" xr3:uid="{57CCE132-C420-4B19-B382-3CE075904A21}" uniqueName="9" name="Population" queryTableFieldId="3" dataDxfId="16"/>
    <tableColumn id="10" xr3:uid="{A424D500-24A4-4A64-B6C9-E17879835A9A}" uniqueName="10" name="Date" queryTableFieldId="4" dataDxfId="15"/>
    <tableColumn id="11" xr3:uid="{25C4030C-A294-41FA-8A30-A693FF400F38}" uniqueName="11" name="% of world _x000a_population" queryTableFieldId="5" dataDxfId="14"/>
    <tableColumn id="12" xr3:uid="{8EBA530B-957B-4D3C-99CF-3E2B664BFC93}" uniqueName="12" name="Source" queryTableFieldId="6" dataDxfId="13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7E78D14-B2F8-43B8-8F6C-EE3796774C01}" name="Countries_and_dependencies_by_population_edit_2" displayName="Countries_and_dependencies_by_population_edit_2" ref="A1:E248" tableType="queryTable" totalsRowShown="0">
  <autoFilter ref="A1:E248" xr:uid="{67E78D14-B2F8-43B8-8F6C-EE3796774C01}"/>
  <tableColumns count="5">
    <tableColumn id="6" xr3:uid="{B419E957-299A-47BE-A58C-36AA13135863}" uniqueName="6" name="Rank" queryTableFieldId="1"/>
    <tableColumn id="2" xr3:uid="{FD639E58-2019-4278-B22D-62A939378DBB}" uniqueName="2" name="Country" queryTableFieldId="2" dataDxfId="12"/>
    <tableColumn id="3" xr3:uid="{C5CB43BA-2BC0-474A-8530-AAC226EF7BFB}" uniqueName="3" name="Population" queryTableFieldId="3"/>
    <tableColumn id="4" xr3:uid="{EF6EE014-A201-4094-8204-5BF6626DA8D8}" uniqueName="4" name="Date" queryTableFieldId="4" dataDxfId="11"/>
    <tableColumn id="5" xr3:uid="{3E9982B8-60D9-48F9-A640-D634C6501BF0}" uniqueName="5" name="% of world _x000a_population" queryTableFieldId="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5348CF8-EB24-44A1-88D6-1435C9E7E2EB}" name="Countries_and_dependencies_by_population_edit__2" displayName="Countries_and_dependencies_by_population_edit__2" ref="A1:E248" tableType="queryTable" totalsRowShown="0">
  <autoFilter ref="A1:E248" xr:uid="{45348CF8-EB24-44A1-88D6-1435C9E7E2EB}"/>
  <tableColumns count="5">
    <tableColumn id="6" xr3:uid="{DDECDC56-7AF3-416D-9555-846621B9983A}" uniqueName="6" name="Rank" queryTableFieldId="1"/>
    <tableColumn id="2" xr3:uid="{3709189B-8B94-45DA-AE69-A5C0AE64004A}" uniqueName="2" name="Country (or dependent territory)" queryTableFieldId="2" dataDxfId="10"/>
    <tableColumn id="3" xr3:uid="{2115A51F-AEC5-4F62-9467-961D3A1DAA29}" uniqueName="3" name="Population" queryTableFieldId="3"/>
    <tableColumn id="4" xr3:uid="{F76FCA54-762C-4812-884D-07FBA49BCAC1}" uniqueName="4" name="Date" queryTableFieldId="4" dataDxfId="9"/>
    <tableColumn id="5" xr3:uid="{E523F586-D0DD-4475-B847-3A0F3972FD2F}" uniqueName="5" name="% of world _x000a_population" queryTableFieldId="5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82AC5FB-D9C4-4E7A-9F3E-A0F7804235B9}" name="Spot_Rates_Near_real_time_rates___Not_to_be_used_for_trading_purposes" displayName="Spot_Rates_Near_real_time_rates___Not_to_be_used_for_trading_purposes" ref="A1:C14" tableType="queryTable" totalsRowShown="0">
  <tableColumns count="3">
    <tableColumn id="4" xr3:uid="{8042BA29-52BB-43DA-B532-09F2C80990A5}" uniqueName="4" name="Cross Rates" queryTableFieldId="1"/>
    <tableColumn id="5" xr3:uid="{9280B978-5B74-4DB8-A207-829BBAC52149}" uniqueName="5" name="Bid" queryTableFieldId="2"/>
    <tableColumn id="6" xr3:uid="{1A94AB98-58EE-4312-AD22-6057DBD54F66}" uniqueName="6" name="Ask" queryTableFieldId="3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4665DBD-3CF2-43BE-B0FD-2C0BCDC0F8D4}" name="Spot_Rates_Near_real_time_rates___Not_to_be_used_for_trading_purposes_2" displayName="Spot_Rates_Near_real_time_rates___Not_to_be_used_for_trading_purposes_2" ref="A1:D14" tableType="queryTable" totalsRowShown="0">
  <autoFilter ref="A1:D14" xr:uid="{E4665DBD-3CF2-43BE-B0FD-2C0BCDC0F8D4}"/>
  <tableColumns count="4">
    <tableColumn id="5" xr3:uid="{0A2895A3-56E4-4D97-88BC-99C3F8B2D284}" uniqueName="5" name="From" queryTableFieldId="1" dataDxfId="8"/>
    <tableColumn id="2" xr3:uid="{3505EF7D-6961-437B-BB9E-54AB6EE034C9}" uniqueName="2" name="TO" queryTableFieldId="2" dataDxfId="7"/>
    <tableColumn id="3" xr3:uid="{F47B3E9C-A775-403B-9193-6C0E74AB66CD}" uniqueName="3" name="Bid" queryTableFieldId="3" dataDxfId="6"/>
    <tableColumn id="4" xr3:uid="{51CAD768-B2CD-460F-A0B0-1D88CEA31330}" uniqueName="4" name="Ask" queryTableFieldId="4" dataDxfId="5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7D54304-F8F8-461E-946A-663168913494}" name="Table_0" displayName="Table_0" ref="A1:D222" tableType="queryTable" totalsRowShown="0" headerRowDxfId="4">
  <tableColumns count="4">
    <tableColumn id="6" xr3:uid="{39BE0135-6D3F-4929-90FD-24B150B7A80A}" uniqueName="6" name="Investment" queryTableFieldId="1"/>
    <tableColumn id="7" xr3:uid="{A08B4523-61A6-49C5-838C-5004BC57B1F1}" uniqueName="7" name="Price" queryTableFieldId="2"/>
    <tableColumn id="8" xr3:uid="{D3E7963D-BCB3-4F23-9BEE-E1DC4630CA28}" uniqueName="8" name="%" queryTableFieldId="3"/>
    <tableColumn id="9" xr3:uid="{4ACAFC6E-5F7A-48BA-8803-0DA012DD561A}" uniqueName="9" name="Change" queryTableFieldId="4"/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F05FABD-3C6B-4F7D-AD25-8E91F6B67C2B}" name="Table_1" displayName="Table_1" ref="A1:E222" tableType="queryTable" totalsRowShown="0">
  <autoFilter ref="A1:E222" xr:uid="{DF05FABD-3C6B-4F7D-AD25-8E91F6B67C2B}"/>
  <tableColumns count="5">
    <tableColumn id="6" xr3:uid="{C6CDA615-3CDB-4975-9D33-7E93F6F0EBD5}" uniqueName="6" name="Investment.1" queryTableFieldId="1" dataDxfId="3"/>
    <tableColumn id="2" xr3:uid="{9E387BF0-5941-46D4-8588-981D3D2DAAE4}" uniqueName="2" name="Code" queryTableFieldId="2" dataDxfId="2"/>
    <tableColumn id="3" xr3:uid="{529D1A07-F32F-4F2B-BCCF-0650C4E3EA49}" uniqueName="3" name="Price" queryTableFieldId="3" dataDxfId="1"/>
    <tableColumn id="4" xr3:uid="{1D2A63FC-4FBC-4556-9868-ADFD0D539E9D}" uniqueName="4" name="%" queryTableFieldId="4"/>
    <tableColumn id="5" xr3:uid="{1CCB5A22-92A2-46E5-B1E7-D50DA9935903}" uniqueName="5" name="Change" queryTableFieldId="5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E1FCF03-0F81-4D0D-84EE-07A57F1A7E31}" name="Table1" displayName="Table1" ref="A1:E21" totalsRowShown="0">
  <autoFilter ref="A1:E21" xr:uid="{3E1FCF03-0F81-4D0D-84EE-07A57F1A7E31}"/>
  <tableColumns count="5">
    <tableColumn id="1" xr3:uid="{EA4A4435-CF8D-4DA8-B49B-D871FEDBCED0}" name="First Name"/>
    <tableColumn id="2" xr3:uid="{6BBF78F8-2F66-4914-AD90-26CF4C871C7F}" name="Last name"/>
    <tableColumn id="3" xr3:uid="{A396DB4D-8FAC-45F5-8A85-0581163AAB5B}" name="Salary"/>
    <tableColumn id="4" xr3:uid="{B72F28C4-4068-4037-BE5F-9D9BEFB60280}" name="Age"/>
    <tableColumn id="5" xr3:uid="{58DD986F-BB8C-4103-9D33-F6902783A2F7}" name="Discount" dataDxfId="0">
      <calculatedColumnFormula>Table1[[#This Row],[Salary]]*10%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8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sheetPr codeName="Sheet1"/>
  <dimension ref="A3:D22"/>
  <sheetViews>
    <sheetView zoomScale="85" zoomScaleNormal="85" workbookViewId="0">
      <selection activeCell="D23" sqref="D23"/>
    </sheetView>
  </sheetViews>
  <sheetFormatPr defaultRowHeight="15" x14ac:dyDescent="0.25"/>
  <cols>
    <col min="1" max="1" width="2" bestFit="1" customWidth="1"/>
    <col min="2" max="2" width="33.5703125" customWidth="1"/>
    <col min="4" max="4" width="7.42578125" bestFit="1" customWidth="1"/>
  </cols>
  <sheetData>
    <row r="3" spans="1:4" x14ac:dyDescent="0.25">
      <c r="B3" s="3" t="s">
        <v>0</v>
      </c>
      <c r="C3" s="3" t="s">
        <v>1</v>
      </c>
      <c r="D3" s="3" t="s">
        <v>2</v>
      </c>
    </row>
    <row r="4" spans="1:4" x14ac:dyDescent="0.25">
      <c r="B4" s="4" t="s">
        <v>3</v>
      </c>
      <c r="C4" s="4" t="s">
        <v>4</v>
      </c>
      <c r="D4" s="4">
        <v>43</v>
      </c>
    </row>
    <row r="5" spans="1:4" x14ac:dyDescent="0.25">
      <c r="B5" s="4" t="s">
        <v>3</v>
      </c>
      <c r="C5" s="4" t="s">
        <v>5</v>
      </c>
      <c r="D5" s="4">
        <v>59</v>
      </c>
    </row>
    <row r="6" spans="1:4" x14ac:dyDescent="0.25">
      <c r="B6" s="4" t="s">
        <v>3</v>
      </c>
      <c r="C6" s="4" t="s">
        <v>6</v>
      </c>
      <c r="D6" s="4">
        <v>72</v>
      </c>
    </row>
    <row r="7" spans="1:4" x14ac:dyDescent="0.25">
      <c r="B7" s="5" t="s">
        <v>7</v>
      </c>
      <c r="C7" s="5" t="s">
        <v>8</v>
      </c>
      <c r="D7" s="5">
        <v>119</v>
      </c>
    </row>
    <row r="8" spans="1:4" x14ac:dyDescent="0.25">
      <c r="B8" s="5" t="s">
        <v>7</v>
      </c>
      <c r="C8" s="5" t="s">
        <v>9</v>
      </c>
      <c r="D8" s="5">
        <v>175</v>
      </c>
    </row>
    <row r="9" spans="1:4" x14ac:dyDescent="0.25">
      <c r="B9" s="5" t="s">
        <v>7</v>
      </c>
      <c r="C9" s="5" t="s">
        <v>10</v>
      </c>
      <c r="D9" s="5">
        <v>192</v>
      </c>
    </row>
    <row r="10" spans="1:4" x14ac:dyDescent="0.25">
      <c r="B10" s="6" t="s">
        <v>11</v>
      </c>
      <c r="C10" s="6" t="s">
        <v>12</v>
      </c>
      <c r="D10" s="6">
        <v>240</v>
      </c>
    </row>
    <row r="11" spans="1:4" x14ac:dyDescent="0.25">
      <c r="B11" s="6" t="s">
        <v>11</v>
      </c>
      <c r="C11" s="6" t="s">
        <v>13</v>
      </c>
      <c r="D11" s="6">
        <v>405</v>
      </c>
    </row>
    <row r="12" spans="1:4" x14ac:dyDescent="0.25">
      <c r="B12" s="6" t="s">
        <v>11</v>
      </c>
      <c r="C12" s="6" t="s">
        <v>14</v>
      </c>
      <c r="D12" s="6">
        <v>522</v>
      </c>
    </row>
    <row r="14" spans="1:4" x14ac:dyDescent="0.25">
      <c r="B14" s="2" t="s">
        <v>15</v>
      </c>
    </row>
    <row r="15" spans="1:4" ht="15.75" thickBot="1" x14ac:dyDescent="0.3"/>
    <row r="16" spans="1:4" ht="15.75" thickBot="1" x14ac:dyDescent="0.3">
      <c r="A16" s="1">
        <v>1</v>
      </c>
      <c r="B16" s="1" t="s">
        <v>16</v>
      </c>
      <c r="D16" s="7">
        <f>AVERAGE(D4:D6)</f>
        <v>58</v>
      </c>
    </row>
    <row r="17" spans="1:4" ht="15.75" thickBot="1" x14ac:dyDescent="0.3"/>
    <row r="18" spans="1:4" ht="15.75" thickBot="1" x14ac:dyDescent="0.3">
      <c r="A18" s="1">
        <v>2</v>
      </c>
      <c r="B18" s="1" t="s">
        <v>17</v>
      </c>
      <c r="D18" s="7">
        <f>AVERAGE(D7:D9)</f>
        <v>162</v>
      </c>
    </row>
    <row r="19" spans="1:4" ht="15.75" thickBot="1" x14ac:dyDescent="0.3"/>
    <row r="20" spans="1:4" ht="15.75" thickBot="1" x14ac:dyDescent="0.3">
      <c r="A20" s="1">
        <v>3</v>
      </c>
      <c r="B20" s="1" t="s">
        <v>18</v>
      </c>
      <c r="D20" s="7">
        <f>AVERAGE(D10:D12)</f>
        <v>389</v>
      </c>
    </row>
    <row r="21" spans="1:4" ht="15.75" thickBot="1" x14ac:dyDescent="0.3"/>
    <row r="22" spans="1:4" ht="15.75" thickBot="1" x14ac:dyDescent="0.3">
      <c r="A22" s="1">
        <v>4</v>
      </c>
      <c r="B22" s="1" t="s">
        <v>19</v>
      </c>
      <c r="D22" s="8">
        <f>AVERAGE(D4:D12)</f>
        <v>203</v>
      </c>
    </row>
  </sheetData>
  <sheetProtection sheet="1" objects="1" scenarios="1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E5109-CF87-4F4F-8EF4-AF4C07E9DBA9}">
  <sheetPr codeName="Sheet10"/>
  <dimension ref="A1:F17"/>
  <sheetViews>
    <sheetView topLeftCell="B1" workbookViewId="0">
      <selection activeCell="I10" sqref="I10"/>
    </sheetView>
  </sheetViews>
  <sheetFormatPr defaultRowHeight="15" x14ac:dyDescent="0.25"/>
  <cols>
    <col min="4" max="4" width="15.28515625" customWidth="1"/>
  </cols>
  <sheetData>
    <row r="1" spans="1:6" x14ac:dyDescent="0.25">
      <c r="A1" s="25" t="s">
        <v>152</v>
      </c>
      <c r="B1" s="25"/>
      <c r="C1" s="25"/>
      <c r="D1" s="25"/>
      <c r="E1" s="25"/>
      <c r="F1" s="25"/>
    </row>
    <row r="2" spans="1:6" x14ac:dyDescent="0.25">
      <c r="A2" s="25"/>
      <c r="B2" s="25"/>
      <c r="C2" s="25"/>
      <c r="D2" s="25"/>
      <c r="E2" s="25"/>
      <c r="F2" s="25"/>
    </row>
    <row r="3" spans="1:6" x14ac:dyDescent="0.25">
      <c r="A3" s="25"/>
      <c r="B3" s="25" t="s">
        <v>59</v>
      </c>
      <c r="C3" s="25"/>
      <c r="D3" s="25"/>
      <c r="E3" s="25"/>
      <c r="F3" s="25"/>
    </row>
    <row r="4" spans="1:6" x14ac:dyDescent="0.25">
      <c r="A4" s="51" t="s">
        <v>153</v>
      </c>
      <c r="B4" s="52">
        <v>1</v>
      </c>
      <c r="C4" s="25"/>
      <c r="D4" s="25"/>
      <c r="E4" s="25"/>
      <c r="F4" s="25"/>
    </row>
    <row r="5" spans="1:6" x14ac:dyDescent="0.25">
      <c r="A5" s="51" t="s">
        <v>154</v>
      </c>
      <c r="B5" s="52">
        <v>0.5</v>
      </c>
      <c r="C5" s="25"/>
      <c r="D5" s="25"/>
      <c r="E5" s="25"/>
      <c r="F5" s="25"/>
    </row>
    <row r="6" spans="1:6" x14ac:dyDescent="0.25">
      <c r="A6" s="25"/>
      <c r="B6" s="25"/>
      <c r="C6" s="25"/>
      <c r="D6" s="25"/>
      <c r="E6" s="25"/>
      <c r="F6" s="25"/>
    </row>
    <row r="7" spans="1:6" x14ac:dyDescent="0.25">
      <c r="A7" s="25" t="s">
        <v>155</v>
      </c>
      <c r="B7" s="25"/>
      <c r="C7" s="25"/>
      <c r="D7" s="25"/>
      <c r="E7" s="25"/>
      <c r="F7" s="25"/>
    </row>
    <row r="8" spans="1:6" x14ac:dyDescent="0.25">
      <c r="A8" s="25" t="s">
        <v>156</v>
      </c>
      <c r="B8" s="25"/>
      <c r="C8" s="25"/>
      <c r="D8" s="25"/>
      <c r="E8" s="25"/>
      <c r="F8" s="25"/>
    </row>
    <row r="9" spans="1:6" x14ac:dyDescent="0.25">
      <c r="A9" s="25"/>
      <c r="B9" s="25"/>
      <c r="C9" s="25"/>
      <c r="D9" s="25"/>
      <c r="E9" s="25"/>
      <c r="F9" s="25"/>
    </row>
    <row r="10" spans="1:6" x14ac:dyDescent="0.25">
      <c r="A10" s="53" t="s">
        <v>1</v>
      </c>
      <c r="B10" s="53" t="s">
        <v>157</v>
      </c>
      <c r="C10" s="53" t="s">
        <v>158</v>
      </c>
      <c r="D10" s="53" t="s">
        <v>159</v>
      </c>
      <c r="E10" s="25"/>
      <c r="F10" s="25"/>
    </row>
    <row r="11" spans="1:6" x14ac:dyDescent="0.25">
      <c r="A11" s="51" t="s">
        <v>160</v>
      </c>
      <c r="B11" s="51" t="s">
        <v>153</v>
      </c>
      <c r="C11" s="54">
        <v>46866</v>
      </c>
      <c r="D11" s="55" t="str">
        <f>IF(B11="A+","100% scolarship","50% scolarship")</f>
        <v>100% scolarship</v>
      </c>
      <c r="E11" s="25"/>
      <c r="F11" s="25"/>
    </row>
    <row r="12" spans="1:6" x14ac:dyDescent="0.25">
      <c r="A12" s="51" t="s">
        <v>161</v>
      </c>
      <c r="B12" s="51" t="s">
        <v>154</v>
      </c>
      <c r="C12" s="54">
        <v>33495</v>
      </c>
      <c r="D12" s="55" t="str">
        <f t="shared" ref="D12:D17" si="0">IF(B12="A+","100% scolarship","50% scolarship")</f>
        <v>50% scolarship</v>
      </c>
      <c r="E12" s="25"/>
      <c r="F12" s="25"/>
    </row>
    <row r="13" spans="1:6" x14ac:dyDescent="0.25">
      <c r="A13" s="51" t="s">
        <v>162</v>
      </c>
      <c r="B13" s="51" t="s">
        <v>154</v>
      </c>
      <c r="C13" s="54">
        <v>35087</v>
      </c>
      <c r="D13" s="55" t="str">
        <f t="shared" si="0"/>
        <v>50% scolarship</v>
      </c>
      <c r="E13" s="25"/>
      <c r="F13" s="25"/>
    </row>
    <row r="14" spans="1:6" x14ac:dyDescent="0.25">
      <c r="A14" s="51" t="s">
        <v>163</v>
      </c>
      <c r="B14" s="51" t="s">
        <v>153</v>
      </c>
      <c r="C14" s="54">
        <v>42603</v>
      </c>
      <c r="D14" s="55" t="str">
        <f t="shared" si="0"/>
        <v>100% scolarship</v>
      </c>
      <c r="E14" s="25"/>
      <c r="F14" s="25"/>
    </row>
    <row r="15" spans="1:6" x14ac:dyDescent="0.25">
      <c r="A15" s="51" t="s">
        <v>148</v>
      </c>
      <c r="B15" s="51" t="s">
        <v>154</v>
      </c>
      <c r="C15" s="54">
        <v>36971</v>
      </c>
      <c r="D15" s="55" t="str">
        <f t="shared" si="0"/>
        <v>50% scolarship</v>
      </c>
      <c r="E15" s="25"/>
      <c r="F15" s="25"/>
    </row>
    <row r="16" spans="1:6" x14ac:dyDescent="0.25">
      <c r="A16" s="51" t="s">
        <v>164</v>
      </c>
      <c r="B16" s="51" t="s">
        <v>153</v>
      </c>
      <c r="C16" s="54">
        <v>41286</v>
      </c>
      <c r="D16" s="55" t="str">
        <f t="shared" si="0"/>
        <v>100% scolarship</v>
      </c>
      <c r="E16" s="25"/>
      <c r="F16" s="25"/>
    </row>
    <row r="17" spans="1:6" x14ac:dyDescent="0.25">
      <c r="A17" s="51" t="s">
        <v>165</v>
      </c>
      <c r="B17" s="51" t="s">
        <v>154</v>
      </c>
      <c r="C17" s="54">
        <v>37732</v>
      </c>
      <c r="D17" s="55" t="str">
        <f t="shared" si="0"/>
        <v>50% scolarship</v>
      </c>
      <c r="E17" s="25"/>
      <c r="F17" s="25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814F8-4C85-4D77-9ABA-A763D16A2D90}">
  <sheetPr codeName="Sheet11"/>
  <dimension ref="A1:E27"/>
  <sheetViews>
    <sheetView topLeftCell="A13" workbookViewId="0">
      <selection activeCell="K28" sqref="K28"/>
    </sheetView>
  </sheetViews>
  <sheetFormatPr defaultRowHeight="15" x14ac:dyDescent="0.25"/>
  <sheetData>
    <row r="1" spans="1:5" x14ac:dyDescent="0.25">
      <c r="A1" s="2" t="s">
        <v>166</v>
      </c>
      <c r="B1" s="1"/>
      <c r="C1" s="1"/>
      <c r="D1" s="1"/>
      <c r="E1" s="1"/>
    </row>
    <row r="2" spans="1:5" x14ac:dyDescent="0.25">
      <c r="A2" s="1" t="s">
        <v>167</v>
      </c>
      <c r="B2" s="1"/>
      <c r="C2" s="1"/>
      <c r="D2" s="1"/>
      <c r="E2" s="1"/>
    </row>
    <row r="3" spans="1:5" x14ac:dyDescent="0.25">
      <c r="A3" s="56" t="s">
        <v>168</v>
      </c>
      <c r="B3" s="1" t="s">
        <v>169</v>
      </c>
      <c r="C3" s="1"/>
      <c r="D3" s="1"/>
      <c r="E3" s="1"/>
    </row>
    <row r="4" spans="1:5" x14ac:dyDescent="0.25">
      <c r="A4" s="1" t="s">
        <v>170</v>
      </c>
      <c r="B4" s="1" t="s">
        <v>171</v>
      </c>
      <c r="C4" s="1"/>
      <c r="D4" s="1"/>
      <c r="E4" s="1"/>
    </row>
    <row r="5" spans="1:5" x14ac:dyDescent="0.25">
      <c r="A5" s="56" t="s">
        <v>172</v>
      </c>
      <c r="B5" s="1" t="s">
        <v>173</v>
      </c>
      <c r="C5" s="1"/>
      <c r="D5" s="1"/>
      <c r="E5" s="1"/>
    </row>
    <row r="6" spans="1:5" x14ac:dyDescent="0.25">
      <c r="A6" s="1" t="s">
        <v>174</v>
      </c>
      <c r="B6" s="1" t="s">
        <v>175</v>
      </c>
      <c r="C6" s="1"/>
      <c r="D6" s="1"/>
      <c r="E6" s="1"/>
    </row>
    <row r="7" spans="1:5" x14ac:dyDescent="0.25">
      <c r="A7" s="1" t="s">
        <v>176</v>
      </c>
      <c r="B7" s="1" t="s">
        <v>177</v>
      </c>
      <c r="C7" s="1"/>
      <c r="D7" s="1"/>
      <c r="E7" s="1"/>
    </row>
    <row r="8" spans="1:5" x14ac:dyDescent="0.25">
      <c r="A8" s="1" t="s">
        <v>178</v>
      </c>
      <c r="B8" s="1" t="s">
        <v>179</v>
      </c>
      <c r="C8" s="1"/>
      <c r="D8" s="1"/>
      <c r="E8" s="1"/>
    </row>
    <row r="9" spans="1:5" x14ac:dyDescent="0.25">
      <c r="A9" s="1"/>
      <c r="B9" s="1"/>
      <c r="C9" s="1"/>
      <c r="D9" s="1"/>
      <c r="E9" s="1"/>
    </row>
    <row r="10" spans="1:5" x14ac:dyDescent="0.25">
      <c r="A10" s="43" t="s">
        <v>180</v>
      </c>
      <c r="B10" s="1"/>
      <c r="C10" s="1"/>
      <c r="D10" s="1"/>
      <c r="E10" s="1"/>
    </row>
    <row r="11" spans="1:5" x14ac:dyDescent="0.25">
      <c r="A11" s="1">
        <v>2</v>
      </c>
      <c r="B11" s="1" t="s">
        <v>181</v>
      </c>
      <c r="C11" s="1">
        <v>3</v>
      </c>
      <c r="D11" s="9">
        <f>SUM(A11,C11)</f>
        <v>5</v>
      </c>
      <c r="E11" s="1"/>
    </row>
    <row r="12" spans="1:5" x14ac:dyDescent="0.25">
      <c r="A12" s="1">
        <v>3</v>
      </c>
      <c r="B12" s="1" t="s">
        <v>182</v>
      </c>
      <c r="C12" s="1">
        <v>1</v>
      </c>
      <c r="D12" s="9">
        <f>A12-C12</f>
        <v>2</v>
      </c>
      <c r="E12" s="1"/>
    </row>
    <row r="13" spans="1:5" x14ac:dyDescent="0.25">
      <c r="A13" s="1">
        <v>5</v>
      </c>
      <c r="B13" s="1" t="s">
        <v>183</v>
      </c>
      <c r="C13" s="1">
        <v>10</v>
      </c>
      <c r="D13" s="9">
        <f>A13*C13</f>
        <v>50</v>
      </c>
      <c r="E13" s="1"/>
    </row>
    <row r="14" spans="1:5" x14ac:dyDescent="0.25">
      <c r="A14" s="1">
        <v>10</v>
      </c>
      <c r="B14" s="1" t="s">
        <v>184</v>
      </c>
      <c r="C14" s="1">
        <v>2</v>
      </c>
      <c r="D14" s="9">
        <f>A14/C14</f>
        <v>5</v>
      </c>
      <c r="E14" s="1"/>
    </row>
    <row r="15" spans="1:5" x14ac:dyDescent="0.25">
      <c r="A15" s="1"/>
      <c r="B15" s="1"/>
      <c r="C15" s="1"/>
      <c r="D15" s="1"/>
      <c r="E15" s="1"/>
    </row>
    <row r="16" spans="1:5" x14ac:dyDescent="0.25">
      <c r="A16" s="1"/>
      <c r="B16" s="1"/>
      <c r="C16" s="1"/>
      <c r="D16" s="1"/>
      <c r="E16" s="1"/>
    </row>
    <row r="17" spans="1:5" x14ac:dyDescent="0.25">
      <c r="A17" s="43" t="s">
        <v>185</v>
      </c>
      <c r="B17" s="1"/>
      <c r="C17" s="1"/>
      <c r="D17" s="1"/>
      <c r="E17" s="1"/>
    </row>
    <row r="18" spans="1:5" x14ac:dyDescent="0.25">
      <c r="A18" s="2">
        <v>10</v>
      </c>
      <c r="B18" s="1" t="s">
        <v>186</v>
      </c>
      <c r="C18" s="1">
        <v>100</v>
      </c>
      <c r="D18" s="57">
        <f>A18/C18</f>
        <v>0.1</v>
      </c>
      <c r="E18" s="1"/>
    </row>
    <row r="19" spans="1:5" x14ac:dyDescent="0.25">
      <c r="A19" s="2">
        <v>3</v>
      </c>
      <c r="B19" s="1" t="s">
        <v>186</v>
      </c>
      <c r="C19" s="1">
        <v>6</v>
      </c>
      <c r="D19" s="57">
        <f>A19/C19</f>
        <v>0.5</v>
      </c>
      <c r="E19" s="1"/>
    </row>
    <row r="20" spans="1:5" x14ac:dyDescent="0.25">
      <c r="A20" s="2">
        <v>1.5</v>
      </c>
      <c r="B20" s="1" t="s">
        <v>186</v>
      </c>
      <c r="C20" s="1">
        <v>1</v>
      </c>
      <c r="D20" s="57">
        <f>A20/C20</f>
        <v>1.5</v>
      </c>
      <c r="E20" s="1"/>
    </row>
    <row r="21" spans="1:5" x14ac:dyDescent="0.25">
      <c r="A21" s="1"/>
      <c r="B21" s="1"/>
      <c r="C21" s="1"/>
      <c r="D21" s="1"/>
      <c r="E21" s="1"/>
    </row>
    <row r="22" spans="1:5" x14ac:dyDescent="0.25">
      <c r="A22" s="43" t="s">
        <v>187</v>
      </c>
      <c r="B22" s="1"/>
      <c r="C22" s="1"/>
      <c r="D22" s="1"/>
      <c r="E22" s="1"/>
    </row>
    <row r="23" spans="1:5" x14ac:dyDescent="0.25">
      <c r="A23" s="2" t="s">
        <v>188</v>
      </c>
      <c r="B23" s="2" t="s">
        <v>189</v>
      </c>
      <c r="C23" s="2" t="s">
        <v>190</v>
      </c>
      <c r="D23" s="2" t="s">
        <v>191</v>
      </c>
      <c r="E23" s="2"/>
    </row>
    <row r="24" spans="1:5" x14ac:dyDescent="0.25">
      <c r="A24" s="1" t="s">
        <v>192</v>
      </c>
      <c r="B24" s="1">
        <v>100</v>
      </c>
      <c r="C24" s="1">
        <v>150</v>
      </c>
      <c r="D24" s="57">
        <f>(C24-B24)/B24</f>
        <v>0.5</v>
      </c>
      <c r="E24" s="58"/>
    </row>
    <row r="25" spans="1:5" x14ac:dyDescent="0.25">
      <c r="A25" s="1" t="s">
        <v>193</v>
      </c>
      <c r="B25" s="1">
        <v>100</v>
      </c>
      <c r="C25" s="1">
        <v>50</v>
      </c>
      <c r="D25" s="57">
        <f>(C25-B25)/B25</f>
        <v>-0.5</v>
      </c>
      <c r="E25" s="58"/>
    </row>
    <row r="26" spans="1:5" x14ac:dyDescent="0.25">
      <c r="A26" s="1"/>
      <c r="B26" s="1"/>
      <c r="C26" s="1"/>
      <c r="D26" s="1"/>
      <c r="E26" s="1"/>
    </row>
    <row r="27" spans="1:5" ht="23.25" x14ac:dyDescent="0.35">
      <c r="A27" s="59" t="s">
        <v>194</v>
      </c>
      <c r="B27" s="1"/>
      <c r="C27" s="1"/>
      <c r="D27" s="1"/>
      <c r="E27" s="1"/>
    </row>
  </sheetData>
  <hyperlinks>
    <hyperlink ref="A27" location="'Math 1 - Answer'!A1" display="Click here to view the Answers!" xr:uid="{712335AB-C4DD-4831-ACFF-A8F176C3F358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A5ECE-FBEC-494D-9EC6-19E494D74531}">
  <sheetPr codeName="Sheet12"/>
  <dimension ref="A1:C14"/>
  <sheetViews>
    <sheetView workbookViewId="0">
      <selection activeCell="I16" sqref="I16"/>
    </sheetView>
  </sheetViews>
  <sheetFormatPr defaultRowHeight="15" x14ac:dyDescent="0.25"/>
  <cols>
    <col min="3" max="3" width="13.42578125" customWidth="1"/>
  </cols>
  <sheetData>
    <row r="1" spans="1:3" x14ac:dyDescent="0.25">
      <c r="A1" s="60"/>
      <c r="B1" s="1" t="s">
        <v>195</v>
      </c>
    </row>
    <row r="2" spans="1:3" x14ac:dyDescent="0.25">
      <c r="A2" s="61"/>
      <c r="B2" s="62" t="s">
        <v>196</v>
      </c>
      <c r="C2" s="63"/>
    </row>
    <row r="3" spans="1:3" x14ac:dyDescent="0.25">
      <c r="A3" s="64">
        <v>1</v>
      </c>
      <c r="B3" s="1" t="s">
        <v>197</v>
      </c>
    </row>
    <row r="4" spans="1:3" x14ac:dyDescent="0.25">
      <c r="A4" s="65"/>
      <c r="B4" s="40" t="s">
        <v>1</v>
      </c>
      <c r="C4" s="40" t="s">
        <v>2</v>
      </c>
    </row>
    <row r="5" spans="1:3" x14ac:dyDescent="0.25">
      <c r="A5" s="64"/>
      <c r="B5" s="3" t="s">
        <v>198</v>
      </c>
      <c r="C5" s="3">
        <v>200</v>
      </c>
    </row>
    <row r="6" spans="1:3" x14ac:dyDescent="0.25">
      <c r="A6" s="64"/>
      <c r="B6" s="3" t="s">
        <v>199</v>
      </c>
      <c r="C6" s="3">
        <v>120</v>
      </c>
    </row>
    <row r="7" spans="1:3" x14ac:dyDescent="0.25">
      <c r="A7" s="64"/>
      <c r="B7" s="3" t="s">
        <v>200</v>
      </c>
      <c r="C7" s="3">
        <v>156</v>
      </c>
    </row>
    <row r="8" spans="1:3" x14ac:dyDescent="0.25">
      <c r="A8" s="64"/>
      <c r="B8" s="3" t="s">
        <v>201</v>
      </c>
      <c r="C8" s="3">
        <v>190</v>
      </c>
    </row>
    <row r="9" spans="1:3" x14ac:dyDescent="0.25">
      <c r="A9" s="64"/>
      <c r="B9" s="3" t="s">
        <v>202</v>
      </c>
      <c r="C9" s="3">
        <v>320</v>
      </c>
    </row>
    <row r="10" spans="1:3" x14ac:dyDescent="0.25">
      <c r="A10" s="64"/>
      <c r="B10" s="3" t="s">
        <v>203</v>
      </c>
      <c r="C10" s="3">
        <v>89</v>
      </c>
    </row>
    <row r="11" spans="1:3" ht="15.75" thickBot="1" x14ac:dyDescent="0.3">
      <c r="A11" s="60"/>
    </row>
    <row r="12" spans="1:3" ht="15.75" thickBot="1" x14ac:dyDescent="0.3">
      <c r="A12" s="64">
        <v>1.1000000000000001</v>
      </c>
      <c r="B12" s="1" t="s">
        <v>204</v>
      </c>
      <c r="C12" s="7">
        <f>MAX(C5:C10)</f>
        <v>320</v>
      </c>
    </row>
    <row r="13" spans="1:3" ht="15.75" thickBot="1" x14ac:dyDescent="0.3">
      <c r="A13" s="64">
        <v>1.2</v>
      </c>
      <c r="B13" s="1" t="s">
        <v>205</v>
      </c>
      <c r="C13" s="7">
        <f>MIN(C5:C10)</f>
        <v>89</v>
      </c>
    </row>
    <row r="14" spans="1:3" ht="15.75" thickBot="1" x14ac:dyDescent="0.3">
      <c r="A14" s="64">
        <v>1.3</v>
      </c>
      <c r="B14" s="1" t="s">
        <v>206</v>
      </c>
      <c r="C14" s="7">
        <f>AVERAGE(C12,C13)</f>
        <v>204.5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52F0E1-23BD-49A8-8AA0-29521AD52AED}">
  <sheetPr codeName="Sheet13"/>
  <dimension ref="A1:I11"/>
  <sheetViews>
    <sheetView workbookViewId="0">
      <selection activeCell="H13" sqref="H13"/>
    </sheetView>
  </sheetViews>
  <sheetFormatPr defaultRowHeight="15" x14ac:dyDescent="0.25"/>
  <sheetData>
    <row r="1" spans="1:9" x14ac:dyDescent="0.25">
      <c r="A1" s="1"/>
      <c r="B1" s="1" t="s">
        <v>207</v>
      </c>
    </row>
    <row r="3" spans="1:9" x14ac:dyDescent="0.25">
      <c r="A3" s="1"/>
      <c r="B3" s="1" t="s">
        <v>208</v>
      </c>
    </row>
    <row r="4" spans="1:9" x14ac:dyDescent="0.25">
      <c r="A4" s="1"/>
      <c r="B4" s="1" t="s">
        <v>209</v>
      </c>
    </row>
    <row r="5" spans="1:9" x14ac:dyDescent="0.25">
      <c r="A5" s="1"/>
      <c r="B5" s="1" t="s">
        <v>210</v>
      </c>
    </row>
    <row r="6" spans="1:9" x14ac:dyDescent="0.25">
      <c r="A6" s="1"/>
      <c r="B6" s="1"/>
    </row>
    <row r="7" spans="1:9" x14ac:dyDescent="0.25">
      <c r="C7" s="1" t="s">
        <v>211</v>
      </c>
      <c r="D7" s="1" t="s">
        <v>212</v>
      </c>
      <c r="E7" s="1" t="s">
        <v>213</v>
      </c>
      <c r="F7" s="1" t="s">
        <v>214</v>
      </c>
    </row>
    <row r="8" spans="1:9" x14ac:dyDescent="0.25">
      <c r="A8" s="1"/>
      <c r="B8" s="1" t="s">
        <v>215</v>
      </c>
      <c r="C8" s="1">
        <v>95</v>
      </c>
      <c r="D8" s="1">
        <v>56</v>
      </c>
      <c r="E8" s="1">
        <v>14</v>
      </c>
      <c r="F8" s="1">
        <v>66</v>
      </c>
      <c r="G8" s="9" t="str">
        <f>IF(MIN(C8:E8)&lt;=50,"fail","pass")</f>
        <v>fail</v>
      </c>
      <c r="I8" s="1"/>
    </row>
    <row r="9" spans="1:9" x14ac:dyDescent="0.25">
      <c r="A9" s="1"/>
      <c r="B9" s="1" t="s">
        <v>216</v>
      </c>
      <c r="C9" s="1">
        <v>54</v>
      </c>
      <c r="D9" s="1">
        <v>89</v>
      </c>
      <c r="E9" s="1">
        <v>53</v>
      </c>
      <c r="F9" s="1">
        <v>66</v>
      </c>
      <c r="G9" s="9" t="str">
        <f t="shared" ref="G9:G11" si="0">IF(MIN(C9:E9)&lt;=50,"fail","pass")</f>
        <v>pass</v>
      </c>
      <c r="I9" s="1"/>
    </row>
    <row r="10" spans="1:9" x14ac:dyDescent="0.25">
      <c r="A10" s="1"/>
      <c r="B10" s="1" t="s">
        <v>217</v>
      </c>
      <c r="C10" s="1">
        <v>100</v>
      </c>
      <c r="D10" s="1">
        <v>69</v>
      </c>
      <c r="E10" s="1">
        <v>78</v>
      </c>
      <c r="F10" s="1">
        <v>53</v>
      </c>
      <c r="G10" s="9" t="str">
        <f t="shared" si="0"/>
        <v>pass</v>
      </c>
      <c r="I10" s="1"/>
    </row>
    <row r="11" spans="1:9" x14ac:dyDescent="0.25">
      <c r="A11" s="1"/>
      <c r="B11" s="1" t="s">
        <v>124</v>
      </c>
      <c r="C11" s="1">
        <v>49</v>
      </c>
      <c r="D11" s="1">
        <v>70</v>
      </c>
      <c r="E11" s="1">
        <v>87</v>
      </c>
      <c r="F11" s="1">
        <v>100</v>
      </c>
      <c r="G11" s="9" t="str">
        <f t="shared" si="0"/>
        <v>fail</v>
      </c>
      <c r="I11" s="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767D58-C094-4654-B221-B06350C24E96}">
  <sheetPr codeName="Sheet14"/>
  <dimension ref="A1:E12"/>
  <sheetViews>
    <sheetView workbookViewId="0">
      <selection activeCell="Q1" sqref="Q1:Q1048576"/>
    </sheetView>
  </sheetViews>
  <sheetFormatPr defaultRowHeight="15" x14ac:dyDescent="0.25"/>
  <sheetData>
    <row r="1" spans="1:5" x14ac:dyDescent="0.25">
      <c r="A1" s="1"/>
      <c r="B1" s="1" t="s">
        <v>218</v>
      </c>
    </row>
    <row r="2" spans="1:5" x14ac:dyDescent="0.25">
      <c r="A2" s="1"/>
      <c r="B2" s="39" t="s">
        <v>219</v>
      </c>
    </row>
    <row r="4" spans="1:5" x14ac:dyDescent="0.25">
      <c r="C4" s="1" t="s">
        <v>211</v>
      </c>
    </row>
    <row r="5" spans="1:5" x14ac:dyDescent="0.25">
      <c r="A5" s="1"/>
      <c r="B5" s="1" t="s">
        <v>220</v>
      </c>
      <c r="C5" s="1">
        <v>95</v>
      </c>
    </row>
    <row r="6" spans="1:5" x14ac:dyDescent="0.25">
      <c r="A6" s="1"/>
      <c r="B6" s="1" t="s">
        <v>216</v>
      </c>
      <c r="C6" s="1">
        <v>54</v>
      </c>
    </row>
    <row r="7" spans="1:5" x14ac:dyDescent="0.25">
      <c r="A7" s="1"/>
      <c r="B7" s="1" t="s">
        <v>217</v>
      </c>
      <c r="C7" s="1">
        <v>100</v>
      </c>
    </row>
    <row r="8" spans="1:5" x14ac:dyDescent="0.25">
      <c r="A8" s="1"/>
      <c r="B8" s="1" t="s">
        <v>124</v>
      </c>
      <c r="C8" s="1">
        <v>49</v>
      </c>
    </row>
    <row r="9" spans="1:5" x14ac:dyDescent="0.25">
      <c r="A9" s="1"/>
      <c r="B9" s="1" t="s">
        <v>221</v>
      </c>
      <c r="C9" s="1">
        <v>67</v>
      </c>
    </row>
    <row r="10" spans="1:5" x14ac:dyDescent="0.25">
      <c r="A10" s="1"/>
      <c r="B10" s="1" t="s">
        <v>222</v>
      </c>
      <c r="C10" s="1">
        <v>45</v>
      </c>
    </row>
    <row r="11" spans="1:5" x14ac:dyDescent="0.25">
      <c r="A11" s="1"/>
      <c r="B11" s="1" t="s">
        <v>223</v>
      </c>
      <c r="C11" s="1">
        <v>77</v>
      </c>
    </row>
    <row r="12" spans="1:5" x14ac:dyDescent="0.25">
      <c r="C12" s="9" t="str">
        <f>IF(MAX(C5:C11)&gt;=99,"Easy","not")</f>
        <v>Easy</v>
      </c>
      <c r="E12" s="1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F25D8-2B2C-466A-BCE0-945DEDD84BB3}">
  <sheetPr codeName="Sheet15"/>
  <dimension ref="A1:C12"/>
  <sheetViews>
    <sheetView workbookViewId="0">
      <selection activeCell="F15" sqref="F15"/>
    </sheetView>
  </sheetViews>
  <sheetFormatPr defaultRowHeight="15" x14ac:dyDescent="0.25"/>
  <sheetData>
    <row r="1" spans="1:3" x14ac:dyDescent="0.25">
      <c r="A1" t="s">
        <v>224</v>
      </c>
    </row>
    <row r="2" spans="1:3" x14ac:dyDescent="0.25">
      <c r="A2" t="s">
        <v>225</v>
      </c>
    </row>
    <row r="3" spans="1:3" x14ac:dyDescent="0.25">
      <c r="A3" t="s">
        <v>226</v>
      </c>
    </row>
    <row r="4" spans="1:3" x14ac:dyDescent="0.25">
      <c r="A4" t="s">
        <v>227</v>
      </c>
    </row>
    <row r="6" spans="1:3" x14ac:dyDescent="0.25">
      <c r="A6" t="s">
        <v>228</v>
      </c>
    </row>
    <row r="8" spans="1:3" x14ac:dyDescent="0.25">
      <c r="A8" s="66" t="s">
        <v>229</v>
      </c>
      <c r="B8" s="66" t="s">
        <v>119</v>
      </c>
      <c r="C8" s="66" t="s">
        <v>230</v>
      </c>
    </row>
    <row r="9" spans="1:3" x14ac:dyDescent="0.25">
      <c r="A9" s="67" t="s">
        <v>231</v>
      </c>
      <c r="B9" s="67">
        <v>78</v>
      </c>
      <c r="C9" s="68" t="str">
        <f>IF(B9:B12&gt;=80,"Excellent",IF(B9:B12&gt;=60,"Good","failed"))</f>
        <v>Good</v>
      </c>
    </row>
    <row r="10" spans="1:3" x14ac:dyDescent="0.25">
      <c r="A10" s="67" t="s">
        <v>232</v>
      </c>
      <c r="B10" s="67">
        <v>85</v>
      </c>
      <c r="C10" s="68" t="str">
        <f t="shared" ref="C10:C12" si="0">IF(B10:B13&gt;=80,"Excellent",IF(B10:B13&gt;=60,"Good","failed"))</f>
        <v>Excellent</v>
      </c>
    </row>
    <row r="11" spans="1:3" x14ac:dyDescent="0.25">
      <c r="A11" s="67" t="s">
        <v>233</v>
      </c>
      <c r="B11" s="67">
        <v>44</v>
      </c>
      <c r="C11" s="68" t="str">
        <f t="shared" si="0"/>
        <v>failed</v>
      </c>
    </row>
    <row r="12" spans="1:3" x14ac:dyDescent="0.25">
      <c r="A12" s="67" t="s">
        <v>234</v>
      </c>
      <c r="B12" s="67">
        <v>61</v>
      </c>
      <c r="C12" s="68" t="str">
        <f t="shared" si="0"/>
        <v>Good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15074-EC43-433E-A749-D5A146E44126}">
  <sheetPr codeName="Sheet16"/>
  <dimension ref="A1:D18"/>
  <sheetViews>
    <sheetView workbookViewId="0">
      <selection activeCell="K9" sqref="K9"/>
    </sheetView>
  </sheetViews>
  <sheetFormatPr defaultRowHeight="15" x14ac:dyDescent="0.25"/>
  <sheetData>
    <row r="1" spans="1:2" x14ac:dyDescent="0.25">
      <c r="A1" s="1" t="s">
        <v>235</v>
      </c>
    </row>
    <row r="2" spans="1:2" x14ac:dyDescent="0.25">
      <c r="A2" s="1" t="s">
        <v>236</v>
      </c>
    </row>
    <row r="4" spans="1:2" x14ac:dyDescent="0.25">
      <c r="A4" s="43"/>
    </row>
    <row r="5" spans="1:2" x14ac:dyDescent="0.25">
      <c r="A5" s="43" t="s">
        <v>23</v>
      </c>
      <c r="B5" s="43" t="s">
        <v>237</v>
      </c>
    </row>
    <row r="6" spans="1:2" x14ac:dyDescent="0.25">
      <c r="A6" s="1" t="s">
        <v>238</v>
      </c>
      <c r="B6" s="69">
        <v>759</v>
      </c>
    </row>
    <row r="7" spans="1:2" x14ac:dyDescent="0.25">
      <c r="A7" s="1" t="s">
        <v>239</v>
      </c>
      <c r="B7" s="69">
        <v>200</v>
      </c>
    </row>
    <row r="8" spans="1:2" x14ac:dyDescent="0.25">
      <c r="A8" s="1" t="s">
        <v>240</v>
      </c>
      <c r="B8" s="69">
        <v>42</v>
      </c>
    </row>
    <row r="9" spans="1:2" x14ac:dyDescent="0.25">
      <c r="A9" s="1" t="s">
        <v>241</v>
      </c>
      <c r="B9" s="69">
        <v>423</v>
      </c>
    </row>
    <row r="10" spans="1:2" x14ac:dyDescent="0.25">
      <c r="A10" s="1" t="s">
        <v>242</v>
      </c>
      <c r="B10" s="69">
        <v>200</v>
      </c>
    </row>
    <row r="11" spans="1:2" x14ac:dyDescent="0.25">
      <c r="A11" s="1" t="s">
        <v>243</v>
      </c>
      <c r="B11" s="69">
        <v>50</v>
      </c>
    </row>
    <row r="12" spans="1:2" x14ac:dyDescent="0.25">
      <c r="A12" s="1" t="s">
        <v>244</v>
      </c>
      <c r="B12" s="69">
        <v>700</v>
      </c>
    </row>
    <row r="13" spans="1:2" x14ac:dyDescent="0.25">
      <c r="A13" s="1" t="s">
        <v>245</v>
      </c>
      <c r="B13" s="69">
        <v>450</v>
      </c>
    </row>
    <row r="14" spans="1:2" x14ac:dyDescent="0.25">
      <c r="A14" s="1" t="s">
        <v>246</v>
      </c>
      <c r="B14" s="69">
        <v>605</v>
      </c>
    </row>
    <row r="15" spans="1:2" x14ac:dyDescent="0.25">
      <c r="A15" s="1" t="s">
        <v>247</v>
      </c>
      <c r="B15" s="69">
        <v>240</v>
      </c>
    </row>
    <row r="16" spans="1:2" x14ac:dyDescent="0.25">
      <c r="A16" s="1" t="s">
        <v>248</v>
      </c>
      <c r="B16" s="69">
        <v>685</v>
      </c>
    </row>
    <row r="17" spans="1:4" ht="15.75" thickBot="1" x14ac:dyDescent="0.3">
      <c r="A17" s="1" t="s">
        <v>249</v>
      </c>
      <c r="B17" s="69">
        <v>295</v>
      </c>
    </row>
    <row r="18" spans="1:4" ht="15.75" thickBot="1" x14ac:dyDescent="0.3">
      <c r="A18" s="1" t="s">
        <v>250</v>
      </c>
      <c r="B18" s="70">
        <f>SUM(B6:B17)</f>
        <v>4649</v>
      </c>
      <c r="C18" s="2" t="s">
        <v>251</v>
      </c>
      <c r="D18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B25C1-AC47-4C2D-AB77-662AA92E99C3}">
  <sheetPr codeName="Sheet17"/>
  <dimension ref="A1:C95"/>
  <sheetViews>
    <sheetView topLeftCell="A85" workbookViewId="0">
      <selection activeCell="J9" sqref="J9"/>
    </sheetView>
  </sheetViews>
  <sheetFormatPr defaultRowHeight="15" x14ac:dyDescent="0.25"/>
  <cols>
    <col min="1" max="1" width="22.7109375" customWidth="1"/>
    <col min="2" max="2" width="24.5703125" customWidth="1"/>
  </cols>
  <sheetData>
    <row r="1" spans="1:2" x14ac:dyDescent="0.25">
      <c r="A1" s="1" t="s">
        <v>252</v>
      </c>
    </row>
    <row r="2" spans="1:2" x14ac:dyDescent="0.25">
      <c r="A2" s="1" t="s">
        <v>253</v>
      </c>
    </row>
    <row r="4" spans="1:2" x14ac:dyDescent="0.25">
      <c r="A4" s="71" t="s">
        <v>254</v>
      </c>
      <c r="B4" s="72" t="s">
        <v>255</v>
      </c>
    </row>
    <row r="5" spans="1:2" x14ac:dyDescent="0.25">
      <c r="A5" s="73">
        <v>42005</v>
      </c>
      <c r="B5" s="74">
        <v>432.17</v>
      </c>
    </row>
    <row r="6" spans="1:2" x14ac:dyDescent="0.25">
      <c r="A6" s="73">
        <v>42351</v>
      </c>
      <c r="B6" s="74">
        <v>528.5</v>
      </c>
    </row>
    <row r="7" spans="1:2" x14ac:dyDescent="0.25">
      <c r="A7" s="73">
        <v>42007</v>
      </c>
      <c r="B7" s="74">
        <v>810.71</v>
      </c>
    </row>
    <row r="8" spans="1:2" x14ac:dyDescent="0.25">
      <c r="A8" s="73">
        <v>42008</v>
      </c>
      <c r="B8" s="74">
        <v>418.54</v>
      </c>
    </row>
    <row r="9" spans="1:2" x14ac:dyDescent="0.25">
      <c r="A9" s="73">
        <v>42009</v>
      </c>
      <c r="B9" s="74">
        <v>722.22</v>
      </c>
    </row>
    <row r="10" spans="1:2" x14ac:dyDescent="0.25">
      <c r="A10" s="73">
        <v>42010</v>
      </c>
      <c r="B10" s="74">
        <v>460.28</v>
      </c>
    </row>
    <row r="11" spans="1:2" x14ac:dyDescent="0.25">
      <c r="A11" s="73">
        <v>42349</v>
      </c>
      <c r="B11" s="74">
        <v>483.58</v>
      </c>
    </row>
    <row r="12" spans="1:2" x14ac:dyDescent="0.25">
      <c r="A12" s="73">
        <v>42012</v>
      </c>
      <c r="B12" s="74">
        <v>114.53</v>
      </c>
    </row>
    <row r="13" spans="1:2" x14ac:dyDescent="0.25">
      <c r="A13" s="73">
        <v>42013</v>
      </c>
      <c r="B13" s="74">
        <v>609.12</v>
      </c>
    </row>
    <row r="14" spans="1:2" x14ac:dyDescent="0.25">
      <c r="A14" s="73">
        <v>42014</v>
      </c>
      <c r="B14" s="74">
        <v>1197.9000000000001</v>
      </c>
    </row>
    <row r="15" spans="1:2" x14ac:dyDescent="0.25">
      <c r="A15" s="73">
        <v>42015</v>
      </c>
      <c r="B15" s="74">
        <v>228.89</v>
      </c>
    </row>
    <row r="16" spans="1:2" x14ac:dyDescent="0.25">
      <c r="A16" s="73">
        <v>42016</v>
      </c>
      <c r="B16" s="74">
        <v>1380.07</v>
      </c>
    </row>
    <row r="17" spans="1:2" x14ac:dyDescent="0.25">
      <c r="A17" s="73">
        <v>42017</v>
      </c>
      <c r="B17" s="74">
        <v>1026.96</v>
      </c>
    </row>
    <row r="18" spans="1:2" x14ac:dyDescent="0.25">
      <c r="A18" s="73">
        <v>42018</v>
      </c>
      <c r="B18" s="74">
        <v>760.24</v>
      </c>
    </row>
    <row r="19" spans="1:2" x14ac:dyDescent="0.25">
      <c r="A19" s="73">
        <v>42019</v>
      </c>
      <c r="B19" s="74">
        <v>414.11</v>
      </c>
    </row>
    <row r="20" spans="1:2" x14ac:dyDescent="0.25">
      <c r="A20" s="73">
        <v>42020</v>
      </c>
      <c r="B20" s="74">
        <v>1728.81</v>
      </c>
    </row>
    <row r="21" spans="1:2" x14ac:dyDescent="0.25">
      <c r="A21" s="73">
        <v>42021</v>
      </c>
      <c r="B21" s="74">
        <v>276.06</v>
      </c>
    </row>
    <row r="22" spans="1:2" x14ac:dyDescent="0.25">
      <c r="A22" s="73">
        <v>42022</v>
      </c>
      <c r="B22" s="74">
        <v>462.22</v>
      </c>
    </row>
    <row r="23" spans="1:2" x14ac:dyDescent="0.25">
      <c r="A23" s="73">
        <v>42023</v>
      </c>
      <c r="B23" s="74">
        <v>1281.0999999999999</v>
      </c>
    </row>
    <row r="24" spans="1:2" x14ac:dyDescent="0.25">
      <c r="A24" s="73">
        <v>42024</v>
      </c>
      <c r="B24" s="74">
        <v>1113.7</v>
      </c>
    </row>
    <row r="25" spans="1:2" x14ac:dyDescent="0.25">
      <c r="A25" s="73">
        <v>42025</v>
      </c>
      <c r="B25" s="74">
        <v>594.09</v>
      </c>
    </row>
    <row r="26" spans="1:2" x14ac:dyDescent="0.25">
      <c r="A26" s="73">
        <v>42026</v>
      </c>
      <c r="B26" s="74">
        <v>432.67</v>
      </c>
    </row>
    <row r="27" spans="1:2" x14ac:dyDescent="0.25">
      <c r="A27" s="73">
        <v>42027</v>
      </c>
      <c r="B27" s="74">
        <v>874.45</v>
      </c>
    </row>
    <row r="28" spans="1:2" x14ac:dyDescent="0.25">
      <c r="A28" s="73">
        <v>42028</v>
      </c>
      <c r="B28" s="74">
        <v>880.38</v>
      </c>
    </row>
    <row r="29" spans="1:2" x14ac:dyDescent="0.25">
      <c r="A29" s="73">
        <v>42029</v>
      </c>
      <c r="B29" s="74">
        <v>798.53</v>
      </c>
    </row>
    <row r="30" spans="1:2" x14ac:dyDescent="0.25">
      <c r="A30" s="73">
        <v>42318</v>
      </c>
      <c r="B30" s="74">
        <v>572.41999999999996</v>
      </c>
    </row>
    <row r="31" spans="1:2" x14ac:dyDescent="0.25">
      <c r="A31" s="73">
        <v>42031</v>
      </c>
      <c r="B31" s="74">
        <v>330.61</v>
      </c>
    </row>
    <row r="32" spans="1:2" x14ac:dyDescent="0.25">
      <c r="A32" s="73">
        <v>42032</v>
      </c>
      <c r="B32" s="74">
        <v>567.17999999999995</v>
      </c>
    </row>
    <row r="33" spans="1:2" x14ac:dyDescent="0.25">
      <c r="A33" s="73">
        <v>42033</v>
      </c>
      <c r="B33" s="74">
        <v>1449.21</v>
      </c>
    </row>
    <row r="34" spans="1:2" x14ac:dyDescent="0.25">
      <c r="A34" s="73">
        <v>42034</v>
      </c>
      <c r="B34" s="74">
        <v>459.29</v>
      </c>
    </row>
    <row r="35" spans="1:2" x14ac:dyDescent="0.25">
      <c r="A35" s="73">
        <v>42035</v>
      </c>
      <c r="B35" s="74">
        <v>357.55</v>
      </c>
    </row>
    <row r="36" spans="1:2" x14ac:dyDescent="0.25">
      <c r="A36" s="73">
        <v>42036</v>
      </c>
      <c r="B36" s="74">
        <v>154.34</v>
      </c>
    </row>
    <row r="37" spans="1:2" x14ac:dyDescent="0.25">
      <c r="A37" s="73">
        <v>42037</v>
      </c>
      <c r="B37" s="74">
        <v>152.76</v>
      </c>
    </row>
    <row r="38" spans="1:2" x14ac:dyDescent="0.25">
      <c r="A38" s="73">
        <v>42038</v>
      </c>
      <c r="B38" s="74">
        <v>570.22</v>
      </c>
    </row>
    <row r="39" spans="1:2" x14ac:dyDescent="0.25">
      <c r="A39" s="73">
        <v>42039</v>
      </c>
      <c r="B39" s="74">
        <v>987.62</v>
      </c>
    </row>
    <row r="40" spans="1:2" x14ac:dyDescent="0.25">
      <c r="A40" s="73">
        <v>42040</v>
      </c>
      <c r="B40" s="74">
        <v>1755.71</v>
      </c>
    </row>
    <row r="41" spans="1:2" x14ac:dyDescent="0.25">
      <c r="A41" s="73">
        <v>42041</v>
      </c>
      <c r="B41" s="74">
        <v>378.27</v>
      </c>
    </row>
    <row r="42" spans="1:2" x14ac:dyDescent="0.25">
      <c r="A42" s="73">
        <v>42042</v>
      </c>
      <c r="B42" s="74">
        <v>1323.81</v>
      </c>
    </row>
    <row r="43" spans="1:2" x14ac:dyDescent="0.25">
      <c r="A43" s="73">
        <v>42043</v>
      </c>
      <c r="B43" s="74">
        <v>399.02</v>
      </c>
    </row>
    <row r="44" spans="1:2" x14ac:dyDescent="0.25">
      <c r="A44" s="73">
        <v>42044</v>
      </c>
      <c r="B44" s="74">
        <v>154.94999999999999</v>
      </c>
    </row>
    <row r="45" spans="1:2" x14ac:dyDescent="0.25">
      <c r="A45" s="73">
        <v>42045</v>
      </c>
      <c r="B45" s="74">
        <v>1254.57</v>
      </c>
    </row>
    <row r="46" spans="1:2" x14ac:dyDescent="0.25">
      <c r="A46" s="73">
        <v>42046</v>
      </c>
      <c r="B46" s="74">
        <v>627.32000000000005</v>
      </c>
    </row>
    <row r="47" spans="1:2" x14ac:dyDescent="0.25">
      <c r="A47" s="73">
        <v>42230</v>
      </c>
      <c r="B47" s="74">
        <v>880.6</v>
      </c>
    </row>
    <row r="48" spans="1:2" x14ac:dyDescent="0.25">
      <c r="A48" s="73">
        <v>42048</v>
      </c>
      <c r="B48" s="74">
        <v>1196.03</v>
      </c>
    </row>
    <row r="49" spans="1:2" x14ac:dyDescent="0.25">
      <c r="A49" s="73">
        <v>42049</v>
      </c>
      <c r="B49" s="74">
        <v>782.32</v>
      </c>
    </row>
    <row r="50" spans="1:2" x14ac:dyDescent="0.25">
      <c r="A50" s="73">
        <v>42050</v>
      </c>
      <c r="B50" s="74">
        <v>1323.35</v>
      </c>
    </row>
    <row r="51" spans="1:2" x14ac:dyDescent="0.25">
      <c r="A51" s="73">
        <v>42051</v>
      </c>
      <c r="B51" s="74">
        <v>209.92</v>
      </c>
    </row>
    <row r="52" spans="1:2" x14ac:dyDescent="0.25">
      <c r="A52" s="73">
        <v>42052</v>
      </c>
      <c r="B52" s="74">
        <v>1232.05</v>
      </c>
    </row>
    <row r="53" spans="1:2" x14ac:dyDescent="0.25">
      <c r="A53" s="73">
        <v>42053</v>
      </c>
      <c r="B53" s="74">
        <v>713.28</v>
      </c>
    </row>
    <row r="54" spans="1:2" x14ac:dyDescent="0.25">
      <c r="A54" s="73">
        <v>42054</v>
      </c>
      <c r="B54" s="74">
        <v>1674.82</v>
      </c>
    </row>
    <row r="55" spans="1:2" x14ac:dyDescent="0.25">
      <c r="A55" s="73">
        <v>42055</v>
      </c>
      <c r="B55" s="74">
        <v>1161.25</v>
      </c>
    </row>
    <row r="56" spans="1:2" x14ac:dyDescent="0.25">
      <c r="A56" s="73">
        <v>42056</v>
      </c>
      <c r="B56" s="74">
        <v>897.63</v>
      </c>
    </row>
    <row r="57" spans="1:2" x14ac:dyDescent="0.25">
      <c r="A57" s="73">
        <v>42057</v>
      </c>
      <c r="B57" s="74">
        <v>1647.26</v>
      </c>
    </row>
    <row r="58" spans="1:2" x14ac:dyDescent="0.25">
      <c r="A58" s="73">
        <v>42058</v>
      </c>
      <c r="B58" s="74">
        <v>1121.96</v>
      </c>
    </row>
    <row r="59" spans="1:2" x14ac:dyDescent="0.25">
      <c r="A59" s="73">
        <v>42059</v>
      </c>
      <c r="B59" s="74">
        <v>352.2</v>
      </c>
    </row>
    <row r="60" spans="1:2" x14ac:dyDescent="0.25">
      <c r="A60" s="73">
        <v>42060</v>
      </c>
      <c r="B60" s="74">
        <v>270.77999999999997</v>
      </c>
    </row>
    <row r="61" spans="1:2" x14ac:dyDescent="0.25">
      <c r="A61" s="73">
        <v>42061</v>
      </c>
      <c r="B61" s="74">
        <v>456.41</v>
      </c>
    </row>
    <row r="62" spans="1:2" x14ac:dyDescent="0.25">
      <c r="A62" s="73">
        <v>42062</v>
      </c>
      <c r="B62" s="74">
        <v>441</v>
      </c>
    </row>
    <row r="63" spans="1:2" x14ac:dyDescent="0.25">
      <c r="A63" s="73">
        <v>42063</v>
      </c>
      <c r="B63" s="74">
        <v>252.44</v>
      </c>
    </row>
    <row r="64" spans="1:2" x14ac:dyDescent="0.25">
      <c r="A64" s="73">
        <v>42064</v>
      </c>
      <c r="B64" s="74">
        <v>1298.92</v>
      </c>
    </row>
    <row r="65" spans="1:2" x14ac:dyDescent="0.25">
      <c r="A65" s="73">
        <v>42065</v>
      </c>
      <c r="B65" s="74">
        <v>1178.07</v>
      </c>
    </row>
    <row r="66" spans="1:2" x14ac:dyDescent="0.25">
      <c r="A66" s="73">
        <v>42066</v>
      </c>
      <c r="B66" s="74">
        <v>459.95</v>
      </c>
    </row>
    <row r="67" spans="1:2" x14ac:dyDescent="0.25">
      <c r="A67" s="73">
        <v>42067</v>
      </c>
      <c r="B67" s="74">
        <v>1219.7</v>
      </c>
    </row>
    <row r="68" spans="1:2" x14ac:dyDescent="0.25">
      <c r="A68" s="73">
        <v>42068</v>
      </c>
      <c r="B68" s="74">
        <v>152.24</v>
      </c>
    </row>
    <row r="69" spans="1:2" x14ac:dyDescent="0.25">
      <c r="A69" s="73">
        <v>42069</v>
      </c>
      <c r="B69" s="74">
        <v>770.8</v>
      </c>
    </row>
    <row r="70" spans="1:2" x14ac:dyDescent="0.25">
      <c r="A70" s="73">
        <v>42070</v>
      </c>
      <c r="B70" s="74">
        <v>1357.25</v>
      </c>
    </row>
    <row r="71" spans="1:2" x14ac:dyDescent="0.25">
      <c r="A71" s="73">
        <v>42187</v>
      </c>
      <c r="B71" s="74">
        <v>220.18</v>
      </c>
    </row>
    <row r="72" spans="1:2" x14ac:dyDescent="0.25">
      <c r="A72" s="73">
        <v>42072</v>
      </c>
      <c r="B72" s="74">
        <v>1102.81</v>
      </c>
    </row>
    <row r="73" spans="1:2" x14ac:dyDescent="0.25">
      <c r="A73" s="73">
        <v>42073</v>
      </c>
      <c r="B73" s="74">
        <v>1566.83</v>
      </c>
    </row>
    <row r="74" spans="1:2" x14ac:dyDescent="0.25">
      <c r="A74" s="73">
        <v>42074</v>
      </c>
      <c r="B74" s="74">
        <v>437.92</v>
      </c>
    </row>
    <row r="75" spans="1:2" x14ac:dyDescent="0.25">
      <c r="A75" s="73">
        <v>42075</v>
      </c>
      <c r="B75" s="74">
        <v>1216.1199999999999</v>
      </c>
    </row>
    <row r="76" spans="1:2" x14ac:dyDescent="0.25">
      <c r="A76" s="73">
        <v>42076</v>
      </c>
      <c r="B76" s="74">
        <v>273.10000000000002</v>
      </c>
    </row>
    <row r="77" spans="1:2" x14ac:dyDescent="0.25">
      <c r="A77" s="73">
        <v>42077</v>
      </c>
      <c r="B77" s="74">
        <v>242.26</v>
      </c>
    </row>
    <row r="78" spans="1:2" x14ac:dyDescent="0.25">
      <c r="A78" s="73">
        <v>42078</v>
      </c>
      <c r="B78" s="74">
        <v>1512.6</v>
      </c>
    </row>
    <row r="79" spans="1:2" x14ac:dyDescent="0.25">
      <c r="A79" s="73">
        <v>42079</v>
      </c>
      <c r="B79" s="74">
        <v>783.75</v>
      </c>
    </row>
    <row r="80" spans="1:2" x14ac:dyDescent="0.25">
      <c r="A80" s="73">
        <v>42189</v>
      </c>
      <c r="B80" s="74">
        <v>667.99</v>
      </c>
    </row>
    <row r="81" spans="1:3" x14ac:dyDescent="0.25">
      <c r="A81" s="73">
        <v>42081</v>
      </c>
      <c r="B81" s="74">
        <v>1166.31</v>
      </c>
    </row>
    <row r="82" spans="1:3" x14ac:dyDescent="0.25">
      <c r="A82" s="73">
        <v>42082</v>
      </c>
      <c r="B82" s="74">
        <v>770.18</v>
      </c>
    </row>
    <row r="83" spans="1:3" x14ac:dyDescent="0.25">
      <c r="A83" s="73">
        <v>42083</v>
      </c>
      <c r="B83" s="74">
        <v>132.34</v>
      </c>
    </row>
    <row r="84" spans="1:3" x14ac:dyDescent="0.25">
      <c r="A84" s="73">
        <v>42084</v>
      </c>
      <c r="B84" s="74">
        <v>1188.81</v>
      </c>
    </row>
    <row r="85" spans="1:3" x14ac:dyDescent="0.25">
      <c r="A85" s="73">
        <v>42085</v>
      </c>
      <c r="B85" s="74">
        <v>198.06</v>
      </c>
    </row>
    <row r="86" spans="1:3" x14ac:dyDescent="0.25">
      <c r="A86" s="73">
        <v>42086</v>
      </c>
      <c r="B86" s="74">
        <v>594.16999999999996</v>
      </c>
    </row>
    <row r="87" spans="1:3" x14ac:dyDescent="0.25">
      <c r="A87" s="73">
        <v>42087</v>
      </c>
      <c r="B87" s="74">
        <v>931.09</v>
      </c>
    </row>
    <row r="88" spans="1:3" x14ac:dyDescent="0.25">
      <c r="A88" s="73">
        <v>42088</v>
      </c>
      <c r="B88" s="74">
        <v>299.64</v>
      </c>
    </row>
    <row r="89" spans="1:3" x14ac:dyDescent="0.25">
      <c r="A89" s="73">
        <v>42223</v>
      </c>
      <c r="B89" s="74">
        <v>1701.68</v>
      </c>
    </row>
    <row r="90" spans="1:3" x14ac:dyDescent="0.25">
      <c r="A90" s="73">
        <v>42090</v>
      </c>
      <c r="B90" s="74">
        <v>399.15</v>
      </c>
    </row>
    <row r="91" spans="1:3" x14ac:dyDescent="0.25">
      <c r="A91" s="73">
        <v>42091</v>
      </c>
      <c r="B91" s="74">
        <v>374.81</v>
      </c>
    </row>
    <row r="92" spans="1:3" x14ac:dyDescent="0.25">
      <c r="A92" s="73">
        <v>42092</v>
      </c>
      <c r="B92" s="74">
        <v>462.17</v>
      </c>
    </row>
    <row r="93" spans="1:3" x14ac:dyDescent="0.25">
      <c r="A93" s="73">
        <v>42093</v>
      </c>
      <c r="B93" s="74">
        <v>924.29</v>
      </c>
    </row>
    <row r="94" spans="1:3" x14ac:dyDescent="0.25">
      <c r="A94" s="73">
        <v>42094</v>
      </c>
      <c r="B94" s="74">
        <v>5000.6000000000004</v>
      </c>
    </row>
    <row r="95" spans="1:3" x14ac:dyDescent="0.25">
      <c r="A95" s="75"/>
      <c r="B95" s="76">
        <f>SUM(B5:B94)</f>
        <v>72741.76999999996</v>
      </c>
      <c r="C95" s="2" t="s">
        <v>251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3CC6CF-82EB-4B83-A5C4-9F16CDA0F048}">
  <sheetPr codeName="Sheet18"/>
  <dimension ref="A1:F182"/>
  <sheetViews>
    <sheetView workbookViewId="0">
      <selection activeCell="K12" sqref="K12"/>
    </sheetView>
  </sheetViews>
  <sheetFormatPr defaultRowHeight="15" x14ac:dyDescent="0.25"/>
  <cols>
    <col min="3" max="3" width="22" customWidth="1"/>
  </cols>
  <sheetData>
    <row r="1" spans="1:6" x14ac:dyDescent="0.25">
      <c r="A1" s="2">
        <v>1</v>
      </c>
      <c r="B1" s="1" t="s">
        <v>256</v>
      </c>
    </row>
    <row r="3" spans="1:6" x14ac:dyDescent="0.25">
      <c r="B3" s="2" t="s">
        <v>257</v>
      </c>
      <c r="C3" s="77" t="s">
        <v>258</v>
      </c>
      <c r="E3" s="43"/>
    </row>
    <row r="4" spans="1:6" x14ac:dyDescent="0.25">
      <c r="B4" s="1" t="s">
        <v>259</v>
      </c>
      <c r="C4" s="76">
        <f>SUM(D25:D182)</f>
        <v>99498</v>
      </c>
      <c r="D4" s="1"/>
      <c r="E4" s="1"/>
    </row>
    <row r="6" spans="1:6" x14ac:dyDescent="0.25">
      <c r="B6" s="2" t="s">
        <v>257</v>
      </c>
      <c r="C6" s="77" t="s">
        <v>260</v>
      </c>
    </row>
    <row r="7" spans="1:6" x14ac:dyDescent="0.25">
      <c r="B7" s="1" t="s">
        <v>259</v>
      </c>
      <c r="C7" s="76">
        <f>SUM(E25:E182)</f>
        <v>211409</v>
      </c>
      <c r="D7" s="1"/>
    </row>
    <row r="9" spans="1:6" x14ac:dyDescent="0.25">
      <c r="B9" s="2" t="s">
        <v>257</v>
      </c>
      <c r="C9" s="77" t="s">
        <v>261</v>
      </c>
    </row>
    <row r="10" spans="1:6" x14ac:dyDescent="0.25">
      <c r="B10" s="1" t="s">
        <v>259</v>
      </c>
      <c r="C10" s="76">
        <f>SUM(F25:F182)</f>
        <v>127820</v>
      </c>
      <c r="D10" s="1"/>
    </row>
    <row r="12" spans="1:6" x14ac:dyDescent="0.25">
      <c r="A12" s="2">
        <v>2</v>
      </c>
      <c r="B12" s="78" t="s">
        <v>262</v>
      </c>
      <c r="C12" s="79"/>
      <c r="D12" s="79"/>
      <c r="E12" s="79"/>
    </row>
    <row r="13" spans="1:6" x14ac:dyDescent="0.25">
      <c r="C13" s="80">
        <f>SUM(D27:F27)</f>
        <v>5124</v>
      </c>
      <c r="D13" s="1"/>
      <c r="E13" s="1"/>
      <c r="F13" s="1"/>
    </row>
    <row r="15" spans="1:6" x14ac:dyDescent="0.25">
      <c r="A15" s="2">
        <v>3</v>
      </c>
      <c r="B15" s="78" t="s">
        <v>263</v>
      </c>
      <c r="C15" s="79"/>
      <c r="D15" s="79"/>
      <c r="E15" s="79"/>
      <c r="F15" s="79"/>
    </row>
    <row r="16" spans="1:6" x14ac:dyDescent="0.25">
      <c r="C16" s="80">
        <f>SUM(D25:D44,E25:E44,F25:F44)</f>
        <v>89884</v>
      </c>
      <c r="D16" s="1"/>
      <c r="E16" s="81"/>
      <c r="F16" s="1"/>
    </row>
    <row r="17" spans="1:6" x14ac:dyDescent="0.25">
      <c r="E17" s="81"/>
      <c r="F17" s="1"/>
    </row>
    <row r="18" spans="1:6" x14ac:dyDescent="0.25">
      <c r="A18" s="2">
        <v>4</v>
      </c>
      <c r="B18" s="78" t="s">
        <v>264</v>
      </c>
      <c r="C18" s="79"/>
      <c r="D18" s="79"/>
      <c r="E18" s="79"/>
      <c r="F18" s="79"/>
    </row>
    <row r="19" spans="1:6" x14ac:dyDescent="0.25">
      <c r="B19" s="1" t="s">
        <v>265</v>
      </c>
      <c r="C19" s="82">
        <f>SUM(D25:D182)</f>
        <v>99498</v>
      </c>
      <c r="D19" s="1"/>
      <c r="F19" s="2"/>
    </row>
    <row r="20" spans="1:6" x14ac:dyDescent="0.25">
      <c r="B20" s="1" t="s">
        <v>266</v>
      </c>
      <c r="C20" s="83">
        <f>SUM(F25:F182)</f>
        <v>127820</v>
      </c>
      <c r="D20" s="1"/>
      <c r="F20" s="1"/>
    </row>
    <row r="21" spans="1:6" x14ac:dyDescent="0.25">
      <c r="B21" s="1"/>
      <c r="F21" s="1"/>
    </row>
    <row r="22" spans="1:6" x14ac:dyDescent="0.25">
      <c r="F22" s="1"/>
    </row>
    <row r="23" spans="1:6" x14ac:dyDescent="0.25">
      <c r="D23" s="126" t="s">
        <v>257</v>
      </c>
      <c r="E23" s="127"/>
      <c r="F23" s="128"/>
    </row>
    <row r="24" spans="1:6" x14ac:dyDescent="0.25">
      <c r="B24" s="84" t="s">
        <v>267</v>
      </c>
      <c r="C24" s="85" t="s">
        <v>268</v>
      </c>
      <c r="D24" s="77" t="s">
        <v>258</v>
      </c>
      <c r="E24" s="77" t="s">
        <v>260</v>
      </c>
      <c r="F24" s="77" t="s">
        <v>261</v>
      </c>
    </row>
    <row r="25" spans="1:6" x14ac:dyDescent="0.25">
      <c r="B25" s="86" t="s">
        <v>269</v>
      </c>
      <c r="C25" s="86" t="s">
        <v>270</v>
      </c>
      <c r="D25" s="87">
        <v>3419</v>
      </c>
      <c r="E25" s="87">
        <v>4378</v>
      </c>
      <c r="F25" s="88">
        <v>2755</v>
      </c>
    </row>
    <row r="26" spans="1:6" x14ac:dyDescent="0.25">
      <c r="B26" s="86" t="s">
        <v>269</v>
      </c>
      <c r="C26" s="86" t="s">
        <v>271</v>
      </c>
      <c r="D26" s="87">
        <v>1492</v>
      </c>
      <c r="E26" s="87">
        <v>2126</v>
      </c>
      <c r="F26" s="88">
        <v>2103</v>
      </c>
    </row>
    <row r="27" spans="1:6" x14ac:dyDescent="0.25">
      <c r="B27" s="86" t="s">
        <v>269</v>
      </c>
      <c r="C27" s="86" t="s">
        <v>272</v>
      </c>
      <c r="D27" s="87">
        <v>1371</v>
      </c>
      <c r="E27" s="87">
        <v>1930</v>
      </c>
      <c r="F27" s="88">
        <v>1823</v>
      </c>
    </row>
    <row r="28" spans="1:6" x14ac:dyDescent="0.25">
      <c r="B28" s="86" t="s">
        <v>269</v>
      </c>
      <c r="C28" s="86" t="s">
        <v>273</v>
      </c>
      <c r="D28" s="87">
        <v>1607</v>
      </c>
      <c r="E28" s="87">
        <v>2133</v>
      </c>
      <c r="F28" s="88">
        <v>2102</v>
      </c>
    </row>
    <row r="29" spans="1:6" x14ac:dyDescent="0.25">
      <c r="B29" s="86" t="s">
        <v>269</v>
      </c>
      <c r="C29" s="86" t="s">
        <v>274</v>
      </c>
      <c r="D29" s="87">
        <v>951</v>
      </c>
      <c r="E29" s="87">
        <v>1445</v>
      </c>
      <c r="F29" s="88">
        <v>1416</v>
      </c>
    </row>
    <row r="30" spans="1:6" x14ac:dyDescent="0.25">
      <c r="B30" s="86" t="s">
        <v>269</v>
      </c>
      <c r="C30" s="86" t="s">
        <v>275</v>
      </c>
      <c r="D30" s="87">
        <v>889</v>
      </c>
      <c r="E30" s="87">
        <v>1293</v>
      </c>
      <c r="F30" s="88">
        <v>1526</v>
      </c>
    </row>
    <row r="31" spans="1:6" x14ac:dyDescent="0.25">
      <c r="B31" s="86" t="s">
        <v>269</v>
      </c>
      <c r="C31" s="86" t="s">
        <v>276</v>
      </c>
      <c r="D31" s="87">
        <v>1254</v>
      </c>
      <c r="E31" s="87">
        <v>1989</v>
      </c>
      <c r="F31" s="88">
        <v>1685</v>
      </c>
    </row>
    <row r="32" spans="1:6" x14ac:dyDescent="0.25">
      <c r="B32" s="86" t="s">
        <v>269</v>
      </c>
      <c r="C32" s="86" t="s">
        <v>277</v>
      </c>
      <c r="D32" s="87">
        <v>1025</v>
      </c>
      <c r="E32" s="87">
        <v>1362</v>
      </c>
      <c r="F32" s="88">
        <v>2077</v>
      </c>
    </row>
    <row r="33" spans="2:6" x14ac:dyDescent="0.25">
      <c r="B33" s="86" t="s">
        <v>269</v>
      </c>
      <c r="C33" s="86" t="s">
        <v>278</v>
      </c>
      <c r="D33" s="87">
        <v>1194</v>
      </c>
      <c r="E33" s="87">
        <v>2016</v>
      </c>
      <c r="F33" s="88">
        <v>1452</v>
      </c>
    </row>
    <row r="34" spans="2:6" x14ac:dyDescent="0.25">
      <c r="B34" s="86" t="s">
        <v>269</v>
      </c>
      <c r="C34" s="86" t="s">
        <v>279</v>
      </c>
      <c r="D34" s="87">
        <v>607</v>
      </c>
      <c r="E34" s="87">
        <v>853</v>
      </c>
      <c r="F34" s="88">
        <v>1022</v>
      </c>
    </row>
    <row r="35" spans="2:6" x14ac:dyDescent="0.25">
      <c r="B35" s="86" t="s">
        <v>269</v>
      </c>
      <c r="C35" s="86" t="s">
        <v>280</v>
      </c>
      <c r="D35" s="87">
        <v>626</v>
      </c>
      <c r="E35" s="87">
        <v>1569</v>
      </c>
      <c r="F35" s="88">
        <v>1033</v>
      </c>
    </row>
    <row r="36" spans="2:6" x14ac:dyDescent="0.25">
      <c r="B36" s="86" t="s">
        <v>269</v>
      </c>
      <c r="C36" s="86" t="s">
        <v>281</v>
      </c>
      <c r="D36" s="87">
        <v>1037</v>
      </c>
      <c r="E36" s="87">
        <v>2300</v>
      </c>
      <c r="F36" s="88">
        <v>1598</v>
      </c>
    </row>
    <row r="37" spans="2:6" x14ac:dyDescent="0.25">
      <c r="B37" s="86" t="s">
        <v>269</v>
      </c>
      <c r="C37" s="86" t="s">
        <v>282</v>
      </c>
      <c r="D37" s="87">
        <v>972</v>
      </c>
      <c r="E37" s="87">
        <v>2128</v>
      </c>
      <c r="F37" s="88">
        <v>912</v>
      </c>
    </row>
    <row r="38" spans="2:6" x14ac:dyDescent="0.25">
      <c r="B38" s="86" t="s">
        <v>269</v>
      </c>
      <c r="C38" s="86" t="s">
        <v>283</v>
      </c>
      <c r="D38" s="87">
        <v>88</v>
      </c>
      <c r="E38" s="87">
        <v>1159</v>
      </c>
      <c r="F38" s="88">
        <v>0</v>
      </c>
    </row>
    <row r="39" spans="2:6" x14ac:dyDescent="0.25">
      <c r="B39" s="86" t="s">
        <v>269</v>
      </c>
      <c r="C39" s="86" t="s">
        <v>284</v>
      </c>
      <c r="D39" s="87">
        <v>2052</v>
      </c>
      <c r="E39" s="87">
        <v>2159</v>
      </c>
      <c r="F39" s="88">
        <v>1582</v>
      </c>
    </row>
    <row r="40" spans="2:6" x14ac:dyDescent="0.25">
      <c r="B40" s="86" t="s">
        <v>269</v>
      </c>
      <c r="C40" s="86" t="s">
        <v>285</v>
      </c>
      <c r="D40" s="87">
        <v>1582</v>
      </c>
      <c r="E40" s="87">
        <v>2308</v>
      </c>
      <c r="F40" s="88">
        <v>1699</v>
      </c>
    </row>
    <row r="41" spans="2:6" x14ac:dyDescent="0.25">
      <c r="B41" s="86" t="s">
        <v>269</v>
      </c>
      <c r="C41" s="86" t="s">
        <v>286</v>
      </c>
      <c r="D41" s="87">
        <v>1088</v>
      </c>
      <c r="E41" s="87">
        <v>1218</v>
      </c>
      <c r="F41" s="88">
        <v>981</v>
      </c>
    </row>
    <row r="42" spans="2:6" x14ac:dyDescent="0.25">
      <c r="B42" s="86" t="s">
        <v>269</v>
      </c>
      <c r="C42" s="86" t="s">
        <v>287</v>
      </c>
      <c r="D42" s="87">
        <v>706</v>
      </c>
      <c r="E42" s="87">
        <v>1151</v>
      </c>
      <c r="F42" s="88">
        <v>1145</v>
      </c>
    </row>
    <row r="43" spans="2:6" x14ac:dyDescent="0.25">
      <c r="B43" s="86" t="s">
        <v>269</v>
      </c>
      <c r="C43" s="86" t="s">
        <v>288</v>
      </c>
      <c r="D43" s="87">
        <v>1335</v>
      </c>
      <c r="E43" s="87">
        <v>2098</v>
      </c>
      <c r="F43" s="88">
        <v>1322</v>
      </c>
    </row>
    <row r="44" spans="2:6" x14ac:dyDescent="0.25">
      <c r="B44" s="86" t="s">
        <v>269</v>
      </c>
      <c r="C44" s="86" t="s">
        <v>289</v>
      </c>
      <c r="D44" s="87">
        <v>702</v>
      </c>
      <c r="E44" s="87">
        <v>1162</v>
      </c>
      <c r="F44" s="88">
        <v>877</v>
      </c>
    </row>
    <row r="45" spans="2:6" x14ac:dyDescent="0.25">
      <c r="B45" s="86" t="s">
        <v>269</v>
      </c>
      <c r="C45" s="86" t="s">
        <v>290</v>
      </c>
      <c r="D45" s="87">
        <v>968</v>
      </c>
      <c r="E45" s="87">
        <v>1101</v>
      </c>
      <c r="F45" s="88">
        <v>797</v>
      </c>
    </row>
    <row r="46" spans="2:6" x14ac:dyDescent="0.25">
      <c r="B46" s="86" t="s">
        <v>269</v>
      </c>
      <c r="C46" s="86" t="s">
        <v>291</v>
      </c>
      <c r="D46" s="87">
        <v>1664</v>
      </c>
      <c r="E46" s="87">
        <v>2069</v>
      </c>
      <c r="F46" s="88">
        <v>1710</v>
      </c>
    </row>
    <row r="47" spans="2:6" x14ac:dyDescent="0.25">
      <c r="B47" s="86" t="s">
        <v>269</v>
      </c>
      <c r="C47" s="86" t="s">
        <v>292</v>
      </c>
      <c r="D47" s="87">
        <v>624</v>
      </c>
      <c r="E47" s="87">
        <v>770</v>
      </c>
      <c r="F47" s="88">
        <v>746</v>
      </c>
    </row>
    <row r="48" spans="2:6" x14ac:dyDescent="0.25">
      <c r="B48" s="86" t="s">
        <v>269</v>
      </c>
      <c r="C48" s="86" t="s">
        <v>293</v>
      </c>
      <c r="D48" s="87">
        <v>685</v>
      </c>
      <c r="E48" s="87">
        <v>1501</v>
      </c>
      <c r="F48" s="88">
        <v>1126</v>
      </c>
    </row>
    <row r="49" spans="2:6" x14ac:dyDescent="0.25">
      <c r="B49" s="86" t="s">
        <v>269</v>
      </c>
      <c r="C49" s="86" t="s">
        <v>294</v>
      </c>
      <c r="D49" s="87">
        <v>1248</v>
      </c>
      <c r="E49" s="87">
        <v>1763</v>
      </c>
      <c r="F49" s="88">
        <v>1146</v>
      </c>
    </row>
    <row r="50" spans="2:6" x14ac:dyDescent="0.25">
      <c r="B50" s="86" t="s">
        <v>269</v>
      </c>
      <c r="C50" s="86" t="s">
        <v>295</v>
      </c>
      <c r="D50" s="87">
        <v>1342</v>
      </c>
      <c r="E50" s="87">
        <v>1559</v>
      </c>
      <c r="F50" s="88">
        <v>1307</v>
      </c>
    </row>
    <row r="51" spans="2:6" x14ac:dyDescent="0.25">
      <c r="B51" s="86" t="s">
        <v>269</v>
      </c>
      <c r="C51" s="86" t="s">
        <v>296</v>
      </c>
      <c r="D51" s="87">
        <v>760</v>
      </c>
      <c r="E51" s="87">
        <v>965</v>
      </c>
      <c r="F51" s="88">
        <v>921</v>
      </c>
    </row>
    <row r="52" spans="2:6" x14ac:dyDescent="0.25">
      <c r="B52" s="86" t="s">
        <v>269</v>
      </c>
      <c r="C52" s="86" t="s">
        <v>297</v>
      </c>
      <c r="D52" s="87">
        <v>1187</v>
      </c>
      <c r="E52" s="87">
        <v>1568</v>
      </c>
      <c r="F52" s="88">
        <v>1190</v>
      </c>
    </row>
    <row r="53" spans="2:6" x14ac:dyDescent="0.25">
      <c r="B53" s="86" t="s">
        <v>269</v>
      </c>
      <c r="C53" s="86" t="s">
        <v>298</v>
      </c>
      <c r="D53" s="87">
        <v>0</v>
      </c>
      <c r="E53" s="87">
        <v>0</v>
      </c>
      <c r="F53" s="88">
        <v>277</v>
      </c>
    </row>
    <row r="54" spans="2:6" x14ac:dyDescent="0.25">
      <c r="B54" s="86" t="s">
        <v>269</v>
      </c>
      <c r="C54" s="86" t="s">
        <v>299</v>
      </c>
      <c r="D54" s="87">
        <v>368</v>
      </c>
      <c r="E54" s="87">
        <v>1386</v>
      </c>
      <c r="F54" s="88">
        <v>637</v>
      </c>
    </row>
    <row r="55" spans="2:6" x14ac:dyDescent="0.25">
      <c r="B55" s="86" t="s">
        <v>269</v>
      </c>
      <c r="C55" s="86" t="s">
        <v>300</v>
      </c>
      <c r="D55" s="87">
        <v>317</v>
      </c>
      <c r="E55" s="87">
        <v>1215</v>
      </c>
      <c r="F55" s="88">
        <v>478</v>
      </c>
    </row>
    <row r="56" spans="2:6" x14ac:dyDescent="0.25">
      <c r="B56" s="86" t="s">
        <v>269</v>
      </c>
      <c r="C56" s="86" t="s">
        <v>301</v>
      </c>
      <c r="D56" s="87">
        <v>689</v>
      </c>
      <c r="E56" s="87">
        <v>2544</v>
      </c>
      <c r="F56" s="88">
        <v>1009</v>
      </c>
    </row>
    <row r="57" spans="2:6" x14ac:dyDescent="0.25">
      <c r="B57" s="86" t="s">
        <v>269</v>
      </c>
      <c r="C57" s="86" t="s">
        <v>302</v>
      </c>
      <c r="D57" s="87">
        <v>510</v>
      </c>
      <c r="E57" s="87">
        <v>2583</v>
      </c>
      <c r="F57" s="88">
        <v>861</v>
      </c>
    </row>
    <row r="58" spans="2:6" x14ac:dyDescent="0.25">
      <c r="B58" s="86" t="s">
        <v>269</v>
      </c>
      <c r="C58" s="86" t="s">
        <v>303</v>
      </c>
      <c r="D58" s="87">
        <v>257</v>
      </c>
      <c r="E58" s="87">
        <v>1023</v>
      </c>
      <c r="F58" s="88">
        <v>446</v>
      </c>
    </row>
    <row r="59" spans="2:6" x14ac:dyDescent="0.25">
      <c r="B59" s="86" t="s">
        <v>269</v>
      </c>
      <c r="C59" s="86" t="s">
        <v>304</v>
      </c>
      <c r="D59" s="87">
        <v>335</v>
      </c>
      <c r="E59" s="87">
        <v>1225</v>
      </c>
      <c r="F59" s="88">
        <v>520</v>
      </c>
    </row>
    <row r="60" spans="2:6" x14ac:dyDescent="0.25">
      <c r="B60" s="86" t="s">
        <v>269</v>
      </c>
      <c r="C60" s="86" t="s">
        <v>305</v>
      </c>
      <c r="D60" s="87">
        <v>264</v>
      </c>
      <c r="E60" s="87">
        <v>957</v>
      </c>
      <c r="F60" s="88">
        <v>405</v>
      </c>
    </row>
    <row r="61" spans="2:6" x14ac:dyDescent="0.25">
      <c r="B61" s="86" t="s">
        <v>269</v>
      </c>
      <c r="C61" s="86" t="s">
        <v>306</v>
      </c>
      <c r="D61" s="87">
        <v>285</v>
      </c>
      <c r="E61" s="87">
        <v>869</v>
      </c>
      <c r="F61" s="88">
        <v>434</v>
      </c>
    </row>
    <row r="62" spans="2:6" x14ac:dyDescent="0.25">
      <c r="B62" s="86" t="s">
        <v>269</v>
      </c>
      <c r="C62" s="86" t="s">
        <v>307</v>
      </c>
      <c r="D62" s="87">
        <v>550</v>
      </c>
      <c r="E62" s="87">
        <v>2502</v>
      </c>
      <c r="F62" s="88">
        <v>822</v>
      </c>
    </row>
    <row r="63" spans="2:6" x14ac:dyDescent="0.25">
      <c r="B63" s="86" t="s">
        <v>269</v>
      </c>
      <c r="C63" s="86" t="s">
        <v>308</v>
      </c>
      <c r="D63" s="87">
        <v>266</v>
      </c>
      <c r="E63" s="87">
        <v>1382</v>
      </c>
      <c r="F63" s="88">
        <v>501</v>
      </c>
    </row>
    <row r="64" spans="2:6" x14ac:dyDescent="0.25">
      <c r="B64" s="86" t="s">
        <v>269</v>
      </c>
      <c r="C64" s="86" t="s">
        <v>309</v>
      </c>
      <c r="D64" s="87">
        <v>598</v>
      </c>
      <c r="E64" s="87">
        <v>2107</v>
      </c>
      <c r="F64" s="88">
        <v>1002</v>
      </c>
    </row>
    <row r="65" spans="2:6" x14ac:dyDescent="0.25">
      <c r="B65" s="86" t="s">
        <v>269</v>
      </c>
      <c r="C65" s="86" t="s">
        <v>310</v>
      </c>
      <c r="D65" s="87">
        <v>344</v>
      </c>
      <c r="E65" s="87">
        <v>1641</v>
      </c>
      <c r="F65" s="88">
        <v>765</v>
      </c>
    </row>
    <row r="66" spans="2:6" x14ac:dyDescent="0.25">
      <c r="B66" s="86" t="s">
        <v>269</v>
      </c>
      <c r="C66" s="86" t="s">
        <v>311</v>
      </c>
      <c r="D66" s="87">
        <v>183</v>
      </c>
      <c r="E66" s="87">
        <v>867</v>
      </c>
      <c r="F66" s="88">
        <v>384</v>
      </c>
    </row>
    <row r="67" spans="2:6" x14ac:dyDescent="0.25">
      <c r="B67" s="86" t="s">
        <v>269</v>
      </c>
      <c r="C67" s="86" t="s">
        <v>312</v>
      </c>
      <c r="D67" s="87">
        <v>302</v>
      </c>
      <c r="E67" s="87">
        <v>1326</v>
      </c>
      <c r="F67" s="88">
        <v>586</v>
      </c>
    </row>
    <row r="68" spans="2:6" x14ac:dyDescent="0.25">
      <c r="B68" s="86" t="s">
        <v>269</v>
      </c>
      <c r="C68" s="86" t="s">
        <v>313</v>
      </c>
      <c r="D68" s="87">
        <v>177</v>
      </c>
      <c r="E68" s="87">
        <v>823</v>
      </c>
      <c r="F68" s="88">
        <v>548</v>
      </c>
    </row>
    <row r="69" spans="2:6" x14ac:dyDescent="0.25">
      <c r="B69" s="86" t="s">
        <v>269</v>
      </c>
      <c r="C69" s="86" t="s">
        <v>314</v>
      </c>
      <c r="D69" s="87">
        <v>285</v>
      </c>
      <c r="E69" s="87">
        <v>1249</v>
      </c>
      <c r="F69" s="88">
        <v>533</v>
      </c>
    </row>
    <row r="70" spans="2:6" x14ac:dyDescent="0.25">
      <c r="B70" s="86" t="s">
        <v>269</v>
      </c>
      <c r="C70" s="86" t="s">
        <v>315</v>
      </c>
      <c r="D70" s="87">
        <v>236</v>
      </c>
      <c r="E70" s="87">
        <v>1162</v>
      </c>
      <c r="F70" s="88">
        <v>402</v>
      </c>
    </row>
    <row r="71" spans="2:6" x14ac:dyDescent="0.25">
      <c r="B71" s="86" t="s">
        <v>269</v>
      </c>
      <c r="C71" s="86" t="s">
        <v>316</v>
      </c>
      <c r="D71" s="87">
        <v>293</v>
      </c>
      <c r="E71" s="87">
        <v>1016</v>
      </c>
      <c r="F71" s="88">
        <v>585</v>
      </c>
    </row>
    <row r="72" spans="2:6" x14ac:dyDescent="0.25">
      <c r="B72" s="86" t="s">
        <v>269</v>
      </c>
      <c r="C72" s="86" t="s">
        <v>317</v>
      </c>
      <c r="D72" s="87">
        <v>242</v>
      </c>
      <c r="E72" s="87">
        <v>1363</v>
      </c>
      <c r="F72" s="88">
        <v>428</v>
      </c>
    </row>
    <row r="73" spans="2:6" x14ac:dyDescent="0.25">
      <c r="B73" s="86" t="s">
        <v>269</v>
      </c>
      <c r="C73" s="86" t="s">
        <v>318</v>
      </c>
      <c r="D73" s="87">
        <v>248</v>
      </c>
      <c r="E73" s="87">
        <v>1398</v>
      </c>
      <c r="F73" s="88">
        <v>476</v>
      </c>
    </row>
    <row r="74" spans="2:6" x14ac:dyDescent="0.25">
      <c r="B74" s="86" t="s">
        <v>269</v>
      </c>
      <c r="C74" s="86" t="s">
        <v>319</v>
      </c>
      <c r="D74" s="87">
        <v>292</v>
      </c>
      <c r="E74" s="87">
        <v>1380</v>
      </c>
      <c r="F74" s="88">
        <v>456</v>
      </c>
    </row>
    <row r="75" spans="2:6" x14ac:dyDescent="0.25">
      <c r="B75" s="86" t="s">
        <v>269</v>
      </c>
      <c r="C75" s="86" t="s">
        <v>320</v>
      </c>
      <c r="D75" s="87">
        <v>196</v>
      </c>
      <c r="E75" s="87">
        <v>1238</v>
      </c>
      <c r="F75" s="88">
        <v>493</v>
      </c>
    </row>
    <row r="76" spans="2:6" x14ac:dyDescent="0.25">
      <c r="B76" s="86" t="s">
        <v>269</v>
      </c>
      <c r="C76" s="86" t="s">
        <v>321</v>
      </c>
      <c r="D76" s="87">
        <v>432</v>
      </c>
      <c r="E76" s="87">
        <v>1216</v>
      </c>
      <c r="F76" s="88">
        <v>552</v>
      </c>
    </row>
    <row r="77" spans="2:6" x14ac:dyDescent="0.25">
      <c r="B77" s="86" t="s">
        <v>269</v>
      </c>
      <c r="C77" s="86" t="s">
        <v>322</v>
      </c>
      <c r="D77" s="87">
        <v>420</v>
      </c>
      <c r="E77" s="87">
        <v>1581</v>
      </c>
      <c r="F77" s="88">
        <v>525</v>
      </c>
    </row>
    <row r="78" spans="2:6" x14ac:dyDescent="0.25">
      <c r="B78" s="86" t="s">
        <v>269</v>
      </c>
      <c r="C78" s="86" t="s">
        <v>323</v>
      </c>
      <c r="D78" s="87">
        <v>398</v>
      </c>
      <c r="E78" s="87">
        <v>1759</v>
      </c>
      <c r="F78" s="88">
        <v>682</v>
      </c>
    </row>
    <row r="79" spans="2:6" x14ac:dyDescent="0.25">
      <c r="B79" s="86" t="s">
        <v>269</v>
      </c>
      <c r="C79" s="86" t="s">
        <v>324</v>
      </c>
      <c r="D79" s="87">
        <v>128</v>
      </c>
      <c r="E79" s="87">
        <v>791</v>
      </c>
      <c r="F79" s="88">
        <v>242</v>
      </c>
    </row>
    <row r="80" spans="2:6" x14ac:dyDescent="0.25">
      <c r="B80" s="86" t="s">
        <v>269</v>
      </c>
      <c r="C80" s="86" t="s">
        <v>325</v>
      </c>
      <c r="D80" s="87">
        <v>225</v>
      </c>
      <c r="E80" s="87">
        <v>935</v>
      </c>
      <c r="F80" s="88">
        <v>432</v>
      </c>
    </row>
    <row r="81" spans="2:6" x14ac:dyDescent="0.25">
      <c r="B81" s="86" t="s">
        <v>269</v>
      </c>
      <c r="C81" s="86" t="s">
        <v>326</v>
      </c>
      <c r="D81" s="87">
        <v>1358</v>
      </c>
      <c r="E81" s="87">
        <v>2231</v>
      </c>
      <c r="F81" s="88">
        <v>1391</v>
      </c>
    </row>
    <row r="82" spans="2:6" x14ac:dyDescent="0.25">
      <c r="B82" s="86" t="s">
        <v>269</v>
      </c>
      <c r="C82" s="86" t="s">
        <v>327</v>
      </c>
      <c r="D82" s="87">
        <v>1345</v>
      </c>
      <c r="E82" s="87">
        <v>1791</v>
      </c>
      <c r="F82" s="88">
        <v>1460</v>
      </c>
    </row>
    <row r="83" spans="2:6" x14ac:dyDescent="0.25">
      <c r="B83" s="86" t="s">
        <v>269</v>
      </c>
      <c r="C83" s="86" t="s">
        <v>328</v>
      </c>
      <c r="D83" s="87">
        <v>769</v>
      </c>
      <c r="E83" s="87">
        <v>1948</v>
      </c>
      <c r="F83" s="88">
        <v>1011</v>
      </c>
    </row>
    <row r="84" spans="2:6" x14ac:dyDescent="0.25">
      <c r="B84" s="86" t="s">
        <v>269</v>
      </c>
      <c r="C84" s="86" t="s">
        <v>329</v>
      </c>
      <c r="D84" s="87">
        <v>560</v>
      </c>
      <c r="E84" s="87">
        <v>1835</v>
      </c>
      <c r="F84" s="88">
        <v>642</v>
      </c>
    </row>
    <row r="85" spans="2:6" x14ac:dyDescent="0.25">
      <c r="B85" s="86" t="s">
        <v>269</v>
      </c>
      <c r="C85" s="86" t="s">
        <v>330</v>
      </c>
      <c r="D85" s="87">
        <v>836</v>
      </c>
      <c r="E85" s="87">
        <v>2245</v>
      </c>
      <c r="F85" s="88">
        <v>861</v>
      </c>
    </row>
    <row r="86" spans="2:6" x14ac:dyDescent="0.25">
      <c r="B86" s="86" t="s">
        <v>269</v>
      </c>
      <c r="C86" s="86" t="s">
        <v>331</v>
      </c>
      <c r="D86" s="87">
        <v>587</v>
      </c>
      <c r="E86" s="87">
        <v>1471</v>
      </c>
      <c r="F86" s="88">
        <v>623</v>
      </c>
    </row>
    <row r="87" spans="2:6" x14ac:dyDescent="0.25">
      <c r="B87" s="86" t="s">
        <v>269</v>
      </c>
      <c r="C87" s="86" t="s">
        <v>332</v>
      </c>
      <c r="D87" s="87">
        <v>774</v>
      </c>
      <c r="E87" s="87">
        <v>1403</v>
      </c>
      <c r="F87" s="88">
        <v>1085</v>
      </c>
    </row>
    <row r="88" spans="2:6" x14ac:dyDescent="0.25">
      <c r="B88" s="86" t="s">
        <v>269</v>
      </c>
      <c r="C88" s="86" t="s">
        <v>333</v>
      </c>
      <c r="D88" s="87">
        <v>757</v>
      </c>
      <c r="E88" s="87">
        <v>1203</v>
      </c>
      <c r="F88" s="88">
        <v>1175</v>
      </c>
    </row>
    <row r="89" spans="2:6" x14ac:dyDescent="0.25">
      <c r="B89" s="86" t="s">
        <v>269</v>
      </c>
      <c r="C89" s="86" t="s">
        <v>334</v>
      </c>
      <c r="D89" s="87">
        <v>591</v>
      </c>
      <c r="E89" s="87">
        <v>1439</v>
      </c>
      <c r="F89" s="88">
        <v>858</v>
      </c>
    </row>
    <row r="90" spans="2:6" x14ac:dyDescent="0.25">
      <c r="B90" s="86" t="s">
        <v>269</v>
      </c>
      <c r="C90" s="86" t="s">
        <v>335</v>
      </c>
      <c r="D90" s="87">
        <v>457</v>
      </c>
      <c r="E90" s="87">
        <v>1161</v>
      </c>
      <c r="F90" s="88">
        <v>594</v>
      </c>
    </row>
    <row r="91" spans="2:6" x14ac:dyDescent="0.25">
      <c r="B91" s="86" t="s">
        <v>269</v>
      </c>
      <c r="C91" s="86" t="s">
        <v>336</v>
      </c>
      <c r="D91" s="87">
        <v>494</v>
      </c>
      <c r="E91" s="87">
        <v>1585</v>
      </c>
      <c r="F91" s="88">
        <v>705</v>
      </c>
    </row>
    <row r="92" spans="2:6" x14ac:dyDescent="0.25">
      <c r="B92" s="86" t="s">
        <v>269</v>
      </c>
      <c r="C92" s="86" t="s">
        <v>337</v>
      </c>
      <c r="D92" s="87">
        <v>914</v>
      </c>
      <c r="E92" s="87">
        <v>1727</v>
      </c>
      <c r="F92" s="88">
        <v>1308</v>
      </c>
    </row>
    <row r="93" spans="2:6" x14ac:dyDescent="0.25">
      <c r="B93" s="86" t="s">
        <v>269</v>
      </c>
      <c r="C93" s="86" t="s">
        <v>338</v>
      </c>
      <c r="D93" s="87">
        <v>581</v>
      </c>
      <c r="E93" s="87">
        <v>1448</v>
      </c>
      <c r="F93" s="88">
        <v>885</v>
      </c>
    </row>
    <row r="94" spans="2:6" x14ac:dyDescent="0.25">
      <c r="B94" s="86" t="s">
        <v>269</v>
      </c>
      <c r="C94" s="86" t="s">
        <v>339</v>
      </c>
      <c r="D94" s="87">
        <v>31</v>
      </c>
      <c r="E94" s="87">
        <v>0</v>
      </c>
      <c r="F94" s="88">
        <v>78</v>
      </c>
    </row>
    <row r="95" spans="2:6" x14ac:dyDescent="0.25">
      <c r="B95" s="86" t="s">
        <v>269</v>
      </c>
      <c r="C95" s="86" t="s">
        <v>340</v>
      </c>
      <c r="D95" s="87">
        <v>92</v>
      </c>
      <c r="E95" s="87">
        <v>233</v>
      </c>
      <c r="F95" s="88">
        <v>494</v>
      </c>
    </row>
    <row r="96" spans="2:6" x14ac:dyDescent="0.25">
      <c r="B96" s="86" t="s">
        <v>269</v>
      </c>
      <c r="C96" s="86" t="s">
        <v>341</v>
      </c>
      <c r="D96" s="87">
        <v>486</v>
      </c>
      <c r="E96" s="87">
        <v>1176</v>
      </c>
      <c r="F96" s="88">
        <v>400</v>
      </c>
    </row>
    <row r="97" spans="2:6" x14ac:dyDescent="0.25">
      <c r="B97" s="86" t="s">
        <v>269</v>
      </c>
      <c r="C97" s="86" t="s">
        <v>342</v>
      </c>
      <c r="D97" s="87">
        <v>440</v>
      </c>
      <c r="E97" s="87">
        <v>874</v>
      </c>
      <c r="F97" s="88">
        <v>803</v>
      </c>
    </row>
    <row r="98" spans="2:6" x14ac:dyDescent="0.25">
      <c r="B98" s="86" t="s">
        <v>269</v>
      </c>
      <c r="C98" s="86" t="s">
        <v>343</v>
      </c>
      <c r="D98" s="87">
        <v>127</v>
      </c>
      <c r="E98" s="87">
        <v>695</v>
      </c>
      <c r="F98" s="88">
        <v>440</v>
      </c>
    </row>
    <row r="99" spans="2:6" x14ac:dyDescent="0.25">
      <c r="B99" s="86" t="s">
        <v>269</v>
      </c>
      <c r="C99" s="86" t="s">
        <v>344</v>
      </c>
      <c r="D99" s="87">
        <v>257</v>
      </c>
      <c r="E99" s="87">
        <v>1367</v>
      </c>
      <c r="F99" s="88">
        <v>544</v>
      </c>
    </row>
    <row r="100" spans="2:6" x14ac:dyDescent="0.25">
      <c r="B100" s="86" t="s">
        <v>269</v>
      </c>
      <c r="C100" s="86" t="s">
        <v>345</v>
      </c>
      <c r="D100" s="87">
        <v>399</v>
      </c>
      <c r="E100" s="87">
        <v>1238</v>
      </c>
      <c r="F100" s="88">
        <v>622</v>
      </c>
    </row>
    <row r="101" spans="2:6" x14ac:dyDescent="0.25">
      <c r="B101" s="86" t="s">
        <v>269</v>
      </c>
      <c r="C101" s="86" t="s">
        <v>346</v>
      </c>
      <c r="D101" s="87">
        <v>470</v>
      </c>
      <c r="E101" s="87">
        <v>1609</v>
      </c>
      <c r="F101" s="88">
        <v>662</v>
      </c>
    </row>
    <row r="102" spans="2:6" x14ac:dyDescent="0.25">
      <c r="B102" s="86" t="s">
        <v>269</v>
      </c>
      <c r="C102" s="86" t="s">
        <v>347</v>
      </c>
      <c r="D102" s="87">
        <v>651</v>
      </c>
      <c r="E102" s="87">
        <v>2120</v>
      </c>
      <c r="F102" s="88">
        <v>824</v>
      </c>
    </row>
    <row r="103" spans="2:6" x14ac:dyDescent="0.25">
      <c r="B103" s="86" t="s">
        <v>269</v>
      </c>
      <c r="C103" s="86" t="s">
        <v>348</v>
      </c>
      <c r="D103" s="87">
        <v>757</v>
      </c>
      <c r="E103" s="87">
        <v>2498</v>
      </c>
      <c r="F103" s="88">
        <v>846</v>
      </c>
    </row>
    <row r="104" spans="2:6" x14ac:dyDescent="0.25">
      <c r="B104" s="86" t="s">
        <v>269</v>
      </c>
      <c r="C104" s="86" t="s">
        <v>349</v>
      </c>
      <c r="D104" s="87">
        <v>526</v>
      </c>
      <c r="E104" s="87">
        <v>1902</v>
      </c>
      <c r="F104" s="88">
        <v>743</v>
      </c>
    </row>
    <row r="105" spans="2:6" x14ac:dyDescent="0.25">
      <c r="B105" s="86" t="s">
        <v>269</v>
      </c>
      <c r="C105" s="86" t="s">
        <v>350</v>
      </c>
      <c r="D105" s="87">
        <v>196</v>
      </c>
      <c r="E105" s="87">
        <v>994</v>
      </c>
      <c r="F105" s="88">
        <v>477</v>
      </c>
    </row>
    <row r="106" spans="2:6" x14ac:dyDescent="0.25">
      <c r="B106" s="86" t="s">
        <v>269</v>
      </c>
      <c r="C106" s="86" t="s">
        <v>351</v>
      </c>
      <c r="D106" s="87">
        <v>260</v>
      </c>
      <c r="E106" s="87">
        <v>1010</v>
      </c>
      <c r="F106" s="88">
        <v>575</v>
      </c>
    </row>
    <row r="107" spans="2:6" x14ac:dyDescent="0.25">
      <c r="B107" s="86" t="s">
        <v>269</v>
      </c>
      <c r="C107" s="86" t="s">
        <v>352</v>
      </c>
      <c r="D107" s="87">
        <v>192</v>
      </c>
      <c r="E107" s="87">
        <v>899</v>
      </c>
      <c r="F107" s="88">
        <v>369</v>
      </c>
    </row>
    <row r="108" spans="2:6" x14ac:dyDescent="0.25">
      <c r="B108" s="86" t="s">
        <v>269</v>
      </c>
      <c r="C108" s="86" t="s">
        <v>353</v>
      </c>
      <c r="D108" s="87">
        <v>177</v>
      </c>
      <c r="E108" s="87">
        <v>284</v>
      </c>
      <c r="F108" s="88">
        <v>174</v>
      </c>
    </row>
    <row r="109" spans="2:6" x14ac:dyDescent="0.25">
      <c r="B109" s="86" t="s">
        <v>269</v>
      </c>
      <c r="C109" s="86" t="s">
        <v>354</v>
      </c>
      <c r="D109" s="87">
        <v>741</v>
      </c>
      <c r="E109" s="87">
        <v>1781</v>
      </c>
      <c r="F109" s="88">
        <v>1028</v>
      </c>
    </row>
    <row r="110" spans="2:6" x14ac:dyDescent="0.25">
      <c r="B110" s="86" t="s">
        <v>269</v>
      </c>
      <c r="C110" s="86" t="s">
        <v>355</v>
      </c>
      <c r="D110" s="87">
        <v>174</v>
      </c>
      <c r="E110" s="87">
        <v>773</v>
      </c>
      <c r="F110" s="88">
        <v>237</v>
      </c>
    </row>
    <row r="111" spans="2:6" x14ac:dyDescent="0.25">
      <c r="B111" s="86" t="s">
        <v>269</v>
      </c>
      <c r="C111" s="86" t="s">
        <v>356</v>
      </c>
      <c r="D111" s="87">
        <v>94</v>
      </c>
      <c r="E111" s="87">
        <v>769</v>
      </c>
      <c r="F111" s="88">
        <v>228</v>
      </c>
    </row>
    <row r="112" spans="2:6" x14ac:dyDescent="0.25">
      <c r="B112" s="86" t="s">
        <v>269</v>
      </c>
      <c r="C112" s="86" t="s">
        <v>357</v>
      </c>
      <c r="D112" s="87">
        <v>197</v>
      </c>
      <c r="E112" s="87">
        <v>837</v>
      </c>
      <c r="F112" s="88">
        <v>434</v>
      </c>
    </row>
    <row r="113" spans="2:6" x14ac:dyDescent="0.25">
      <c r="B113" s="86" t="s">
        <v>269</v>
      </c>
      <c r="C113" s="86" t="s">
        <v>358</v>
      </c>
      <c r="D113" s="87">
        <v>318</v>
      </c>
      <c r="E113" s="87">
        <v>1120</v>
      </c>
      <c r="F113" s="88">
        <v>444</v>
      </c>
    </row>
    <row r="114" spans="2:6" x14ac:dyDescent="0.25">
      <c r="B114" s="86" t="s">
        <v>269</v>
      </c>
      <c r="C114" s="86" t="s">
        <v>359</v>
      </c>
      <c r="D114" s="87">
        <v>82</v>
      </c>
      <c r="E114" s="87">
        <v>723</v>
      </c>
      <c r="F114" s="88">
        <v>204</v>
      </c>
    </row>
    <row r="115" spans="2:6" x14ac:dyDescent="0.25">
      <c r="B115" s="86" t="s">
        <v>269</v>
      </c>
      <c r="C115" s="86" t="s">
        <v>360</v>
      </c>
      <c r="D115" s="87">
        <v>206</v>
      </c>
      <c r="E115" s="87">
        <v>550</v>
      </c>
      <c r="F115" s="88">
        <v>229</v>
      </c>
    </row>
    <row r="116" spans="2:6" x14ac:dyDescent="0.25">
      <c r="B116" s="86" t="s">
        <v>269</v>
      </c>
      <c r="C116" s="86" t="s">
        <v>361</v>
      </c>
      <c r="D116" s="87">
        <v>390</v>
      </c>
      <c r="E116" s="87">
        <v>1297</v>
      </c>
      <c r="F116" s="88">
        <v>456</v>
      </c>
    </row>
    <row r="117" spans="2:6" x14ac:dyDescent="0.25">
      <c r="B117" s="86" t="s">
        <v>269</v>
      </c>
      <c r="C117" s="86" t="s">
        <v>362</v>
      </c>
      <c r="D117" s="87">
        <v>111</v>
      </c>
      <c r="E117" s="87">
        <v>1160</v>
      </c>
      <c r="F117" s="88">
        <v>282</v>
      </c>
    </row>
    <row r="118" spans="2:6" x14ac:dyDescent="0.25">
      <c r="B118" s="86" t="s">
        <v>269</v>
      </c>
      <c r="C118" s="86" t="s">
        <v>363</v>
      </c>
      <c r="D118" s="87">
        <v>522</v>
      </c>
      <c r="E118" s="87">
        <v>1667</v>
      </c>
      <c r="F118" s="88">
        <v>556</v>
      </c>
    </row>
    <row r="119" spans="2:6" x14ac:dyDescent="0.25">
      <c r="B119" s="86" t="s">
        <v>269</v>
      </c>
      <c r="C119" s="86" t="s">
        <v>364</v>
      </c>
      <c r="D119" s="87">
        <v>278</v>
      </c>
      <c r="E119" s="87">
        <v>1091</v>
      </c>
      <c r="F119" s="88">
        <v>505</v>
      </c>
    </row>
    <row r="120" spans="2:6" x14ac:dyDescent="0.25">
      <c r="B120" s="86" t="s">
        <v>269</v>
      </c>
      <c r="C120" s="86" t="s">
        <v>365</v>
      </c>
      <c r="D120" s="87">
        <v>0</v>
      </c>
      <c r="E120" s="87">
        <v>0</v>
      </c>
      <c r="F120" s="88">
        <v>0</v>
      </c>
    </row>
    <row r="121" spans="2:6" x14ac:dyDescent="0.25">
      <c r="B121" s="86" t="s">
        <v>269</v>
      </c>
      <c r="C121" s="86" t="s">
        <v>366</v>
      </c>
      <c r="D121" s="87">
        <v>120</v>
      </c>
      <c r="E121" s="87">
        <v>1335</v>
      </c>
      <c r="F121" s="88">
        <v>289</v>
      </c>
    </row>
    <row r="122" spans="2:6" x14ac:dyDescent="0.25">
      <c r="B122" s="86" t="s">
        <v>269</v>
      </c>
      <c r="C122" s="86" t="s">
        <v>367</v>
      </c>
      <c r="D122" s="87">
        <v>316</v>
      </c>
      <c r="E122" s="87">
        <v>1028</v>
      </c>
      <c r="F122" s="88">
        <v>505</v>
      </c>
    </row>
    <row r="123" spans="2:6" x14ac:dyDescent="0.25">
      <c r="B123" s="86" t="s">
        <v>269</v>
      </c>
      <c r="C123" s="86" t="s">
        <v>368</v>
      </c>
      <c r="D123" s="87">
        <v>446</v>
      </c>
      <c r="E123" s="87">
        <v>1763</v>
      </c>
      <c r="F123" s="88">
        <v>527</v>
      </c>
    </row>
    <row r="124" spans="2:6" x14ac:dyDescent="0.25">
      <c r="B124" s="86" t="s">
        <v>269</v>
      </c>
      <c r="C124" s="86" t="s">
        <v>369</v>
      </c>
      <c r="D124" s="87">
        <v>0</v>
      </c>
      <c r="E124" s="87">
        <v>0</v>
      </c>
      <c r="F124" s="88">
        <v>0</v>
      </c>
    </row>
    <row r="125" spans="2:6" x14ac:dyDescent="0.25">
      <c r="B125" s="86" t="s">
        <v>269</v>
      </c>
      <c r="C125" s="86" t="s">
        <v>370</v>
      </c>
      <c r="D125" s="87">
        <v>254</v>
      </c>
      <c r="E125" s="87">
        <v>642</v>
      </c>
      <c r="F125" s="88">
        <v>308</v>
      </c>
    </row>
    <row r="126" spans="2:6" x14ac:dyDescent="0.25">
      <c r="B126" s="86" t="s">
        <v>269</v>
      </c>
      <c r="C126" s="86" t="s">
        <v>371</v>
      </c>
      <c r="D126" s="87">
        <v>157</v>
      </c>
      <c r="E126" s="87">
        <v>440</v>
      </c>
      <c r="F126" s="88">
        <v>436</v>
      </c>
    </row>
    <row r="127" spans="2:6" x14ac:dyDescent="0.25">
      <c r="B127" s="86" t="s">
        <v>269</v>
      </c>
      <c r="C127" s="86" t="s">
        <v>372</v>
      </c>
      <c r="D127" s="87">
        <v>788</v>
      </c>
      <c r="E127" s="87">
        <v>988</v>
      </c>
      <c r="F127" s="88">
        <v>673</v>
      </c>
    </row>
    <row r="128" spans="2:6" x14ac:dyDescent="0.25">
      <c r="B128" s="86" t="s">
        <v>269</v>
      </c>
      <c r="C128" s="86" t="s">
        <v>373</v>
      </c>
      <c r="D128" s="87">
        <v>398</v>
      </c>
      <c r="E128" s="87">
        <v>454</v>
      </c>
      <c r="F128" s="88">
        <v>333</v>
      </c>
    </row>
    <row r="129" spans="2:6" x14ac:dyDescent="0.25">
      <c r="B129" s="86" t="s">
        <v>269</v>
      </c>
      <c r="C129" s="86" t="s">
        <v>374</v>
      </c>
      <c r="D129" s="87">
        <v>796</v>
      </c>
      <c r="E129" s="87">
        <v>912</v>
      </c>
      <c r="F129" s="88">
        <v>687</v>
      </c>
    </row>
    <row r="130" spans="2:6" x14ac:dyDescent="0.25">
      <c r="B130" s="86" t="s">
        <v>269</v>
      </c>
      <c r="C130" s="86" t="s">
        <v>375</v>
      </c>
      <c r="D130" s="87">
        <v>633</v>
      </c>
      <c r="E130" s="87">
        <v>1349</v>
      </c>
      <c r="F130" s="88">
        <v>564</v>
      </c>
    </row>
    <row r="131" spans="2:6" x14ac:dyDescent="0.25">
      <c r="B131" s="86" t="s">
        <v>269</v>
      </c>
      <c r="C131" s="86" t="s">
        <v>376</v>
      </c>
      <c r="D131" s="87">
        <v>1018</v>
      </c>
      <c r="E131" s="87">
        <v>1622</v>
      </c>
      <c r="F131" s="88">
        <v>826</v>
      </c>
    </row>
    <row r="132" spans="2:6" x14ac:dyDescent="0.25">
      <c r="B132" s="86" t="s">
        <v>269</v>
      </c>
      <c r="C132" s="86" t="s">
        <v>377</v>
      </c>
      <c r="D132" s="87">
        <v>356</v>
      </c>
      <c r="E132" s="87">
        <v>429</v>
      </c>
      <c r="F132" s="88">
        <v>621</v>
      </c>
    </row>
    <row r="133" spans="2:6" x14ac:dyDescent="0.25">
      <c r="B133" s="86" t="s">
        <v>269</v>
      </c>
      <c r="C133" s="86" t="s">
        <v>378</v>
      </c>
      <c r="D133" s="87">
        <v>1173</v>
      </c>
      <c r="E133" s="87">
        <v>1342</v>
      </c>
      <c r="F133" s="88">
        <v>605</v>
      </c>
    </row>
    <row r="134" spans="2:6" x14ac:dyDescent="0.25">
      <c r="B134" s="86" t="s">
        <v>269</v>
      </c>
      <c r="C134" s="86" t="s">
        <v>379</v>
      </c>
      <c r="D134" s="87">
        <v>729</v>
      </c>
      <c r="E134" s="87">
        <v>1085</v>
      </c>
      <c r="F134" s="88">
        <v>838</v>
      </c>
    </row>
    <row r="135" spans="2:6" x14ac:dyDescent="0.25">
      <c r="B135" s="86" t="s">
        <v>269</v>
      </c>
      <c r="C135" s="86" t="s">
        <v>380</v>
      </c>
      <c r="D135" s="87">
        <v>935</v>
      </c>
      <c r="E135" s="87">
        <v>1436</v>
      </c>
      <c r="F135" s="88">
        <v>1237</v>
      </c>
    </row>
    <row r="136" spans="2:6" x14ac:dyDescent="0.25">
      <c r="B136" s="86" t="s">
        <v>269</v>
      </c>
      <c r="C136" s="86" t="s">
        <v>381</v>
      </c>
      <c r="D136" s="87">
        <v>930</v>
      </c>
      <c r="E136" s="87">
        <v>1328</v>
      </c>
      <c r="F136" s="88">
        <v>1024</v>
      </c>
    </row>
    <row r="137" spans="2:6" x14ac:dyDescent="0.25">
      <c r="B137" s="86" t="s">
        <v>269</v>
      </c>
      <c r="C137" s="86" t="s">
        <v>382</v>
      </c>
      <c r="D137" s="87">
        <v>1207</v>
      </c>
      <c r="E137" s="87">
        <v>1863</v>
      </c>
      <c r="F137" s="88">
        <v>1375</v>
      </c>
    </row>
    <row r="138" spans="2:6" x14ac:dyDescent="0.25">
      <c r="B138" s="86" t="s">
        <v>269</v>
      </c>
      <c r="C138" s="86" t="s">
        <v>383</v>
      </c>
      <c r="D138" s="87">
        <v>1089</v>
      </c>
      <c r="E138" s="87">
        <v>1554</v>
      </c>
      <c r="F138" s="88">
        <v>945</v>
      </c>
    </row>
    <row r="139" spans="2:6" x14ac:dyDescent="0.25">
      <c r="B139" s="86" t="s">
        <v>269</v>
      </c>
      <c r="C139" s="86" t="s">
        <v>384</v>
      </c>
      <c r="D139" s="87">
        <v>1179</v>
      </c>
      <c r="E139" s="87">
        <v>1541</v>
      </c>
      <c r="F139" s="88">
        <v>1136</v>
      </c>
    </row>
    <row r="140" spans="2:6" x14ac:dyDescent="0.25">
      <c r="B140" s="86" t="s">
        <v>269</v>
      </c>
      <c r="C140" s="86" t="s">
        <v>385</v>
      </c>
      <c r="D140" s="87">
        <v>646</v>
      </c>
      <c r="E140" s="87">
        <v>1144</v>
      </c>
      <c r="F140" s="88">
        <v>1027</v>
      </c>
    </row>
    <row r="141" spans="2:6" x14ac:dyDescent="0.25">
      <c r="B141" s="86" t="s">
        <v>269</v>
      </c>
      <c r="C141" s="86" t="s">
        <v>386</v>
      </c>
      <c r="D141" s="87">
        <v>689</v>
      </c>
      <c r="E141" s="87">
        <v>1352</v>
      </c>
      <c r="F141" s="88">
        <v>777</v>
      </c>
    </row>
    <row r="142" spans="2:6" x14ac:dyDescent="0.25">
      <c r="B142" s="86" t="s">
        <v>269</v>
      </c>
      <c r="C142" s="86" t="s">
        <v>387</v>
      </c>
      <c r="D142" s="87">
        <v>92</v>
      </c>
      <c r="E142" s="87">
        <v>1393</v>
      </c>
      <c r="F142" s="88">
        <v>295</v>
      </c>
    </row>
    <row r="143" spans="2:6" x14ac:dyDescent="0.25">
      <c r="B143" s="86" t="s">
        <v>269</v>
      </c>
      <c r="C143" s="86" t="s">
        <v>388</v>
      </c>
      <c r="D143" s="87">
        <v>361</v>
      </c>
      <c r="E143" s="87">
        <v>4109</v>
      </c>
      <c r="F143" s="88">
        <v>761</v>
      </c>
    </row>
    <row r="144" spans="2:6" x14ac:dyDescent="0.25">
      <c r="B144" s="86" t="s">
        <v>269</v>
      </c>
      <c r="C144" s="86" t="s">
        <v>389</v>
      </c>
      <c r="D144" s="87">
        <v>148</v>
      </c>
      <c r="E144" s="87">
        <v>1510</v>
      </c>
      <c r="F144" s="88">
        <v>300</v>
      </c>
    </row>
    <row r="145" spans="2:6" x14ac:dyDescent="0.25">
      <c r="B145" s="86" t="s">
        <v>269</v>
      </c>
      <c r="C145" s="86" t="s">
        <v>390</v>
      </c>
      <c r="D145" s="87">
        <v>367</v>
      </c>
      <c r="E145" s="87">
        <v>1942</v>
      </c>
      <c r="F145" s="88">
        <v>817</v>
      </c>
    </row>
    <row r="146" spans="2:6" x14ac:dyDescent="0.25">
      <c r="B146" s="86" t="s">
        <v>269</v>
      </c>
      <c r="C146" s="86" t="s">
        <v>391</v>
      </c>
      <c r="D146" s="87">
        <v>96</v>
      </c>
      <c r="E146" s="87">
        <v>249</v>
      </c>
      <c r="F146" s="88">
        <v>191</v>
      </c>
    </row>
    <row r="147" spans="2:6" x14ac:dyDescent="0.25">
      <c r="B147" s="86" t="s">
        <v>269</v>
      </c>
      <c r="C147" s="86" t="s">
        <v>392</v>
      </c>
      <c r="D147" s="87">
        <v>104</v>
      </c>
      <c r="E147" s="87">
        <v>281</v>
      </c>
      <c r="F147" s="88">
        <v>241</v>
      </c>
    </row>
    <row r="148" spans="2:6" x14ac:dyDescent="0.25">
      <c r="B148" s="86" t="s">
        <v>269</v>
      </c>
      <c r="C148" s="86" t="s">
        <v>393</v>
      </c>
      <c r="D148" s="87">
        <v>152</v>
      </c>
      <c r="E148" s="87">
        <v>225</v>
      </c>
      <c r="F148" s="88">
        <v>215</v>
      </c>
    </row>
    <row r="149" spans="2:6" x14ac:dyDescent="0.25">
      <c r="B149" s="86" t="s">
        <v>269</v>
      </c>
      <c r="C149" s="86" t="s">
        <v>394</v>
      </c>
      <c r="D149" s="87">
        <v>661</v>
      </c>
      <c r="E149" s="87">
        <v>1509</v>
      </c>
      <c r="F149" s="88">
        <v>818</v>
      </c>
    </row>
    <row r="150" spans="2:6" x14ac:dyDescent="0.25">
      <c r="B150" s="86" t="s">
        <v>269</v>
      </c>
      <c r="C150" s="86" t="s">
        <v>395</v>
      </c>
      <c r="D150" s="87">
        <v>417</v>
      </c>
      <c r="E150" s="87">
        <v>591</v>
      </c>
      <c r="F150" s="88">
        <v>414</v>
      </c>
    </row>
    <row r="151" spans="2:6" x14ac:dyDescent="0.25">
      <c r="B151" s="86" t="s">
        <v>269</v>
      </c>
      <c r="C151" s="86" t="s">
        <v>396</v>
      </c>
      <c r="D151" s="87">
        <v>588</v>
      </c>
      <c r="E151" s="87">
        <v>1036</v>
      </c>
      <c r="F151" s="88">
        <v>725</v>
      </c>
    </row>
    <row r="152" spans="2:6" x14ac:dyDescent="0.25">
      <c r="B152" s="86" t="s">
        <v>269</v>
      </c>
      <c r="C152" s="86" t="s">
        <v>397</v>
      </c>
      <c r="D152" s="87">
        <v>99</v>
      </c>
      <c r="E152" s="87">
        <v>566</v>
      </c>
      <c r="F152" s="88">
        <v>200</v>
      </c>
    </row>
    <row r="153" spans="2:6" x14ac:dyDescent="0.25">
      <c r="B153" s="86" t="s">
        <v>269</v>
      </c>
      <c r="C153" s="86" t="s">
        <v>398</v>
      </c>
      <c r="D153" s="87">
        <v>1113</v>
      </c>
      <c r="E153" s="87">
        <v>1539</v>
      </c>
      <c r="F153" s="88">
        <v>1209</v>
      </c>
    </row>
    <row r="154" spans="2:6" x14ac:dyDescent="0.25">
      <c r="B154" s="86" t="s">
        <v>269</v>
      </c>
      <c r="C154" s="86" t="s">
        <v>399</v>
      </c>
      <c r="D154" s="87">
        <v>1462</v>
      </c>
      <c r="E154" s="87">
        <v>1993</v>
      </c>
      <c r="F154" s="88">
        <v>1444</v>
      </c>
    </row>
    <row r="155" spans="2:6" x14ac:dyDescent="0.25">
      <c r="B155" s="86" t="s">
        <v>269</v>
      </c>
      <c r="C155" s="86" t="s">
        <v>400</v>
      </c>
      <c r="D155" s="87">
        <v>1094</v>
      </c>
      <c r="E155" s="87">
        <v>1924</v>
      </c>
      <c r="F155" s="88">
        <v>1466</v>
      </c>
    </row>
    <row r="156" spans="2:6" x14ac:dyDescent="0.25">
      <c r="B156" s="86" t="s">
        <v>269</v>
      </c>
      <c r="C156" s="86" t="s">
        <v>401</v>
      </c>
      <c r="D156" s="87">
        <v>924</v>
      </c>
      <c r="E156" s="87">
        <v>1799</v>
      </c>
      <c r="F156" s="88">
        <v>1269</v>
      </c>
    </row>
    <row r="157" spans="2:6" x14ac:dyDescent="0.25">
      <c r="B157" s="86" t="s">
        <v>269</v>
      </c>
      <c r="C157" s="86" t="s">
        <v>402</v>
      </c>
      <c r="D157" s="87">
        <v>0</v>
      </c>
      <c r="E157" s="87">
        <v>0</v>
      </c>
      <c r="F157" s="88">
        <v>0</v>
      </c>
    </row>
    <row r="158" spans="2:6" x14ac:dyDescent="0.25">
      <c r="B158" s="86" t="s">
        <v>269</v>
      </c>
      <c r="C158" s="86" t="s">
        <v>403</v>
      </c>
      <c r="D158" s="87">
        <v>296</v>
      </c>
      <c r="E158" s="87">
        <v>443</v>
      </c>
      <c r="F158" s="88">
        <v>157</v>
      </c>
    </row>
    <row r="159" spans="2:6" x14ac:dyDescent="0.25">
      <c r="B159" s="86" t="s">
        <v>269</v>
      </c>
      <c r="C159" s="86" t="s">
        <v>404</v>
      </c>
      <c r="D159" s="87">
        <v>858</v>
      </c>
      <c r="E159" s="87">
        <v>1562</v>
      </c>
      <c r="F159" s="88">
        <v>832</v>
      </c>
    </row>
    <row r="160" spans="2:6" x14ac:dyDescent="0.25">
      <c r="B160" s="86" t="s">
        <v>269</v>
      </c>
      <c r="C160" s="86" t="s">
        <v>405</v>
      </c>
      <c r="D160" s="87">
        <v>487</v>
      </c>
      <c r="E160" s="87">
        <v>821</v>
      </c>
      <c r="F160" s="88">
        <v>556</v>
      </c>
    </row>
    <row r="161" spans="2:6" x14ac:dyDescent="0.25">
      <c r="B161" s="86" t="s">
        <v>269</v>
      </c>
      <c r="C161" s="86" t="s">
        <v>406</v>
      </c>
      <c r="D161" s="87">
        <v>985</v>
      </c>
      <c r="E161" s="87">
        <v>2100</v>
      </c>
      <c r="F161" s="88">
        <v>1402</v>
      </c>
    </row>
    <row r="162" spans="2:6" x14ac:dyDescent="0.25">
      <c r="B162" s="86" t="s">
        <v>269</v>
      </c>
      <c r="C162" s="86" t="s">
        <v>407</v>
      </c>
      <c r="D162" s="87">
        <v>430</v>
      </c>
      <c r="E162" s="87">
        <v>976</v>
      </c>
      <c r="F162" s="88">
        <v>616</v>
      </c>
    </row>
    <row r="163" spans="2:6" x14ac:dyDescent="0.25">
      <c r="B163" s="86" t="s">
        <v>269</v>
      </c>
      <c r="C163" s="86" t="s">
        <v>408</v>
      </c>
      <c r="D163" s="87">
        <v>11</v>
      </c>
      <c r="E163" s="87">
        <v>4</v>
      </c>
      <c r="F163" s="88">
        <v>351</v>
      </c>
    </row>
    <row r="164" spans="2:6" x14ac:dyDescent="0.25">
      <c r="B164" s="86" t="s">
        <v>269</v>
      </c>
      <c r="C164" s="86" t="s">
        <v>409</v>
      </c>
      <c r="D164" s="87">
        <v>370</v>
      </c>
      <c r="E164" s="87">
        <v>480</v>
      </c>
      <c r="F164" s="88">
        <v>398</v>
      </c>
    </row>
    <row r="165" spans="2:6" x14ac:dyDescent="0.25">
      <c r="B165" s="86" t="s">
        <v>269</v>
      </c>
      <c r="C165" s="86" t="s">
        <v>410</v>
      </c>
      <c r="D165" s="87">
        <v>778</v>
      </c>
      <c r="E165" s="87">
        <v>1343</v>
      </c>
      <c r="F165" s="88">
        <v>1071</v>
      </c>
    </row>
    <row r="166" spans="2:6" x14ac:dyDescent="0.25">
      <c r="B166" s="86" t="s">
        <v>269</v>
      </c>
      <c r="C166" s="86" t="s">
        <v>411</v>
      </c>
      <c r="D166" s="87">
        <v>783</v>
      </c>
      <c r="E166" s="87">
        <v>1429</v>
      </c>
      <c r="F166" s="88">
        <v>1018</v>
      </c>
    </row>
    <row r="167" spans="2:6" x14ac:dyDescent="0.25">
      <c r="B167" s="86" t="s">
        <v>269</v>
      </c>
      <c r="C167" s="86" t="s">
        <v>412</v>
      </c>
      <c r="D167" s="87">
        <v>1376</v>
      </c>
      <c r="E167" s="87">
        <v>2314</v>
      </c>
      <c r="F167" s="88">
        <v>1440</v>
      </c>
    </row>
    <row r="168" spans="2:6" x14ac:dyDescent="0.25">
      <c r="B168" s="86" t="s">
        <v>269</v>
      </c>
      <c r="C168" s="86" t="s">
        <v>413</v>
      </c>
      <c r="D168" s="87">
        <v>717</v>
      </c>
      <c r="E168" s="87">
        <v>1732</v>
      </c>
      <c r="F168" s="88">
        <v>1623</v>
      </c>
    </row>
    <row r="169" spans="2:6" x14ac:dyDescent="0.25">
      <c r="B169" s="86" t="s">
        <v>269</v>
      </c>
      <c r="C169" s="86" t="s">
        <v>414</v>
      </c>
      <c r="D169" s="87">
        <v>301</v>
      </c>
      <c r="E169" s="87">
        <v>720</v>
      </c>
      <c r="F169" s="88">
        <v>629</v>
      </c>
    </row>
    <row r="170" spans="2:6" x14ac:dyDescent="0.25">
      <c r="B170" s="86" t="s">
        <v>269</v>
      </c>
      <c r="C170" s="86" t="s">
        <v>415</v>
      </c>
      <c r="D170" s="87">
        <v>179</v>
      </c>
      <c r="E170" s="87">
        <v>303</v>
      </c>
      <c r="F170" s="88">
        <v>258</v>
      </c>
    </row>
    <row r="171" spans="2:6" x14ac:dyDescent="0.25">
      <c r="B171" s="86" t="s">
        <v>269</v>
      </c>
      <c r="C171" s="86" t="s">
        <v>416</v>
      </c>
      <c r="D171" s="87">
        <v>919</v>
      </c>
      <c r="E171" s="87">
        <v>1445</v>
      </c>
      <c r="F171" s="88">
        <v>1250</v>
      </c>
    </row>
    <row r="172" spans="2:6" x14ac:dyDescent="0.25">
      <c r="B172" s="86" t="s">
        <v>269</v>
      </c>
      <c r="C172" s="86" t="s">
        <v>417</v>
      </c>
      <c r="D172" s="87">
        <v>396</v>
      </c>
      <c r="E172" s="87">
        <v>704</v>
      </c>
      <c r="F172" s="88">
        <v>712</v>
      </c>
    </row>
    <row r="173" spans="2:6" x14ac:dyDescent="0.25">
      <c r="B173" s="86" t="s">
        <v>269</v>
      </c>
      <c r="C173" s="86" t="s">
        <v>418</v>
      </c>
      <c r="D173" s="87">
        <v>387</v>
      </c>
      <c r="E173" s="87">
        <v>735</v>
      </c>
      <c r="F173" s="88">
        <v>677</v>
      </c>
    </row>
    <row r="174" spans="2:6" x14ac:dyDescent="0.25">
      <c r="B174" s="86" t="s">
        <v>269</v>
      </c>
      <c r="C174" s="86" t="s">
        <v>419</v>
      </c>
      <c r="D174" s="87">
        <v>869</v>
      </c>
      <c r="E174" s="87">
        <v>1267</v>
      </c>
      <c r="F174" s="88">
        <v>801</v>
      </c>
    </row>
    <row r="175" spans="2:6" x14ac:dyDescent="0.25">
      <c r="B175" s="86" t="s">
        <v>269</v>
      </c>
      <c r="C175" s="86" t="s">
        <v>420</v>
      </c>
      <c r="D175" s="87">
        <v>1500</v>
      </c>
      <c r="E175" s="87">
        <v>2104</v>
      </c>
      <c r="F175" s="88">
        <v>1570</v>
      </c>
    </row>
    <row r="176" spans="2:6" x14ac:dyDescent="0.25">
      <c r="B176" s="86" t="s">
        <v>269</v>
      </c>
      <c r="C176" s="86" t="s">
        <v>421</v>
      </c>
      <c r="D176" s="87">
        <v>1064</v>
      </c>
      <c r="E176" s="87">
        <v>1509</v>
      </c>
      <c r="F176" s="88">
        <v>1126</v>
      </c>
    </row>
    <row r="177" spans="2:6" x14ac:dyDescent="0.25">
      <c r="B177" s="86" t="s">
        <v>269</v>
      </c>
      <c r="C177" s="86" t="s">
        <v>422</v>
      </c>
      <c r="D177" s="87">
        <v>1272</v>
      </c>
      <c r="E177" s="87">
        <v>2058</v>
      </c>
      <c r="F177" s="88">
        <v>1702</v>
      </c>
    </row>
    <row r="178" spans="2:6" x14ac:dyDescent="0.25">
      <c r="B178" s="86" t="s">
        <v>269</v>
      </c>
      <c r="C178" s="86" t="s">
        <v>423</v>
      </c>
      <c r="D178" s="87">
        <v>916</v>
      </c>
      <c r="E178" s="87">
        <v>1326</v>
      </c>
      <c r="F178" s="88">
        <v>840</v>
      </c>
    </row>
    <row r="179" spans="2:6" x14ac:dyDescent="0.25">
      <c r="B179" s="86" t="s">
        <v>269</v>
      </c>
      <c r="C179" s="86" t="s">
        <v>424</v>
      </c>
      <c r="D179" s="87">
        <v>877</v>
      </c>
      <c r="E179" s="87">
        <v>1498</v>
      </c>
      <c r="F179" s="88">
        <v>1274</v>
      </c>
    </row>
    <row r="180" spans="2:6" x14ac:dyDescent="0.25">
      <c r="B180" s="86" t="s">
        <v>269</v>
      </c>
      <c r="C180" s="86" t="s">
        <v>425</v>
      </c>
      <c r="D180" s="87">
        <v>716</v>
      </c>
      <c r="E180" s="87">
        <v>1119</v>
      </c>
      <c r="F180" s="88">
        <v>837</v>
      </c>
    </row>
    <row r="181" spans="2:6" x14ac:dyDescent="0.25">
      <c r="B181" s="86" t="s">
        <v>269</v>
      </c>
      <c r="C181" s="86" t="s">
        <v>426</v>
      </c>
      <c r="D181" s="87">
        <v>772</v>
      </c>
      <c r="E181" s="87">
        <v>1410</v>
      </c>
      <c r="F181" s="88">
        <v>1199</v>
      </c>
    </row>
    <row r="182" spans="2:6" x14ac:dyDescent="0.25">
      <c r="B182" s="86" t="s">
        <v>269</v>
      </c>
      <c r="C182" s="86" t="s">
        <v>427</v>
      </c>
      <c r="D182" s="87">
        <v>1190</v>
      </c>
      <c r="E182" s="87">
        <v>1969</v>
      </c>
      <c r="F182" s="88">
        <v>1597</v>
      </c>
    </row>
  </sheetData>
  <mergeCells count="1">
    <mergeCell ref="D23:F2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AD22B-3C12-41BF-A76A-646632539E38}">
  <sheetPr codeName="Sheet19"/>
  <dimension ref="A1:H21"/>
  <sheetViews>
    <sheetView topLeftCell="A4" workbookViewId="0">
      <selection activeCell="J10" sqref="J10"/>
    </sheetView>
  </sheetViews>
  <sheetFormatPr defaultRowHeight="15" x14ac:dyDescent="0.25"/>
  <sheetData>
    <row r="1" spans="1:8" x14ac:dyDescent="0.25">
      <c r="B1" s="66" t="s">
        <v>428</v>
      </c>
      <c r="C1" s="66" t="s">
        <v>429</v>
      </c>
      <c r="D1" s="66" t="s">
        <v>430</v>
      </c>
      <c r="E1" s="66" t="s">
        <v>431</v>
      </c>
    </row>
    <row r="2" spans="1:8" x14ac:dyDescent="0.25">
      <c r="B2" s="67">
        <v>1</v>
      </c>
      <c r="C2" s="89">
        <v>8000</v>
      </c>
      <c r="D2" s="67" t="s">
        <v>432</v>
      </c>
      <c r="E2" s="67">
        <v>10</v>
      </c>
    </row>
    <row r="3" spans="1:8" x14ac:dyDescent="0.25">
      <c r="B3" s="67">
        <v>2</v>
      </c>
      <c r="C3" s="89">
        <v>11000</v>
      </c>
      <c r="D3" s="67" t="s">
        <v>432</v>
      </c>
      <c r="E3" s="67">
        <v>9</v>
      </c>
    </row>
    <row r="4" spans="1:8" x14ac:dyDescent="0.25">
      <c r="B4" s="67">
        <v>3</v>
      </c>
      <c r="C4" s="89">
        <v>6000</v>
      </c>
      <c r="D4" s="67" t="s">
        <v>433</v>
      </c>
      <c r="E4" s="67">
        <v>5</v>
      </c>
    </row>
    <row r="5" spans="1:8" x14ac:dyDescent="0.25">
      <c r="B5" s="67">
        <v>4</v>
      </c>
      <c r="C5" s="89">
        <v>15000</v>
      </c>
      <c r="D5" s="67" t="s">
        <v>432</v>
      </c>
      <c r="E5" s="67">
        <v>10</v>
      </c>
    </row>
    <row r="6" spans="1:8" x14ac:dyDescent="0.25">
      <c r="B6" s="67">
        <v>5</v>
      </c>
      <c r="C6" s="89">
        <v>10000</v>
      </c>
      <c r="D6" s="67" t="s">
        <v>433</v>
      </c>
      <c r="E6" s="67">
        <v>2</v>
      </c>
    </row>
    <row r="7" spans="1:8" x14ac:dyDescent="0.25">
      <c r="B7" s="67">
        <v>6</v>
      </c>
      <c r="C7" s="89">
        <v>15000</v>
      </c>
      <c r="D7" s="67" t="s">
        <v>432</v>
      </c>
      <c r="E7" s="67">
        <v>5</v>
      </c>
    </row>
    <row r="8" spans="1:8" x14ac:dyDescent="0.25">
      <c r="B8" s="67">
        <v>7</v>
      </c>
      <c r="C8" s="89">
        <v>13000</v>
      </c>
      <c r="D8" s="67" t="s">
        <v>432</v>
      </c>
      <c r="E8" s="67">
        <v>999</v>
      </c>
    </row>
    <row r="9" spans="1:8" x14ac:dyDescent="0.25">
      <c r="B9" s="67">
        <v>8</v>
      </c>
      <c r="C9" s="89">
        <v>8000</v>
      </c>
      <c r="D9" s="67" t="s">
        <v>432</v>
      </c>
      <c r="E9" s="67">
        <v>2</v>
      </c>
    </row>
    <row r="10" spans="1:8" x14ac:dyDescent="0.25">
      <c r="B10" s="67">
        <v>9</v>
      </c>
      <c r="C10" s="89">
        <v>11000</v>
      </c>
      <c r="D10" s="67" t="s">
        <v>433</v>
      </c>
      <c r="E10" s="67">
        <v>5</v>
      </c>
    </row>
    <row r="11" spans="1:8" x14ac:dyDescent="0.25">
      <c r="B11" s="67">
        <v>10</v>
      </c>
      <c r="C11" s="89">
        <v>9000</v>
      </c>
      <c r="D11" s="67" t="s">
        <v>432</v>
      </c>
      <c r="E11" s="67">
        <v>6</v>
      </c>
    </row>
    <row r="14" spans="1:8" ht="15.75" thickBot="1" x14ac:dyDescent="0.3">
      <c r="B14" s="90" t="s">
        <v>434</v>
      </c>
    </row>
    <row r="15" spans="1:8" ht="15.75" thickBot="1" x14ac:dyDescent="0.3">
      <c r="A15">
        <v>1</v>
      </c>
      <c r="B15" t="s">
        <v>435</v>
      </c>
      <c r="H15" s="91">
        <f>SUMIF(D2:D11,D2,C2:C11)</f>
        <v>79000</v>
      </c>
    </row>
    <row r="16" spans="1:8" ht="15.75" thickBot="1" x14ac:dyDescent="0.3">
      <c r="A16">
        <v>2</v>
      </c>
      <c r="B16" t="s">
        <v>436</v>
      </c>
      <c r="H16" s="91">
        <f>SUMIF(D2:D11,D4,C2:C11)</f>
        <v>27000</v>
      </c>
    </row>
    <row r="17" spans="1:8" ht="15.75" thickBot="1" x14ac:dyDescent="0.3"/>
    <row r="18" spans="1:8" ht="15.75" thickBot="1" x14ac:dyDescent="0.3">
      <c r="A18">
        <v>3</v>
      </c>
      <c r="B18" t="s">
        <v>437</v>
      </c>
      <c r="H18" s="91">
        <f>SUMIF(C2:C11,"&gt;10000",E2:E11)</f>
        <v>1028</v>
      </c>
    </row>
    <row r="19" spans="1:8" ht="15.75" thickBot="1" x14ac:dyDescent="0.3"/>
    <row r="20" spans="1:8" ht="15.75" thickBot="1" x14ac:dyDescent="0.3">
      <c r="A20">
        <v>4</v>
      </c>
      <c r="B20" t="s">
        <v>438</v>
      </c>
      <c r="H20" s="91">
        <f>SUMIF(C2:C11,"&gt;10000",C2:C11)</f>
        <v>65000</v>
      </c>
    </row>
    <row r="21" spans="1:8" ht="15.75" thickBot="1" x14ac:dyDescent="0.3">
      <c r="A21">
        <v>5</v>
      </c>
      <c r="B21" t="s">
        <v>439</v>
      </c>
      <c r="H21" s="91">
        <f>SUMIF(C2:C11,"&lt;9500",C2:C11)</f>
        <v>31000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335D9-F3A3-4AFF-826C-3497FC1BFBEC}">
  <sheetPr codeName="Sheet2"/>
  <dimension ref="A1:C24"/>
  <sheetViews>
    <sheetView workbookViewId="0">
      <selection activeCell="C15" sqref="C15:C16"/>
    </sheetView>
  </sheetViews>
  <sheetFormatPr defaultRowHeight="15" x14ac:dyDescent="0.25"/>
  <cols>
    <col min="1" max="1" width="51.140625" customWidth="1"/>
    <col min="2" max="2" width="20" customWidth="1"/>
    <col min="3" max="3" width="12.85546875" customWidth="1"/>
  </cols>
  <sheetData>
    <row r="1" spans="1:3" x14ac:dyDescent="0.25">
      <c r="A1" s="1" t="s">
        <v>20</v>
      </c>
    </row>
    <row r="2" spans="1:3" x14ac:dyDescent="0.25">
      <c r="A2" s="1" t="s">
        <v>21</v>
      </c>
    </row>
    <row r="3" spans="1:3" x14ac:dyDescent="0.25">
      <c r="A3" s="10" t="s">
        <v>22</v>
      </c>
      <c r="B3" s="10" t="s">
        <v>23</v>
      </c>
      <c r="C3" s="10" t="s">
        <v>24</v>
      </c>
    </row>
    <row r="4" spans="1:3" x14ac:dyDescent="0.25">
      <c r="A4" s="11" t="s">
        <v>25</v>
      </c>
      <c r="B4" s="12">
        <v>43101</v>
      </c>
      <c r="C4" s="11">
        <v>152</v>
      </c>
    </row>
    <row r="5" spans="1:3" x14ac:dyDescent="0.25">
      <c r="A5" s="11" t="s">
        <v>26</v>
      </c>
      <c r="B5" s="12">
        <v>43101</v>
      </c>
      <c r="C5" s="11">
        <v>171</v>
      </c>
    </row>
    <row r="6" spans="1:3" x14ac:dyDescent="0.25">
      <c r="A6" s="11" t="s">
        <v>27</v>
      </c>
      <c r="B6" s="12">
        <v>43101</v>
      </c>
      <c r="C6" s="11">
        <v>110</v>
      </c>
    </row>
    <row r="7" spans="1:3" x14ac:dyDescent="0.25">
      <c r="A7" s="11" t="s">
        <v>28</v>
      </c>
      <c r="B7" s="12">
        <v>43132</v>
      </c>
      <c r="C7" s="11">
        <v>173</v>
      </c>
    </row>
    <row r="8" spans="1:3" x14ac:dyDescent="0.25">
      <c r="A8" s="11" t="s">
        <v>29</v>
      </c>
      <c r="B8" s="12">
        <v>43132</v>
      </c>
      <c r="C8" s="11">
        <v>128</v>
      </c>
    </row>
    <row r="9" spans="1:3" x14ac:dyDescent="0.25">
      <c r="A9" s="11" t="s">
        <v>30</v>
      </c>
      <c r="B9" s="12">
        <v>43132</v>
      </c>
      <c r="C9" s="11">
        <v>107</v>
      </c>
    </row>
    <row r="10" spans="1:3" x14ac:dyDescent="0.25">
      <c r="A10" s="11" t="s">
        <v>31</v>
      </c>
      <c r="B10" s="12">
        <v>43160</v>
      </c>
      <c r="C10" s="11">
        <v>213</v>
      </c>
    </row>
    <row r="11" spans="1:3" x14ac:dyDescent="0.25">
      <c r="A11" s="11" t="s">
        <v>32</v>
      </c>
      <c r="B11" s="12">
        <v>43160</v>
      </c>
      <c r="C11" s="11">
        <v>238</v>
      </c>
    </row>
    <row r="12" spans="1:3" x14ac:dyDescent="0.25">
      <c r="A12" s="11" t="s">
        <v>33</v>
      </c>
      <c r="B12" s="12">
        <v>43160</v>
      </c>
      <c r="C12" s="11">
        <v>131</v>
      </c>
    </row>
    <row r="14" spans="1:3" x14ac:dyDescent="0.25">
      <c r="A14" s="1" t="s">
        <v>34</v>
      </c>
    </row>
    <row r="16" spans="1:3" x14ac:dyDescent="0.25">
      <c r="A16" s="12">
        <v>43101</v>
      </c>
      <c r="B16" s="13">
        <f>AVERAGE(C4:C6)</f>
        <v>144.33333333333334</v>
      </c>
      <c r="C16" s="1"/>
    </row>
    <row r="17" spans="1:3" x14ac:dyDescent="0.25">
      <c r="A17" s="12">
        <v>43132</v>
      </c>
      <c r="B17" s="13">
        <f>AVERAGE(C7:C9)</f>
        <v>136</v>
      </c>
      <c r="C17" s="1"/>
    </row>
    <row r="18" spans="1:3" x14ac:dyDescent="0.25">
      <c r="A18" s="12">
        <v>43160</v>
      </c>
      <c r="B18" s="13">
        <f>AVERAGE(C10:C12)</f>
        <v>194</v>
      </c>
      <c r="C18" s="1"/>
    </row>
    <row r="21" spans="1:3" x14ac:dyDescent="0.25">
      <c r="A21" s="1" t="s">
        <v>35</v>
      </c>
    </row>
    <row r="23" spans="1:3" x14ac:dyDescent="0.25">
      <c r="A23" s="11" t="s">
        <v>36</v>
      </c>
      <c r="B23" s="13">
        <f>SUM(C4:C12)/COUNT(C4:C12)</f>
        <v>158.11111111111111</v>
      </c>
      <c r="C23" s="1"/>
    </row>
    <row r="24" spans="1:3" x14ac:dyDescent="0.25">
      <c r="A24" s="11" t="s">
        <v>37</v>
      </c>
      <c r="B24" s="13">
        <f>AVERAGE(C4:C12)</f>
        <v>158.11111111111111</v>
      </c>
      <c r="C24" s="1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939B6-6A38-4C66-8DD9-8B7EFAE6C0FF}">
  <sheetPr codeName="Sheet20"/>
  <dimension ref="A1:K49"/>
  <sheetViews>
    <sheetView topLeftCell="E13" workbookViewId="0">
      <selection activeCell="G29" sqref="G29"/>
    </sheetView>
  </sheetViews>
  <sheetFormatPr defaultRowHeight="15" x14ac:dyDescent="0.25"/>
  <sheetData>
    <row r="1" spans="1:11" x14ac:dyDescent="0.25">
      <c r="A1" s="92"/>
      <c r="B1" s="93" t="s">
        <v>440</v>
      </c>
      <c r="C1" s="92"/>
      <c r="D1" s="92"/>
      <c r="E1" s="92"/>
      <c r="F1" s="92"/>
      <c r="G1" s="92"/>
      <c r="H1" s="92"/>
      <c r="I1" s="92"/>
      <c r="J1" s="92"/>
      <c r="K1" s="92"/>
    </row>
    <row r="2" spans="1:11" x14ac:dyDescent="0.25">
      <c r="A2" s="92"/>
      <c r="B2" s="94" t="s">
        <v>1</v>
      </c>
      <c r="C2" s="94" t="s">
        <v>441</v>
      </c>
      <c r="D2" s="94" t="s">
        <v>442</v>
      </c>
      <c r="E2" s="94" t="s">
        <v>443</v>
      </c>
      <c r="F2" s="92"/>
      <c r="G2" s="92"/>
      <c r="H2" s="92"/>
      <c r="I2" s="92"/>
      <c r="J2" s="92"/>
      <c r="K2" s="92"/>
    </row>
    <row r="3" spans="1:11" x14ac:dyDescent="0.25">
      <c r="A3" s="92"/>
      <c r="B3" s="95" t="s">
        <v>444</v>
      </c>
      <c r="C3" s="95" t="s">
        <v>445</v>
      </c>
      <c r="D3" s="95" t="s">
        <v>446</v>
      </c>
      <c r="E3" s="95">
        <v>28</v>
      </c>
      <c r="F3" s="92"/>
      <c r="G3" s="92"/>
      <c r="H3" s="92"/>
      <c r="I3" s="92"/>
      <c r="J3" s="92"/>
      <c r="K3" s="92"/>
    </row>
    <row r="4" spans="1:11" x14ac:dyDescent="0.25">
      <c r="A4" s="92"/>
      <c r="B4" s="95" t="s">
        <v>447</v>
      </c>
      <c r="C4" s="95" t="s">
        <v>448</v>
      </c>
      <c r="D4" s="95" t="s">
        <v>449</v>
      </c>
      <c r="E4" s="95">
        <v>8</v>
      </c>
      <c r="F4" s="92"/>
      <c r="G4" s="92"/>
      <c r="H4" s="92"/>
      <c r="I4" s="92"/>
      <c r="J4" s="92"/>
      <c r="K4" s="92"/>
    </row>
    <row r="5" spans="1:11" x14ac:dyDescent="0.25">
      <c r="A5" s="92"/>
      <c r="B5" s="95" t="s">
        <v>450</v>
      </c>
      <c r="C5" s="95" t="s">
        <v>451</v>
      </c>
      <c r="D5" s="95" t="s">
        <v>446</v>
      </c>
      <c r="E5" s="95">
        <v>19</v>
      </c>
      <c r="F5" s="92"/>
      <c r="G5" s="92"/>
      <c r="H5" s="92"/>
      <c r="I5" s="92"/>
      <c r="J5" s="92"/>
      <c r="K5" s="92"/>
    </row>
    <row r="6" spans="1:11" x14ac:dyDescent="0.25">
      <c r="A6" s="92"/>
      <c r="B6" s="95" t="s">
        <v>452</v>
      </c>
      <c r="C6" s="95" t="s">
        <v>453</v>
      </c>
      <c r="D6" s="95" t="s">
        <v>454</v>
      </c>
      <c r="E6" s="95">
        <v>2</v>
      </c>
      <c r="F6" s="92"/>
      <c r="G6" s="92"/>
      <c r="H6" s="92"/>
      <c r="I6" s="92"/>
      <c r="J6" s="92"/>
      <c r="K6" s="92"/>
    </row>
    <row r="7" spans="1:11" x14ac:dyDescent="0.25">
      <c r="A7" s="92"/>
      <c r="B7" s="95" t="s">
        <v>455</v>
      </c>
      <c r="C7" s="95" t="s">
        <v>451</v>
      </c>
      <c r="D7" s="95" t="s">
        <v>456</v>
      </c>
      <c r="E7" s="95">
        <v>5</v>
      </c>
      <c r="F7" s="92"/>
      <c r="G7" s="92"/>
      <c r="H7" s="92"/>
      <c r="I7" s="92"/>
      <c r="J7" s="92"/>
      <c r="K7" s="92"/>
    </row>
    <row r="8" spans="1:11" x14ac:dyDescent="0.25">
      <c r="A8" s="92"/>
      <c r="B8" s="95" t="s">
        <v>457</v>
      </c>
      <c r="C8" s="95" t="s">
        <v>448</v>
      </c>
      <c r="D8" s="95" t="s">
        <v>446</v>
      </c>
      <c r="E8" s="95">
        <v>9</v>
      </c>
      <c r="F8" s="92"/>
      <c r="G8" s="92"/>
      <c r="H8" s="92"/>
      <c r="I8" s="92"/>
      <c r="J8" s="92"/>
      <c r="K8" s="92"/>
    </row>
    <row r="9" spans="1:11" x14ac:dyDescent="0.25">
      <c r="A9" s="92"/>
      <c r="B9" s="95" t="s">
        <v>458</v>
      </c>
      <c r="C9" s="95" t="s">
        <v>451</v>
      </c>
      <c r="D9" s="95" t="s">
        <v>459</v>
      </c>
      <c r="E9" s="95">
        <v>18</v>
      </c>
      <c r="F9" s="92"/>
      <c r="G9" s="92"/>
      <c r="H9" s="92"/>
      <c r="I9" s="92"/>
      <c r="J9" s="92"/>
      <c r="K9" s="92"/>
    </row>
    <row r="10" spans="1:11" x14ac:dyDescent="0.25">
      <c r="A10" s="92"/>
      <c r="B10" s="95" t="s">
        <v>460</v>
      </c>
      <c r="C10" s="95" t="s">
        <v>445</v>
      </c>
      <c r="D10" s="95" t="s">
        <v>446</v>
      </c>
      <c r="E10" s="95">
        <v>11</v>
      </c>
      <c r="F10" s="92"/>
      <c r="G10" s="92"/>
      <c r="H10" s="92"/>
      <c r="I10" s="92"/>
      <c r="J10" s="92"/>
      <c r="K10" s="92"/>
    </row>
    <row r="11" spans="1:11" x14ac:dyDescent="0.25">
      <c r="A11" s="92"/>
      <c r="B11" s="95" t="s">
        <v>461</v>
      </c>
      <c r="C11" s="95" t="s">
        <v>453</v>
      </c>
      <c r="D11" s="95" t="s">
        <v>462</v>
      </c>
      <c r="E11" s="95">
        <v>3</v>
      </c>
      <c r="F11" s="92"/>
      <c r="G11" s="92"/>
      <c r="H11" s="92"/>
      <c r="I11" s="92"/>
      <c r="J11" s="92"/>
      <c r="K11" s="92"/>
    </row>
    <row r="12" spans="1:11" x14ac:dyDescent="0.25">
      <c r="A12" s="92"/>
      <c r="B12" s="95" t="s">
        <v>463</v>
      </c>
      <c r="C12" s="95" t="s">
        <v>448</v>
      </c>
      <c r="D12" s="95" t="s">
        <v>464</v>
      </c>
      <c r="E12" s="95">
        <v>15</v>
      </c>
      <c r="F12" s="92"/>
      <c r="G12" s="92"/>
      <c r="H12" s="92"/>
      <c r="I12" s="92"/>
      <c r="J12" s="92"/>
      <c r="K12" s="92"/>
    </row>
    <row r="13" spans="1:11" x14ac:dyDescent="0.25">
      <c r="A13" s="92"/>
      <c r="B13" s="92"/>
      <c r="C13" s="92"/>
      <c r="D13" s="92"/>
      <c r="E13" s="92"/>
      <c r="F13" s="92"/>
      <c r="G13" s="92"/>
      <c r="H13" s="92"/>
      <c r="I13" s="92"/>
      <c r="J13" s="92"/>
      <c r="K13" s="92"/>
    </row>
    <row r="14" spans="1:11" x14ac:dyDescent="0.25">
      <c r="A14" s="92"/>
      <c r="B14" s="96" t="s">
        <v>465</v>
      </c>
      <c r="C14" s="92"/>
      <c r="D14" s="92"/>
      <c r="E14" s="97" t="s">
        <v>466</v>
      </c>
      <c r="F14" s="92"/>
      <c r="G14" s="92"/>
      <c r="H14" s="92"/>
      <c r="I14" s="92"/>
      <c r="J14" s="92"/>
      <c r="K14" s="92"/>
    </row>
    <row r="15" spans="1:11" x14ac:dyDescent="0.25">
      <c r="A15" s="92"/>
      <c r="B15" s="92"/>
      <c r="C15" s="92"/>
      <c r="D15" s="92"/>
      <c r="E15" s="92"/>
      <c r="F15" s="92"/>
      <c r="G15" s="92"/>
      <c r="H15" s="92"/>
      <c r="I15" s="92"/>
      <c r="J15" s="92"/>
      <c r="K15" s="92"/>
    </row>
    <row r="16" spans="1:11" x14ac:dyDescent="0.25">
      <c r="A16" s="92">
        <v>1</v>
      </c>
      <c r="B16" s="98" t="s">
        <v>467</v>
      </c>
      <c r="C16" s="92"/>
      <c r="D16" s="92"/>
      <c r="E16" s="92"/>
      <c r="F16" s="92"/>
      <c r="G16" s="92"/>
      <c r="H16" s="92"/>
      <c r="I16" s="92"/>
      <c r="J16" s="92"/>
      <c r="K16" s="92"/>
    </row>
    <row r="17" spans="1:11" x14ac:dyDescent="0.25">
      <c r="A17" s="92"/>
      <c r="B17" s="92"/>
      <c r="C17" s="99" t="s">
        <v>468</v>
      </c>
      <c r="D17" s="99"/>
      <c r="E17" s="92"/>
      <c r="F17" s="92"/>
      <c r="G17" s="92"/>
      <c r="H17" s="92"/>
      <c r="I17" s="92"/>
      <c r="J17" s="92"/>
      <c r="K17" s="92"/>
    </row>
    <row r="18" spans="1:11" x14ac:dyDescent="0.25">
      <c r="A18" s="92"/>
      <c r="B18" s="100" t="s">
        <v>111</v>
      </c>
      <c r="C18" s="101">
        <f>SUMIF(C3:C12,C4,E3:E12)</f>
        <v>32</v>
      </c>
      <c r="D18" s="92"/>
      <c r="E18" s="92"/>
      <c r="F18" s="92"/>
      <c r="G18" s="92"/>
      <c r="H18" s="92"/>
      <c r="I18" s="92"/>
      <c r="J18" s="92"/>
      <c r="K18" s="92"/>
    </row>
    <row r="19" spans="1:11" x14ac:dyDescent="0.25">
      <c r="A19" s="92"/>
    </row>
    <row r="20" spans="1:11" x14ac:dyDescent="0.25">
      <c r="A20" s="92"/>
    </row>
    <row r="21" spans="1:11" x14ac:dyDescent="0.25">
      <c r="A21" s="92"/>
    </row>
    <row r="22" spans="1:11" x14ac:dyDescent="0.25">
      <c r="A22" s="92"/>
    </row>
    <row r="23" spans="1:11" x14ac:dyDescent="0.25">
      <c r="A23" s="92"/>
    </row>
    <row r="24" spans="1:11" x14ac:dyDescent="0.25">
      <c r="A24" s="92"/>
    </row>
    <row r="25" spans="1:11" x14ac:dyDescent="0.25">
      <c r="A25" s="92"/>
    </row>
    <row r="26" spans="1:11" x14ac:dyDescent="0.25">
      <c r="A26" s="92"/>
      <c r="B26" s="92"/>
      <c r="C26" s="92"/>
      <c r="D26" s="92"/>
      <c r="E26" s="92"/>
      <c r="F26" s="92"/>
      <c r="G26" s="92"/>
      <c r="H26" s="92"/>
      <c r="I26" s="92"/>
      <c r="J26" s="92"/>
      <c r="K26" s="92"/>
    </row>
    <row r="27" spans="1:11" x14ac:dyDescent="0.25">
      <c r="A27" s="92">
        <v>2</v>
      </c>
      <c r="B27" s="98" t="s">
        <v>469</v>
      </c>
      <c r="C27" s="92"/>
      <c r="D27" s="92"/>
      <c r="E27" s="92"/>
      <c r="F27" s="92"/>
      <c r="G27" s="92"/>
      <c r="H27" s="92"/>
      <c r="I27" s="92"/>
      <c r="J27" s="92"/>
      <c r="K27" s="92"/>
    </row>
    <row r="28" spans="1:11" x14ac:dyDescent="0.25">
      <c r="A28" s="92"/>
      <c r="B28" s="92"/>
      <c r="C28" s="99" t="s">
        <v>468</v>
      </c>
      <c r="D28" s="99"/>
      <c r="E28" s="92"/>
      <c r="F28" s="92"/>
      <c r="G28" s="92"/>
      <c r="H28" s="92"/>
      <c r="I28" s="92"/>
      <c r="J28" s="92"/>
      <c r="K28" s="92"/>
    </row>
    <row r="29" spans="1:11" x14ac:dyDescent="0.25">
      <c r="A29" s="92"/>
      <c r="B29" s="100" t="s">
        <v>111</v>
      </c>
      <c r="C29" s="101">
        <f>SUMIF(C3:C12,C6,E3:E12)</f>
        <v>5</v>
      </c>
      <c r="D29" s="92"/>
      <c r="E29" s="92"/>
      <c r="F29" s="92"/>
      <c r="G29" s="92"/>
      <c r="H29" s="92"/>
      <c r="I29" s="92"/>
      <c r="J29" s="92"/>
      <c r="K29" s="92"/>
    </row>
    <row r="30" spans="1:11" x14ac:dyDescent="0.25">
      <c r="A30" s="92"/>
    </row>
    <row r="31" spans="1:11" x14ac:dyDescent="0.25">
      <c r="A31" s="92"/>
    </row>
    <row r="32" spans="1:11" x14ac:dyDescent="0.25">
      <c r="A32" s="92"/>
    </row>
    <row r="33" spans="1:11" x14ac:dyDescent="0.25">
      <c r="A33" s="92"/>
    </row>
    <row r="34" spans="1:11" x14ac:dyDescent="0.25">
      <c r="A34" s="92"/>
    </row>
    <row r="35" spans="1:11" x14ac:dyDescent="0.25">
      <c r="A35" s="92"/>
    </row>
    <row r="36" spans="1:11" x14ac:dyDescent="0.25">
      <c r="A36" s="92"/>
    </row>
    <row r="37" spans="1:11" x14ac:dyDescent="0.25">
      <c r="A37" s="92"/>
      <c r="B37" s="92"/>
      <c r="C37" s="92"/>
      <c r="D37" s="92"/>
      <c r="E37" s="92"/>
      <c r="F37" s="92"/>
      <c r="G37" s="92"/>
      <c r="H37" s="92"/>
      <c r="I37" s="92"/>
      <c r="J37" s="92"/>
      <c r="K37" s="92"/>
    </row>
    <row r="38" spans="1:11" x14ac:dyDescent="0.25">
      <c r="A38" s="92">
        <v>2</v>
      </c>
      <c r="B38" s="98" t="s">
        <v>470</v>
      </c>
      <c r="C38" s="92"/>
      <c r="D38" s="92"/>
      <c r="E38" s="92"/>
      <c r="F38" s="92"/>
      <c r="G38" s="92"/>
      <c r="H38" s="92"/>
      <c r="I38" s="92"/>
      <c r="J38" s="92"/>
      <c r="K38" s="92"/>
    </row>
    <row r="39" spans="1:11" x14ac:dyDescent="0.25">
      <c r="A39" s="92"/>
      <c r="B39" s="92"/>
      <c r="C39" s="99" t="s">
        <v>468</v>
      </c>
      <c r="D39" s="99"/>
      <c r="E39" s="92"/>
      <c r="F39" s="92"/>
      <c r="G39" s="92"/>
      <c r="H39" s="92"/>
      <c r="I39" s="92"/>
      <c r="J39" s="92"/>
      <c r="K39" s="92"/>
    </row>
    <row r="40" spans="1:11" x14ac:dyDescent="0.25">
      <c r="A40" s="92"/>
      <c r="B40" s="100" t="s">
        <v>111</v>
      </c>
      <c r="C40" s="101">
        <f>SUM(SUMIF(D3:D12,D3,E3:E12),SUMIF(D3:D12,D4,E3:E12))</f>
        <v>75</v>
      </c>
      <c r="D40" s="92"/>
      <c r="E40" s="92"/>
      <c r="F40" s="92"/>
      <c r="G40" s="92"/>
      <c r="H40" s="92"/>
      <c r="I40" s="92"/>
      <c r="J40" s="92"/>
      <c r="K40" s="92"/>
    </row>
    <row r="41" spans="1:11" x14ac:dyDescent="0.25">
      <c r="A41" s="92"/>
    </row>
    <row r="42" spans="1:11" x14ac:dyDescent="0.25">
      <c r="A42" s="92"/>
    </row>
    <row r="43" spans="1:11" x14ac:dyDescent="0.25">
      <c r="A43" s="92"/>
    </row>
    <row r="44" spans="1:11" x14ac:dyDescent="0.25">
      <c r="A44" s="92"/>
    </row>
    <row r="45" spans="1:11" x14ac:dyDescent="0.25">
      <c r="A45" s="92"/>
    </row>
    <row r="46" spans="1:11" x14ac:dyDescent="0.25">
      <c r="A46" s="92"/>
    </row>
    <row r="47" spans="1:11" x14ac:dyDescent="0.25">
      <c r="A47" s="92"/>
    </row>
    <row r="48" spans="1:11" x14ac:dyDescent="0.25">
      <c r="A48" s="92"/>
      <c r="B48" s="92"/>
      <c r="C48" s="92"/>
      <c r="D48" s="92"/>
      <c r="E48" s="92"/>
      <c r="F48" s="92"/>
      <c r="G48" s="92"/>
      <c r="H48" s="92"/>
      <c r="I48" s="92"/>
      <c r="J48" s="92"/>
      <c r="K48" s="92"/>
    </row>
    <row r="49" spans="1:11" x14ac:dyDescent="0.25">
      <c r="A49" s="92"/>
      <c r="B49" s="92"/>
      <c r="C49" s="92"/>
      <c r="D49" s="92"/>
      <c r="E49" s="92"/>
      <c r="F49" s="92"/>
      <c r="G49" s="92"/>
      <c r="H49" s="92"/>
      <c r="I49" s="92"/>
      <c r="J49" s="92"/>
      <c r="K49" s="92"/>
    </row>
  </sheetData>
  <hyperlinks>
    <hyperlink ref="E14" location="'SUMIF2  Answers'!A1" display="'SUMIF2  Answers'!A1" xr:uid="{62431EEF-02D6-4825-BDF6-BB0213DE92F5}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4BC61-66DC-4AA1-8B5B-748DEF7C2F09}">
  <sheetPr codeName="Sheet21"/>
  <dimension ref="A1:H27"/>
  <sheetViews>
    <sheetView topLeftCell="A2" workbookViewId="0">
      <selection activeCell="B11" sqref="B11"/>
    </sheetView>
  </sheetViews>
  <sheetFormatPr defaultRowHeight="15" x14ac:dyDescent="0.25"/>
  <cols>
    <col min="1" max="1" width="19.140625" customWidth="1"/>
    <col min="7" max="7" width="17.42578125" customWidth="1"/>
  </cols>
  <sheetData>
    <row r="1" spans="1:8" x14ac:dyDescent="0.25">
      <c r="A1" t="s">
        <v>471</v>
      </c>
    </row>
    <row r="2" spans="1:8" x14ac:dyDescent="0.25">
      <c r="A2" t="s">
        <v>472</v>
      </c>
    </row>
    <row r="4" spans="1:8" x14ac:dyDescent="0.25">
      <c r="G4" s="90" t="s">
        <v>473</v>
      </c>
    </row>
    <row r="6" spans="1:8" ht="30" x14ac:dyDescent="0.25">
      <c r="G6" s="102" t="s">
        <v>254</v>
      </c>
      <c r="H6" s="102" t="s">
        <v>474</v>
      </c>
    </row>
    <row r="7" spans="1:8" x14ac:dyDescent="0.25">
      <c r="A7" s="90" t="s">
        <v>254</v>
      </c>
      <c r="B7" s="90" t="s">
        <v>474</v>
      </c>
      <c r="G7" s="103">
        <v>44197</v>
      </c>
      <c r="H7" s="104">
        <v>1.3671</v>
      </c>
    </row>
    <row r="8" spans="1:8" x14ac:dyDescent="0.25">
      <c r="A8" s="105">
        <v>44201</v>
      </c>
      <c r="B8" s="106">
        <f>VLOOKUP(G9,G6:H27,2,FALSE)</f>
        <v>1.3624000000000001</v>
      </c>
      <c r="G8" s="103">
        <v>44200</v>
      </c>
      <c r="H8" s="104">
        <v>1.3569</v>
      </c>
    </row>
    <row r="9" spans="1:8" x14ac:dyDescent="0.25">
      <c r="A9" s="105">
        <v>44211</v>
      </c>
      <c r="B9" s="106">
        <f>VLOOKUP(G17,G6:H27,2,FALSE)</f>
        <v>1.3586</v>
      </c>
      <c r="G9" s="103">
        <v>44201</v>
      </c>
      <c r="H9" s="104">
        <v>1.3624000000000001</v>
      </c>
    </row>
    <row r="10" spans="1:8" x14ac:dyDescent="0.25">
      <c r="A10" s="105">
        <v>44220</v>
      </c>
      <c r="B10" s="106">
        <f>VLOOKUP(A10,G7:H27,1,TRUE)</f>
        <v>44218</v>
      </c>
      <c r="G10" s="103">
        <v>44202</v>
      </c>
      <c r="H10" s="104">
        <v>1.3607</v>
      </c>
    </row>
    <row r="11" spans="1:8" x14ac:dyDescent="0.25">
      <c r="G11" s="103">
        <v>44203</v>
      </c>
      <c r="H11" s="104">
        <v>1.3563000000000001</v>
      </c>
    </row>
    <row r="12" spans="1:8" x14ac:dyDescent="0.25">
      <c r="G12" s="103">
        <v>44204</v>
      </c>
      <c r="H12" s="104">
        <v>1.3563000000000001</v>
      </c>
    </row>
    <row r="13" spans="1:8" x14ac:dyDescent="0.25">
      <c r="G13" s="103">
        <v>44207</v>
      </c>
      <c r="H13" s="104">
        <v>1.3513999999999999</v>
      </c>
    </row>
    <row r="14" spans="1:8" x14ac:dyDescent="0.25">
      <c r="G14" s="103">
        <v>44208</v>
      </c>
      <c r="H14" s="104">
        <v>1.3663000000000001</v>
      </c>
    </row>
    <row r="15" spans="1:8" x14ac:dyDescent="0.25">
      <c r="G15" s="103">
        <v>44209</v>
      </c>
      <c r="H15" s="104">
        <v>1.3636999999999999</v>
      </c>
    </row>
    <row r="16" spans="1:8" x14ac:dyDescent="0.25">
      <c r="G16" s="103">
        <v>44210</v>
      </c>
      <c r="H16" s="104">
        <v>1.3687</v>
      </c>
    </row>
    <row r="17" spans="7:8" x14ac:dyDescent="0.25">
      <c r="G17" s="103">
        <v>44211</v>
      </c>
      <c r="H17" s="104">
        <v>1.3586</v>
      </c>
    </row>
    <row r="18" spans="7:8" x14ac:dyDescent="0.25">
      <c r="G18" s="103">
        <v>44214</v>
      </c>
      <c r="H18" s="104">
        <v>1.3584000000000001</v>
      </c>
    </row>
    <row r="19" spans="7:8" x14ac:dyDescent="0.25">
      <c r="G19" s="103">
        <v>44215</v>
      </c>
      <c r="H19" s="104">
        <v>1.3628</v>
      </c>
    </row>
    <row r="20" spans="7:8" x14ac:dyDescent="0.25">
      <c r="G20" s="103">
        <v>44216</v>
      </c>
      <c r="H20" s="104">
        <v>1.3653</v>
      </c>
    </row>
    <row r="21" spans="7:8" x14ac:dyDescent="0.25">
      <c r="G21" s="103">
        <v>44217</v>
      </c>
      <c r="H21" s="104">
        <v>1.3732</v>
      </c>
    </row>
    <row r="22" spans="7:8" x14ac:dyDescent="0.25">
      <c r="G22" s="103">
        <v>44218</v>
      </c>
      <c r="H22" s="104">
        <v>1.3684000000000001</v>
      </c>
    </row>
    <row r="23" spans="7:8" x14ac:dyDescent="0.25">
      <c r="G23" s="103">
        <v>44221</v>
      </c>
      <c r="H23" s="104">
        <v>1.3673999999999999</v>
      </c>
    </row>
    <row r="24" spans="7:8" x14ac:dyDescent="0.25">
      <c r="G24" s="103">
        <v>44222</v>
      </c>
      <c r="H24" s="104">
        <v>1.3733</v>
      </c>
    </row>
    <row r="25" spans="7:8" x14ac:dyDescent="0.25">
      <c r="G25" s="103">
        <v>44223</v>
      </c>
      <c r="H25" s="104">
        <v>1.3686</v>
      </c>
    </row>
    <row r="26" spans="7:8" x14ac:dyDescent="0.25">
      <c r="G26" s="103">
        <v>44224</v>
      </c>
      <c r="H26" s="104">
        <v>1.3717999999999999</v>
      </c>
    </row>
    <row r="27" spans="7:8" x14ac:dyDescent="0.25">
      <c r="G27" s="103">
        <v>44225</v>
      </c>
      <c r="H27" s="104">
        <v>1.3702000000000001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4051F-39D4-4932-96A9-304DF0990459}">
  <sheetPr codeName="Sheet22"/>
  <dimension ref="A1:G34"/>
  <sheetViews>
    <sheetView topLeftCell="A13" workbookViewId="0">
      <selection activeCell="C33" sqref="C33"/>
    </sheetView>
  </sheetViews>
  <sheetFormatPr defaultRowHeight="15" x14ac:dyDescent="0.25"/>
  <cols>
    <col min="2" max="2" width="16.7109375" customWidth="1"/>
  </cols>
  <sheetData>
    <row r="1" spans="1:7" x14ac:dyDescent="0.25">
      <c r="A1" s="107"/>
      <c r="B1" s="129" t="s">
        <v>475</v>
      </c>
      <c r="C1" s="130"/>
      <c r="D1" s="130"/>
      <c r="E1" s="130"/>
      <c r="F1" s="108"/>
      <c r="G1" s="108"/>
    </row>
    <row r="2" spans="1:7" x14ac:dyDescent="0.25">
      <c r="A2" s="107"/>
      <c r="B2" s="108"/>
      <c r="C2" s="108"/>
      <c r="D2" s="108"/>
      <c r="E2" s="108"/>
      <c r="F2" s="108"/>
      <c r="G2" s="108"/>
    </row>
    <row r="3" spans="1:7" x14ac:dyDescent="0.25">
      <c r="A3" s="107"/>
      <c r="B3" s="109" t="s">
        <v>90</v>
      </c>
      <c r="C3" s="110" t="s">
        <v>1</v>
      </c>
      <c r="D3" s="110" t="s">
        <v>476</v>
      </c>
      <c r="E3" s="110" t="s">
        <v>107</v>
      </c>
      <c r="F3" s="110" t="s">
        <v>141</v>
      </c>
      <c r="G3" s="108"/>
    </row>
    <row r="4" spans="1:7" x14ac:dyDescent="0.25">
      <c r="A4" s="107"/>
      <c r="B4" s="111">
        <v>56815</v>
      </c>
      <c r="C4" s="112" t="s">
        <v>477</v>
      </c>
      <c r="D4" s="112" t="s">
        <v>478</v>
      </c>
      <c r="E4" s="113">
        <v>13836</v>
      </c>
      <c r="F4" s="113">
        <v>25</v>
      </c>
      <c r="G4" s="108"/>
    </row>
    <row r="5" spans="1:7" x14ac:dyDescent="0.25">
      <c r="A5" s="107"/>
      <c r="B5" s="111">
        <v>51186</v>
      </c>
      <c r="C5" s="112" t="s">
        <v>479</v>
      </c>
      <c r="D5" s="112" t="s">
        <v>480</v>
      </c>
      <c r="E5" s="113">
        <v>11771</v>
      </c>
      <c r="F5" s="113">
        <v>32</v>
      </c>
      <c r="G5" s="108"/>
    </row>
    <row r="6" spans="1:7" x14ac:dyDescent="0.25">
      <c r="A6" s="107"/>
      <c r="B6" s="111">
        <v>51511</v>
      </c>
      <c r="C6" s="112" t="s">
        <v>481</v>
      </c>
      <c r="D6" s="112" t="s">
        <v>482</v>
      </c>
      <c r="E6" s="113">
        <v>13046</v>
      </c>
      <c r="F6" s="113">
        <v>35</v>
      </c>
      <c r="G6" s="108"/>
    </row>
    <row r="7" spans="1:7" x14ac:dyDescent="0.25">
      <c r="A7" s="107"/>
      <c r="B7" s="111">
        <v>50890</v>
      </c>
      <c r="C7" s="112" t="s">
        <v>483</v>
      </c>
      <c r="D7" s="112" t="s">
        <v>484</v>
      </c>
      <c r="E7" s="113">
        <v>18276</v>
      </c>
      <c r="F7" s="113">
        <v>32</v>
      </c>
      <c r="G7" s="108"/>
    </row>
    <row r="8" spans="1:7" x14ac:dyDescent="0.25">
      <c r="A8" s="107"/>
      <c r="B8" s="111">
        <v>53700</v>
      </c>
      <c r="C8" s="112" t="s">
        <v>485</v>
      </c>
      <c r="D8" s="112" t="s">
        <v>486</v>
      </c>
      <c r="E8" s="113">
        <v>19327</v>
      </c>
      <c r="F8" s="113">
        <v>26</v>
      </c>
      <c r="G8" s="108"/>
    </row>
    <row r="9" spans="1:7" x14ac:dyDescent="0.25">
      <c r="A9" s="107"/>
      <c r="B9" s="111">
        <v>55879</v>
      </c>
      <c r="C9" s="112" t="s">
        <v>487</v>
      </c>
      <c r="D9" s="112" t="s">
        <v>488</v>
      </c>
      <c r="E9" s="113">
        <v>18996</v>
      </c>
      <c r="F9" s="113">
        <v>35</v>
      </c>
      <c r="G9" s="108"/>
    </row>
    <row r="10" spans="1:7" x14ac:dyDescent="0.25">
      <c r="A10" s="107"/>
      <c r="B10" s="111">
        <v>59848</v>
      </c>
      <c r="C10" s="112" t="s">
        <v>489</v>
      </c>
      <c r="D10" s="112" t="s">
        <v>482</v>
      </c>
      <c r="E10" s="113">
        <v>10387</v>
      </c>
      <c r="F10" s="113">
        <v>25</v>
      </c>
      <c r="G10" s="108"/>
    </row>
    <row r="11" spans="1:7" x14ac:dyDescent="0.25">
      <c r="A11" s="107"/>
      <c r="B11" s="111">
        <v>58369</v>
      </c>
      <c r="C11" s="112" t="s">
        <v>490</v>
      </c>
      <c r="D11" s="112" t="s">
        <v>488</v>
      </c>
      <c r="E11" s="113">
        <v>12566</v>
      </c>
      <c r="F11" s="113">
        <v>37</v>
      </c>
      <c r="G11" s="108"/>
    </row>
    <row r="12" spans="1:7" x14ac:dyDescent="0.25">
      <c r="A12" s="107"/>
      <c r="B12" s="111">
        <v>50217</v>
      </c>
      <c r="C12" s="112" t="s">
        <v>491</v>
      </c>
      <c r="D12" s="112" t="s">
        <v>492</v>
      </c>
      <c r="E12" s="113">
        <v>16406</v>
      </c>
      <c r="F12" s="113">
        <v>42</v>
      </c>
      <c r="G12" s="108"/>
    </row>
    <row r="13" spans="1:7" x14ac:dyDescent="0.25">
      <c r="A13" s="107"/>
      <c r="B13" s="111">
        <v>50695</v>
      </c>
      <c r="C13" s="112" t="s">
        <v>493</v>
      </c>
      <c r="D13" s="112" t="s">
        <v>484</v>
      </c>
      <c r="E13" s="113">
        <v>15784</v>
      </c>
      <c r="F13" s="113">
        <v>43</v>
      </c>
      <c r="G13" s="108"/>
    </row>
    <row r="14" spans="1:7" x14ac:dyDescent="0.25">
      <c r="A14" s="107"/>
      <c r="B14" s="111">
        <v>59673</v>
      </c>
      <c r="C14" s="112" t="s">
        <v>494</v>
      </c>
      <c r="D14" s="112" t="s">
        <v>478</v>
      </c>
      <c r="E14" s="113">
        <v>10959</v>
      </c>
      <c r="F14" s="113">
        <v>30</v>
      </c>
      <c r="G14" s="108"/>
    </row>
    <row r="15" spans="1:7" x14ac:dyDescent="0.25">
      <c r="A15" s="107"/>
      <c r="B15" s="111">
        <v>52130</v>
      </c>
      <c r="C15" s="112" t="s">
        <v>495</v>
      </c>
      <c r="D15" s="112" t="s">
        <v>496</v>
      </c>
      <c r="E15" s="113">
        <v>14562</v>
      </c>
      <c r="F15" s="113">
        <v>32</v>
      </c>
      <c r="G15" s="108"/>
    </row>
    <row r="16" spans="1:7" x14ac:dyDescent="0.25">
      <c r="A16" s="107"/>
      <c r="B16" s="108"/>
      <c r="C16" s="108"/>
      <c r="D16" s="108"/>
      <c r="E16" s="108"/>
      <c r="F16" s="108"/>
      <c r="G16" s="108"/>
    </row>
    <row r="17" spans="1:7" x14ac:dyDescent="0.25">
      <c r="A17" s="114">
        <v>1</v>
      </c>
      <c r="B17" s="108" t="s">
        <v>497</v>
      </c>
      <c r="E17" s="115" t="str">
        <f>VLOOKUP(B11,B4:F15,2,FALSE)</f>
        <v>Thomas Davies</v>
      </c>
      <c r="F17" s="108"/>
      <c r="G17" s="108"/>
    </row>
    <row r="18" spans="1:7" x14ac:dyDescent="0.25">
      <c r="A18" s="107"/>
      <c r="B18" s="108"/>
      <c r="C18" s="108"/>
      <c r="D18" s="108"/>
      <c r="E18" s="108"/>
      <c r="F18" s="108"/>
      <c r="G18" s="108"/>
    </row>
    <row r="19" spans="1:7" x14ac:dyDescent="0.25">
      <c r="A19" s="114">
        <v>2</v>
      </c>
      <c r="B19" s="108" t="s">
        <v>498</v>
      </c>
      <c r="D19" s="108"/>
      <c r="E19" s="115">
        <f>VLOOKUP(C14,C4:F15,4,FALSE)</f>
        <v>30</v>
      </c>
      <c r="F19" s="108"/>
      <c r="G19" s="108"/>
    </row>
    <row r="20" spans="1:7" x14ac:dyDescent="0.25">
      <c r="A20" s="107"/>
      <c r="B20" s="108"/>
      <c r="C20" s="108"/>
      <c r="D20" s="108"/>
      <c r="E20" s="108"/>
      <c r="F20" s="108"/>
      <c r="G20" s="108"/>
    </row>
    <row r="21" spans="1:7" x14ac:dyDescent="0.25">
      <c r="A21" s="114">
        <v>3</v>
      </c>
      <c r="B21" s="131" t="s">
        <v>499</v>
      </c>
      <c r="C21" s="130"/>
      <c r="D21" s="130"/>
      <c r="E21" s="108"/>
      <c r="F21" s="108"/>
      <c r="G21" s="108"/>
    </row>
    <row r="22" spans="1:7" x14ac:dyDescent="0.25">
      <c r="A22" s="107"/>
      <c r="B22" s="108"/>
      <c r="C22" s="108"/>
      <c r="D22" s="108"/>
      <c r="E22" s="108"/>
      <c r="F22" s="108"/>
      <c r="G22" s="108"/>
    </row>
    <row r="23" spans="1:7" x14ac:dyDescent="0.25">
      <c r="A23" s="107"/>
      <c r="B23" s="116" t="s">
        <v>90</v>
      </c>
      <c r="C23" s="117" t="s">
        <v>476</v>
      </c>
      <c r="D23" s="108"/>
      <c r="E23" s="108"/>
      <c r="F23" s="108"/>
      <c r="G23" s="108"/>
    </row>
    <row r="24" spans="1:7" x14ac:dyDescent="0.25">
      <c r="A24" s="107"/>
      <c r="B24" s="111">
        <v>55879</v>
      </c>
      <c r="C24" s="118" t="str">
        <f>VLOOKUP(B9,B4:F15,3,FALSE)</f>
        <v>Capetown</v>
      </c>
      <c r="D24" s="108"/>
      <c r="E24" s="108"/>
      <c r="F24" s="108"/>
      <c r="G24" s="108"/>
    </row>
    <row r="25" spans="1:7" x14ac:dyDescent="0.25">
      <c r="A25" s="107"/>
      <c r="B25" s="111">
        <v>50217</v>
      </c>
      <c r="C25" s="118" t="str">
        <f>VLOOKUP(B12,B4:F15,3,FALSE)</f>
        <v>Warsaw</v>
      </c>
      <c r="D25" s="108"/>
      <c r="E25" s="108"/>
      <c r="F25" s="108"/>
      <c r="G25" s="108"/>
    </row>
    <row r="26" spans="1:7" x14ac:dyDescent="0.25">
      <c r="A26" s="107"/>
      <c r="B26" s="111">
        <v>50695</v>
      </c>
      <c r="C26" s="118" t="str">
        <f>VLOOKUP(B13,B4:F15,3,FALSE)</f>
        <v>Cairo</v>
      </c>
      <c r="D26" s="108"/>
      <c r="E26" s="108"/>
      <c r="F26" s="108"/>
      <c r="G26" s="108"/>
    </row>
    <row r="27" spans="1:7" x14ac:dyDescent="0.25">
      <c r="A27" s="107"/>
      <c r="B27" s="108"/>
      <c r="C27" s="108"/>
      <c r="D27" s="108"/>
      <c r="E27" s="108"/>
      <c r="F27" s="108"/>
      <c r="G27" s="108"/>
    </row>
    <row r="28" spans="1:7" x14ac:dyDescent="0.25">
      <c r="A28" s="114">
        <v>4</v>
      </c>
      <c r="B28" s="131" t="s">
        <v>500</v>
      </c>
      <c r="C28" s="130"/>
      <c r="D28" s="130"/>
      <c r="E28" s="108"/>
      <c r="F28" s="108"/>
      <c r="G28" s="108"/>
    </row>
    <row r="29" spans="1:7" x14ac:dyDescent="0.25">
      <c r="A29" s="107"/>
      <c r="B29" s="108"/>
      <c r="C29" s="108"/>
      <c r="D29" s="108"/>
      <c r="E29" s="108"/>
      <c r="F29" s="108"/>
      <c r="G29" s="108"/>
    </row>
    <row r="30" spans="1:7" x14ac:dyDescent="0.25">
      <c r="A30" s="107"/>
      <c r="B30" s="116" t="s">
        <v>1</v>
      </c>
      <c r="C30" s="117" t="s">
        <v>107</v>
      </c>
      <c r="D30" s="108"/>
      <c r="E30" s="108"/>
      <c r="F30" s="108"/>
      <c r="G30" s="108"/>
    </row>
    <row r="31" spans="1:7" x14ac:dyDescent="0.25">
      <c r="A31" s="107"/>
      <c r="B31" s="119" t="s">
        <v>483</v>
      </c>
      <c r="C31" s="118">
        <f>VLOOKUP(C7,C4:F15,3,FALSE)</f>
        <v>18276</v>
      </c>
      <c r="D31" s="108"/>
      <c r="E31" s="108"/>
      <c r="F31" s="108"/>
      <c r="G31" s="108"/>
    </row>
    <row r="32" spans="1:7" x14ac:dyDescent="0.25">
      <c r="A32" s="107"/>
      <c r="B32" s="119" t="s">
        <v>501</v>
      </c>
      <c r="C32" s="118">
        <f>VLOOKUP(B32,C4:F15,3,TRUE)</f>
        <v>13836</v>
      </c>
      <c r="D32" s="108"/>
      <c r="E32" s="108"/>
      <c r="F32" s="108"/>
      <c r="G32" s="108"/>
    </row>
    <row r="33" spans="1:7" x14ac:dyDescent="0.25">
      <c r="A33" s="107"/>
      <c r="B33" s="119" t="s">
        <v>494</v>
      </c>
      <c r="C33" s="118">
        <f>VLOOKUP(C14,C4:F15,3,FALSE)</f>
        <v>10959</v>
      </c>
      <c r="D33" s="108"/>
      <c r="E33" s="108"/>
      <c r="F33" s="108"/>
      <c r="G33" s="108"/>
    </row>
    <row r="34" spans="1:7" x14ac:dyDescent="0.25">
      <c r="A34" s="107"/>
      <c r="B34" s="108"/>
      <c r="C34" s="108"/>
      <c r="D34" s="108"/>
      <c r="E34" s="108"/>
      <c r="F34" s="108"/>
      <c r="G34" s="108"/>
    </row>
  </sheetData>
  <mergeCells count="3">
    <mergeCell ref="B1:E1"/>
    <mergeCell ref="B21:D21"/>
    <mergeCell ref="B28:D28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CE95F-3C5B-4969-8AF4-92C9D6B1A263}">
  <sheetPr codeName="Sheet23"/>
  <dimension ref="A1:K51"/>
  <sheetViews>
    <sheetView workbookViewId="0">
      <selection activeCell="M45" sqref="M45"/>
    </sheetView>
  </sheetViews>
  <sheetFormatPr defaultRowHeight="15" x14ac:dyDescent="0.25"/>
  <cols>
    <col min="3" max="3" width="12.85546875" customWidth="1"/>
    <col min="5" max="5" width="14.42578125" customWidth="1"/>
  </cols>
  <sheetData>
    <row r="1" spans="1:11" x14ac:dyDescent="0.25">
      <c r="A1" s="120"/>
      <c r="B1" s="100" t="s">
        <v>502</v>
      </c>
      <c r="C1" s="120"/>
      <c r="D1" s="120"/>
      <c r="E1" s="120"/>
      <c r="F1" s="120"/>
      <c r="G1" s="120"/>
      <c r="H1" s="120"/>
      <c r="I1" s="120"/>
      <c r="J1" s="120"/>
      <c r="K1" s="120"/>
    </row>
    <row r="2" spans="1:11" x14ac:dyDescent="0.25">
      <c r="A2" s="120"/>
      <c r="B2" s="121" t="s">
        <v>1</v>
      </c>
      <c r="C2" s="121" t="s">
        <v>141</v>
      </c>
      <c r="D2" s="121" t="s">
        <v>503</v>
      </c>
      <c r="E2" s="121" t="s">
        <v>504</v>
      </c>
      <c r="F2" s="120"/>
      <c r="G2" s="120"/>
      <c r="H2" s="120"/>
      <c r="I2" s="120"/>
      <c r="J2" s="120"/>
      <c r="K2" s="120"/>
    </row>
    <row r="3" spans="1:11" x14ac:dyDescent="0.25">
      <c r="A3" s="120"/>
      <c r="B3" s="122" t="s">
        <v>505</v>
      </c>
      <c r="C3" s="122">
        <v>35</v>
      </c>
      <c r="D3" s="122" t="s">
        <v>506</v>
      </c>
      <c r="E3" s="122" t="s">
        <v>507</v>
      </c>
      <c r="F3" s="120"/>
      <c r="G3" s="120"/>
      <c r="H3" s="120"/>
      <c r="I3" s="120"/>
      <c r="J3" s="120"/>
      <c r="K3" s="120"/>
    </row>
    <row r="4" spans="1:11" x14ac:dyDescent="0.25">
      <c r="A4" s="120"/>
      <c r="B4" s="122" t="s">
        <v>508</v>
      </c>
      <c r="C4" s="122">
        <v>42</v>
      </c>
      <c r="D4" s="122" t="s">
        <v>509</v>
      </c>
      <c r="E4" s="122" t="s">
        <v>510</v>
      </c>
      <c r="F4" s="120"/>
      <c r="G4" s="120"/>
      <c r="H4" s="120"/>
      <c r="I4" s="120"/>
      <c r="J4" s="120"/>
      <c r="K4" s="120"/>
    </row>
    <row r="5" spans="1:11" x14ac:dyDescent="0.25">
      <c r="A5" s="120"/>
      <c r="B5" s="122" t="s">
        <v>94</v>
      </c>
      <c r="C5" s="122">
        <v>28</v>
      </c>
      <c r="D5" s="122" t="s">
        <v>506</v>
      </c>
      <c r="E5" s="122" t="s">
        <v>511</v>
      </c>
      <c r="F5" s="120"/>
      <c r="G5" s="120"/>
      <c r="H5" s="120"/>
      <c r="I5" s="120"/>
      <c r="J5" s="120"/>
      <c r="K5" s="120"/>
    </row>
    <row r="6" spans="1:11" x14ac:dyDescent="0.25">
      <c r="A6" s="120"/>
      <c r="B6" s="122" t="s">
        <v>512</v>
      </c>
      <c r="C6" s="122">
        <v>25</v>
      </c>
      <c r="D6" s="122" t="s">
        <v>509</v>
      </c>
      <c r="E6" s="122" t="s">
        <v>103</v>
      </c>
      <c r="F6" s="120"/>
      <c r="G6" s="120"/>
      <c r="H6" s="120"/>
      <c r="I6" s="120"/>
      <c r="J6" s="120"/>
      <c r="K6" s="120"/>
    </row>
    <row r="7" spans="1:11" x14ac:dyDescent="0.25">
      <c r="A7" s="120"/>
      <c r="B7" s="122" t="s">
        <v>513</v>
      </c>
      <c r="C7" s="122">
        <v>31</v>
      </c>
      <c r="D7" s="122" t="s">
        <v>506</v>
      </c>
      <c r="E7" s="122" t="s">
        <v>104</v>
      </c>
      <c r="F7" s="120"/>
      <c r="G7" s="120"/>
      <c r="H7" s="120"/>
      <c r="I7" s="120"/>
      <c r="J7" s="120"/>
      <c r="K7" s="120"/>
    </row>
    <row r="8" spans="1:11" x14ac:dyDescent="0.25">
      <c r="A8" s="120"/>
      <c r="B8" s="122" t="s">
        <v>514</v>
      </c>
      <c r="C8" s="122">
        <v>27</v>
      </c>
      <c r="D8" s="122" t="s">
        <v>509</v>
      </c>
      <c r="E8" s="122" t="s">
        <v>515</v>
      </c>
      <c r="F8" s="120"/>
      <c r="G8" s="120"/>
      <c r="H8" s="120"/>
      <c r="I8" s="120"/>
      <c r="J8" s="120"/>
      <c r="K8" s="120"/>
    </row>
    <row r="9" spans="1:11" x14ac:dyDescent="0.25">
      <c r="A9" s="120"/>
      <c r="B9" s="122" t="s">
        <v>516</v>
      </c>
      <c r="C9" s="122">
        <v>38</v>
      </c>
      <c r="D9" s="122" t="s">
        <v>506</v>
      </c>
      <c r="E9" s="122" t="s">
        <v>517</v>
      </c>
      <c r="F9" s="120"/>
      <c r="G9" s="120"/>
      <c r="H9" s="120"/>
      <c r="I9" s="120"/>
      <c r="J9" s="120"/>
      <c r="K9" s="120"/>
    </row>
    <row r="10" spans="1:11" x14ac:dyDescent="0.25">
      <c r="A10" s="120"/>
      <c r="B10" s="122" t="s">
        <v>518</v>
      </c>
      <c r="C10" s="122">
        <v>29</v>
      </c>
      <c r="D10" s="122" t="s">
        <v>509</v>
      </c>
      <c r="E10" s="122" t="s">
        <v>519</v>
      </c>
      <c r="F10" s="120"/>
      <c r="G10" s="120"/>
      <c r="H10" s="120"/>
      <c r="I10" s="120"/>
      <c r="J10" s="120"/>
      <c r="K10" s="120"/>
    </row>
    <row r="11" spans="1:11" x14ac:dyDescent="0.25">
      <c r="A11" s="120"/>
      <c r="B11" s="122" t="s">
        <v>520</v>
      </c>
      <c r="C11" s="122">
        <v>45</v>
      </c>
      <c r="D11" s="122" t="s">
        <v>506</v>
      </c>
      <c r="E11" s="122" t="s">
        <v>521</v>
      </c>
      <c r="F11" s="120"/>
      <c r="G11" s="120"/>
      <c r="H11" s="120"/>
      <c r="I11" s="120"/>
      <c r="J11" s="120"/>
      <c r="K11" s="120"/>
    </row>
    <row r="12" spans="1:11" x14ac:dyDescent="0.25">
      <c r="A12" s="120"/>
      <c r="B12" s="122" t="s">
        <v>522</v>
      </c>
      <c r="C12" s="122">
        <v>33</v>
      </c>
      <c r="D12" s="122" t="s">
        <v>509</v>
      </c>
      <c r="E12" s="122" t="s">
        <v>523</v>
      </c>
      <c r="F12" s="120"/>
      <c r="G12" s="120"/>
      <c r="H12" s="120"/>
      <c r="I12" s="120"/>
      <c r="J12" s="120"/>
      <c r="K12" s="120"/>
    </row>
    <row r="13" spans="1:11" x14ac:dyDescent="0.25">
      <c r="A13" s="120"/>
      <c r="B13" s="120"/>
      <c r="C13" s="120"/>
      <c r="D13" s="120"/>
      <c r="E13" s="120"/>
      <c r="F13" s="120"/>
      <c r="G13" s="120"/>
      <c r="H13" s="120"/>
      <c r="I13" s="120"/>
      <c r="J13" s="120"/>
      <c r="K13" s="120"/>
    </row>
    <row r="14" spans="1:11" x14ac:dyDescent="0.25">
      <c r="A14" s="120"/>
      <c r="B14" s="120"/>
      <c r="C14" s="120"/>
      <c r="D14" s="120"/>
      <c r="E14" s="120"/>
      <c r="F14" s="120"/>
      <c r="G14" s="120"/>
      <c r="H14" s="120"/>
      <c r="I14" s="120"/>
      <c r="J14" s="120"/>
      <c r="K14" s="120"/>
    </row>
    <row r="15" spans="1:11" x14ac:dyDescent="0.25">
      <c r="A15" s="120"/>
      <c r="B15" s="123" t="s">
        <v>465</v>
      </c>
      <c r="C15" s="120"/>
      <c r="D15" s="120"/>
      <c r="E15" s="120"/>
      <c r="F15" s="120"/>
      <c r="G15" s="120"/>
      <c r="H15" s="120"/>
      <c r="I15" s="120"/>
      <c r="J15" s="120"/>
      <c r="K15" s="120"/>
    </row>
    <row r="16" spans="1:11" x14ac:dyDescent="0.25">
      <c r="A16" s="120"/>
      <c r="B16" s="120"/>
      <c r="C16" s="120"/>
      <c r="D16" s="120"/>
      <c r="E16" s="120"/>
      <c r="F16" s="120"/>
      <c r="G16" s="120" t="s">
        <v>524</v>
      </c>
      <c r="H16" s="120"/>
      <c r="I16" s="120"/>
      <c r="J16" s="120"/>
      <c r="K16" s="120"/>
    </row>
    <row r="17" spans="1:11" x14ac:dyDescent="0.25">
      <c r="A17" s="120">
        <v>1</v>
      </c>
      <c r="B17" s="120" t="s">
        <v>525</v>
      </c>
      <c r="C17" s="120"/>
      <c r="D17" s="120"/>
      <c r="E17" s="120"/>
      <c r="F17" s="120"/>
      <c r="G17" s="120"/>
      <c r="H17" s="120"/>
      <c r="I17" s="120"/>
      <c r="J17" s="120"/>
      <c r="K17" s="120"/>
    </row>
    <row r="18" spans="1:11" x14ac:dyDescent="0.25">
      <c r="A18" s="120"/>
      <c r="B18" s="120"/>
      <c r="C18" s="99" t="s">
        <v>468</v>
      </c>
      <c r="D18" s="99"/>
      <c r="E18" s="120"/>
      <c r="F18" s="120"/>
      <c r="G18" s="120"/>
      <c r="H18" s="120"/>
      <c r="I18" s="120"/>
      <c r="J18" s="120"/>
      <c r="K18" s="120"/>
    </row>
    <row r="19" spans="1:11" x14ac:dyDescent="0.25">
      <c r="A19" s="120"/>
      <c r="B19" s="100" t="s">
        <v>111</v>
      </c>
      <c r="C19" s="101" t="str">
        <f>VLOOKUP(B4,B3:E12,4,FALSE)</f>
        <v>Data Scientist</v>
      </c>
      <c r="D19" s="120"/>
      <c r="E19" s="120"/>
      <c r="F19" s="120"/>
      <c r="G19" s="120"/>
      <c r="H19" s="120"/>
      <c r="I19" s="120"/>
      <c r="J19" s="120"/>
      <c r="K19" s="120"/>
    </row>
    <row r="20" spans="1:11" x14ac:dyDescent="0.25">
      <c r="A20" s="120"/>
    </row>
    <row r="21" spans="1:11" x14ac:dyDescent="0.25">
      <c r="A21" s="120"/>
    </row>
    <row r="22" spans="1:11" x14ac:dyDescent="0.25">
      <c r="A22" s="120"/>
    </row>
    <row r="23" spans="1:11" x14ac:dyDescent="0.25">
      <c r="A23" s="120"/>
    </row>
    <row r="24" spans="1:11" x14ac:dyDescent="0.25">
      <c r="A24" s="120"/>
    </row>
    <row r="25" spans="1:11" x14ac:dyDescent="0.25">
      <c r="A25" s="120"/>
    </row>
    <row r="26" spans="1:11" x14ac:dyDescent="0.25">
      <c r="A26" s="120"/>
    </row>
    <row r="27" spans="1:11" x14ac:dyDescent="0.25">
      <c r="A27" s="120"/>
      <c r="B27" s="120"/>
      <c r="C27" s="120"/>
      <c r="D27" s="120"/>
      <c r="E27" s="120"/>
      <c r="F27" s="120"/>
      <c r="G27" s="120"/>
      <c r="H27" s="120"/>
      <c r="I27" s="120"/>
      <c r="J27" s="120"/>
      <c r="K27" s="120"/>
    </row>
    <row r="28" spans="1:11" x14ac:dyDescent="0.25">
      <c r="A28" s="120">
        <v>2</v>
      </c>
      <c r="B28" s="120" t="s">
        <v>526</v>
      </c>
      <c r="C28" s="120"/>
      <c r="D28" s="120"/>
      <c r="E28" s="120"/>
      <c r="F28" s="120"/>
      <c r="G28" s="120"/>
      <c r="H28" s="120"/>
      <c r="I28" s="120"/>
      <c r="J28" s="120"/>
      <c r="K28" s="120"/>
    </row>
    <row r="29" spans="1:11" x14ac:dyDescent="0.25">
      <c r="A29" s="120"/>
      <c r="B29" s="120"/>
      <c r="C29" s="99" t="s">
        <v>468</v>
      </c>
      <c r="D29" s="99"/>
      <c r="E29" s="120"/>
      <c r="F29" s="120"/>
      <c r="G29" s="120"/>
      <c r="H29" s="120"/>
      <c r="I29" s="120"/>
      <c r="J29" s="120"/>
      <c r="K29" s="120"/>
    </row>
    <row r="30" spans="1:11" x14ac:dyDescent="0.25">
      <c r="A30" s="120"/>
      <c r="B30" s="100" t="s">
        <v>111</v>
      </c>
      <c r="C30" s="101">
        <f>VLOOKUP(B11,B3:E12,2,FALSE)</f>
        <v>45</v>
      </c>
      <c r="D30" s="120"/>
      <c r="E30" s="120"/>
      <c r="F30" s="120"/>
      <c r="G30" s="120"/>
      <c r="H30" s="120"/>
      <c r="I30" s="120"/>
      <c r="J30" s="120"/>
      <c r="K30" s="120"/>
    </row>
    <row r="31" spans="1:11" x14ac:dyDescent="0.25">
      <c r="A31" s="120"/>
    </row>
    <row r="32" spans="1:11" x14ac:dyDescent="0.25">
      <c r="A32" s="120"/>
    </row>
    <row r="33" spans="1:11" x14ac:dyDescent="0.25">
      <c r="A33" s="120"/>
    </row>
    <row r="34" spans="1:11" x14ac:dyDescent="0.25">
      <c r="A34" s="120"/>
    </row>
    <row r="35" spans="1:11" x14ac:dyDescent="0.25">
      <c r="A35" s="120"/>
    </row>
    <row r="36" spans="1:11" x14ac:dyDescent="0.25">
      <c r="A36" s="120"/>
    </row>
    <row r="37" spans="1:11" x14ac:dyDescent="0.25">
      <c r="A37" s="120"/>
    </row>
    <row r="38" spans="1:11" x14ac:dyDescent="0.25">
      <c r="A38" s="120"/>
      <c r="B38" s="120"/>
      <c r="C38" s="120"/>
      <c r="D38" s="120"/>
      <c r="E38" s="120"/>
      <c r="F38" s="120"/>
      <c r="G38" s="120"/>
      <c r="H38" s="120"/>
      <c r="I38" s="120"/>
      <c r="J38" s="120"/>
      <c r="K38" s="120"/>
    </row>
    <row r="39" spans="1:11" x14ac:dyDescent="0.25">
      <c r="A39" s="120">
        <v>2</v>
      </c>
      <c r="B39" s="120" t="s">
        <v>527</v>
      </c>
      <c r="C39" s="120"/>
      <c r="D39" s="120"/>
      <c r="E39" s="120"/>
      <c r="F39" s="120"/>
      <c r="G39" s="120"/>
      <c r="H39" s="120"/>
      <c r="I39" s="120"/>
      <c r="J39" s="120"/>
      <c r="K39" s="120"/>
    </row>
    <row r="40" spans="1:11" x14ac:dyDescent="0.25">
      <c r="A40" s="120">
        <v>2</v>
      </c>
      <c r="B40" s="120"/>
      <c r="C40" s="99" t="s">
        <v>468</v>
      </c>
      <c r="D40" s="99"/>
      <c r="E40" s="120"/>
      <c r="F40" s="120"/>
      <c r="G40" s="120"/>
      <c r="H40" s="120"/>
      <c r="I40" s="120"/>
      <c r="J40" s="120"/>
      <c r="K40" s="120"/>
    </row>
    <row r="41" spans="1:11" x14ac:dyDescent="0.25">
      <c r="A41" s="120">
        <v>2</v>
      </c>
      <c r="B41" s="100" t="s">
        <v>111</v>
      </c>
      <c r="C41" s="101" t="str">
        <f>VLOOKUP("B*",B3:E12,4,FALSE)</f>
        <v>Accountant</v>
      </c>
      <c r="D41" s="120"/>
      <c r="E41" s="120"/>
      <c r="F41" s="120"/>
      <c r="G41" s="120"/>
      <c r="H41" s="120"/>
      <c r="I41" s="120"/>
      <c r="J41" s="120"/>
      <c r="K41" s="120"/>
    </row>
    <row r="42" spans="1:11" x14ac:dyDescent="0.25">
      <c r="A42" s="120"/>
    </row>
    <row r="43" spans="1:11" x14ac:dyDescent="0.25">
      <c r="A43" s="120"/>
    </row>
    <row r="44" spans="1:11" x14ac:dyDescent="0.25">
      <c r="A44" s="120"/>
    </row>
    <row r="45" spans="1:11" x14ac:dyDescent="0.25">
      <c r="A45" s="120"/>
    </row>
    <row r="46" spans="1:11" x14ac:dyDescent="0.25">
      <c r="A46" s="120"/>
    </row>
    <row r="47" spans="1:11" x14ac:dyDescent="0.25">
      <c r="A47" s="120"/>
    </row>
    <row r="48" spans="1:11" x14ac:dyDescent="0.25">
      <c r="A48" s="120"/>
    </row>
    <row r="49" spans="1:11" x14ac:dyDescent="0.25">
      <c r="A49" s="120"/>
      <c r="B49" s="120"/>
      <c r="C49" s="120"/>
      <c r="D49" s="120"/>
      <c r="E49" s="120"/>
      <c r="F49" s="120"/>
      <c r="G49" s="120"/>
      <c r="H49" s="120"/>
      <c r="I49" s="120"/>
      <c r="J49" s="120"/>
      <c r="K49" s="120"/>
    </row>
    <row r="50" spans="1:11" x14ac:dyDescent="0.25">
      <c r="A50" s="120"/>
      <c r="B50" s="120"/>
      <c r="C50" s="120"/>
      <c r="D50" s="120"/>
      <c r="E50" s="120"/>
      <c r="F50" s="120"/>
      <c r="G50" s="120"/>
      <c r="H50" s="120"/>
      <c r="I50" s="120"/>
      <c r="J50" s="120"/>
      <c r="K50" s="120"/>
    </row>
    <row r="51" spans="1:11" x14ac:dyDescent="0.25">
      <c r="A51" s="120"/>
      <c r="B51" s="120"/>
      <c r="C51" s="120"/>
      <c r="D51" s="120"/>
      <c r="E51" s="120"/>
      <c r="F51" s="120"/>
      <c r="G51" s="120"/>
      <c r="H51" s="120"/>
      <c r="I51" s="120"/>
      <c r="J51" s="120"/>
      <c r="K51" s="120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B97E3-90A7-4578-9D11-A9C4CDDDE1B6}">
  <sheetPr codeName="Sheet24"/>
  <dimension ref="A1:F248"/>
  <sheetViews>
    <sheetView tabSelected="1" workbookViewId="0">
      <selection sqref="A1:F248"/>
    </sheetView>
  </sheetViews>
  <sheetFormatPr defaultRowHeight="15" x14ac:dyDescent="0.25"/>
  <cols>
    <col min="5" max="5" width="12" customWidth="1"/>
    <col min="6" max="6" width="29" customWidth="1"/>
    <col min="11" max="11" width="27.5703125" customWidth="1"/>
  </cols>
  <sheetData>
    <row r="1" spans="1:6" x14ac:dyDescent="0.25">
      <c r="A1" t="s">
        <v>528</v>
      </c>
      <c r="B1" t="s">
        <v>529</v>
      </c>
      <c r="C1" t="s">
        <v>530</v>
      </c>
      <c r="D1" t="s">
        <v>254</v>
      </c>
      <c r="E1" t="s">
        <v>531</v>
      </c>
      <c r="F1" t="s">
        <v>532</v>
      </c>
    </row>
    <row r="2" spans="1:6" x14ac:dyDescent="0.25">
      <c r="A2" t="s">
        <v>533</v>
      </c>
      <c r="B2" t="s">
        <v>534</v>
      </c>
      <c r="C2" t="s">
        <v>535</v>
      </c>
      <c r="D2" t="s">
        <v>536</v>
      </c>
      <c r="E2" t="s">
        <v>537</v>
      </c>
      <c r="F2" t="s">
        <v>538</v>
      </c>
    </row>
    <row r="3" spans="1:6" x14ac:dyDescent="0.25">
      <c r="A3" t="s">
        <v>539</v>
      </c>
      <c r="B3" t="s">
        <v>540</v>
      </c>
      <c r="C3" t="s">
        <v>541</v>
      </c>
      <c r="D3" t="s">
        <v>536</v>
      </c>
      <c r="E3" t="s">
        <v>542</v>
      </c>
      <c r="F3" t="s">
        <v>538</v>
      </c>
    </row>
    <row r="4" spans="1:6" x14ac:dyDescent="0.25">
      <c r="A4" t="s">
        <v>543</v>
      </c>
      <c r="B4" t="s">
        <v>544</v>
      </c>
      <c r="C4" t="s">
        <v>545</v>
      </c>
      <c r="D4" t="s">
        <v>536</v>
      </c>
      <c r="E4" t="s">
        <v>546</v>
      </c>
      <c r="F4" t="s">
        <v>538</v>
      </c>
    </row>
    <row r="5" spans="1:6" x14ac:dyDescent="0.25">
      <c r="A5" t="s">
        <v>547</v>
      </c>
      <c r="B5" t="s">
        <v>548</v>
      </c>
      <c r="C5" t="s">
        <v>549</v>
      </c>
      <c r="D5" t="s">
        <v>550</v>
      </c>
      <c r="E5" t="s">
        <v>551</v>
      </c>
      <c r="F5" t="s">
        <v>552</v>
      </c>
    </row>
    <row r="6" spans="1:6" x14ac:dyDescent="0.25">
      <c r="A6" t="s">
        <v>553</v>
      </c>
      <c r="B6" t="s">
        <v>554</v>
      </c>
      <c r="C6" t="s">
        <v>555</v>
      </c>
      <c r="D6" t="s">
        <v>536</v>
      </c>
      <c r="E6" t="s">
        <v>556</v>
      </c>
      <c r="F6" t="s">
        <v>538</v>
      </c>
    </row>
    <row r="7" spans="1:6" x14ac:dyDescent="0.25">
      <c r="A7" t="s">
        <v>557</v>
      </c>
      <c r="B7" t="s">
        <v>558</v>
      </c>
      <c r="C7" t="s">
        <v>559</v>
      </c>
      <c r="D7" t="s">
        <v>536</v>
      </c>
      <c r="E7" t="s">
        <v>560</v>
      </c>
      <c r="F7" t="s">
        <v>538</v>
      </c>
    </row>
    <row r="8" spans="1:6" x14ac:dyDescent="0.25">
      <c r="A8" t="s">
        <v>561</v>
      </c>
      <c r="B8" t="s">
        <v>562</v>
      </c>
      <c r="C8" t="s">
        <v>563</v>
      </c>
      <c r="D8" t="s">
        <v>550</v>
      </c>
      <c r="E8" t="s">
        <v>564</v>
      </c>
      <c r="F8" t="s">
        <v>565</v>
      </c>
    </row>
    <row r="9" spans="1:6" x14ac:dyDescent="0.25">
      <c r="A9" t="s">
        <v>566</v>
      </c>
      <c r="B9" t="s">
        <v>567</v>
      </c>
      <c r="C9" t="s">
        <v>568</v>
      </c>
      <c r="D9" t="s">
        <v>536</v>
      </c>
      <c r="E9" t="s">
        <v>569</v>
      </c>
      <c r="F9" t="s">
        <v>538</v>
      </c>
    </row>
    <row r="10" spans="1:6" x14ac:dyDescent="0.25">
      <c r="A10" t="s">
        <v>570</v>
      </c>
      <c r="B10" t="s">
        <v>464</v>
      </c>
      <c r="C10" t="s">
        <v>571</v>
      </c>
      <c r="D10" t="s">
        <v>572</v>
      </c>
      <c r="E10" t="s">
        <v>573</v>
      </c>
      <c r="F10" t="s">
        <v>552</v>
      </c>
    </row>
    <row r="11" spans="1:6" x14ac:dyDescent="0.25">
      <c r="A11" t="s">
        <v>574</v>
      </c>
      <c r="B11" t="s">
        <v>575</v>
      </c>
      <c r="C11" t="s">
        <v>576</v>
      </c>
      <c r="D11" t="s">
        <v>577</v>
      </c>
      <c r="E11" t="s">
        <v>578</v>
      </c>
      <c r="F11" t="s">
        <v>579</v>
      </c>
    </row>
    <row r="12" spans="1:6" x14ac:dyDescent="0.25">
      <c r="A12" t="s">
        <v>580</v>
      </c>
      <c r="B12" t="s">
        <v>581</v>
      </c>
      <c r="C12" t="s">
        <v>582</v>
      </c>
      <c r="D12" t="s">
        <v>550</v>
      </c>
      <c r="E12" t="s">
        <v>583</v>
      </c>
      <c r="F12" t="s">
        <v>584</v>
      </c>
    </row>
    <row r="13" spans="1:6" x14ac:dyDescent="0.25">
      <c r="A13" t="s">
        <v>585</v>
      </c>
      <c r="B13" t="s">
        <v>586</v>
      </c>
      <c r="C13" t="s">
        <v>587</v>
      </c>
      <c r="D13" t="s">
        <v>536</v>
      </c>
      <c r="E13" t="s">
        <v>588</v>
      </c>
      <c r="F13" t="s">
        <v>538</v>
      </c>
    </row>
    <row r="14" spans="1:6" x14ac:dyDescent="0.25">
      <c r="A14" t="s">
        <v>589</v>
      </c>
      <c r="B14" t="s">
        <v>590</v>
      </c>
      <c r="C14" t="s">
        <v>591</v>
      </c>
      <c r="D14" t="s">
        <v>592</v>
      </c>
      <c r="E14" t="s">
        <v>593</v>
      </c>
      <c r="F14" t="s">
        <v>594</v>
      </c>
    </row>
    <row r="15" spans="1:6" x14ac:dyDescent="0.25">
      <c r="A15" t="s">
        <v>595</v>
      </c>
      <c r="B15" t="s">
        <v>596</v>
      </c>
      <c r="C15" t="s">
        <v>597</v>
      </c>
      <c r="D15" t="s">
        <v>550</v>
      </c>
      <c r="E15" t="s">
        <v>598</v>
      </c>
      <c r="F15" t="s">
        <v>584</v>
      </c>
    </row>
    <row r="16" spans="1:6" x14ac:dyDescent="0.25">
      <c r="A16" t="s">
        <v>599</v>
      </c>
      <c r="B16" t="s">
        <v>600</v>
      </c>
      <c r="C16" t="s">
        <v>601</v>
      </c>
      <c r="D16" t="s">
        <v>536</v>
      </c>
      <c r="E16" t="s">
        <v>602</v>
      </c>
      <c r="F16" t="s">
        <v>538</v>
      </c>
    </row>
    <row r="17" spans="1:6" x14ac:dyDescent="0.25">
      <c r="A17" t="s">
        <v>603</v>
      </c>
      <c r="B17" t="s">
        <v>454</v>
      </c>
      <c r="C17" t="s">
        <v>604</v>
      </c>
      <c r="D17" t="s">
        <v>605</v>
      </c>
      <c r="E17" t="s">
        <v>606</v>
      </c>
      <c r="F17" t="s">
        <v>552</v>
      </c>
    </row>
    <row r="18" spans="1:6" x14ac:dyDescent="0.25">
      <c r="A18" t="s">
        <v>607</v>
      </c>
      <c r="B18" t="s">
        <v>608</v>
      </c>
      <c r="C18" t="s">
        <v>609</v>
      </c>
      <c r="D18" t="s">
        <v>536</v>
      </c>
      <c r="E18" t="s">
        <v>610</v>
      </c>
      <c r="F18" t="s">
        <v>538</v>
      </c>
    </row>
    <row r="19" spans="1:6" x14ac:dyDescent="0.25">
      <c r="A19" t="s">
        <v>611</v>
      </c>
      <c r="B19" t="s">
        <v>612</v>
      </c>
      <c r="C19" t="s">
        <v>613</v>
      </c>
      <c r="D19" t="s">
        <v>614</v>
      </c>
      <c r="E19" t="s">
        <v>615</v>
      </c>
      <c r="F19" t="s">
        <v>594</v>
      </c>
    </row>
    <row r="20" spans="1:6" x14ac:dyDescent="0.25">
      <c r="A20" t="s">
        <v>616</v>
      </c>
      <c r="B20" t="s">
        <v>617</v>
      </c>
      <c r="C20" t="s">
        <v>618</v>
      </c>
      <c r="D20" t="s">
        <v>550</v>
      </c>
      <c r="E20" t="s">
        <v>619</v>
      </c>
      <c r="F20" t="s">
        <v>565</v>
      </c>
    </row>
    <row r="21" spans="1:6" x14ac:dyDescent="0.25">
      <c r="A21" t="s">
        <v>620</v>
      </c>
      <c r="B21" t="s">
        <v>621</v>
      </c>
      <c r="C21" t="s">
        <v>622</v>
      </c>
      <c r="D21" t="s">
        <v>577</v>
      </c>
      <c r="E21" t="s">
        <v>623</v>
      </c>
      <c r="F21" t="s">
        <v>579</v>
      </c>
    </row>
    <row r="22" spans="1:6" x14ac:dyDescent="0.25">
      <c r="A22" t="s">
        <v>624</v>
      </c>
      <c r="B22" t="s">
        <v>625</v>
      </c>
      <c r="C22" t="s">
        <v>626</v>
      </c>
      <c r="D22" t="s">
        <v>592</v>
      </c>
      <c r="E22" t="s">
        <v>627</v>
      </c>
      <c r="F22" t="s">
        <v>628</v>
      </c>
    </row>
    <row r="23" spans="1:6" x14ac:dyDescent="0.25">
      <c r="A23" t="s">
        <v>629</v>
      </c>
      <c r="B23" t="s">
        <v>630</v>
      </c>
      <c r="C23" t="s">
        <v>631</v>
      </c>
      <c r="D23" t="s">
        <v>632</v>
      </c>
      <c r="E23" t="s">
        <v>633</v>
      </c>
      <c r="F23" t="s">
        <v>594</v>
      </c>
    </row>
    <row r="24" spans="1:6" x14ac:dyDescent="0.25">
      <c r="A24" t="s">
        <v>634</v>
      </c>
      <c r="B24" t="s">
        <v>635</v>
      </c>
      <c r="C24" t="s">
        <v>636</v>
      </c>
      <c r="D24" t="s">
        <v>637</v>
      </c>
      <c r="E24" t="s">
        <v>638</v>
      </c>
      <c r="F24" t="s">
        <v>579</v>
      </c>
    </row>
    <row r="25" spans="1:6" x14ac:dyDescent="0.25">
      <c r="A25" t="s">
        <v>639</v>
      </c>
      <c r="B25" t="s">
        <v>640</v>
      </c>
      <c r="C25" t="s">
        <v>641</v>
      </c>
      <c r="D25" t="s">
        <v>592</v>
      </c>
      <c r="E25" t="s">
        <v>642</v>
      </c>
      <c r="F25" t="s">
        <v>552</v>
      </c>
    </row>
    <row r="26" spans="1:6" x14ac:dyDescent="0.25">
      <c r="A26" t="s">
        <v>643</v>
      </c>
      <c r="B26" t="s">
        <v>644</v>
      </c>
      <c r="C26" t="s">
        <v>645</v>
      </c>
      <c r="D26" t="s">
        <v>646</v>
      </c>
      <c r="E26" t="s">
        <v>647</v>
      </c>
      <c r="F26" t="s">
        <v>648</v>
      </c>
    </row>
    <row r="27" spans="1:6" x14ac:dyDescent="0.25">
      <c r="A27" t="s">
        <v>649</v>
      </c>
      <c r="B27" t="s">
        <v>650</v>
      </c>
      <c r="C27" t="s">
        <v>651</v>
      </c>
      <c r="D27" t="s">
        <v>572</v>
      </c>
      <c r="E27" t="s">
        <v>647</v>
      </c>
      <c r="F27" t="s">
        <v>584</v>
      </c>
    </row>
    <row r="28" spans="1:6" x14ac:dyDescent="0.25">
      <c r="A28" t="s">
        <v>652</v>
      </c>
      <c r="B28" t="s">
        <v>653</v>
      </c>
      <c r="C28" t="s">
        <v>654</v>
      </c>
      <c r="D28" t="s">
        <v>536</v>
      </c>
      <c r="E28" t="s">
        <v>655</v>
      </c>
      <c r="F28" t="s">
        <v>538</v>
      </c>
    </row>
    <row r="29" spans="1:6" x14ac:dyDescent="0.25">
      <c r="A29" t="s">
        <v>656</v>
      </c>
      <c r="B29" t="s">
        <v>657</v>
      </c>
      <c r="C29" t="s">
        <v>658</v>
      </c>
      <c r="D29" t="s">
        <v>592</v>
      </c>
      <c r="E29" t="s">
        <v>659</v>
      </c>
      <c r="F29" t="s">
        <v>660</v>
      </c>
    </row>
    <row r="30" spans="1:6" x14ac:dyDescent="0.25">
      <c r="A30" t="s">
        <v>661</v>
      </c>
      <c r="B30" t="s">
        <v>662</v>
      </c>
      <c r="C30" t="s">
        <v>663</v>
      </c>
      <c r="D30" t="s">
        <v>550</v>
      </c>
      <c r="E30" t="s">
        <v>664</v>
      </c>
      <c r="F30" t="s">
        <v>565</v>
      </c>
    </row>
    <row r="31" spans="1:6" x14ac:dyDescent="0.25">
      <c r="A31" t="s">
        <v>665</v>
      </c>
      <c r="B31" t="s">
        <v>666</v>
      </c>
      <c r="C31" t="s">
        <v>667</v>
      </c>
      <c r="D31" t="s">
        <v>592</v>
      </c>
      <c r="E31" t="s">
        <v>668</v>
      </c>
      <c r="F31" t="s">
        <v>552</v>
      </c>
    </row>
    <row r="32" spans="1:6" x14ac:dyDescent="0.25">
      <c r="A32" t="s">
        <v>669</v>
      </c>
      <c r="B32" t="s">
        <v>670</v>
      </c>
      <c r="C32" t="s">
        <v>671</v>
      </c>
      <c r="D32" t="s">
        <v>550</v>
      </c>
      <c r="E32" t="s">
        <v>672</v>
      </c>
      <c r="F32" t="s">
        <v>628</v>
      </c>
    </row>
    <row r="33" spans="1:6" x14ac:dyDescent="0.25">
      <c r="A33" t="s">
        <v>673</v>
      </c>
      <c r="B33" t="s">
        <v>674</v>
      </c>
      <c r="C33" t="s">
        <v>675</v>
      </c>
      <c r="D33" t="s">
        <v>572</v>
      </c>
      <c r="E33" t="s">
        <v>676</v>
      </c>
      <c r="F33" t="s">
        <v>579</v>
      </c>
    </row>
    <row r="34" spans="1:6" x14ac:dyDescent="0.25">
      <c r="A34" t="s">
        <v>677</v>
      </c>
      <c r="B34" t="s">
        <v>678</v>
      </c>
      <c r="C34" t="s">
        <v>679</v>
      </c>
      <c r="D34" t="s">
        <v>572</v>
      </c>
      <c r="E34" t="s">
        <v>680</v>
      </c>
      <c r="F34" t="s">
        <v>552</v>
      </c>
    </row>
    <row r="35" spans="1:6" x14ac:dyDescent="0.25">
      <c r="A35" t="s">
        <v>681</v>
      </c>
      <c r="B35" t="s">
        <v>682</v>
      </c>
      <c r="C35" t="s">
        <v>683</v>
      </c>
      <c r="D35" t="s">
        <v>614</v>
      </c>
      <c r="E35" t="s">
        <v>684</v>
      </c>
      <c r="F35" t="s">
        <v>552</v>
      </c>
    </row>
    <row r="36" spans="1:6" x14ac:dyDescent="0.25">
      <c r="A36" t="s">
        <v>685</v>
      </c>
      <c r="B36" t="s">
        <v>686</v>
      </c>
      <c r="C36" t="s">
        <v>687</v>
      </c>
      <c r="D36" t="s">
        <v>550</v>
      </c>
      <c r="E36" t="s">
        <v>684</v>
      </c>
      <c r="F36" t="s">
        <v>628</v>
      </c>
    </row>
    <row r="37" spans="1:6" x14ac:dyDescent="0.25">
      <c r="A37" t="s">
        <v>688</v>
      </c>
      <c r="B37" t="s">
        <v>689</v>
      </c>
      <c r="C37" t="s">
        <v>690</v>
      </c>
      <c r="D37" t="s">
        <v>592</v>
      </c>
      <c r="E37" t="s">
        <v>691</v>
      </c>
      <c r="F37" t="s">
        <v>628</v>
      </c>
    </row>
    <row r="38" spans="1:6" x14ac:dyDescent="0.25">
      <c r="A38" t="s">
        <v>692</v>
      </c>
      <c r="B38" t="s">
        <v>693</v>
      </c>
      <c r="C38" t="s">
        <v>694</v>
      </c>
      <c r="D38" t="s">
        <v>695</v>
      </c>
      <c r="E38" t="s">
        <v>696</v>
      </c>
      <c r="F38" t="s">
        <v>552</v>
      </c>
    </row>
    <row r="39" spans="1:6" x14ac:dyDescent="0.25">
      <c r="A39" t="s">
        <v>697</v>
      </c>
      <c r="B39" t="s">
        <v>698</v>
      </c>
      <c r="C39" t="s">
        <v>699</v>
      </c>
      <c r="D39" t="s">
        <v>700</v>
      </c>
      <c r="E39" t="s">
        <v>701</v>
      </c>
      <c r="F39" t="s">
        <v>648</v>
      </c>
    </row>
    <row r="40" spans="1:6" x14ac:dyDescent="0.25">
      <c r="A40" t="s">
        <v>702</v>
      </c>
      <c r="B40" t="s">
        <v>703</v>
      </c>
      <c r="C40" t="s">
        <v>704</v>
      </c>
      <c r="D40" t="s">
        <v>536</v>
      </c>
      <c r="E40" t="s">
        <v>705</v>
      </c>
      <c r="F40" t="s">
        <v>538</v>
      </c>
    </row>
    <row r="41" spans="1:6" x14ac:dyDescent="0.25">
      <c r="A41" t="s">
        <v>706</v>
      </c>
      <c r="B41" t="s">
        <v>707</v>
      </c>
      <c r="C41" t="s">
        <v>708</v>
      </c>
      <c r="D41" t="s">
        <v>550</v>
      </c>
      <c r="E41" t="s">
        <v>709</v>
      </c>
      <c r="F41" t="s">
        <v>628</v>
      </c>
    </row>
    <row r="42" spans="1:6" x14ac:dyDescent="0.25">
      <c r="A42" t="s">
        <v>710</v>
      </c>
      <c r="B42" t="s">
        <v>711</v>
      </c>
      <c r="C42" t="s">
        <v>712</v>
      </c>
      <c r="D42" t="s">
        <v>550</v>
      </c>
      <c r="E42" t="s">
        <v>713</v>
      </c>
      <c r="F42" t="s">
        <v>628</v>
      </c>
    </row>
    <row r="43" spans="1:6" x14ac:dyDescent="0.25">
      <c r="A43" t="s">
        <v>714</v>
      </c>
      <c r="B43" t="s">
        <v>715</v>
      </c>
      <c r="C43" t="s">
        <v>716</v>
      </c>
      <c r="D43" t="s">
        <v>550</v>
      </c>
      <c r="E43" t="s">
        <v>717</v>
      </c>
      <c r="F43" t="s">
        <v>628</v>
      </c>
    </row>
    <row r="44" spans="1:6" x14ac:dyDescent="0.25">
      <c r="A44" t="s">
        <v>718</v>
      </c>
      <c r="B44" t="s">
        <v>719</v>
      </c>
      <c r="C44" t="s">
        <v>720</v>
      </c>
      <c r="D44" t="s">
        <v>536</v>
      </c>
      <c r="E44" t="s">
        <v>721</v>
      </c>
      <c r="F44" t="s">
        <v>538</v>
      </c>
    </row>
    <row r="45" spans="1:6" x14ac:dyDescent="0.25">
      <c r="A45" t="s">
        <v>722</v>
      </c>
      <c r="B45" t="s">
        <v>723</v>
      </c>
      <c r="C45" t="s">
        <v>724</v>
      </c>
      <c r="D45" t="s">
        <v>725</v>
      </c>
      <c r="E45" t="s">
        <v>717</v>
      </c>
      <c r="F45" t="s">
        <v>552</v>
      </c>
    </row>
    <row r="46" spans="1:6" x14ac:dyDescent="0.25">
      <c r="A46" t="s">
        <v>726</v>
      </c>
      <c r="B46" t="s">
        <v>727</v>
      </c>
      <c r="C46" t="s">
        <v>728</v>
      </c>
      <c r="D46" t="s">
        <v>550</v>
      </c>
      <c r="E46" t="s">
        <v>729</v>
      </c>
      <c r="F46" t="s">
        <v>628</v>
      </c>
    </row>
    <row r="47" spans="1:6" x14ac:dyDescent="0.25">
      <c r="A47" t="s">
        <v>730</v>
      </c>
      <c r="B47" t="s">
        <v>731</v>
      </c>
      <c r="C47" t="s">
        <v>732</v>
      </c>
      <c r="D47" t="s">
        <v>592</v>
      </c>
      <c r="E47" t="s">
        <v>733</v>
      </c>
      <c r="F47" t="s">
        <v>628</v>
      </c>
    </row>
    <row r="48" spans="1:6" x14ac:dyDescent="0.25">
      <c r="A48" t="s">
        <v>734</v>
      </c>
      <c r="B48" t="s">
        <v>735</v>
      </c>
      <c r="C48" t="s">
        <v>736</v>
      </c>
      <c r="D48" t="s">
        <v>592</v>
      </c>
      <c r="E48" t="s">
        <v>733</v>
      </c>
      <c r="F48" t="s">
        <v>552</v>
      </c>
    </row>
    <row r="49" spans="1:6" x14ac:dyDescent="0.25">
      <c r="A49" t="s">
        <v>737</v>
      </c>
      <c r="B49" t="s">
        <v>738</v>
      </c>
      <c r="C49" t="s">
        <v>739</v>
      </c>
      <c r="D49" t="s">
        <v>592</v>
      </c>
      <c r="E49" t="s">
        <v>740</v>
      </c>
      <c r="F49" t="s">
        <v>552</v>
      </c>
    </row>
    <row r="50" spans="1:6" x14ac:dyDescent="0.25">
      <c r="A50" t="s">
        <v>741</v>
      </c>
      <c r="B50" t="s">
        <v>742</v>
      </c>
      <c r="C50" t="s">
        <v>743</v>
      </c>
      <c r="D50" t="s">
        <v>550</v>
      </c>
      <c r="E50" t="s">
        <v>740</v>
      </c>
      <c r="F50" t="s">
        <v>744</v>
      </c>
    </row>
    <row r="51" spans="1:6" x14ac:dyDescent="0.25">
      <c r="A51" t="s">
        <v>745</v>
      </c>
      <c r="B51" t="s">
        <v>746</v>
      </c>
      <c r="C51" t="s">
        <v>747</v>
      </c>
      <c r="D51" t="s">
        <v>550</v>
      </c>
      <c r="E51" t="s">
        <v>748</v>
      </c>
      <c r="F51" t="s">
        <v>565</v>
      </c>
    </row>
    <row r="52" spans="1:6" x14ac:dyDescent="0.25">
      <c r="A52" t="s">
        <v>749</v>
      </c>
      <c r="B52" t="s">
        <v>750</v>
      </c>
      <c r="C52" t="s">
        <v>751</v>
      </c>
      <c r="D52" t="s">
        <v>752</v>
      </c>
      <c r="E52" t="s">
        <v>753</v>
      </c>
      <c r="F52" t="s">
        <v>648</v>
      </c>
    </row>
    <row r="53" spans="1:6" x14ac:dyDescent="0.25">
      <c r="A53" t="s">
        <v>754</v>
      </c>
      <c r="B53" t="s">
        <v>755</v>
      </c>
      <c r="C53" t="s">
        <v>756</v>
      </c>
      <c r="D53" t="s">
        <v>536</v>
      </c>
      <c r="E53" t="s">
        <v>757</v>
      </c>
      <c r="F53" t="s">
        <v>538</v>
      </c>
    </row>
    <row r="54" spans="1:6" x14ac:dyDescent="0.25">
      <c r="A54" t="s">
        <v>758</v>
      </c>
      <c r="B54" t="s">
        <v>759</v>
      </c>
      <c r="C54" t="s">
        <v>760</v>
      </c>
      <c r="D54" t="s">
        <v>761</v>
      </c>
      <c r="E54" t="s">
        <v>762</v>
      </c>
      <c r="F54" t="s">
        <v>579</v>
      </c>
    </row>
    <row r="55" spans="1:6" x14ac:dyDescent="0.25">
      <c r="A55" t="s">
        <v>763</v>
      </c>
      <c r="B55" t="s">
        <v>764</v>
      </c>
      <c r="C55" t="s">
        <v>765</v>
      </c>
      <c r="D55" t="s">
        <v>536</v>
      </c>
      <c r="E55" t="s">
        <v>762</v>
      </c>
      <c r="F55" t="s">
        <v>538</v>
      </c>
    </row>
    <row r="56" spans="1:6" x14ac:dyDescent="0.25">
      <c r="A56" t="s">
        <v>766</v>
      </c>
      <c r="B56" t="s">
        <v>767</v>
      </c>
      <c r="C56" t="s">
        <v>768</v>
      </c>
      <c r="D56" t="s">
        <v>769</v>
      </c>
      <c r="E56" t="s">
        <v>770</v>
      </c>
      <c r="F56" t="s">
        <v>771</v>
      </c>
    </row>
    <row r="57" spans="1:6" x14ac:dyDescent="0.25">
      <c r="A57" t="s">
        <v>772</v>
      </c>
      <c r="B57" t="s">
        <v>773</v>
      </c>
      <c r="C57" t="s">
        <v>774</v>
      </c>
      <c r="D57" t="s">
        <v>632</v>
      </c>
      <c r="E57" t="s">
        <v>775</v>
      </c>
      <c r="F57" t="s">
        <v>594</v>
      </c>
    </row>
    <row r="58" spans="1:6" x14ac:dyDescent="0.25">
      <c r="A58" t="s">
        <v>776</v>
      </c>
      <c r="B58" t="s">
        <v>777</v>
      </c>
      <c r="C58" t="s">
        <v>778</v>
      </c>
      <c r="D58" t="s">
        <v>632</v>
      </c>
      <c r="E58" t="s">
        <v>779</v>
      </c>
      <c r="F58" t="s">
        <v>552</v>
      </c>
    </row>
    <row r="59" spans="1:6" x14ac:dyDescent="0.25">
      <c r="A59" t="s">
        <v>780</v>
      </c>
      <c r="B59" t="s">
        <v>781</v>
      </c>
      <c r="C59" t="s">
        <v>782</v>
      </c>
      <c r="D59" t="s">
        <v>783</v>
      </c>
      <c r="E59" t="s">
        <v>779</v>
      </c>
      <c r="F59" t="s">
        <v>784</v>
      </c>
    </row>
    <row r="60" spans="1:6" x14ac:dyDescent="0.25">
      <c r="A60" t="s">
        <v>785</v>
      </c>
      <c r="B60" t="s">
        <v>456</v>
      </c>
      <c r="C60" t="s">
        <v>786</v>
      </c>
      <c r="D60" t="s">
        <v>725</v>
      </c>
      <c r="E60" t="s">
        <v>779</v>
      </c>
      <c r="F60" t="s">
        <v>594</v>
      </c>
    </row>
    <row r="61" spans="1:6" x14ac:dyDescent="0.25">
      <c r="A61" t="s">
        <v>787</v>
      </c>
      <c r="B61" t="s">
        <v>788</v>
      </c>
      <c r="C61" t="s">
        <v>789</v>
      </c>
      <c r="D61" t="s">
        <v>550</v>
      </c>
      <c r="E61" t="s">
        <v>790</v>
      </c>
      <c r="F61" t="s">
        <v>565</v>
      </c>
    </row>
    <row r="62" spans="1:6" x14ac:dyDescent="0.25">
      <c r="A62" t="s">
        <v>791</v>
      </c>
      <c r="B62" t="s">
        <v>792</v>
      </c>
      <c r="C62" t="s">
        <v>793</v>
      </c>
      <c r="D62" t="s">
        <v>550</v>
      </c>
      <c r="E62" t="s">
        <v>794</v>
      </c>
      <c r="F62" t="s">
        <v>552</v>
      </c>
    </row>
    <row r="63" spans="1:6" x14ac:dyDescent="0.25">
      <c r="A63" t="s">
        <v>795</v>
      </c>
      <c r="B63" t="s">
        <v>796</v>
      </c>
      <c r="C63" t="s">
        <v>797</v>
      </c>
      <c r="D63" t="s">
        <v>550</v>
      </c>
      <c r="E63" t="s">
        <v>798</v>
      </c>
      <c r="F63" t="s">
        <v>628</v>
      </c>
    </row>
    <row r="64" spans="1:6" x14ac:dyDescent="0.25">
      <c r="A64" t="s">
        <v>799</v>
      </c>
      <c r="B64" t="s">
        <v>800</v>
      </c>
      <c r="C64" t="s">
        <v>801</v>
      </c>
      <c r="D64" t="s">
        <v>572</v>
      </c>
      <c r="E64" t="s">
        <v>802</v>
      </c>
      <c r="F64" t="s">
        <v>579</v>
      </c>
    </row>
    <row r="65" spans="1:6" x14ac:dyDescent="0.25">
      <c r="A65" t="s">
        <v>803</v>
      </c>
      <c r="B65" t="s">
        <v>804</v>
      </c>
      <c r="C65" t="s">
        <v>805</v>
      </c>
      <c r="D65" t="s">
        <v>536</v>
      </c>
      <c r="E65" t="s">
        <v>806</v>
      </c>
      <c r="F65" t="s">
        <v>538</v>
      </c>
    </row>
    <row r="66" spans="1:6" x14ac:dyDescent="0.25">
      <c r="A66" t="s">
        <v>807</v>
      </c>
      <c r="B66" t="s">
        <v>808</v>
      </c>
      <c r="C66" t="s">
        <v>809</v>
      </c>
      <c r="D66" t="s">
        <v>550</v>
      </c>
      <c r="E66" t="s">
        <v>810</v>
      </c>
      <c r="F66" t="s">
        <v>628</v>
      </c>
    </row>
    <row r="67" spans="1:6" x14ac:dyDescent="0.25">
      <c r="A67" t="s">
        <v>811</v>
      </c>
      <c r="B67" t="s">
        <v>812</v>
      </c>
      <c r="C67" t="s">
        <v>813</v>
      </c>
      <c r="D67" t="s">
        <v>550</v>
      </c>
      <c r="E67" t="s">
        <v>814</v>
      </c>
      <c r="F67" t="s">
        <v>565</v>
      </c>
    </row>
    <row r="68" spans="1:6" x14ac:dyDescent="0.25">
      <c r="A68" t="s">
        <v>815</v>
      </c>
      <c r="B68" t="s">
        <v>816</v>
      </c>
      <c r="C68" t="s">
        <v>817</v>
      </c>
      <c r="D68" t="s">
        <v>536</v>
      </c>
      <c r="E68" t="s">
        <v>814</v>
      </c>
      <c r="F68" t="s">
        <v>538</v>
      </c>
    </row>
    <row r="69" spans="1:6" x14ac:dyDescent="0.25">
      <c r="A69" t="s">
        <v>818</v>
      </c>
      <c r="B69" t="s">
        <v>819</v>
      </c>
      <c r="C69" t="s">
        <v>820</v>
      </c>
      <c r="D69" t="s">
        <v>592</v>
      </c>
      <c r="E69" t="s">
        <v>814</v>
      </c>
      <c r="F69" t="s">
        <v>552</v>
      </c>
    </row>
    <row r="70" spans="1:6" x14ac:dyDescent="0.25">
      <c r="A70" t="s">
        <v>821</v>
      </c>
      <c r="B70" t="s">
        <v>822</v>
      </c>
      <c r="C70" t="s">
        <v>823</v>
      </c>
      <c r="D70" t="s">
        <v>550</v>
      </c>
      <c r="E70" t="s">
        <v>824</v>
      </c>
      <c r="F70" t="s">
        <v>628</v>
      </c>
    </row>
    <row r="71" spans="1:6" x14ac:dyDescent="0.25">
      <c r="A71" t="s">
        <v>825</v>
      </c>
      <c r="B71" t="s">
        <v>826</v>
      </c>
      <c r="C71" t="s">
        <v>827</v>
      </c>
      <c r="D71" t="s">
        <v>550</v>
      </c>
      <c r="E71" t="s">
        <v>824</v>
      </c>
      <c r="F71" t="s">
        <v>628</v>
      </c>
    </row>
    <row r="72" spans="1:6" x14ac:dyDescent="0.25">
      <c r="A72" t="s">
        <v>828</v>
      </c>
      <c r="B72" t="s">
        <v>829</v>
      </c>
      <c r="C72" t="s">
        <v>830</v>
      </c>
      <c r="D72" t="s">
        <v>550</v>
      </c>
      <c r="E72" t="s">
        <v>831</v>
      </c>
      <c r="F72" t="s">
        <v>565</v>
      </c>
    </row>
    <row r="73" spans="1:6" x14ac:dyDescent="0.25">
      <c r="A73" t="s">
        <v>832</v>
      </c>
      <c r="B73" t="s">
        <v>833</v>
      </c>
      <c r="C73" t="s">
        <v>834</v>
      </c>
      <c r="D73" t="s">
        <v>835</v>
      </c>
      <c r="E73" t="s">
        <v>831</v>
      </c>
      <c r="F73" t="s">
        <v>836</v>
      </c>
    </row>
    <row r="74" spans="1:6" x14ac:dyDescent="0.25">
      <c r="A74" t="s">
        <v>837</v>
      </c>
      <c r="B74" t="s">
        <v>838</v>
      </c>
      <c r="C74" t="s">
        <v>839</v>
      </c>
      <c r="D74" t="s">
        <v>840</v>
      </c>
      <c r="E74" t="s">
        <v>841</v>
      </c>
      <c r="F74" t="s">
        <v>842</v>
      </c>
    </row>
    <row r="75" spans="1:6" x14ac:dyDescent="0.25">
      <c r="A75" t="s">
        <v>843</v>
      </c>
      <c r="B75" t="s">
        <v>844</v>
      </c>
      <c r="C75" t="s">
        <v>845</v>
      </c>
      <c r="D75" t="s">
        <v>550</v>
      </c>
      <c r="E75" t="s">
        <v>846</v>
      </c>
      <c r="F75" t="s">
        <v>628</v>
      </c>
    </row>
    <row r="76" spans="1:6" x14ac:dyDescent="0.25">
      <c r="A76" t="s">
        <v>847</v>
      </c>
      <c r="B76" t="s">
        <v>848</v>
      </c>
      <c r="C76" t="s">
        <v>849</v>
      </c>
      <c r="D76" t="s">
        <v>550</v>
      </c>
      <c r="E76" t="s">
        <v>846</v>
      </c>
      <c r="F76" t="s">
        <v>584</v>
      </c>
    </row>
    <row r="77" spans="1:6" x14ac:dyDescent="0.25">
      <c r="A77" t="s">
        <v>850</v>
      </c>
      <c r="B77" t="s">
        <v>851</v>
      </c>
      <c r="C77" t="s">
        <v>852</v>
      </c>
      <c r="D77" t="s">
        <v>572</v>
      </c>
      <c r="E77" t="s">
        <v>846</v>
      </c>
      <c r="F77" t="s">
        <v>579</v>
      </c>
    </row>
    <row r="78" spans="1:6" x14ac:dyDescent="0.25">
      <c r="A78" t="s">
        <v>853</v>
      </c>
      <c r="B78" t="s">
        <v>854</v>
      </c>
      <c r="C78" t="s">
        <v>855</v>
      </c>
      <c r="D78" t="s">
        <v>856</v>
      </c>
      <c r="E78" t="s">
        <v>846</v>
      </c>
      <c r="F78" t="s">
        <v>594</v>
      </c>
    </row>
    <row r="79" spans="1:6" x14ac:dyDescent="0.25">
      <c r="A79" t="s">
        <v>857</v>
      </c>
      <c r="B79" t="s">
        <v>858</v>
      </c>
      <c r="C79" t="s">
        <v>859</v>
      </c>
      <c r="D79" t="s">
        <v>550</v>
      </c>
      <c r="E79" t="s">
        <v>860</v>
      </c>
      <c r="F79" t="s">
        <v>565</v>
      </c>
    </row>
    <row r="80" spans="1:6" x14ac:dyDescent="0.25">
      <c r="A80" t="s">
        <v>861</v>
      </c>
      <c r="B80" t="s">
        <v>862</v>
      </c>
      <c r="C80" t="s">
        <v>863</v>
      </c>
      <c r="D80" t="s">
        <v>592</v>
      </c>
      <c r="E80" t="s">
        <v>860</v>
      </c>
      <c r="F80" t="s">
        <v>594</v>
      </c>
    </row>
    <row r="81" spans="1:6" x14ac:dyDescent="0.25">
      <c r="A81" t="s">
        <v>864</v>
      </c>
      <c r="B81" t="s">
        <v>865</v>
      </c>
      <c r="C81" t="s">
        <v>866</v>
      </c>
      <c r="D81" t="s">
        <v>725</v>
      </c>
      <c r="E81" t="s">
        <v>860</v>
      </c>
      <c r="F81" t="s">
        <v>552</v>
      </c>
    </row>
    <row r="82" spans="1:6" x14ac:dyDescent="0.25">
      <c r="A82" t="s">
        <v>867</v>
      </c>
      <c r="B82" t="s">
        <v>868</v>
      </c>
      <c r="C82" t="s">
        <v>869</v>
      </c>
      <c r="D82" t="s">
        <v>870</v>
      </c>
      <c r="E82" t="s">
        <v>860</v>
      </c>
      <c r="F82" t="s">
        <v>648</v>
      </c>
    </row>
    <row r="83" spans="1:6" x14ac:dyDescent="0.25">
      <c r="A83" t="s">
        <v>871</v>
      </c>
      <c r="B83" t="s">
        <v>872</v>
      </c>
      <c r="C83" t="s">
        <v>873</v>
      </c>
      <c r="D83" t="s">
        <v>550</v>
      </c>
      <c r="E83" t="s">
        <v>860</v>
      </c>
      <c r="F83" t="s">
        <v>584</v>
      </c>
    </row>
    <row r="84" spans="1:6" x14ac:dyDescent="0.25">
      <c r="A84" t="s">
        <v>874</v>
      </c>
      <c r="B84" t="s">
        <v>875</v>
      </c>
      <c r="C84" t="s">
        <v>876</v>
      </c>
      <c r="D84" t="s">
        <v>877</v>
      </c>
      <c r="E84" t="s">
        <v>860</v>
      </c>
      <c r="F84" t="s">
        <v>648</v>
      </c>
    </row>
    <row r="85" spans="1:6" x14ac:dyDescent="0.25">
      <c r="A85" t="s">
        <v>878</v>
      </c>
      <c r="B85" t="s">
        <v>879</v>
      </c>
      <c r="C85" t="s">
        <v>880</v>
      </c>
      <c r="D85" t="s">
        <v>637</v>
      </c>
      <c r="E85" t="s">
        <v>860</v>
      </c>
      <c r="F85" t="s">
        <v>881</v>
      </c>
    </row>
    <row r="86" spans="1:6" x14ac:dyDescent="0.25">
      <c r="A86" t="s">
        <v>882</v>
      </c>
      <c r="B86" t="s">
        <v>883</v>
      </c>
      <c r="C86" t="s">
        <v>884</v>
      </c>
      <c r="D86" t="s">
        <v>856</v>
      </c>
      <c r="E86" t="s">
        <v>860</v>
      </c>
      <c r="F86" t="s">
        <v>594</v>
      </c>
    </row>
    <row r="87" spans="1:6" x14ac:dyDescent="0.25">
      <c r="A87" t="s">
        <v>885</v>
      </c>
      <c r="B87" t="s">
        <v>886</v>
      </c>
      <c r="C87" t="s">
        <v>887</v>
      </c>
      <c r="D87" t="s">
        <v>592</v>
      </c>
      <c r="E87" t="s">
        <v>888</v>
      </c>
      <c r="F87" t="s">
        <v>552</v>
      </c>
    </row>
    <row r="88" spans="1:6" x14ac:dyDescent="0.25">
      <c r="A88" t="s">
        <v>889</v>
      </c>
      <c r="B88" t="s">
        <v>890</v>
      </c>
      <c r="C88" t="s">
        <v>891</v>
      </c>
      <c r="D88" t="s">
        <v>550</v>
      </c>
      <c r="E88" t="s">
        <v>888</v>
      </c>
      <c r="F88" t="s">
        <v>584</v>
      </c>
    </row>
    <row r="89" spans="1:6" x14ac:dyDescent="0.25">
      <c r="A89" t="s">
        <v>892</v>
      </c>
      <c r="B89" t="s">
        <v>893</v>
      </c>
      <c r="C89" t="s">
        <v>894</v>
      </c>
      <c r="D89" t="s">
        <v>614</v>
      </c>
      <c r="E89" t="s">
        <v>888</v>
      </c>
      <c r="F89" t="s">
        <v>594</v>
      </c>
    </row>
    <row r="90" spans="1:6" x14ac:dyDescent="0.25">
      <c r="A90" t="s">
        <v>895</v>
      </c>
      <c r="B90" t="s">
        <v>896</v>
      </c>
      <c r="C90" t="s">
        <v>897</v>
      </c>
      <c r="D90" t="s">
        <v>550</v>
      </c>
      <c r="E90" t="s">
        <v>888</v>
      </c>
      <c r="F90" t="s">
        <v>628</v>
      </c>
    </row>
    <row r="91" spans="1:6" x14ac:dyDescent="0.25">
      <c r="A91" t="s">
        <v>898</v>
      </c>
      <c r="B91" t="s">
        <v>899</v>
      </c>
      <c r="C91" t="s">
        <v>900</v>
      </c>
      <c r="D91" t="s">
        <v>761</v>
      </c>
      <c r="E91" t="s">
        <v>901</v>
      </c>
      <c r="F91" t="s">
        <v>579</v>
      </c>
    </row>
    <row r="92" spans="1:6" x14ac:dyDescent="0.25">
      <c r="A92" t="s">
        <v>902</v>
      </c>
      <c r="B92" t="s">
        <v>903</v>
      </c>
      <c r="C92" t="s">
        <v>904</v>
      </c>
      <c r="D92" t="s">
        <v>572</v>
      </c>
      <c r="E92" t="s">
        <v>901</v>
      </c>
      <c r="F92" t="s">
        <v>552</v>
      </c>
    </row>
    <row r="93" spans="1:6" x14ac:dyDescent="0.25">
      <c r="A93" t="s">
        <v>905</v>
      </c>
      <c r="B93" t="s">
        <v>906</v>
      </c>
      <c r="C93" t="s">
        <v>907</v>
      </c>
      <c r="D93" t="s">
        <v>550</v>
      </c>
      <c r="E93" t="s">
        <v>901</v>
      </c>
      <c r="F93" t="s">
        <v>565</v>
      </c>
    </row>
    <row r="94" spans="1:6" x14ac:dyDescent="0.25">
      <c r="A94" t="s">
        <v>908</v>
      </c>
      <c r="B94" t="s">
        <v>909</v>
      </c>
      <c r="C94" t="s">
        <v>910</v>
      </c>
      <c r="D94" t="s">
        <v>572</v>
      </c>
      <c r="E94" t="s">
        <v>901</v>
      </c>
      <c r="F94" t="s">
        <v>911</v>
      </c>
    </row>
    <row r="95" spans="1:6" x14ac:dyDescent="0.25">
      <c r="A95" t="s">
        <v>912</v>
      </c>
      <c r="B95" t="s">
        <v>913</v>
      </c>
      <c r="C95" t="s">
        <v>914</v>
      </c>
      <c r="D95" t="s">
        <v>592</v>
      </c>
      <c r="E95" t="s">
        <v>915</v>
      </c>
      <c r="F95" t="s">
        <v>594</v>
      </c>
    </row>
    <row r="96" spans="1:6" x14ac:dyDescent="0.25">
      <c r="A96" t="s">
        <v>916</v>
      </c>
      <c r="B96" t="s">
        <v>917</v>
      </c>
      <c r="C96" t="s">
        <v>918</v>
      </c>
      <c r="D96" t="s">
        <v>572</v>
      </c>
      <c r="E96" t="s">
        <v>915</v>
      </c>
      <c r="F96" t="s">
        <v>919</v>
      </c>
    </row>
    <row r="97" spans="1:6" x14ac:dyDescent="0.25">
      <c r="A97" t="s">
        <v>920</v>
      </c>
      <c r="B97" t="s">
        <v>921</v>
      </c>
      <c r="C97" t="s">
        <v>922</v>
      </c>
      <c r="D97" t="s">
        <v>572</v>
      </c>
      <c r="E97" t="s">
        <v>915</v>
      </c>
      <c r="F97" t="s">
        <v>552</v>
      </c>
    </row>
    <row r="98" spans="1:6" x14ac:dyDescent="0.25">
      <c r="A98" t="s">
        <v>923</v>
      </c>
      <c r="B98" t="s">
        <v>924</v>
      </c>
      <c r="C98" t="s">
        <v>925</v>
      </c>
      <c r="D98" t="s">
        <v>761</v>
      </c>
      <c r="E98" t="s">
        <v>926</v>
      </c>
      <c r="F98" t="s">
        <v>927</v>
      </c>
    </row>
    <row r="99" spans="1:6" x14ac:dyDescent="0.25">
      <c r="A99" t="s">
        <v>928</v>
      </c>
      <c r="B99" t="s">
        <v>929</v>
      </c>
      <c r="C99" t="s">
        <v>930</v>
      </c>
      <c r="D99" t="s">
        <v>637</v>
      </c>
      <c r="E99" t="s">
        <v>926</v>
      </c>
      <c r="F99" t="s">
        <v>919</v>
      </c>
    </row>
    <row r="100" spans="1:6" x14ac:dyDescent="0.25">
      <c r="A100" t="s">
        <v>931</v>
      </c>
      <c r="B100" t="s">
        <v>932</v>
      </c>
      <c r="C100" t="s">
        <v>933</v>
      </c>
      <c r="D100" t="s">
        <v>632</v>
      </c>
      <c r="E100" t="s">
        <v>934</v>
      </c>
      <c r="F100" t="s">
        <v>594</v>
      </c>
    </row>
    <row r="101" spans="1:6" x14ac:dyDescent="0.25">
      <c r="A101" t="s">
        <v>935</v>
      </c>
      <c r="B101" t="s">
        <v>936</v>
      </c>
      <c r="C101" t="s">
        <v>937</v>
      </c>
      <c r="D101" t="s">
        <v>614</v>
      </c>
      <c r="E101" t="s">
        <v>938</v>
      </c>
      <c r="F101" t="s">
        <v>552</v>
      </c>
    </row>
    <row r="102" spans="1:6" x14ac:dyDescent="0.25">
      <c r="A102" t="s">
        <v>939</v>
      </c>
      <c r="B102" t="s">
        <v>940</v>
      </c>
      <c r="C102" t="s">
        <v>941</v>
      </c>
      <c r="D102" t="s">
        <v>856</v>
      </c>
      <c r="E102" t="s">
        <v>938</v>
      </c>
      <c r="F102" t="s">
        <v>552</v>
      </c>
    </row>
    <row r="103" spans="1:6" x14ac:dyDescent="0.25">
      <c r="A103" t="s">
        <v>942</v>
      </c>
      <c r="B103" t="s">
        <v>943</v>
      </c>
      <c r="C103" t="s">
        <v>944</v>
      </c>
      <c r="D103" t="s">
        <v>550</v>
      </c>
      <c r="E103" t="s">
        <v>945</v>
      </c>
      <c r="F103" t="s">
        <v>565</v>
      </c>
    </row>
    <row r="104" spans="1:6" x14ac:dyDescent="0.25">
      <c r="A104" t="s">
        <v>946</v>
      </c>
      <c r="B104" t="s">
        <v>947</v>
      </c>
      <c r="C104" t="s">
        <v>948</v>
      </c>
      <c r="D104" t="s">
        <v>725</v>
      </c>
      <c r="E104" t="s">
        <v>945</v>
      </c>
      <c r="F104" t="s">
        <v>594</v>
      </c>
    </row>
    <row r="105" spans="1:6" x14ac:dyDescent="0.25">
      <c r="A105" t="s">
        <v>949</v>
      </c>
      <c r="B105" t="s">
        <v>950</v>
      </c>
      <c r="C105" t="s">
        <v>951</v>
      </c>
      <c r="D105" t="s">
        <v>952</v>
      </c>
      <c r="E105" t="s">
        <v>953</v>
      </c>
      <c r="F105" t="s">
        <v>552</v>
      </c>
    </row>
    <row r="106" spans="1:6" x14ac:dyDescent="0.25">
      <c r="A106" t="s">
        <v>954</v>
      </c>
      <c r="B106" t="s">
        <v>955</v>
      </c>
      <c r="C106" t="s">
        <v>956</v>
      </c>
      <c r="D106" t="s">
        <v>550</v>
      </c>
      <c r="E106" t="s">
        <v>957</v>
      </c>
      <c r="F106" t="s">
        <v>744</v>
      </c>
    </row>
    <row r="107" spans="1:6" x14ac:dyDescent="0.25">
      <c r="A107" t="s">
        <v>958</v>
      </c>
      <c r="B107" t="s">
        <v>959</v>
      </c>
      <c r="C107" t="s">
        <v>960</v>
      </c>
      <c r="D107" t="s">
        <v>550</v>
      </c>
      <c r="E107" t="s">
        <v>961</v>
      </c>
      <c r="F107" t="s">
        <v>565</v>
      </c>
    </row>
    <row r="108" spans="1:6" x14ac:dyDescent="0.25">
      <c r="A108" t="s">
        <v>962</v>
      </c>
      <c r="B108" t="s">
        <v>963</v>
      </c>
      <c r="C108" t="s">
        <v>964</v>
      </c>
      <c r="D108" t="s">
        <v>536</v>
      </c>
      <c r="E108" t="s">
        <v>965</v>
      </c>
      <c r="F108" t="s">
        <v>538</v>
      </c>
    </row>
    <row r="109" spans="1:6" x14ac:dyDescent="0.25">
      <c r="A109" t="s">
        <v>966</v>
      </c>
      <c r="B109" t="s">
        <v>967</v>
      </c>
      <c r="C109" t="s">
        <v>968</v>
      </c>
      <c r="D109" t="s">
        <v>969</v>
      </c>
      <c r="E109" t="s">
        <v>970</v>
      </c>
      <c r="F109" t="s">
        <v>552</v>
      </c>
    </row>
    <row r="110" spans="1:6" x14ac:dyDescent="0.25">
      <c r="A110" t="s">
        <v>971</v>
      </c>
      <c r="B110" t="s">
        <v>972</v>
      </c>
      <c r="C110" t="s">
        <v>973</v>
      </c>
      <c r="D110" t="s">
        <v>550</v>
      </c>
      <c r="E110" t="s">
        <v>974</v>
      </c>
      <c r="F110" t="s">
        <v>565</v>
      </c>
    </row>
    <row r="111" spans="1:6" x14ac:dyDescent="0.25">
      <c r="A111" t="s">
        <v>975</v>
      </c>
      <c r="B111" t="s">
        <v>976</v>
      </c>
      <c r="C111" t="s">
        <v>977</v>
      </c>
      <c r="D111" t="s">
        <v>550</v>
      </c>
      <c r="E111" t="s">
        <v>974</v>
      </c>
      <c r="F111" t="s">
        <v>565</v>
      </c>
    </row>
    <row r="112" spans="1:6" x14ac:dyDescent="0.25">
      <c r="A112" t="s">
        <v>978</v>
      </c>
      <c r="B112" t="s">
        <v>979</v>
      </c>
      <c r="C112" t="s">
        <v>980</v>
      </c>
      <c r="D112" t="s">
        <v>981</v>
      </c>
      <c r="E112" t="s">
        <v>982</v>
      </c>
      <c r="F112" t="s">
        <v>552</v>
      </c>
    </row>
    <row r="113" spans="1:6" x14ac:dyDescent="0.25">
      <c r="A113" t="s">
        <v>983</v>
      </c>
      <c r="B113" t="s">
        <v>984</v>
      </c>
      <c r="C113" t="s">
        <v>985</v>
      </c>
      <c r="D113" t="s">
        <v>572</v>
      </c>
      <c r="E113" t="s">
        <v>986</v>
      </c>
      <c r="F113" t="s">
        <v>552</v>
      </c>
    </row>
    <row r="114" spans="1:6" x14ac:dyDescent="0.25">
      <c r="A114" t="s">
        <v>987</v>
      </c>
      <c r="B114" t="s">
        <v>988</v>
      </c>
      <c r="C114" t="s">
        <v>989</v>
      </c>
      <c r="D114" t="s">
        <v>572</v>
      </c>
      <c r="E114" t="s">
        <v>990</v>
      </c>
      <c r="F114" t="s">
        <v>911</v>
      </c>
    </row>
    <row r="115" spans="1:6" x14ac:dyDescent="0.25">
      <c r="A115" t="s">
        <v>991</v>
      </c>
      <c r="B115" t="s">
        <v>992</v>
      </c>
      <c r="C115" t="s">
        <v>993</v>
      </c>
      <c r="D115" t="s">
        <v>577</v>
      </c>
      <c r="E115" t="s">
        <v>994</v>
      </c>
      <c r="F115" t="s">
        <v>538</v>
      </c>
    </row>
    <row r="116" spans="1:6" x14ac:dyDescent="0.25">
      <c r="A116" t="s">
        <v>995</v>
      </c>
      <c r="B116" t="s">
        <v>996</v>
      </c>
      <c r="C116" t="s">
        <v>997</v>
      </c>
      <c r="D116" t="s">
        <v>592</v>
      </c>
      <c r="E116" t="s">
        <v>994</v>
      </c>
      <c r="F116" t="s">
        <v>552</v>
      </c>
    </row>
    <row r="117" spans="1:6" x14ac:dyDescent="0.25">
      <c r="A117" t="s">
        <v>998</v>
      </c>
      <c r="B117" t="s">
        <v>999</v>
      </c>
      <c r="C117" t="s">
        <v>1000</v>
      </c>
      <c r="D117" t="s">
        <v>637</v>
      </c>
      <c r="E117" t="s">
        <v>1001</v>
      </c>
      <c r="F117" t="s">
        <v>552</v>
      </c>
    </row>
    <row r="118" spans="1:6" x14ac:dyDescent="0.25">
      <c r="A118" t="s">
        <v>1002</v>
      </c>
      <c r="B118" t="s">
        <v>462</v>
      </c>
      <c r="C118" t="s">
        <v>1003</v>
      </c>
      <c r="D118" t="s">
        <v>572</v>
      </c>
      <c r="E118" t="s">
        <v>1004</v>
      </c>
      <c r="F118" t="s">
        <v>911</v>
      </c>
    </row>
    <row r="119" spans="1:6" x14ac:dyDescent="0.25">
      <c r="A119" t="s">
        <v>1005</v>
      </c>
      <c r="B119" t="s">
        <v>1006</v>
      </c>
      <c r="C119" t="s">
        <v>1007</v>
      </c>
      <c r="D119" t="s">
        <v>550</v>
      </c>
      <c r="E119" t="s">
        <v>1008</v>
      </c>
      <c r="F119" t="s">
        <v>565</v>
      </c>
    </row>
    <row r="120" spans="1:6" x14ac:dyDescent="0.25">
      <c r="A120" t="s">
        <v>1009</v>
      </c>
      <c r="B120" t="s">
        <v>1010</v>
      </c>
      <c r="C120" t="s">
        <v>1011</v>
      </c>
      <c r="D120" t="s">
        <v>605</v>
      </c>
      <c r="E120" t="s">
        <v>1008</v>
      </c>
      <c r="F120" t="s">
        <v>552</v>
      </c>
    </row>
    <row r="121" spans="1:6" x14ac:dyDescent="0.25">
      <c r="A121" t="s">
        <v>1012</v>
      </c>
      <c r="B121" t="s">
        <v>1013</v>
      </c>
      <c r="C121" t="s">
        <v>1014</v>
      </c>
      <c r="D121" t="s">
        <v>1015</v>
      </c>
      <c r="E121" t="s">
        <v>1008</v>
      </c>
      <c r="F121" t="s">
        <v>1016</v>
      </c>
    </row>
    <row r="122" spans="1:6" x14ac:dyDescent="0.25">
      <c r="A122" t="s">
        <v>1017</v>
      </c>
      <c r="B122" t="s">
        <v>1018</v>
      </c>
      <c r="C122" t="s">
        <v>1019</v>
      </c>
      <c r="D122" t="s">
        <v>550</v>
      </c>
      <c r="E122" t="s">
        <v>1020</v>
      </c>
      <c r="F122" t="s">
        <v>565</v>
      </c>
    </row>
    <row r="123" spans="1:6" x14ac:dyDescent="0.25">
      <c r="A123" t="s">
        <v>1021</v>
      </c>
      <c r="B123" t="s">
        <v>1022</v>
      </c>
      <c r="C123" t="s">
        <v>1023</v>
      </c>
      <c r="D123" t="s">
        <v>1024</v>
      </c>
      <c r="E123" t="s">
        <v>1025</v>
      </c>
      <c r="F123" t="s">
        <v>594</v>
      </c>
    </row>
    <row r="124" spans="1:6" x14ac:dyDescent="0.25">
      <c r="A124" t="s">
        <v>1026</v>
      </c>
      <c r="B124" t="s">
        <v>1027</v>
      </c>
      <c r="C124" t="s">
        <v>1028</v>
      </c>
      <c r="D124" t="s">
        <v>536</v>
      </c>
      <c r="E124" t="s">
        <v>1029</v>
      </c>
      <c r="F124" t="s">
        <v>538</v>
      </c>
    </row>
    <row r="125" spans="1:6" x14ac:dyDescent="0.25">
      <c r="A125" t="s">
        <v>1030</v>
      </c>
      <c r="B125" t="s">
        <v>1031</v>
      </c>
      <c r="C125" t="s">
        <v>1032</v>
      </c>
      <c r="D125" t="s">
        <v>592</v>
      </c>
      <c r="E125" t="s">
        <v>1033</v>
      </c>
      <c r="F125" t="s">
        <v>552</v>
      </c>
    </row>
    <row r="126" spans="1:6" x14ac:dyDescent="0.25">
      <c r="A126" t="s">
        <v>1034</v>
      </c>
      <c r="B126" t="s">
        <v>1035</v>
      </c>
      <c r="C126" t="s">
        <v>1036</v>
      </c>
      <c r="D126" t="s">
        <v>550</v>
      </c>
      <c r="E126" t="s">
        <v>1037</v>
      </c>
      <c r="F126" t="s">
        <v>565</v>
      </c>
    </row>
    <row r="127" spans="1:6" x14ac:dyDescent="0.25">
      <c r="A127" t="s">
        <v>1038</v>
      </c>
      <c r="B127" t="s">
        <v>1039</v>
      </c>
      <c r="C127" t="s">
        <v>1040</v>
      </c>
      <c r="D127" t="s">
        <v>725</v>
      </c>
      <c r="E127" t="s">
        <v>1037</v>
      </c>
      <c r="F127" t="s">
        <v>594</v>
      </c>
    </row>
    <row r="128" spans="1:6" x14ac:dyDescent="0.25">
      <c r="A128" t="s">
        <v>1041</v>
      </c>
      <c r="B128" t="s">
        <v>1042</v>
      </c>
      <c r="C128" t="s">
        <v>1043</v>
      </c>
      <c r="D128" t="s">
        <v>1044</v>
      </c>
      <c r="E128" t="s">
        <v>1045</v>
      </c>
      <c r="F128" t="s">
        <v>594</v>
      </c>
    </row>
    <row r="129" spans="1:6" x14ac:dyDescent="0.25">
      <c r="A129" t="s">
        <v>1046</v>
      </c>
      <c r="B129" t="s">
        <v>1047</v>
      </c>
      <c r="C129" t="s">
        <v>1048</v>
      </c>
      <c r="D129" t="s">
        <v>1049</v>
      </c>
      <c r="E129" t="s">
        <v>1050</v>
      </c>
      <c r="F129" t="s">
        <v>1051</v>
      </c>
    </row>
    <row r="130" spans="1:6" x14ac:dyDescent="0.25">
      <c r="A130" t="s">
        <v>1052</v>
      </c>
      <c r="B130" t="s">
        <v>1053</v>
      </c>
      <c r="C130" t="s">
        <v>1054</v>
      </c>
      <c r="D130" t="s">
        <v>1044</v>
      </c>
      <c r="E130" t="s">
        <v>1050</v>
      </c>
      <c r="F130" t="s">
        <v>552</v>
      </c>
    </row>
    <row r="131" spans="1:6" x14ac:dyDescent="0.25">
      <c r="A131" t="s">
        <v>1055</v>
      </c>
      <c r="B131" t="s">
        <v>1056</v>
      </c>
      <c r="C131" t="s">
        <v>1057</v>
      </c>
      <c r="D131" t="s">
        <v>1058</v>
      </c>
      <c r="E131" t="s">
        <v>1059</v>
      </c>
      <c r="F131" t="s">
        <v>1060</v>
      </c>
    </row>
    <row r="132" spans="1:6" x14ac:dyDescent="0.25">
      <c r="A132" t="s">
        <v>1061</v>
      </c>
      <c r="B132" t="s">
        <v>1062</v>
      </c>
      <c r="C132" t="s">
        <v>1063</v>
      </c>
      <c r="D132" t="s">
        <v>550</v>
      </c>
      <c r="E132" t="s">
        <v>1064</v>
      </c>
      <c r="F132" t="s">
        <v>552</v>
      </c>
    </row>
    <row r="133" spans="1:6" x14ac:dyDescent="0.25">
      <c r="A133" t="s">
        <v>1065</v>
      </c>
      <c r="B133" t="s">
        <v>1066</v>
      </c>
      <c r="C133" t="s">
        <v>1067</v>
      </c>
      <c r="D133" t="s">
        <v>550</v>
      </c>
      <c r="E133" t="s">
        <v>1064</v>
      </c>
      <c r="F133" t="s">
        <v>594</v>
      </c>
    </row>
    <row r="134" spans="1:6" x14ac:dyDescent="0.25">
      <c r="A134" t="s">
        <v>1068</v>
      </c>
      <c r="B134" t="s">
        <v>1069</v>
      </c>
      <c r="C134" t="s">
        <v>1070</v>
      </c>
      <c r="D134" t="s">
        <v>725</v>
      </c>
      <c r="E134" t="s">
        <v>1071</v>
      </c>
      <c r="F134" t="s">
        <v>552</v>
      </c>
    </row>
    <row r="135" spans="1:6" x14ac:dyDescent="0.25">
      <c r="A135" t="s">
        <v>1072</v>
      </c>
      <c r="B135" t="s">
        <v>1073</v>
      </c>
      <c r="C135" t="s">
        <v>1074</v>
      </c>
      <c r="D135" t="s">
        <v>592</v>
      </c>
      <c r="E135" t="s">
        <v>1071</v>
      </c>
      <c r="F135" t="s">
        <v>552</v>
      </c>
    </row>
    <row r="136" spans="1:6" x14ac:dyDescent="0.25">
      <c r="A136" t="s">
        <v>1075</v>
      </c>
      <c r="B136" t="s">
        <v>1076</v>
      </c>
      <c r="C136" t="s">
        <v>1077</v>
      </c>
      <c r="D136" t="s">
        <v>605</v>
      </c>
      <c r="E136" t="s">
        <v>1078</v>
      </c>
      <c r="F136" t="s">
        <v>594</v>
      </c>
    </row>
    <row r="137" spans="1:6" x14ac:dyDescent="0.25">
      <c r="A137" t="s">
        <v>1079</v>
      </c>
      <c r="B137" t="s">
        <v>1080</v>
      </c>
      <c r="C137" t="s">
        <v>1081</v>
      </c>
      <c r="D137" t="s">
        <v>1044</v>
      </c>
      <c r="E137" t="s">
        <v>1082</v>
      </c>
      <c r="F137" t="s">
        <v>552</v>
      </c>
    </row>
    <row r="138" spans="1:6" x14ac:dyDescent="0.25">
      <c r="A138" t="s">
        <v>1083</v>
      </c>
      <c r="B138" t="s">
        <v>1084</v>
      </c>
      <c r="C138" t="s">
        <v>1085</v>
      </c>
      <c r="D138" t="s">
        <v>637</v>
      </c>
      <c r="E138" t="s">
        <v>1086</v>
      </c>
      <c r="F138" t="s">
        <v>911</v>
      </c>
    </row>
    <row r="139" spans="1:6" x14ac:dyDescent="0.25">
      <c r="A139" t="s">
        <v>1087</v>
      </c>
      <c r="B139" t="s">
        <v>1088</v>
      </c>
      <c r="C139" t="s">
        <v>1089</v>
      </c>
      <c r="D139" t="s">
        <v>1090</v>
      </c>
      <c r="E139" t="s">
        <v>1091</v>
      </c>
      <c r="F139" t="s">
        <v>552</v>
      </c>
    </row>
    <row r="140" spans="1:6" x14ac:dyDescent="0.25">
      <c r="A140" t="s">
        <v>1092</v>
      </c>
      <c r="B140" t="s">
        <v>1093</v>
      </c>
      <c r="C140" t="s">
        <v>1094</v>
      </c>
      <c r="D140" t="s">
        <v>1095</v>
      </c>
      <c r="E140" t="s">
        <v>1096</v>
      </c>
      <c r="F140" t="s">
        <v>579</v>
      </c>
    </row>
    <row r="141" spans="1:6" x14ac:dyDescent="0.25">
      <c r="A141" t="s">
        <v>1097</v>
      </c>
      <c r="B141" t="s">
        <v>1098</v>
      </c>
      <c r="C141" t="s">
        <v>1099</v>
      </c>
      <c r="D141" t="s">
        <v>572</v>
      </c>
      <c r="E141" t="s">
        <v>1096</v>
      </c>
      <c r="F141" t="s">
        <v>594</v>
      </c>
    </row>
    <row r="142" spans="1:6" x14ac:dyDescent="0.25">
      <c r="A142" t="s">
        <v>1100</v>
      </c>
      <c r="B142" t="s">
        <v>449</v>
      </c>
      <c r="C142" t="s">
        <v>1101</v>
      </c>
      <c r="D142" t="s">
        <v>856</v>
      </c>
      <c r="E142" t="s">
        <v>1102</v>
      </c>
      <c r="F142" t="s">
        <v>594</v>
      </c>
    </row>
    <row r="143" spans="1:6" x14ac:dyDescent="0.25">
      <c r="A143" t="s">
        <v>1103</v>
      </c>
      <c r="B143" t="s">
        <v>1104</v>
      </c>
      <c r="C143" t="s">
        <v>1105</v>
      </c>
      <c r="D143" t="s">
        <v>1106</v>
      </c>
      <c r="E143" t="s">
        <v>1107</v>
      </c>
      <c r="F143" t="s">
        <v>579</v>
      </c>
    </row>
    <row r="144" spans="1:6" x14ac:dyDescent="0.25">
      <c r="A144" t="s">
        <v>1108</v>
      </c>
      <c r="B144" t="s">
        <v>1109</v>
      </c>
      <c r="C144" t="s">
        <v>1110</v>
      </c>
      <c r="D144" t="s">
        <v>550</v>
      </c>
      <c r="E144" t="s">
        <v>1111</v>
      </c>
      <c r="F144" t="s">
        <v>565</v>
      </c>
    </row>
    <row r="145" spans="1:6" x14ac:dyDescent="0.25">
      <c r="A145" t="s">
        <v>1112</v>
      </c>
      <c r="B145" t="s">
        <v>1113</v>
      </c>
      <c r="C145" t="s">
        <v>1114</v>
      </c>
      <c r="D145" t="s">
        <v>1115</v>
      </c>
      <c r="E145" t="s">
        <v>1111</v>
      </c>
      <c r="F145" t="s">
        <v>1116</v>
      </c>
    </row>
    <row r="146" spans="1:6" x14ac:dyDescent="0.25">
      <c r="A146" t="s">
        <v>1117</v>
      </c>
      <c r="B146" t="s">
        <v>1118</v>
      </c>
      <c r="C146" t="s">
        <v>1119</v>
      </c>
      <c r="D146" t="s">
        <v>856</v>
      </c>
      <c r="E146" t="s">
        <v>1111</v>
      </c>
      <c r="F146" t="s">
        <v>552</v>
      </c>
    </row>
    <row r="147" spans="1:6" x14ac:dyDescent="0.25">
      <c r="A147" t="s">
        <v>1120</v>
      </c>
      <c r="B147" t="s">
        <v>1121</v>
      </c>
      <c r="C147" t="s">
        <v>1122</v>
      </c>
      <c r="D147" t="s">
        <v>536</v>
      </c>
      <c r="E147" t="s">
        <v>1111</v>
      </c>
      <c r="F147" t="s">
        <v>538</v>
      </c>
    </row>
    <row r="148" spans="1:6" x14ac:dyDescent="0.25">
      <c r="A148" t="s">
        <v>1123</v>
      </c>
      <c r="B148" t="s">
        <v>1124</v>
      </c>
      <c r="C148" t="s">
        <v>1125</v>
      </c>
      <c r="D148" t="s">
        <v>1126</v>
      </c>
      <c r="E148" t="s">
        <v>1127</v>
      </c>
      <c r="F148" t="s">
        <v>1116</v>
      </c>
    </row>
    <row r="149" spans="1:6" x14ac:dyDescent="0.25">
      <c r="A149" t="s">
        <v>1128</v>
      </c>
      <c r="B149" t="s">
        <v>1129</v>
      </c>
      <c r="C149" t="s">
        <v>1130</v>
      </c>
      <c r="D149" t="s">
        <v>577</v>
      </c>
      <c r="E149" t="s">
        <v>1131</v>
      </c>
      <c r="F149" t="s">
        <v>579</v>
      </c>
    </row>
    <row r="150" spans="1:6" x14ac:dyDescent="0.25">
      <c r="A150" t="s">
        <v>1132</v>
      </c>
      <c r="B150" t="s">
        <v>1133</v>
      </c>
      <c r="C150" t="s">
        <v>1134</v>
      </c>
      <c r="D150" t="s">
        <v>1135</v>
      </c>
      <c r="E150" t="s">
        <v>1136</v>
      </c>
      <c r="F150" t="s">
        <v>1060</v>
      </c>
    </row>
    <row r="151" spans="1:6" x14ac:dyDescent="0.25">
      <c r="A151" t="s">
        <v>1137</v>
      </c>
      <c r="B151" t="s">
        <v>1138</v>
      </c>
      <c r="C151" t="s">
        <v>1139</v>
      </c>
      <c r="D151" t="s">
        <v>952</v>
      </c>
      <c r="E151" t="s">
        <v>1140</v>
      </c>
      <c r="F151" t="s">
        <v>628</v>
      </c>
    </row>
    <row r="152" spans="1:6" x14ac:dyDescent="0.25">
      <c r="A152" t="s">
        <v>1141</v>
      </c>
      <c r="B152" t="s">
        <v>1142</v>
      </c>
      <c r="C152" t="s">
        <v>1143</v>
      </c>
      <c r="D152" t="s">
        <v>550</v>
      </c>
      <c r="E152" t="s">
        <v>1140</v>
      </c>
      <c r="F152" t="s">
        <v>565</v>
      </c>
    </row>
    <row r="153" spans="1:6" x14ac:dyDescent="0.25">
      <c r="A153" t="s">
        <v>1144</v>
      </c>
      <c r="B153" t="s">
        <v>1145</v>
      </c>
      <c r="C153" t="s">
        <v>1146</v>
      </c>
      <c r="D153" t="s">
        <v>550</v>
      </c>
      <c r="E153" t="s">
        <v>1147</v>
      </c>
      <c r="F153" t="s">
        <v>565</v>
      </c>
    </row>
    <row r="154" spans="1:6" x14ac:dyDescent="0.25">
      <c r="A154" t="s">
        <v>1148</v>
      </c>
      <c r="B154" t="s">
        <v>1149</v>
      </c>
      <c r="C154" t="s">
        <v>1150</v>
      </c>
      <c r="D154" t="s">
        <v>632</v>
      </c>
      <c r="E154" t="s">
        <v>1151</v>
      </c>
      <c r="F154" t="s">
        <v>594</v>
      </c>
    </row>
    <row r="155" spans="1:6" x14ac:dyDescent="0.25">
      <c r="A155" t="s">
        <v>1152</v>
      </c>
      <c r="B155" t="s">
        <v>1153</v>
      </c>
      <c r="C155" t="s">
        <v>1154</v>
      </c>
      <c r="D155" t="s">
        <v>1155</v>
      </c>
      <c r="E155" t="s">
        <v>1156</v>
      </c>
      <c r="F155" t="s">
        <v>1157</v>
      </c>
    </row>
    <row r="156" spans="1:6" x14ac:dyDescent="0.25">
      <c r="A156" t="s">
        <v>1158</v>
      </c>
      <c r="B156" t="s">
        <v>1159</v>
      </c>
      <c r="C156" t="s">
        <v>1160</v>
      </c>
      <c r="D156" t="s">
        <v>592</v>
      </c>
      <c r="E156" t="s">
        <v>1156</v>
      </c>
      <c r="F156" t="s">
        <v>628</v>
      </c>
    </row>
    <row r="157" spans="1:6" x14ac:dyDescent="0.25">
      <c r="A157" t="s">
        <v>1161</v>
      </c>
      <c r="B157" t="s">
        <v>1162</v>
      </c>
      <c r="C157" t="s">
        <v>1163</v>
      </c>
      <c r="D157" t="s">
        <v>572</v>
      </c>
      <c r="E157" t="s">
        <v>1156</v>
      </c>
      <c r="F157" t="s">
        <v>552</v>
      </c>
    </row>
    <row r="158" spans="1:6" x14ac:dyDescent="0.25">
      <c r="A158" t="s">
        <v>1164</v>
      </c>
      <c r="B158" t="s">
        <v>1165</v>
      </c>
      <c r="C158" t="s">
        <v>1166</v>
      </c>
      <c r="D158" t="s">
        <v>592</v>
      </c>
      <c r="E158" t="s">
        <v>1167</v>
      </c>
      <c r="F158" t="s">
        <v>552</v>
      </c>
    </row>
    <row r="159" spans="1:6" x14ac:dyDescent="0.25">
      <c r="A159" t="s">
        <v>1168</v>
      </c>
      <c r="B159" t="s">
        <v>1169</v>
      </c>
      <c r="C159" t="s">
        <v>1170</v>
      </c>
      <c r="D159" t="s">
        <v>592</v>
      </c>
      <c r="E159" t="s">
        <v>1167</v>
      </c>
      <c r="F159" t="s">
        <v>552</v>
      </c>
    </row>
    <row r="160" spans="1:6" x14ac:dyDescent="0.25">
      <c r="A160" t="s">
        <v>1171</v>
      </c>
      <c r="B160" t="s">
        <v>1172</v>
      </c>
      <c r="C160" t="s">
        <v>1173</v>
      </c>
      <c r="D160" t="s">
        <v>550</v>
      </c>
      <c r="E160" t="s">
        <v>1174</v>
      </c>
      <c r="F160" t="s">
        <v>584</v>
      </c>
    </row>
    <row r="161" spans="1:6" x14ac:dyDescent="0.25">
      <c r="A161" t="s">
        <v>1175</v>
      </c>
      <c r="B161" t="s">
        <v>1176</v>
      </c>
      <c r="C161" t="s">
        <v>1177</v>
      </c>
      <c r="D161" t="s">
        <v>550</v>
      </c>
      <c r="E161" t="s">
        <v>1178</v>
      </c>
      <c r="F161" t="s">
        <v>565</v>
      </c>
    </row>
    <row r="162" spans="1:6" x14ac:dyDescent="0.25">
      <c r="A162" t="s">
        <v>1179</v>
      </c>
      <c r="B162" t="s">
        <v>1180</v>
      </c>
      <c r="C162" t="s">
        <v>1181</v>
      </c>
      <c r="D162" t="s">
        <v>632</v>
      </c>
      <c r="E162" t="s">
        <v>1182</v>
      </c>
      <c r="F162" t="s">
        <v>594</v>
      </c>
    </row>
    <row r="163" spans="1:6" x14ac:dyDescent="0.25">
      <c r="A163" t="s">
        <v>1183</v>
      </c>
      <c r="B163" t="s">
        <v>1184</v>
      </c>
      <c r="C163" t="s">
        <v>1185</v>
      </c>
      <c r="D163" t="s">
        <v>725</v>
      </c>
      <c r="E163" t="s">
        <v>1178</v>
      </c>
      <c r="F163" t="s">
        <v>552</v>
      </c>
    </row>
    <row r="164" spans="1:6" x14ac:dyDescent="0.25">
      <c r="A164" t="s">
        <v>1186</v>
      </c>
      <c r="B164" t="s">
        <v>1187</v>
      </c>
      <c r="C164" t="s">
        <v>1188</v>
      </c>
      <c r="D164" t="s">
        <v>725</v>
      </c>
      <c r="E164" t="s">
        <v>1178</v>
      </c>
      <c r="F164" t="s">
        <v>1189</v>
      </c>
    </row>
    <row r="165" spans="1:6" x14ac:dyDescent="0.25">
      <c r="A165" t="s">
        <v>1190</v>
      </c>
      <c r="B165" t="s">
        <v>1191</v>
      </c>
      <c r="C165" t="s">
        <v>1192</v>
      </c>
      <c r="D165" t="s">
        <v>592</v>
      </c>
      <c r="E165" t="s">
        <v>1193</v>
      </c>
      <c r="F165" t="s">
        <v>552</v>
      </c>
    </row>
    <row r="166" spans="1:6" x14ac:dyDescent="0.25">
      <c r="A166" t="s">
        <v>1194</v>
      </c>
      <c r="B166" t="s">
        <v>1195</v>
      </c>
      <c r="C166" t="s">
        <v>1196</v>
      </c>
      <c r="D166" t="s">
        <v>536</v>
      </c>
      <c r="E166" t="s">
        <v>1197</v>
      </c>
      <c r="F166" t="s">
        <v>538</v>
      </c>
    </row>
    <row r="167" spans="1:6" x14ac:dyDescent="0.25">
      <c r="A167" t="s">
        <v>1198</v>
      </c>
      <c r="B167" t="s">
        <v>1199</v>
      </c>
      <c r="C167" t="s">
        <v>1200</v>
      </c>
      <c r="D167" t="s">
        <v>632</v>
      </c>
      <c r="E167" t="s">
        <v>1201</v>
      </c>
      <c r="F167" t="s">
        <v>552</v>
      </c>
    </row>
    <row r="168" spans="1:6" x14ac:dyDescent="0.25">
      <c r="A168" t="s">
        <v>1202</v>
      </c>
      <c r="B168" t="s">
        <v>1203</v>
      </c>
      <c r="C168" t="s">
        <v>1204</v>
      </c>
      <c r="D168" t="s">
        <v>637</v>
      </c>
      <c r="E168" t="s">
        <v>1205</v>
      </c>
      <c r="F168" t="s">
        <v>881</v>
      </c>
    </row>
    <row r="169" spans="1:6" x14ac:dyDescent="0.25">
      <c r="A169" t="s">
        <v>1206</v>
      </c>
      <c r="B169" t="s">
        <v>1207</v>
      </c>
      <c r="C169" t="s">
        <v>1208</v>
      </c>
      <c r="D169" t="s">
        <v>1209</v>
      </c>
      <c r="E169" t="s">
        <v>1210</v>
      </c>
      <c r="F169" t="s">
        <v>1116</v>
      </c>
    </row>
    <row r="170" spans="1:6" x14ac:dyDescent="0.25">
      <c r="A170" t="s">
        <v>1211</v>
      </c>
      <c r="B170" t="s">
        <v>1212</v>
      </c>
      <c r="C170" t="s">
        <v>1213</v>
      </c>
      <c r="D170" t="s">
        <v>550</v>
      </c>
      <c r="E170" t="s">
        <v>1214</v>
      </c>
      <c r="F170" t="s">
        <v>565</v>
      </c>
    </row>
    <row r="171" spans="1:6" x14ac:dyDescent="0.25">
      <c r="A171" t="s">
        <v>1215</v>
      </c>
      <c r="B171" t="s">
        <v>1216</v>
      </c>
      <c r="C171" t="s">
        <v>1217</v>
      </c>
      <c r="D171" t="s">
        <v>632</v>
      </c>
      <c r="E171" t="s">
        <v>1218</v>
      </c>
      <c r="F171" t="s">
        <v>594</v>
      </c>
    </row>
    <row r="172" spans="1:6" x14ac:dyDescent="0.25">
      <c r="A172" t="s">
        <v>1219</v>
      </c>
      <c r="B172" t="s">
        <v>1220</v>
      </c>
      <c r="C172" t="s">
        <v>1221</v>
      </c>
      <c r="D172" t="s">
        <v>856</v>
      </c>
      <c r="E172" t="s">
        <v>1222</v>
      </c>
      <c r="F172" t="s">
        <v>594</v>
      </c>
    </row>
    <row r="173" spans="1:6" x14ac:dyDescent="0.25">
      <c r="A173" t="s">
        <v>1223</v>
      </c>
      <c r="B173" t="s">
        <v>1224</v>
      </c>
      <c r="C173" t="s">
        <v>1225</v>
      </c>
      <c r="D173" t="s">
        <v>1226</v>
      </c>
      <c r="E173" t="s">
        <v>1222</v>
      </c>
      <c r="F173" t="s">
        <v>1016</v>
      </c>
    </row>
    <row r="174" spans="1:6" x14ac:dyDescent="0.25">
      <c r="A174" t="s">
        <v>1227</v>
      </c>
      <c r="B174" t="s">
        <v>1228</v>
      </c>
      <c r="C174" t="s">
        <v>1229</v>
      </c>
      <c r="D174" t="s">
        <v>592</v>
      </c>
      <c r="E174" t="s">
        <v>1230</v>
      </c>
      <c r="F174" t="s">
        <v>628</v>
      </c>
    </row>
    <row r="175" spans="1:6" x14ac:dyDescent="0.25">
      <c r="A175" t="s">
        <v>1231</v>
      </c>
      <c r="B175" t="s">
        <v>1232</v>
      </c>
      <c r="C175" t="s">
        <v>1233</v>
      </c>
      <c r="D175" t="s">
        <v>725</v>
      </c>
      <c r="E175" t="s">
        <v>1234</v>
      </c>
      <c r="F175" t="s">
        <v>552</v>
      </c>
    </row>
    <row r="176" spans="1:6" x14ac:dyDescent="0.25">
      <c r="A176" t="s">
        <v>1235</v>
      </c>
      <c r="B176" t="s">
        <v>1236</v>
      </c>
      <c r="C176" t="s">
        <v>1237</v>
      </c>
      <c r="D176" t="s">
        <v>856</v>
      </c>
      <c r="E176" t="s">
        <v>1238</v>
      </c>
      <c r="F176" t="s">
        <v>1189</v>
      </c>
    </row>
    <row r="177" spans="1:6" x14ac:dyDescent="0.25">
      <c r="A177" t="s">
        <v>1239</v>
      </c>
      <c r="B177" t="s">
        <v>1240</v>
      </c>
      <c r="C177" t="s">
        <v>1241</v>
      </c>
      <c r="D177" t="s">
        <v>1242</v>
      </c>
      <c r="E177" t="s">
        <v>1243</v>
      </c>
      <c r="F177" t="s">
        <v>1189</v>
      </c>
    </row>
    <row r="178" spans="1:6" x14ac:dyDescent="0.25">
      <c r="A178" t="s">
        <v>1244</v>
      </c>
      <c r="B178" t="s">
        <v>1245</v>
      </c>
      <c r="C178" t="s">
        <v>1246</v>
      </c>
      <c r="D178" t="s">
        <v>1247</v>
      </c>
      <c r="E178" t="s">
        <v>1248</v>
      </c>
      <c r="F178" t="s">
        <v>1249</v>
      </c>
    </row>
    <row r="179" spans="1:6" x14ac:dyDescent="0.25">
      <c r="A179" t="s">
        <v>1250</v>
      </c>
      <c r="B179" t="s">
        <v>1251</v>
      </c>
      <c r="C179" t="s">
        <v>1252</v>
      </c>
      <c r="D179" t="s">
        <v>1242</v>
      </c>
      <c r="E179" t="s">
        <v>1253</v>
      </c>
      <c r="F179" t="s">
        <v>1189</v>
      </c>
    </row>
    <row r="180" spans="1:6" x14ac:dyDescent="0.25">
      <c r="A180" t="s">
        <v>1254</v>
      </c>
      <c r="B180" t="s">
        <v>1255</v>
      </c>
      <c r="C180" t="s">
        <v>1256</v>
      </c>
      <c r="D180" t="s">
        <v>632</v>
      </c>
      <c r="E180" t="s">
        <v>1257</v>
      </c>
      <c r="F180" t="s">
        <v>594</v>
      </c>
    </row>
    <row r="181" spans="1:6" x14ac:dyDescent="0.25">
      <c r="A181" t="s">
        <v>1258</v>
      </c>
      <c r="B181" t="s">
        <v>1259</v>
      </c>
      <c r="C181" t="s">
        <v>1260</v>
      </c>
      <c r="D181" t="s">
        <v>632</v>
      </c>
      <c r="E181" t="s">
        <v>1261</v>
      </c>
      <c r="F181" t="s">
        <v>552</v>
      </c>
    </row>
    <row r="182" spans="1:6" x14ac:dyDescent="0.25">
      <c r="A182" t="s">
        <v>1262</v>
      </c>
      <c r="B182" t="s">
        <v>1263</v>
      </c>
      <c r="C182" t="s">
        <v>1264</v>
      </c>
      <c r="D182" t="s">
        <v>1265</v>
      </c>
      <c r="E182" t="s">
        <v>1266</v>
      </c>
      <c r="F182" t="s">
        <v>648</v>
      </c>
    </row>
    <row r="183" spans="1:6" x14ac:dyDescent="0.25">
      <c r="A183" t="s">
        <v>1267</v>
      </c>
      <c r="B183" t="s">
        <v>1268</v>
      </c>
      <c r="C183" t="s">
        <v>1269</v>
      </c>
      <c r="D183" t="s">
        <v>614</v>
      </c>
      <c r="E183" t="s">
        <v>1270</v>
      </c>
      <c r="F183" t="s">
        <v>881</v>
      </c>
    </row>
    <row r="184" spans="1:6" x14ac:dyDescent="0.25">
      <c r="A184" t="s">
        <v>1271</v>
      </c>
      <c r="B184" t="s">
        <v>1272</v>
      </c>
      <c r="C184" t="s">
        <v>1273</v>
      </c>
      <c r="D184" t="s">
        <v>1274</v>
      </c>
      <c r="E184" t="s">
        <v>1275</v>
      </c>
      <c r="F184" t="s">
        <v>1276</v>
      </c>
    </row>
    <row r="185" spans="1:6" x14ac:dyDescent="0.25">
      <c r="A185" t="s">
        <v>1277</v>
      </c>
      <c r="B185" t="s">
        <v>1278</v>
      </c>
      <c r="C185" t="s">
        <v>1279</v>
      </c>
      <c r="D185" t="s">
        <v>632</v>
      </c>
      <c r="E185" t="s">
        <v>1280</v>
      </c>
      <c r="F185" t="s">
        <v>552</v>
      </c>
    </row>
    <row r="186" spans="1:6" x14ac:dyDescent="0.25">
      <c r="A186" t="s">
        <v>1281</v>
      </c>
      <c r="B186" t="s">
        <v>1282</v>
      </c>
      <c r="C186" t="s">
        <v>1283</v>
      </c>
      <c r="D186" t="s">
        <v>1284</v>
      </c>
      <c r="E186" t="s">
        <v>1285</v>
      </c>
      <c r="F186" t="s">
        <v>648</v>
      </c>
    </row>
    <row r="187" spans="1:6" x14ac:dyDescent="0.25">
      <c r="A187" t="s">
        <v>1286</v>
      </c>
      <c r="B187" t="s">
        <v>1287</v>
      </c>
      <c r="C187" t="s">
        <v>1288</v>
      </c>
      <c r="D187" t="s">
        <v>1289</v>
      </c>
      <c r="E187" t="s">
        <v>1285</v>
      </c>
      <c r="F187" t="s">
        <v>1016</v>
      </c>
    </row>
    <row r="188" spans="1:6" x14ac:dyDescent="0.25">
      <c r="A188" t="s">
        <v>1290</v>
      </c>
      <c r="B188" t="s">
        <v>1291</v>
      </c>
      <c r="C188" t="s">
        <v>1292</v>
      </c>
      <c r="D188" t="s">
        <v>632</v>
      </c>
      <c r="E188" t="s">
        <v>1285</v>
      </c>
      <c r="F188" t="s">
        <v>594</v>
      </c>
    </row>
    <row r="189" spans="1:6" x14ac:dyDescent="0.25">
      <c r="A189" t="s">
        <v>1293</v>
      </c>
      <c r="B189" t="s">
        <v>1294</v>
      </c>
      <c r="C189" t="s">
        <v>1295</v>
      </c>
      <c r="D189" t="s">
        <v>1296</v>
      </c>
      <c r="E189" t="s">
        <v>1297</v>
      </c>
      <c r="F189" t="s">
        <v>1276</v>
      </c>
    </row>
    <row r="190" spans="1:6" x14ac:dyDescent="0.25">
      <c r="A190" t="s">
        <v>1298</v>
      </c>
      <c r="B190" t="s">
        <v>1299</v>
      </c>
      <c r="C190" t="s">
        <v>1300</v>
      </c>
      <c r="D190" t="s">
        <v>1301</v>
      </c>
      <c r="E190" t="s">
        <v>1297</v>
      </c>
      <c r="F190" t="s">
        <v>594</v>
      </c>
    </row>
    <row r="191" spans="1:6" x14ac:dyDescent="0.25">
      <c r="A191" t="s">
        <v>1302</v>
      </c>
      <c r="B191" t="s">
        <v>1303</v>
      </c>
      <c r="C191" t="s">
        <v>1304</v>
      </c>
      <c r="D191" t="s">
        <v>1305</v>
      </c>
      <c r="E191" t="s">
        <v>1306</v>
      </c>
      <c r="F191" t="s">
        <v>1307</v>
      </c>
    </row>
    <row r="192" spans="1:6" x14ac:dyDescent="0.25">
      <c r="A192" t="s">
        <v>1308</v>
      </c>
      <c r="B192" t="s">
        <v>1309</v>
      </c>
      <c r="C192" t="s">
        <v>1310</v>
      </c>
      <c r="D192" t="s">
        <v>1311</v>
      </c>
      <c r="E192" t="s">
        <v>1312</v>
      </c>
      <c r="F192" t="s">
        <v>1116</v>
      </c>
    </row>
    <row r="193" spans="1:6" x14ac:dyDescent="0.25">
      <c r="A193" t="s">
        <v>1313</v>
      </c>
      <c r="B193" t="s">
        <v>1314</v>
      </c>
      <c r="C193" t="s">
        <v>1315</v>
      </c>
      <c r="D193" t="s">
        <v>1316</v>
      </c>
      <c r="E193" t="s">
        <v>1312</v>
      </c>
      <c r="F193" t="s">
        <v>1307</v>
      </c>
    </row>
    <row r="194" spans="1:6" x14ac:dyDescent="0.25">
      <c r="A194" t="s">
        <v>1317</v>
      </c>
      <c r="B194" t="s">
        <v>1318</v>
      </c>
      <c r="C194" t="s">
        <v>1319</v>
      </c>
      <c r="D194" t="s">
        <v>550</v>
      </c>
      <c r="E194" t="s">
        <v>1312</v>
      </c>
      <c r="F194" t="s">
        <v>565</v>
      </c>
    </row>
    <row r="195" spans="1:6" x14ac:dyDescent="0.25">
      <c r="A195" t="s">
        <v>1320</v>
      </c>
      <c r="B195" t="s">
        <v>1321</v>
      </c>
      <c r="C195" t="s">
        <v>1322</v>
      </c>
      <c r="D195" t="s">
        <v>1323</v>
      </c>
      <c r="E195" t="s">
        <v>1324</v>
      </c>
      <c r="F195" t="s">
        <v>1325</v>
      </c>
    </row>
    <row r="196" spans="1:6" x14ac:dyDescent="0.25">
      <c r="A196" t="s">
        <v>1326</v>
      </c>
      <c r="B196" t="s">
        <v>1327</v>
      </c>
      <c r="C196" t="s">
        <v>1328</v>
      </c>
      <c r="D196" t="s">
        <v>725</v>
      </c>
      <c r="E196" t="s">
        <v>1329</v>
      </c>
      <c r="F196" t="s">
        <v>594</v>
      </c>
    </row>
    <row r="197" spans="1:6" x14ac:dyDescent="0.25">
      <c r="A197" t="s">
        <v>1330</v>
      </c>
      <c r="B197" t="s">
        <v>1331</v>
      </c>
      <c r="C197" t="s">
        <v>1332</v>
      </c>
      <c r="D197" t="s">
        <v>550</v>
      </c>
      <c r="E197" t="s">
        <v>1333</v>
      </c>
      <c r="F197" t="s">
        <v>565</v>
      </c>
    </row>
    <row r="198" spans="1:6" x14ac:dyDescent="0.25">
      <c r="A198" t="s">
        <v>1334</v>
      </c>
      <c r="B198" t="s">
        <v>1335</v>
      </c>
      <c r="C198" t="s">
        <v>1336</v>
      </c>
      <c r="D198" t="s">
        <v>1337</v>
      </c>
      <c r="E198" t="s">
        <v>1333</v>
      </c>
      <c r="F198" t="s">
        <v>881</v>
      </c>
    </row>
    <row r="199" spans="1:6" x14ac:dyDescent="0.25">
      <c r="A199" t="s">
        <v>1338</v>
      </c>
      <c r="B199" t="s">
        <v>1339</v>
      </c>
      <c r="C199" t="s">
        <v>1340</v>
      </c>
      <c r="D199" t="s">
        <v>632</v>
      </c>
      <c r="E199" t="s">
        <v>1333</v>
      </c>
      <c r="F199" t="s">
        <v>594</v>
      </c>
    </row>
    <row r="200" spans="1:6" x14ac:dyDescent="0.25">
      <c r="A200" t="s">
        <v>1341</v>
      </c>
      <c r="B200" t="s">
        <v>1342</v>
      </c>
      <c r="C200" t="s">
        <v>1343</v>
      </c>
      <c r="D200" t="s">
        <v>1323</v>
      </c>
      <c r="E200" t="s">
        <v>1333</v>
      </c>
      <c r="F200" t="s">
        <v>1325</v>
      </c>
    </row>
    <row r="201" spans="1:6" x14ac:dyDescent="0.25">
      <c r="A201" t="s">
        <v>1344</v>
      </c>
      <c r="B201" t="s">
        <v>1345</v>
      </c>
      <c r="C201" t="s">
        <v>1346</v>
      </c>
      <c r="D201" t="s">
        <v>1347</v>
      </c>
      <c r="E201" t="s">
        <v>1348</v>
      </c>
      <c r="F201" t="s">
        <v>1157</v>
      </c>
    </row>
    <row r="202" spans="1:6" x14ac:dyDescent="0.25">
      <c r="A202" t="s">
        <v>1349</v>
      </c>
      <c r="B202" t="s">
        <v>1350</v>
      </c>
      <c r="C202" t="s">
        <v>1351</v>
      </c>
      <c r="D202" t="s">
        <v>1352</v>
      </c>
      <c r="E202" t="s">
        <v>1348</v>
      </c>
      <c r="F202" t="s">
        <v>1157</v>
      </c>
    </row>
    <row r="203" spans="1:6" x14ac:dyDescent="0.25">
      <c r="A203" t="s">
        <v>1353</v>
      </c>
      <c r="B203" t="s">
        <v>1354</v>
      </c>
      <c r="C203" t="s">
        <v>1355</v>
      </c>
      <c r="D203" t="s">
        <v>632</v>
      </c>
      <c r="E203" t="s">
        <v>1348</v>
      </c>
      <c r="F203" t="s">
        <v>594</v>
      </c>
    </row>
    <row r="204" spans="1:6" x14ac:dyDescent="0.25">
      <c r="A204" t="s">
        <v>1356</v>
      </c>
      <c r="B204" t="s">
        <v>1357</v>
      </c>
      <c r="C204" t="s">
        <v>1358</v>
      </c>
      <c r="D204" t="s">
        <v>1359</v>
      </c>
      <c r="E204" t="s">
        <v>1348</v>
      </c>
      <c r="F204" t="s">
        <v>594</v>
      </c>
    </row>
    <row r="205" spans="1:6" x14ac:dyDescent="0.25">
      <c r="A205" t="s">
        <v>1360</v>
      </c>
      <c r="B205" t="s">
        <v>1361</v>
      </c>
      <c r="C205" t="s">
        <v>1362</v>
      </c>
      <c r="D205" t="s">
        <v>632</v>
      </c>
      <c r="E205" t="s">
        <v>1363</v>
      </c>
      <c r="F205" t="s">
        <v>594</v>
      </c>
    </row>
    <row r="206" spans="1:6" x14ac:dyDescent="0.25">
      <c r="A206" t="s">
        <v>1364</v>
      </c>
      <c r="B206" t="s">
        <v>1365</v>
      </c>
      <c r="C206" t="s">
        <v>1366</v>
      </c>
      <c r="D206" t="s">
        <v>1367</v>
      </c>
      <c r="E206" t="s">
        <v>1363</v>
      </c>
      <c r="F206" t="s">
        <v>1249</v>
      </c>
    </row>
    <row r="207" spans="1:6" x14ac:dyDescent="0.25">
      <c r="A207" t="s">
        <v>1368</v>
      </c>
      <c r="B207" t="s">
        <v>1369</v>
      </c>
      <c r="C207" t="s">
        <v>1370</v>
      </c>
      <c r="D207" t="s">
        <v>1371</v>
      </c>
      <c r="E207" t="s">
        <v>1363</v>
      </c>
      <c r="F207" t="s">
        <v>1157</v>
      </c>
    </row>
    <row r="208" spans="1:6" x14ac:dyDescent="0.25">
      <c r="A208" t="s">
        <v>1372</v>
      </c>
      <c r="B208" t="s">
        <v>1373</v>
      </c>
      <c r="C208" t="s">
        <v>1374</v>
      </c>
      <c r="D208" t="s">
        <v>592</v>
      </c>
      <c r="E208" t="s">
        <v>1375</v>
      </c>
      <c r="F208" t="s">
        <v>594</v>
      </c>
    </row>
    <row r="209" spans="1:6" x14ac:dyDescent="0.25">
      <c r="A209" t="s">
        <v>1376</v>
      </c>
      <c r="B209" t="s">
        <v>1377</v>
      </c>
      <c r="C209" t="s">
        <v>1378</v>
      </c>
      <c r="D209" t="s">
        <v>1379</v>
      </c>
      <c r="E209" t="s">
        <v>1380</v>
      </c>
      <c r="F209" t="s">
        <v>1249</v>
      </c>
    </row>
    <row r="210" spans="1:6" x14ac:dyDescent="0.25">
      <c r="A210" t="s">
        <v>1381</v>
      </c>
      <c r="B210" t="s">
        <v>1382</v>
      </c>
      <c r="C210" t="s">
        <v>1383</v>
      </c>
      <c r="D210" t="s">
        <v>1384</v>
      </c>
      <c r="E210" t="s">
        <v>1385</v>
      </c>
      <c r="F210" t="s">
        <v>1325</v>
      </c>
    </row>
    <row r="211" spans="1:6" x14ac:dyDescent="0.25">
      <c r="A211" t="s">
        <v>1386</v>
      </c>
      <c r="B211" t="s">
        <v>1387</v>
      </c>
      <c r="C211" t="s">
        <v>1388</v>
      </c>
      <c r="D211" t="s">
        <v>1389</v>
      </c>
      <c r="E211" t="s">
        <v>1390</v>
      </c>
      <c r="F211" t="s">
        <v>594</v>
      </c>
    </row>
    <row r="212" spans="1:6" x14ac:dyDescent="0.25">
      <c r="A212" t="s">
        <v>1391</v>
      </c>
      <c r="B212" t="s">
        <v>1392</v>
      </c>
      <c r="C212" t="s">
        <v>1393</v>
      </c>
      <c r="D212" t="s">
        <v>632</v>
      </c>
      <c r="E212" t="s">
        <v>1394</v>
      </c>
      <c r="F212" t="s">
        <v>594</v>
      </c>
    </row>
    <row r="213" spans="1:6" x14ac:dyDescent="0.25">
      <c r="A213" t="s">
        <v>1395</v>
      </c>
      <c r="B213" t="s">
        <v>1396</v>
      </c>
      <c r="C213" t="s">
        <v>1397</v>
      </c>
      <c r="D213" t="s">
        <v>572</v>
      </c>
      <c r="E213" t="s">
        <v>1398</v>
      </c>
      <c r="F213" t="s">
        <v>594</v>
      </c>
    </row>
    <row r="214" spans="1:6" x14ac:dyDescent="0.25">
      <c r="A214" t="s">
        <v>1399</v>
      </c>
      <c r="B214" t="s">
        <v>1400</v>
      </c>
      <c r="C214" t="s">
        <v>1401</v>
      </c>
      <c r="D214" t="s">
        <v>981</v>
      </c>
      <c r="E214" t="s">
        <v>1398</v>
      </c>
      <c r="F214" t="s">
        <v>552</v>
      </c>
    </row>
    <row r="215" spans="1:6" x14ac:dyDescent="0.25">
      <c r="A215" t="s">
        <v>1402</v>
      </c>
      <c r="B215" t="s">
        <v>1403</v>
      </c>
      <c r="C215" t="s">
        <v>1404</v>
      </c>
      <c r="D215" t="s">
        <v>1323</v>
      </c>
      <c r="E215" t="s">
        <v>1398</v>
      </c>
      <c r="F215" t="s">
        <v>1325</v>
      </c>
    </row>
    <row r="216" spans="1:6" x14ac:dyDescent="0.25">
      <c r="A216" t="s">
        <v>1405</v>
      </c>
      <c r="B216" t="s">
        <v>1406</v>
      </c>
      <c r="C216" t="s">
        <v>1407</v>
      </c>
      <c r="D216" t="s">
        <v>550</v>
      </c>
      <c r="E216" t="s">
        <v>1408</v>
      </c>
      <c r="F216" t="s">
        <v>565</v>
      </c>
    </row>
    <row r="217" spans="1:6" x14ac:dyDescent="0.25">
      <c r="A217" t="s">
        <v>1409</v>
      </c>
      <c r="B217" t="s">
        <v>1410</v>
      </c>
      <c r="C217" t="s">
        <v>1411</v>
      </c>
      <c r="D217" t="s">
        <v>1323</v>
      </c>
      <c r="E217" t="s">
        <v>1412</v>
      </c>
      <c r="F217" t="s">
        <v>1325</v>
      </c>
    </row>
    <row r="218" spans="1:6" x14ac:dyDescent="0.25">
      <c r="A218" t="s">
        <v>1413</v>
      </c>
      <c r="B218" t="s">
        <v>1414</v>
      </c>
      <c r="C218" t="s">
        <v>1415</v>
      </c>
      <c r="D218" t="s">
        <v>1416</v>
      </c>
      <c r="E218" t="s">
        <v>1417</v>
      </c>
      <c r="F218" t="s">
        <v>1418</v>
      </c>
    </row>
    <row r="219" spans="1:6" x14ac:dyDescent="0.25">
      <c r="A219" t="s">
        <v>1419</v>
      </c>
      <c r="B219" t="s">
        <v>1420</v>
      </c>
      <c r="C219" t="s">
        <v>1421</v>
      </c>
      <c r="D219" t="s">
        <v>1422</v>
      </c>
      <c r="E219" t="s">
        <v>1423</v>
      </c>
      <c r="F219" t="s">
        <v>579</v>
      </c>
    </row>
    <row r="220" spans="1:6" x14ac:dyDescent="0.25">
      <c r="A220" t="s">
        <v>1424</v>
      </c>
      <c r="B220" t="s">
        <v>1425</v>
      </c>
      <c r="C220" t="s">
        <v>1426</v>
      </c>
      <c r="D220" t="s">
        <v>1427</v>
      </c>
      <c r="E220" t="s">
        <v>1428</v>
      </c>
      <c r="F220" t="s">
        <v>552</v>
      </c>
    </row>
    <row r="221" spans="1:6" x14ac:dyDescent="0.25">
      <c r="A221" t="s">
        <v>1429</v>
      </c>
      <c r="B221" t="s">
        <v>1430</v>
      </c>
      <c r="C221" t="s">
        <v>1431</v>
      </c>
      <c r="D221" t="s">
        <v>856</v>
      </c>
      <c r="E221" t="s">
        <v>1432</v>
      </c>
      <c r="F221" t="s">
        <v>1433</v>
      </c>
    </row>
    <row r="222" spans="1:6" x14ac:dyDescent="0.25">
      <c r="A222" t="s">
        <v>1434</v>
      </c>
      <c r="B222" t="s">
        <v>1435</v>
      </c>
      <c r="C222" t="s">
        <v>1436</v>
      </c>
      <c r="D222" t="s">
        <v>856</v>
      </c>
      <c r="E222" t="s">
        <v>1432</v>
      </c>
      <c r="F222" t="s">
        <v>594</v>
      </c>
    </row>
    <row r="223" spans="1:6" x14ac:dyDescent="0.25">
      <c r="A223" t="s">
        <v>1437</v>
      </c>
      <c r="B223" t="s">
        <v>1438</v>
      </c>
      <c r="C223" t="s">
        <v>1439</v>
      </c>
      <c r="D223" t="s">
        <v>1301</v>
      </c>
      <c r="E223" t="s">
        <v>1440</v>
      </c>
      <c r="F223" t="s">
        <v>594</v>
      </c>
    </row>
    <row r="224" spans="1:6" x14ac:dyDescent="0.25">
      <c r="A224" t="s">
        <v>1441</v>
      </c>
      <c r="B224" t="s">
        <v>1442</v>
      </c>
      <c r="C224" t="s">
        <v>1443</v>
      </c>
      <c r="D224" t="s">
        <v>614</v>
      </c>
      <c r="E224" t="s">
        <v>1444</v>
      </c>
      <c r="F224" t="s">
        <v>579</v>
      </c>
    </row>
    <row r="225" spans="1:6" x14ac:dyDescent="0.25">
      <c r="A225" t="s">
        <v>1445</v>
      </c>
      <c r="B225" t="s">
        <v>1446</v>
      </c>
      <c r="C225" t="s">
        <v>1447</v>
      </c>
      <c r="D225" t="s">
        <v>1448</v>
      </c>
      <c r="E225" t="s">
        <v>1449</v>
      </c>
      <c r="F225" t="s">
        <v>1307</v>
      </c>
    </row>
    <row r="226" spans="1:6" x14ac:dyDescent="0.25">
      <c r="A226" t="s">
        <v>1450</v>
      </c>
      <c r="B226" t="s">
        <v>1451</v>
      </c>
      <c r="C226" t="s">
        <v>1452</v>
      </c>
      <c r="D226" t="s">
        <v>1359</v>
      </c>
      <c r="E226" t="s">
        <v>1453</v>
      </c>
      <c r="F226" t="s">
        <v>594</v>
      </c>
    </row>
    <row r="227" spans="1:6" x14ac:dyDescent="0.25">
      <c r="A227" t="s">
        <v>1454</v>
      </c>
      <c r="B227" t="s">
        <v>1455</v>
      </c>
      <c r="C227" t="s">
        <v>1456</v>
      </c>
      <c r="D227" t="s">
        <v>637</v>
      </c>
      <c r="E227" t="s">
        <v>1457</v>
      </c>
      <c r="F227" t="s">
        <v>552</v>
      </c>
    </row>
    <row r="228" spans="1:6" x14ac:dyDescent="0.25">
      <c r="A228" t="s">
        <v>1458</v>
      </c>
      <c r="B228" t="s">
        <v>1459</v>
      </c>
      <c r="C228" t="s">
        <v>1460</v>
      </c>
      <c r="D228" t="s">
        <v>1461</v>
      </c>
      <c r="E228" t="s">
        <v>1462</v>
      </c>
      <c r="F228" t="s">
        <v>1463</v>
      </c>
    </row>
    <row r="229" spans="1:6" x14ac:dyDescent="0.25">
      <c r="A229" t="s">
        <v>1464</v>
      </c>
      <c r="B229" t="s">
        <v>1465</v>
      </c>
      <c r="C229" t="s">
        <v>1466</v>
      </c>
      <c r="D229" t="s">
        <v>1242</v>
      </c>
      <c r="E229" t="s">
        <v>1467</v>
      </c>
      <c r="F229" t="s">
        <v>552</v>
      </c>
    </row>
    <row r="230" spans="1:6" x14ac:dyDescent="0.25">
      <c r="A230" t="s">
        <v>1468</v>
      </c>
      <c r="B230" t="s">
        <v>1469</v>
      </c>
      <c r="C230" t="s">
        <v>1470</v>
      </c>
      <c r="D230" t="s">
        <v>632</v>
      </c>
      <c r="E230" t="s">
        <v>1471</v>
      </c>
      <c r="F230" t="s">
        <v>594</v>
      </c>
    </row>
    <row r="231" spans="1:6" x14ac:dyDescent="0.25">
      <c r="A231" t="s">
        <v>1472</v>
      </c>
      <c r="B231" t="s">
        <v>1473</v>
      </c>
      <c r="C231" t="s">
        <v>1474</v>
      </c>
      <c r="D231" t="s">
        <v>1475</v>
      </c>
      <c r="E231" t="s">
        <v>1476</v>
      </c>
      <c r="F231" t="s">
        <v>1116</v>
      </c>
    </row>
    <row r="232" spans="1:6" x14ac:dyDescent="0.25">
      <c r="A232" t="s">
        <v>1477</v>
      </c>
      <c r="B232" t="s">
        <v>1478</v>
      </c>
      <c r="C232" t="s">
        <v>1479</v>
      </c>
      <c r="D232" t="s">
        <v>1480</v>
      </c>
      <c r="E232" t="s">
        <v>1481</v>
      </c>
      <c r="F232" t="s">
        <v>1249</v>
      </c>
    </row>
    <row r="233" spans="1:6" x14ac:dyDescent="0.25">
      <c r="A233" t="s">
        <v>1482</v>
      </c>
      <c r="B233" t="s">
        <v>1483</v>
      </c>
      <c r="C233" t="s">
        <v>1484</v>
      </c>
      <c r="D233" t="s">
        <v>632</v>
      </c>
      <c r="E233" t="s">
        <v>1485</v>
      </c>
      <c r="F233" t="s">
        <v>594</v>
      </c>
    </row>
    <row r="234" spans="1:6" x14ac:dyDescent="0.25">
      <c r="A234" t="s">
        <v>1486</v>
      </c>
      <c r="B234" t="s">
        <v>1487</v>
      </c>
      <c r="C234" t="s">
        <v>1488</v>
      </c>
      <c r="D234" t="s">
        <v>632</v>
      </c>
      <c r="E234" t="s">
        <v>1489</v>
      </c>
      <c r="F234" t="s">
        <v>594</v>
      </c>
    </row>
    <row r="235" spans="1:6" x14ac:dyDescent="0.25">
      <c r="A235" t="s">
        <v>1490</v>
      </c>
      <c r="B235" t="s">
        <v>1491</v>
      </c>
      <c r="C235" t="s">
        <v>1492</v>
      </c>
      <c r="D235" t="s">
        <v>1493</v>
      </c>
      <c r="E235" t="s">
        <v>1494</v>
      </c>
      <c r="F235" t="s">
        <v>1157</v>
      </c>
    </row>
    <row r="236" spans="1:6" x14ac:dyDescent="0.25">
      <c r="A236" t="s">
        <v>1495</v>
      </c>
      <c r="B236" t="s">
        <v>1496</v>
      </c>
      <c r="C236" t="s">
        <v>1497</v>
      </c>
      <c r="D236" t="s">
        <v>1301</v>
      </c>
      <c r="E236" t="s">
        <v>1498</v>
      </c>
      <c r="F236" t="s">
        <v>594</v>
      </c>
    </row>
    <row r="237" spans="1:6" x14ac:dyDescent="0.25">
      <c r="A237" t="s">
        <v>1499</v>
      </c>
      <c r="B237" t="s">
        <v>1500</v>
      </c>
      <c r="C237" t="s">
        <v>1501</v>
      </c>
      <c r="D237" t="s">
        <v>1301</v>
      </c>
      <c r="E237" t="s">
        <v>1502</v>
      </c>
      <c r="F237" t="s">
        <v>594</v>
      </c>
    </row>
    <row r="238" spans="1:6" x14ac:dyDescent="0.25">
      <c r="A238" t="s">
        <v>1503</v>
      </c>
      <c r="B238" t="s">
        <v>1504</v>
      </c>
      <c r="C238" t="s">
        <v>1505</v>
      </c>
      <c r="D238" t="s">
        <v>1347</v>
      </c>
      <c r="E238" t="s">
        <v>1506</v>
      </c>
      <c r="F238" t="s">
        <v>1157</v>
      </c>
    </row>
    <row r="239" spans="1:6" x14ac:dyDescent="0.25">
      <c r="A239" t="s">
        <v>1507</v>
      </c>
      <c r="B239" t="s">
        <v>1508</v>
      </c>
      <c r="C239" t="s">
        <v>1509</v>
      </c>
      <c r="D239" t="s">
        <v>550</v>
      </c>
      <c r="E239" t="s">
        <v>1510</v>
      </c>
      <c r="F239" t="s">
        <v>565</v>
      </c>
    </row>
    <row r="240" spans="1:6" x14ac:dyDescent="0.25">
      <c r="A240" t="s">
        <v>1511</v>
      </c>
      <c r="B240" t="s">
        <v>1512</v>
      </c>
      <c r="C240" t="s">
        <v>1513</v>
      </c>
      <c r="D240" t="s">
        <v>550</v>
      </c>
      <c r="E240" t="s">
        <v>1514</v>
      </c>
      <c r="F240" t="s">
        <v>565</v>
      </c>
    </row>
    <row r="241" spans="1:6" x14ac:dyDescent="0.25">
      <c r="A241" t="s">
        <v>1515</v>
      </c>
      <c r="B241" t="s">
        <v>1516</v>
      </c>
      <c r="C241" t="s">
        <v>1517</v>
      </c>
      <c r="D241" t="s">
        <v>592</v>
      </c>
      <c r="E241" t="s">
        <v>1518</v>
      </c>
      <c r="F241" t="s">
        <v>552</v>
      </c>
    </row>
    <row r="242" spans="1:6" x14ac:dyDescent="0.25">
      <c r="A242" t="s">
        <v>1519</v>
      </c>
      <c r="B242" t="s">
        <v>1520</v>
      </c>
      <c r="C242" t="s">
        <v>1521</v>
      </c>
      <c r="D242" t="s">
        <v>1522</v>
      </c>
      <c r="E242" t="s">
        <v>1523</v>
      </c>
      <c r="F242" t="s">
        <v>1157</v>
      </c>
    </row>
    <row r="243" spans="1:6" x14ac:dyDescent="0.25">
      <c r="A243" t="s">
        <v>1524</v>
      </c>
      <c r="B243" t="s">
        <v>1525</v>
      </c>
      <c r="C243" t="s">
        <v>1526</v>
      </c>
      <c r="D243" t="s">
        <v>1522</v>
      </c>
      <c r="E243" t="s">
        <v>1527</v>
      </c>
      <c r="F243" t="s">
        <v>1157</v>
      </c>
    </row>
    <row r="244" spans="1:6" x14ac:dyDescent="0.25">
      <c r="A244" t="s">
        <v>1528</v>
      </c>
      <c r="B244" t="s">
        <v>1529</v>
      </c>
      <c r="C244" t="s">
        <v>1530</v>
      </c>
      <c r="D244" t="s">
        <v>1531</v>
      </c>
      <c r="E244" t="s">
        <v>1532</v>
      </c>
      <c r="F244" t="s">
        <v>1116</v>
      </c>
    </row>
    <row r="245" spans="1:6" x14ac:dyDescent="0.25">
      <c r="A245" t="s">
        <v>1533</v>
      </c>
      <c r="B245" t="s">
        <v>1534</v>
      </c>
      <c r="C245" t="s">
        <v>1535</v>
      </c>
      <c r="D245" t="s">
        <v>1536</v>
      </c>
      <c r="E245" t="s">
        <v>1537</v>
      </c>
      <c r="F245" t="s">
        <v>1116</v>
      </c>
    </row>
    <row r="246" spans="1:6" x14ac:dyDescent="0.25">
      <c r="A246" t="s">
        <v>1538</v>
      </c>
      <c r="B246" t="s">
        <v>1539</v>
      </c>
      <c r="C246" t="s">
        <v>1540</v>
      </c>
      <c r="D246" t="s">
        <v>1044</v>
      </c>
      <c r="E246" t="s">
        <v>1541</v>
      </c>
      <c r="F246" t="s">
        <v>552</v>
      </c>
    </row>
    <row r="247" spans="1:6" x14ac:dyDescent="0.25">
      <c r="A247" t="s">
        <v>1542</v>
      </c>
      <c r="B247" t="s">
        <v>1543</v>
      </c>
      <c r="C247" t="s">
        <v>1544</v>
      </c>
      <c r="D247" t="s">
        <v>1522</v>
      </c>
      <c r="E247" t="s">
        <v>1545</v>
      </c>
      <c r="F247" t="s">
        <v>1157</v>
      </c>
    </row>
    <row r="248" spans="1:6" x14ac:dyDescent="0.25">
      <c r="A248" t="s">
        <v>1546</v>
      </c>
      <c r="B248" t="s">
        <v>1547</v>
      </c>
      <c r="C248" t="s">
        <v>772</v>
      </c>
      <c r="D248" t="s">
        <v>981</v>
      </c>
      <c r="E248" t="s">
        <v>1548</v>
      </c>
      <c r="F248" t="s">
        <v>552</v>
      </c>
    </row>
  </sheetData>
  <pageMargins left="0.7" right="0.7" top="0.75" bottom="0.75" header="0.3" footer="0.3"/>
  <tableParts count="1">
    <tablePart r:id="rId1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149B3-A461-45BF-8833-0C5BAE8E440B}">
  <sheetPr codeName="Sheet25"/>
  <dimension ref="A1:E248"/>
  <sheetViews>
    <sheetView workbookViewId="0">
      <selection activeCell="F16" sqref="F16"/>
    </sheetView>
  </sheetViews>
  <sheetFormatPr defaultRowHeight="15" x14ac:dyDescent="0.25"/>
  <cols>
    <col min="1" max="1" width="7.5703125" bestFit="1" customWidth="1"/>
    <col min="2" max="2" width="46.42578125" bestFit="1" customWidth="1"/>
    <col min="3" max="3" width="13" bestFit="1" customWidth="1"/>
    <col min="4" max="4" width="10.7109375" bestFit="1" customWidth="1"/>
    <col min="5" max="5" width="13" bestFit="1" customWidth="1"/>
  </cols>
  <sheetData>
    <row r="1" spans="1:5" ht="30" x14ac:dyDescent="0.25">
      <c r="A1" t="s">
        <v>528</v>
      </c>
      <c r="B1" t="s">
        <v>442</v>
      </c>
      <c r="C1" t="s">
        <v>530</v>
      </c>
      <c r="D1" t="s">
        <v>254</v>
      </c>
      <c r="E1" s="124" t="s">
        <v>531</v>
      </c>
    </row>
    <row r="2" spans="1:5" x14ac:dyDescent="0.25">
      <c r="A2">
        <v>1</v>
      </c>
      <c r="B2" t="s">
        <v>534</v>
      </c>
      <c r="C2">
        <v>1368570000</v>
      </c>
      <c r="D2" s="105">
        <v>42069</v>
      </c>
      <c r="E2">
        <v>0.189</v>
      </c>
    </row>
    <row r="3" spans="1:5" x14ac:dyDescent="0.25">
      <c r="A3">
        <v>2</v>
      </c>
      <c r="B3" t="s">
        <v>540</v>
      </c>
      <c r="C3">
        <v>1267830000</v>
      </c>
      <c r="D3" s="105">
        <v>42069</v>
      </c>
      <c r="E3">
        <v>0.17499999999999999</v>
      </c>
    </row>
    <row r="4" spans="1:5" x14ac:dyDescent="0.25">
      <c r="A4">
        <v>3</v>
      </c>
      <c r="B4" t="s">
        <v>544</v>
      </c>
      <c r="C4">
        <v>320529000</v>
      </c>
      <c r="D4" s="105">
        <v>42069</v>
      </c>
      <c r="E4">
        <v>4.4299999999999999E-2</v>
      </c>
    </row>
    <row r="5" spans="1:5" x14ac:dyDescent="0.25">
      <c r="A5">
        <v>4</v>
      </c>
      <c r="B5" t="s">
        <v>548</v>
      </c>
      <c r="C5">
        <v>255461700</v>
      </c>
      <c r="D5" s="105">
        <v>42186</v>
      </c>
      <c r="E5">
        <v>3.5299999999999998E-2</v>
      </c>
    </row>
    <row r="6" spans="1:5" x14ac:dyDescent="0.25">
      <c r="A6">
        <v>5</v>
      </c>
      <c r="B6" t="s">
        <v>554</v>
      </c>
      <c r="C6">
        <v>203975000</v>
      </c>
      <c r="D6" s="105">
        <v>42069</v>
      </c>
      <c r="E6">
        <v>2.8199999999999999E-2</v>
      </c>
    </row>
    <row r="7" spans="1:5" x14ac:dyDescent="0.25">
      <c r="A7">
        <v>6</v>
      </c>
      <c r="B7" t="s">
        <v>558</v>
      </c>
      <c r="C7">
        <v>189150000</v>
      </c>
      <c r="D7" s="105">
        <v>42069</v>
      </c>
      <c r="E7">
        <v>2.6200000000000001E-2</v>
      </c>
    </row>
    <row r="8" spans="1:5" x14ac:dyDescent="0.25">
      <c r="A8">
        <v>7</v>
      </c>
      <c r="B8" t="s">
        <v>562</v>
      </c>
      <c r="C8">
        <v>183523000</v>
      </c>
      <c r="D8" s="105">
        <v>42186</v>
      </c>
      <c r="E8">
        <v>2.5399999999999999E-2</v>
      </c>
    </row>
    <row r="9" spans="1:5" x14ac:dyDescent="0.25">
      <c r="A9">
        <v>8</v>
      </c>
      <c r="B9" t="s">
        <v>567</v>
      </c>
      <c r="C9">
        <v>157941000</v>
      </c>
      <c r="D9" s="105">
        <v>42069</v>
      </c>
      <c r="E9">
        <v>2.18E-2</v>
      </c>
    </row>
    <row r="10" spans="1:5" x14ac:dyDescent="0.25">
      <c r="A10">
        <v>9</v>
      </c>
      <c r="B10" t="s">
        <v>464</v>
      </c>
      <c r="C10">
        <v>146270033</v>
      </c>
      <c r="D10" s="105">
        <v>42005</v>
      </c>
      <c r="E10">
        <v>2.0199999999999999E-2</v>
      </c>
    </row>
    <row r="11" spans="1:5" x14ac:dyDescent="0.25">
      <c r="A11">
        <v>10</v>
      </c>
      <c r="B11" t="s">
        <v>575</v>
      </c>
      <c r="C11">
        <v>126970000</v>
      </c>
      <c r="D11" s="105">
        <v>42036</v>
      </c>
      <c r="E11">
        <v>1.7600000000000001E-2</v>
      </c>
    </row>
    <row r="12" spans="1:5" x14ac:dyDescent="0.25">
      <c r="A12">
        <v>11</v>
      </c>
      <c r="B12" t="s">
        <v>581</v>
      </c>
      <c r="C12">
        <v>121005815</v>
      </c>
      <c r="D12" s="105">
        <v>42186</v>
      </c>
      <c r="E12">
        <v>1.67E-2</v>
      </c>
    </row>
    <row r="13" spans="1:5" x14ac:dyDescent="0.25">
      <c r="A13">
        <v>12</v>
      </c>
      <c r="B13" t="s">
        <v>586</v>
      </c>
      <c r="C13">
        <v>101098400</v>
      </c>
      <c r="D13" s="105">
        <v>42069</v>
      </c>
      <c r="E13">
        <v>1.4E-2</v>
      </c>
    </row>
    <row r="14" spans="1:5" x14ac:dyDescent="0.25">
      <c r="A14">
        <v>13</v>
      </c>
      <c r="B14" t="s">
        <v>590</v>
      </c>
      <c r="C14">
        <v>90730000</v>
      </c>
      <c r="D14" s="105">
        <v>41821</v>
      </c>
      <c r="E14">
        <v>1.26E-2</v>
      </c>
    </row>
    <row r="15" spans="1:5" x14ac:dyDescent="0.25">
      <c r="A15">
        <v>14</v>
      </c>
      <c r="B15" t="s">
        <v>596</v>
      </c>
      <c r="C15">
        <v>90076012</v>
      </c>
      <c r="D15" s="105">
        <v>42186</v>
      </c>
      <c r="E15">
        <v>1.2500000000000001E-2</v>
      </c>
    </row>
    <row r="16" spans="1:5" x14ac:dyDescent="0.25">
      <c r="A16">
        <v>15</v>
      </c>
      <c r="B16" t="s">
        <v>600</v>
      </c>
      <c r="C16">
        <v>88123300</v>
      </c>
      <c r="D16" s="105">
        <v>42069</v>
      </c>
      <c r="E16">
        <v>1.2200000000000001E-2</v>
      </c>
    </row>
    <row r="17" spans="1:5" x14ac:dyDescent="0.25">
      <c r="A17">
        <v>16</v>
      </c>
      <c r="B17" t="s">
        <v>454</v>
      </c>
      <c r="C17">
        <v>80925000</v>
      </c>
      <c r="D17" s="105">
        <v>41820</v>
      </c>
      <c r="E17">
        <v>1.12E-2</v>
      </c>
    </row>
    <row r="18" spans="1:5" x14ac:dyDescent="0.25">
      <c r="A18">
        <v>17</v>
      </c>
      <c r="B18" t="s">
        <v>608</v>
      </c>
      <c r="C18">
        <v>78165200</v>
      </c>
      <c r="D18" s="105">
        <v>42069</v>
      </c>
      <c r="E18">
        <v>1.0800000000000001E-2</v>
      </c>
    </row>
    <row r="19" spans="1:5" x14ac:dyDescent="0.25">
      <c r="A19">
        <v>18</v>
      </c>
      <c r="B19" t="s">
        <v>612</v>
      </c>
      <c r="C19">
        <v>77695904</v>
      </c>
      <c r="D19" s="105">
        <v>42004</v>
      </c>
      <c r="E19">
        <v>1.0699999999999999E-2</v>
      </c>
    </row>
    <row r="20" spans="1:5" x14ac:dyDescent="0.25">
      <c r="A20">
        <v>19</v>
      </c>
      <c r="B20" t="s">
        <v>617</v>
      </c>
      <c r="C20">
        <v>71246000</v>
      </c>
      <c r="D20" s="105">
        <v>42186</v>
      </c>
      <c r="E20">
        <v>9.9000000000000008E-3</v>
      </c>
    </row>
    <row r="21" spans="1:5" x14ac:dyDescent="0.25">
      <c r="A21">
        <v>20</v>
      </c>
      <c r="B21" t="s">
        <v>621</v>
      </c>
      <c r="C21">
        <v>66104000</v>
      </c>
      <c r="D21" s="105">
        <v>42036</v>
      </c>
      <c r="E21">
        <v>9.1000000000000004E-3</v>
      </c>
    </row>
    <row r="22" spans="1:5" x14ac:dyDescent="0.25">
      <c r="A22">
        <v>21</v>
      </c>
      <c r="B22" t="s">
        <v>625</v>
      </c>
      <c r="C22">
        <v>64871000</v>
      </c>
      <c r="D22" s="105">
        <v>41821</v>
      </c>
      <c r="E22">
        <v>8.9999999999999993E-3</v>
      </c>
    </row>
    <row r="23" spans="1:5" x14ac:dyDescent="0.25">
      <c r="A23">
        <v>22</v>
      </c>
      <c r="B23" t="s">
        <v>630</v>
      </c>
      <c r="C23">
        <v>64105654</v>
      </c>
      <c r="D23" s="105">
        <v>41456</v>
      </c>
      <c r="E23">
        <v>8.8999999999999999E-3</v>
      </c>
    </row>
    <row r="24" spans="1:5" x14ac:dyDescent="0.25">
      <c r="A24">
        <v>23</v>
      </c>
      <c r="B24" t="s">
        <v>635</v>
      </c>
      <c r="C24">
        <v>60782309</v>
      </c>
      <c r="D24" s="105">
        <v>41912</v>
      </c>
      <c r="E24">
        <v>8.3999999999999995E-3</v>
      </c>
    </row>
    <row r="25" spans="1:5" x14ac:dyDescent="0.25">
      <c r="A25">
        <v>24</v>
      </c>
      <c r="B25" t="s">
        <v>640</v>
      </c>
      <c r="C25">
        <v>54002000</v>
      </c>
      <c r="D25" s="105">
        <v>41821</v>
      </c>
      <c r="E25">
        <v>7.4999999999999997E-3</v>
      </c>
    </row>
    <row r="26" spans="1:5" x14ac:dyDescent="0.25">
      <c r="A26">
        <v>25</v>
      </c>
      <c r="B26" t="s">
        <v>644</v>
      </c>
      <c r="C26">
        <v>51419420</v>
      </c>
      <c r="D26" s="105">
        <v>41727</v>
      </c>
      <c r="E26">
        <v>7.1000000000000004E-3</v>
      </c>
    </row>
    <row r="27" spans="1:5" x14ac:dyDescent="0.25">
      <c r="A27">
        <v>26</v>
      </c>
      <c r="B27" t="s">
        <v>650</v>
      </c>
      <c r="C27">
        <v>51342881</v>
      </c>
      <c r="D27" s="105">
        <v>42005</v>
      </c>
      <c r="E27">
        <v>7.1000000000000004E-3</v>
      </c>
    </row>
    <row r="28" spans="1:5" x14ac:dyDescent="0.25">
      <c r="A28">
        <v>27</v>
      </c>
      <c r="B28" t="s">
        <v>653</v>
      </c>
      <c r="C28">
        <v>48025400</v>
      </c>
      <c r="D28" s="105">
        <v>42069</v>
      </c>
      <c r="E28">
        <v>6.6400000000000001E-3</v>
      </c>
    </row>
    <row r="29" spans="1:5" x14ac:dyDescent="0.25">
      <c r="A29">
        <v>28</v>
      </c>
      <c r="B29" t="s">
        <v>657</v>
      </c>
      <c r="C29">
        <v>47421786</v>
      </c>
      <c r="D29" s="105">
        <v>41821</v>
      </c>
      <c r="E29">
        <v>6.6E-3</v>
      </c>
    </row>
    <row r="30" spans="1:5" x14ac:dyDescent="0.25">
      <c r="A30">
        <v>29</v>
      </c>
      <c r="B30" t="s">
        <v>662</v>
      </c>
      <c r="C30">
        <v>46749000</v>
      </c>
      <c r="D30" s="105">
        <v>42186</v>
      </c>
      <c r="E30">
        <v>6.4999999999999997E-3</v>
      </c>
    </row>
    <row r="31" spans="1:5" x14ac:dyDescent="0.25">
      <c r="A31">
        <v>30</v>
      </c>
      <c r="B31" t="s">
        <v>666</v>
      </c>
      <c r="C31">
        <v>46464053</v>
      </c>
      <c r="D31" s="105">
        <v>41821</v>
      </c>
      <c r="E31">
        <v>6.4000000000000003E-3</v>
      </c>
    </row>
    <row r="32" spans="1:5" x14ac:dyDescent="0.25">
      <c r="A32">
        <v>31</v>
      </c>
      <c r="B32" t="s">
        <v>670</v>
      </c>
      <c r="C32">
        <v>43131966</v>
      </c>
      <c r="D32" s="105">
        <v>42186</v>
      </c>
      <c r="E32">
        <v>6.0000000000000001E-3</v>
      </c>
    </row>
    <row r="33" spans="1:5" x14ac:dyDescent="0.25">
      <c r="A33">
        <v>32</v>
      </c>
      <c r="B33" t="s">
        <v>674</v>
      </c>
      <c r="C33">
        <v>42928900</v>
      </c>
      <c r="D33" s="105">
        <v>42005</v>
      </c>
      <c r="E33">
        <v>5.8999999999999999E-3</v>
      </c>
    </row>
    <row r="34" spans="1:5" x14ac:dyDescent="0.25">
      <c r="A34">
        <v>33</v>
      </c>
      <c r="B34" t="s">
        <v>678</v>
      </c>
      <c r="C34">
        <v>39500000</v>
      </c>
      <c r="D34" s="105">
        <v>42005</v>
      </c>
      <c r="E34">
        <v>5.4999999999999997E-3</v>
      </c>
    </row>
    <row r="35" spans="1:5" x14ac:dyDescent="0.25">
      <c r="A35">
        <v>34</v>
      </c>
      <c r="B35" t="s">
        <v>682</v>
      </c>
      <c r="C35">
        <v>38484000</v>
      </c>
      <c r="D35" s="105">
        <v>42004</v>
      </c>
      <c r="E35">
        <v>5.3E-3</v>
      </c>
    </row>
    <row r="36" spans="1:5" x14ac:dyDescent="0.25">
      <c r="A36">
        <v>35</v>
      </c>
      <c r="B36" t="s">
        <v>686</v>
      </c>
      <c r="C36">
        <v>38435252</v>
      </c>
      <c r="D36" s="105">
        <v>42186</v>
      </c>
      <c r="E36">
        <v>5.3E-3</v>
      </c>
    </row>
    <row r="37" spans="1:5" x14ac:dyDescent="0.25">
      <c r="A37">
        <v>36</v>
      </c>
      <c r="B37" t="s">
        <v>689</v>
      </c>
      <c r="C37">
        <v>36004552</v>
      </c>
      <c r="D37" s="105">
        <v>41821</v>
      </c>
      <c r="E37">
        <v>5.0000000000000001E-3</v>
      </c>
    </row>
    <row r="38" spans="1:5" x14ac:dyDescent="0.25">
      <c r="A38">
        <v>37</v>
      </c>
      <c r="B38" t="s">
        <v>693</v>
      </c>
      <c r="C38">
        <v>35675834</v>
      </c>
      <c r="D38" s="105">
        <v>41913</v>
      </c>
      <c r="E38">
        <v>4.8999999999999998E-3</v>
      </c>
    </row>
    <row r="39" spans="1:5" x14ac:dyDescent="0.25">
      <c r="A39">
        <v>38</v>
      </c>
      <c r="B39" t="s">
        <v>698</v>
      </c>
      <c r="C39">
        <v>34856813</v>
      </c>
      <c r="D39" s="105">
        <v>41879</v>
      </c>
      <c r="E39">
        <v>4.7999999999999996E-3</v>
      </c>
    </row>
    <row r="40" spans="1:5" x14ac:dyDescent="0.25">
      <c r="A40">
        <v>39</v>
      </c>
      <c r="B40" t="s">
        <v>703</v>
      </c>
      <c r="C40">
        <v>33543100</v>
      </c>
      <c r="D40" s="105">
        <v>42069</v>
      </c>
      <c r="E40">
        <v>4.64E-3</v>
      </c>
    </row>
    <row r="41" spans="1:5" x14ac:dyDescent="0.25">
      <c r="A41">
        <v>40</v>
      </c>
      <c r="B41" t="s">
        <v>707</v>
      </c>
      <c r="C41">
        <v>31521418</v>
      </c>
      <c r="D41" s="105">
        <v>42186</v>
      </c>
      <c r="E41">
        <v>4.4000000000000003E-3</v>
      </c>
    </row>
    <row r="42" spans="1:5" x14ac:dyDescent="0.25">
      <c r="A42">
        <v>41</v>
      </c>
      <c r="B42" t="s">
        <v>711</v>
      </c>
      <c r="C42">
        <v>31151643</v>
      </c>
      <c r="D42" s="105">
        <v>42186</v>
      </c>
      <c r="E42">
        <v>4.3E-3</v>
      </c>
    </row>
    <row r="43" spans="1:5" x14ac:dyDescent="0.25">
      <c r="A43">
        <v>42</v>
      </c>
      <c r="B43" t="s">
        <v>715</v>
      </c>
      <c r="C43">
        <v>30620404</v>
      </c>
      <c r="D43" s="105">
        <v>42186</v>
      </c>
      <c r="E43">
        <v>4.1999999999999997E-3</v>
      </c>
    </row>
    <row r="44" spans="1:5" x14ac:dyDescent="0.25">
      <c r="A44">
        <v>43</v>
      </c>
      <c r="B44" t="s">
        <v>719</v>
      </c>
      <c r="C44">
        <v>30511900</v>
      </c>
      <c r="D44" s="105">
        <v>42069</v>
      </c>
      <c r="E44">
        <v>4.2199999999999998E-3</v>
      </c>
    </row>
    <row r="45" spans="1:5" x14ac:dyDescent="0.25">
      <c r="A45">
        <v>44</v>
      </c>
      <c r="B45" t="s">
        <v>723</v>
      </c>
      <c r="C45">
        <v>30492800</v>
      </c>
      <c r="D45" s="105">
        <v>41640</v>
      </c>
      <c r="E45">
        <v>4.1999999999999997E-3</v>
      </c>
    </row>
    <row r="46" spans="1:5" x14ac:dyDescent="0.25">
      <c r="A46">
        <v>45</v>
      </c>
      <c r="B46" t="s">
        <v>727</v>
      </c>
      <c r="C46">
        <v>28037904</v>
      </c>
      <c r="D46" s="105">
        <v>42186</v>
      </c>
      <c r="E46">
        <v>3.8999999999999998E-3</v>
      </c>
    </row>
    <row r="47" spans="1:5" x14ac:dyDescent="0.25">
      <c r="A47">
        <v>46</v>
      </c>
      <c r="B47" t="s">
        <v>731</v>
      </c>
      <c r="C47">
        <v>27043093</v>
      </c>
      <c r="D47" s="105">
        <v>41821</v>
      </c>
      <c r="E47">
        <v>3.7000000000000002E-3</v>
      </c>
    </row>
    <row r="48" spans="1:5" x14ac:dyDescent="0.25">
      <c r="A48">
        <v>47</v>
      </c>
      <c r="B48" t="s">
        <v>735</v>
      </c>
      <c r="C48">
        <v>26556800</v>
      </c>
      <c r="D48" s="105">
        <v>41821</v>
      </c>
      <c r="E48">
        <v>3.7000000000000002E-3</v>
      </c>
    </row>
    <row r="49" spans="1:5" x14ac:dyDescent="0.25">
      <c r="A49">
        <v>48</v>
      </c>
      <c r="B49" t="s">
        <v>738</v>
      </c>
      <c r="C49">
        <v>25956000</v>
      </c>
      <c r="D49" s="105">
        <v>41821</v>
      </c>
      <c r="E49">
        <v>3.5999999999999999E-3</v>
      </c>
    </row>
    <row r="50" spans="1:5" x14ac:dyDescent="0.25">
      <c r="A50">
        <v>49</v>
      </c>
      <c r="B50" t="s">
        <v>742</v>
      </c>
      <c r="C50">
        <v>25727911</v>
      </c>
      <c r="D50" s="105">
        <v>42186</v>
      </c>
      <c r="E50">
        <v>3.5999999999999999E-3</v>
      </c>
    </row>
    <row r="51" spans="1:5" x14ac:dyDescent="0.25">
      <c r="A51">
        <v>50</v>
      </c>
      <c r="B51" t="s">
        <v>746</v>
      </c>
      <c r="C51">
        <v>25155000</v>
      </c>
      <c r="D51" s="105">
        <v>42186</v>
      </c>
      <c r="E51">
        <v>3.5000000000000001E-3</v>
      </c>
    </row>
    <row r="52" spans="1:5" x14ac:dyDescent="0.25">
      <c r="A52">
        <v>51</v>
      </c>
      <c r="B52" t="s">
        <v>750</v>
      </c>
      <c r="C52">
        <v>24383301</v>
      </c>
      <c r="D52" s="105">
        <v>41775</v>
      </c>
      <c r="E52">
        <v>3.3999999999999998E-3</v>
      </c>
    </row>
    <row r="53" spans="1:5" x14ac:dyDescent="0.25">
      <c r="A53">
        <v>52</v>
      </c>
      <c r="B53" t="s">
        <v>755</v>
      </c>
      <c r="C53">
        <v>23766500</v>
      </c>
      <c r="D53" s="105">
        <v>42069</v>
      </c>
      <c r="E53">
        <v>3.29E-3</v>
      </c>
    </row>
    <row r="54" spans="1:5" x14ac:dyDescent="0.25">
      <c r="A54">
        <v>53</v>
      </c>
      <c r="B54" t="s">
        <v>759</v>
      </c>
      <c r="C54">
        <v>23440278</v>
      </c>
      <c r="D54" s="105">
        <v>42035</v>
      </c>
      <c r="E54">
        <v>3.2000000000000002E-3</v>
      </c>
    </row>
    <row r="55" spans="1:5" x14ac:dyDescent="0.25">
      <c r="A55">
        <v>54</v>
      </c>
      <c r="B55" t="s">
        <v>764</v>
      </c>
      <c r="C55">
        <v>23087363</v>
      </c>
      <c r="D55" s="105">
        <v>42069</v>
      </c>
      <c r="E55">
        <v>3.2000000000000002E-3</v>
      </c>
    </row>
    <row r="56" spans="1:5" x14ac:dyDescent="0.25">
      <c r="A56">
        <v>55</v>
      </c>
      <c r="B56" t="s">
        <v>767</v>
      </c>
      <c r="C56">
        <v>22671331</v>
      </c>
      <c r="D56" s="105">
        <v>41774</v>
      </c>
      <c r="E56">
        <v>3.0999999999999999E-3</v>
      </c>
    </row>
    <row r="57" spans="1:5" x14ac:dyDescent="0.25">
      <c r="A57">
        <v>56</v>
      </c>
      <c r="B57" t="s">
        <v>773</v>
      </c>
      <c r="C57">
        <v>21842167</v>
      </c>
      <c r="D57" s="105">
        <v>41456</v>
      </c>
      <c r="E57">
        <v>3.0000000000000001E-3</v>
      </c>
    </row>
    <row r="58" spans="1:5" x14ac:dyDescent="0.25">
      <c r="A58">
        <v>57</v>
      </c>
      <c r="B58" t="s">
        <v>777</v>
      </c>
      <c r="C58">
        <v>21143237</v>
      </c>
      <c r="D58" s="105">
        <v>41456</v>
      </c>
      <c r="E58">
        <v>2.8E-3</v>
      </c>
    </row>
    <row r="59" spans="1:5" x14ac:dyDescent="0.25">
      <c r="A59">
        <v>58</v>
      </c>
      <c r="B59" t="s">
        <v>781</v>
      </c>
      <c r="C59">
        <v>20359439</v>
      </c>
      <c r="D59" s="105">
        <v>40987</v>
      </c>
      <c r="E59">
        <v>2.8E-3</v>
      </c>
    </row>
    <row r="60" spans="1:5" x14ac:dyDescent="0.25">
      <c r="A60">
        <v>59</v>
      </c>
      <c r="B60" t="s">
        <v>456</v>
      </c>
      <c r="C60">
        <v>19942642</v>
      </c>
      <c r="D60" s="105">
        <v>41640</v>
      </c>
      <c r="E60">
        <v>2.8E-3</v>
      </c>
    </row>
    <row r="61" spans="1:5" x14ac:dyDescent="0.25">
      <c r="A61">
        <v>60</v>
      </c>
      <c r="B61" t="s">
        <v>788</v>
      </c>
      <c r="C61">
        <v>19268000</v>
      </c>
      <c r="D61" s="105">
        <v>42186</v>
      </c>
      <c r="E61">
        <v>2.7000000000000001E-3</v>
      </c>
    </row>
    <row r="62" spans="1:5" x14ac:dyDescent="0.25">
      <c r="A62">
        <v>61</v>
      </c>
      <c r="B62" t="s">
        <v>792</v>
      </c>
      <c r="C62">
        <v>18450494</v>
      </c>
      <c r="D62" s="105">
        <v>42186</v>
      </c>
      <c r="E62">
        <v>2.5999999999999999E-3</v>
      </c>
    </row>
    <row r="63" spans="1:5" x14ac:dyDescent="0.25">
      <c r="A63">
        <v>62</v>
      </c>
      <c r="B63" t="s">
        <v>796</v>
      </c>
      <c r="C63">
        <v>18006407</v>
      </c>
      <c r="D63" s="105">
        <v>42186</v>
      </c>
      <c r="E63">
        <v>2.5000000000000001E-3</v>
      </c>
    </row>
    <row r="64" spans="1:5" x14ac:dyDescent="0.25">
      <c r="A64">
        <v>63</v>
      </c>
      <c r="B64" t="s">
        <v>800</v>
      </c>
      <c r="C64">
        <v>17417500</v>
      </c>
      <c r="D64" s="105">
        <v>42005</v>
      </c>
      <c r="E64">
        <v>2.3999999999999998E-3</v>
      </c>
    </row>
    <row r="65" spans="1:5" x14ac:dyDescent="0.25">
      <c r="A65">
        <v>64</v>
      </c>
      <c r="B65" t="s">
        <v>804</v>
      </c>
      <c r="C65">
        <v>16892500</v>
      </c>
      <c r="D65" s="105">
        <v>42069</v>
      </c>
      <c r="E65">
        <v>2.3400000000000001E-3</v>
      </c>
    </row>
    <row r="66" spans="1:5" x14ac:dyDescent="0.25">
      <c r="A66">
        <v>65</v>
      </c>
      <c r="B66" t="s">
        <v>808</v>
      </c>
      <c r="C66">
        <v>16310431</v>
      </c>
      <c r="D66" s="105">
        <v>42186</v>
      </c>
      <c r="E66">
        <v>2.3E-3</v>
      </c>
    </row>
    <row r="67" spans="1:5" x14ac:dyDescent="0.25">
      <c r="A67">
        <v>66</v>
      </c>
      <c r="B67" t="s">
        <v>812</v>
      </c>
      <c r="C67">
        <v>16259000</v>
      </c>
      <c r="D67" s="105">
        <v>42186</v>
      </c>
      <c r="E67">
        <v>2.2000000000000001E-3</v>
      </c>
    </row>
    <row r="68" spans="1:5" x14ac:dyDescent="0.25">
      <c r="A68">
        <v>67</v>
      </c>
      <c r="B68" t="s">
        <v>816</v>
      </c>
      <c r="C68">
        <v>15945200</v>
      </c>
      <c r="D68" s="105">
        <v>42069</v>
      </c>
      <c r="E68">
        <v>2.2000000000000001E-3</v>
      </c>
    </row>
    <row r="69" spans="1:5" x14ac:dyDescent="0.25">
      <c r="A69">
        <v>68</v>
      </c>
      <c r="B69" t="s">
        <v>819</v>
      </c>
      <c r="C69">
        <v>15806675</v>
      </c>
      <c r="D69" s="105">
        <v>41821</v>
      </c>
      <c r="E69">
        <v>2.2000000000000001E-3</v>
      </c>
    </row>
    <row r="70" spans="1:5" x14ac:dyDescent="0.25">
      <c r="A70">
        <v>69</v>
      </c>
      <c r="B70" t="s">
        <v>822</v>
      </c>
      <c r="C70">
        <v>15473905</v>
      </c>
      <c r="D70" s="105">
        <v>42186</v>
      </c>
      <c r="E70">
        <v>2.0999999999999999E-3</v>
      </c>
    </row>
    <row r="71" spans="1:5" x14ac:dyDescent="0.25">
      <c r="A71">
        <v>70</v>
      </c>
      <c r="B71" t="s">
        <v>826</v>
      </c>
      <c r="C71">
        <v>15405157</v>
      </c>
      <c r="D71" s="105">
        <v>42186</v>
      </c>
      <c r="E71">
        <v>2.0999999999999999E-3</v>
      </c>
    </row>
    <row r="72" spans="1:5" x14ac:dyDescent="0.25">
      <c r="A72">
        <v>71</v>
      </c>
      <c r="B72" t="s">
        <v>829</v>
      </c>
      <c r="C72">
        <v>13606000</v>
      </c>
      <c r="D72" s="105">
        <v>42186</v>
      </c>
      <c r="E72">
        <v>1.9E-3</v>
      </c>
    </row>
    <row r="73" spans="1:5" x14ac:dyDescent="0.25">
      <c r="A73">
        <v>72</v>
      </c>
      <c r="B73" t="s">
        <v>833</v>
      </c>
      <c r="C73">
        <v>13508715</v>
      </c>
      <c r="D73" s="105">
        <v>41597</v>
      </c>
      <c r="E73">
        <v>1.9E-3</v>
      </c>
    </row>
    <row r="74" spans="1:5" x14ac:dyDescent="0.25">
      <c r="A74">
        <v>73</v>
      </c>
      <c r="B74" t="s">
        <v>838</v>
      </c>
      <c r="C74">
        <v>13061239</v>
      </c>
      <c r="D74" s="105">
        <v>41138</v>
      </c>
      <c r="E74">
        <v>1.8E-3</v>
      </c>
    </row>
    <row r="75" spans="1:5" x14ac:dyDescent="0.25">
      <c r="A75">
        <v>74</v>
      </c>
      <c r="B75" t="s">
        <v>844</v>
      </c>
      <c r="C75">
        <v>11892934</v>
      </c>
      <c r="D75" s="105">
        <v>42186</v>
      </c>
      <c r="E75">
        <v>1.6000000000000001E-3</v>
      </c>
    </row>
    <row r="76" spans="1:5" x14ac:dyDescent="0.25">
      <c r="A76">
        <v>75</v>
      </c>
      <c r="B76" t="s">
        <v>848</v>
      </c>
      <c r="C76">
        <v>11410651</v>
      </c>
      <c r="D76" s="105">
        <v>42186</v>
      </c>
      <c r="E76">
        <v>1.6000000000000001E-3</v>
      </c>
    </row>
    <row r="77" spans="1:5" x14ac:dyDescent="0.25">
      <c r="A77">
        <v>76</v>
      </c>
      <c r="B77" t="s">
        <v>851</v>
      </c>
      <c r="C77">
        <v>11237160</v>
      </c>
      <c r="D77" s="105">
        <v>42005</v>
      </c>
      <c r="E77">
        <v>1.6000000000000001E-3</v>
      </c>
    </row>
    <row r="78" spans="1:5" x14ac:dyDescent="0.25">
      <c r="A78">
        <v>77</v>
      </c>
      <c r="B78" t="s">
        <v>854</v>
      </c>
      <c r="C78">
        <v>11210064</v>
      </c>
      <c r="D78" s="105">
        <v>41639</v>
      </c>
      <c r="E78">
        <v>1.6000000000000001E-3</v>
      </c>
    </row>
    <row r="79" spans="1:5" x14ac:dyDescent="0.25">
      <c r="A79">
        <v>78</v>
      </c>
      <c r="B79" t="s">
        <v>858</v>
      </c>
      <c r="C79">
        <v>11123000</v>
      </c>
      <c r="D79" s="105">
        <v>42186</v>
      </c>
      <c r="E79">
        <v>1.5E-3</v>
      </c>
    </row>
    <row r="80" spans="1:5" x14ac:dyDescent="0.25">
      <c r="A80">
        <v>79</v>
      </c>
      <c r="B80" t="s">
        <v>862</v>
      </c>
      <c r="C80">
        <v>10996891</v>
      </c>
      <c r="D80" s="105">
        <v>41821</v>
      </c>
      <c r="E80">
        <v>1.5E-3</v>
      </c>
    </row>
    <row r="81" spans="1:5" x14ac:dyDescent="0.25">
      <c r="A81">
        <v>80</v>
      </c>
      <c r="B81" t="s">
        <v>865</v>
      </c>
      <c r="C81">
        <v>10992589</v>
      </c>
      <c r="D81" s="105">
        <v>41640</v>
      </c>
      <c r="E81">
        <v>1.5E-3</v>
      </c>
    </row>
    <row r="82" spans="1:5" x14ac:dyDescent="0.25">
      <c r="A82">
        <v>81</v>
      </c>
      <c r="B82" t="s">
        <v>868</v>
      </c>
      <c r="C82">
        <v>10982754</v>
      </c>
      <c r="D82" s="105">
        <v>41752</v>
      </c>
      <c r="E82">
        <v>1.5E-3</v>
      </c>
    </row>
    <row r="83" spans="1:5" x14ac:dyDescent="0.25">
      <c r="A83">
        <v>82</v>
      </c>
      <c r="B83" t="s">
        <v>872</v>
      </c>
      <c r="C83">
        <v>10911819</v>
      </c>
      <c r="D83" s="105">
        <v>42186</v>
      </c>
      <c r="E83">
        <v>1.5E-3</v>
      </c>
    </row>
    <row r="84" spans="1:5" x14ac:dyDescent="0.25">
      <c r="A84">
        <v>83</v>
      </c>
      <c r="B84" t="s">
        <v>875</v>
      </c>
      <c r="C84">
        <v>10628972</v>
      </c>
      <c r="D84" s="105">
        <v>41731</v>
      </c>
      <c r="E84">
        <v>1.5E-3</v>
      </c>
    </row>
    <row r="85" spans="1:5" x14ac:dyDescent="0.25">
      <c r="A85">
        <v>84</v>
      </c>
      <c r="B85" t="s">
        <v>879</v>
      </c>
      <c r="C85">
        <v>10528477</v>
      </c>
      <c r="D85" s="105">
        <v>41912</v>
      </c>
      <c r="E85">
        <v>1.5E-3</v>
      </c>
    </row>
    <row r="86" spans="1:5" x14ac:dyDescent="0.25">
      <c r="A86">
        <v>85</v>
      </c>
      <c r="B86" t="s">
        <v>883</v>
      </c>
      <c r="C86">
        <v>10477800</v>
      </c>
      <c r="D86" s="105">
        <v>41639</v>
      </c>
      <c r="E86">
        <v>1.5E-3</v>
      </c>
    </row>
    <row r="87" spans="1:5" x14ac:dyDescent="0.25">
      <c r="A87">
        <v>86</v>
      </c>
      <c r="B87" t="s">
        <v>886</v>
      </c>
      <c r="C87">
        <v>10378267</v>
      </c>
      <c r="D87" s="105">
        <v>41821</v>
      </c>
      <c r="E87">
        <v>1.4E-3</v>
      </c>
    </row>
    <row r="88" spans="1:5" x14ac:dyDescent="0.25">
      <c r="A88">
        <v>87</v>
      </c>
      <c r="B88" t="s">
        <v>890</v>
      </c>
      <c r="C88">
        <v>10315244</v>
      </c>
      <c r="D88" s="105">
        <v>42186</v>
      </c>
      <c r="E88">
        <v>1.4E-3</v>
      </c>
    </row>
    <row r="89" spans="1:5" x14ac:dyDescent="0.25">
      <c r="A89">
        <v>88</v>
      </c>
      <c r="B89" t="s">
        <v>893</v>
      </c>
      <c r="C89">
        <v>9849000</v>
      </c>
      <c r="D89" s="105">
        <v>42004</v>
      </c>
      <c r="E89">
        <v>1.4E-3</v>
      </c>
    </row>
    <row r="90" spans="1:5" x14ac:dyDescent="0.25">
      <c r="A90">
        <v>89</v>
      </c>
      <c r="B90" t="s">
        <v>896</v>
      </c>
      <c r="C90">
        <v>9823827</v>
      </c>
      <c r="D90" s="105">
        <v>42186</v>
      </c>
      <c r="E90">
        <v>1.4E-3</v>
      </c>
    </row>
    <row r="91" spans="1:5" x14ac:dyDescent="0.25">
      <c r="A91">
        <v>90</v>
      </c>
      <c r="B91" t="s">
        <v>899</v>
      </c>
      <c r="C91">
        <v>9753627</v>
      </c>
      <c r="D91" s="105">
        <v>42035</v>
      </c>
      <c r="E91">
        <v>1.2999999999999999E-3</v>
      </c>
    </row>
    <row r="92" spans="1:5" x14ac:dyDescent="0.25">
      <c r="A92">
        <v>91</v>
      </c>
      <c r="B92" t="s">
        <v>903</v>
      </c>
      <c r="C92">
        <v>9593000</v>
      </c>
      <c r="D92" s="105">
        <v>42005</v>
      </c>
      <c r="E92">
        <v>1.2999999999999999E-3</v>
      </c>
    </row>
    <row r="93" spans="1:5" x14ac:dyDescent="0.25">
      <c r="A93">
        <v>92</v>
      </c>
      <c r="B93" t="s">
        <v>906</v>
      </c>
      <c r="C93">
        <v>9577000</v>
      </c>
      <c r="D93" s="105">
        <v>42186</v>
      </c>
      <c r="E93">
        <v>1.2999999999999999E-3</v>
      </c>
    </row>
    <row r="94" spans="1:5" x14ac:dyDescent="0.25">
      <c r="A94">
        <v>93</v>
      </c>
      <c r="B94" t="s">
        <v>909</v>
      </c>
      <c r="C94">
        <v>9481000</v>
      </c>
      <c r="D94" s="105">
        <v>42005</v>
      </c>
      <c r="E94">
        <v>1.2999999999999999E-3</v>
      </c>
    </row>
    <row r="95" spans="1:5" x14ac:dyDescent="0.25">
      <c r="A95">
        <v>94</v>
      </c>
      <c r="B95" t="s">
        <v>913</v>
      </c>
      <c r="C95">
        <v>8725111</v>
      </c>
      <c r="D95" s="105">
        <v>41821</v>
      </c>
      <c r="E95">
        <v>1.1999999999999999E-3</v>
      </c>
    </row>
    <row r="96" spans="1:5" x14ac:dyDescent="0.25">
      <c r="A96">
        <v>95</v>
      </c>
      <c r="B96" t="s">
        <v>917</v>
      </c>
      <c r="C96">
        <v>8579747</v>
      </c>
      <c r="D96" s="105">
        <v>42005</v>
      </c>
      <c r="E96">
        <v>1.1999999999999999E-3</v>
      </c>
    </row>
    <row r="97" spans="1:5" x14ac:dyDescent="0.25">
      <c r="A97">
        <v>96</v>
      </c>
      <c r="B97" t="s">
        <v>921</v>
      </c>
      <c r="C97">
        <v>8354000</v>
      </c>
      <c r="D97" s="105">
        <v>42005</v>
      </c>
      <c r="E97">
        <v>1.1999999999999999E-3</v>
      </c>
    </row>
    <row r="98" spans="1:5" x14ac:dyDescent="0.25">
      <c r="A98">
        <v>97</v>
      </c>
      <c r="B98" t="s">
        <v>924</v>
      </c>
      <c r="C98">
        <v>8309400</v>
      </c>
      <c r="D98" s="105">
        <v>42035</v>
      </c>
      <c r="E98">
        <v>1.1000000000000001E-3</v>
      </c>
    </row>
    <row r="99" spans="1:5" x14ac:dyDescent="0.25">
      <c r="A99">
        <v>98</v>
      </c>
      <c r="B99" t="s">
        <v>929</v>
      </c>
      <c r="C99">
        <v>8211700</v>
      </c>
      <c r="D99" s="105">
        <v>41912</v>
      </c>
      <c r="E99">
        <v>1.1000000000000001E-3</v>
      </c>
    </row>
    <row r="100" spans="1:5" x14ac:dyDescent="0.25">
      <c r="A100">
        <v>99</v>
      </c>
      <c r="B100" t="s">
        <v>932</v>
      </c>
      <c r="C100">
        <v>7398500</v>
      </c>
      <c r="D100" s="105">
        <v>41456</v>
      </c>
      <c r="E100">
        <v>1.0200000000000001E-3</v>
      </c>
    </row>
    <row r="101" spans="1:5" x14ac:dyDescent="0.25">
      <c r="A101">
        <v>100</v>
      </c>
      <c r="B101" t="s">
        <v>936</v>
      </c>
      <c r="C101">
        <v>7264100</v>
      </c>
      <c r="D101" s="105">
        <v>42004</v>
      </c>
      <c r="E101">
        <v>1E-3</v>
      </c>
    </row>
    <row r="102" spans="1:5" x14ac:dyDescent="0.25">
      <c r="A102">
        <v>101</v>
      </c>
      <c r="B102" t="s">
        <v>940</v>
      </c>
      <c r="C102">
        <v>7245677</v>
      </c>
      <c r="D102" s="105">
        <v>41639</v>
      </c>
      <c r="E102">
        <v>1E-3</v>
      </c>
    </row>
    <row r="103" spans="1:5" x14ac:dyDescent="0.25">
      <c r="A103">
        <v>102</v>
      </c>
      <c r="B103" t="s">
        <v>943</v>
      </c>
      <c r="C103">
        <v>7171000</v>
      </c>
      <c r="D103" s="105">
        <v>42186</v>
      </c>
      <c r="E103">
        <v>9.8999999999999999E-4</v>
      </c>
    </row>
    <row r="104" spans="1:5" x14ac:dyDescent="0.25">
      <c r="A104">
        <v>103</v>
      </c>
      <c r="B104" t="s">
        <v>947</v>
      </c>
      <c r="C104">
        <v>7146759</v>
      </c>
      <c r="D104" s="105">
        <v>41640</v>
      </c>
      <c r="E104">
        <v>9.8999999999999999E-4</v>
      </c>
    </row>
    <row r="105" spans="1:5" x14ac:dyDescent="0.25">
      <c r="A105">
        <v>104</v>
      </c>
      <c r="B105" t="s">
        <v>950</v>
      </c>
      <c r="C105">
        <v>7003406</v>
      </c>
      <c r="D105" s="105">
        <v>42005</v>
      </c>
      <c r="E105">
        <v>9.7000000000000005E-4</v>
      </c>
    </row>
    <row r="106" spans="1:5" x14ac:dyDescent="0.25">
      <c r="A106">
        <v>105</v>
      </c>
      <c r="B106" t="s">
        <v>955</v>
      </c>
      <c r="C106">
        <v>6802000</v>
      </c>
      <c r="D106" s="105">
        <v>42186</v>
      </c>
      <c r="E106">
        <v>9.3999999999999997E-4</v>
      </c>
    </row>
    <row r="107" spans="1:5" x14ac:dyDescent="0.25">
      <c r="A107">
        <v>106</v>
      </c>
      <c r="B107" t="s">
        <v>959</v>
      </c>
      <c r="C107">
        <v>6738000</v>
      </c>
      <c r="D107" s="105">
        <v>42186</v>
      </c>
      <c r="E107">
        <v>9.3000000000000005E-4</v>
      </c>
    </row>
    <row r="108" spans="1:5" x14ac:dyDescent="0.25">
      <c r="A108">
        <v>107</v>
      </c>
      <c r="B108" t="s">
        <v>963</v>
      </c>
      <c r="C108">
        <v>6698310</v>
      </c>
      <c r="D108" s="105">
        <v>42069</v>
      </c>
      <c r="E108">
        <v>9.2699999999999998E-4</v>
      </c>
    </row>
    <row r="109" spans="1:5" x14ac:dyDescent="0.25">
      <c r="A109">
        <v>108</v>
      </c>
      <c r="B109" t="s">
        <v>967</v>
      </c>
      <c r="C109">
        <v>6401240</v>
      </c>
      <c r="D109" s="105">
        <v>41640</v>
      </c>
      <c r="E109">
        <v>8.8999999999999995E-4</v>
      </c>
    </row>
    <row r="110" spans="1:5" x14ac:dyDescent="0.25">
      <c r="A110">
        <v>109</v>
      </c>
      <c r="B110" t="s">
        <v>972</v>
      </c>
      <c r="C110">
        <v>6319000</v>
      </c>
      <c r="D110" s="105">
        <v>42186</v>
      </c>
      <c r="E110">
        <v>8.7000000000000001E-4</v>
      </c>
    </row>
    <row r="111" spans="1:5" x14ac:dyDescent="0.25">
      <c r="A111">
        <v>110</v>
      </c>
      <c r="B111" t="s">
        <v>976</v>
      </c>
      <c r="C111">
        <v>6317000</v>
      </c>
      <c r="D111" s="105">
        <v>42186</v>
      </c>
      <c r="E111">
        <v>8.7000000000000001E-4</v>
      </c>
    </row>
    <row r="112" spans="1:5" x14ac:dyDescent="0.25">
      <c r="A112">
        <v>111</v>
      </c>
      <c r="B112" t="s">
        <v>979</v>
      </c>
      <c r="C112">
        <v>6134270</v>
      </c>
      <c r="D112" s="105">
        <v>41275</v>
      </c>
      <c r="E112">
        <v>8.4999999999999995E-4</v>
      </c>
    </row>
    <row r="113" spans="1:5" x14ac:dyDescent="0.25">
      <c r="A113">
        <v>112</v>
      </c>
      <c r="B113" t="s">
        <v>984</v>
      </c>
      <c r="C113">
        <v>5895100</v>
      </c>
      <c r="D113" s="105">
        <v>42005</v>
      </c>
      <c r="E113">
        <v>8.1999999999999998E-4</v>
      </c>
    </row>
    <row r="114" spans="1:5" x14ac:dyDescent="0.25">
      <c r="A114">
        <v>113</v>
      </c>
      <c r="B114" t="s">
        <v>988</v>
      </c>
      <c r="C114">
        <v>5659715</v>
      </c>
      <c r="D114" s="105">
        <v>42005</v>
      </c>
      <c r="E114">
        <v>7.7999999999999999E-4</v>
      </c>
    </row>
    <row r="115" spans="1:5" x14ac:dyDescent="0.25">
      <c r="A115">
        <v>114</v>
      </c>
      <c r="B115" t="s">
        <v>992</v>
      </c>
      <c r="C115">
        <v>5475526</v>
      </c>
      <c r="D115" s="105">
        <v>42036</v>
      </c>
      <c r="E115">
        <v>7.6000000000000004E-4</v>
      </c>
    </row>
    <row r="116" spans="1:5" x14ac:dyDescent="0.25">
      <c r="A116">
        <v>115</v>
      </c>
      <c r="B116" t="s">
        <v>996</v>
      </c>
      <c r="C116">
        <v>5469700</v>
      </c>
      <c r="D116" s="105">
        <v>41821</v>
      </c>
      <c r="E116">
        <v>7.6000000000000004E-4</v>
      </c>
    </row>
    <row r="117" spans="1:5" x14ac:dyDescent="0.25">
      <c r="A117">
        <v>116</v>
      </c>
      <c r="B117" t="s">
        <v>999</v>
      </c>
      <c r="C117">
        <v>5421034</v>
      </c>
      <c r="D117" s="105">
        <v>41912</v>
      </c>
      <c r="E117">
        <v>7.5000000000000002E-4</v>
      </c>
    </row>
    <row r="118" spans="1:5" x14ac:dyDescent="0.25">
      <c r="A118">
        <v>117</v>
      </c>
      <c r="B118" t="s">
        <v>462</v>
      </c>
      <c r="C118">
        <v>5165802</v>
      </c>
      <c r="D118" s="105">
        <v>42005</v>
      </c>
      <c r="E118">
        <v>7.1000000000000002E-4</v>
      </c>
    </row>
    <row r="119" spans="1:5" x14ac:dyDescent="0.25">
      <c r="A119">
        <v>118</v>
      </c>
      <c r="B119" t="s">
        <v>1006</v>
      </c>
      <c r="C119">
        <v>4803000</v>
      </c>
      <c r="D119" s="105">
        <v>42186</v>
      </c>
      <c r="E119">
        <v>6.6E-4</v>
      </c>
    </row>
    <row r="120" spans="1:5" x14ac:dyDescent="0.25">
      <c r="A120">
        <v>119</v>
      </c>
      <c r="B120" t="s">
        <v>1010</v>
      </c>
      <c r="C120">
        <v>4773130</v>
      </c>
      <c r="D120" s="105">
        <v>41820</v>
      </c>
      <c r="E120">
        <v>6.6E-4</v>
      </c>
    </row>
    <row r="121" spans="1:5" x14ac:dyDescent="0.25">
      <c r="A121">
        <v>120</v>
      </c>
      <c r="B121" t="s">
        <v>1013</v>
      </c>
      <c r="C121">
        <v>4751120</v>
      </c>
      <c r="D121" s="105">
        <v>41270</v>
      </c>
      <c r="E121">
        <v>6.6E-4</v>
      </c>
    </row>
    <row r="122" spans="1:5" x14ac:dyDescent="0.25">
      <c r="A122">
        <v>121</v>
      </c>
      <c r="B122" t="s">
        <v>1018</v>
      </c>
      <c r="C122">
        <v>4671000</v>
      </c>
      <c r="D122" s="105">
        <v>42186</v>
      </c>
      <c r="E122">
        <v>6.4999999999999997E-4</v>
      </c>
    </row>
    <row r="123" spans="1:5" x14ac:dyDescent="0.25">
      <c r="A123">
        <v>122</v>
      </c>
      <c r="B123" t="s">
        <v>1022</v>
      </c>
      <c r="C123">
        <v>4609600</v>
      </c>
      <c r="D123" s="105">
        <v>41730</v>
      </c>
      <c r="E123">
        <v>6.4000000000000005E-4</v>
      </c>
    </row>
    <row r="124" spans="1:5" x14ac:dyDescent="0.25">
      <c r="A124">
        <v>123</v>
      </c>
      <c r="B124" t="s">
        <v>1027</v>
      </c>
      <c r="C124">
        <v>4566220</v>
      </c>
      <c r="D124" s="105">
        <v>42069</v>
      </c>
      <c r="E124">
        <v>6.3199999999999997E-4</v>
      </c>
    </row>
    <row r="125" spans="1:5" x14ac:dyDescent="0.25">
      <c r="A125">
        <v>124</v>
      </c>
      <c r="B125" t="s">
        <v>1031</v>
      </c>
      <c r="C125">
        <v>4550368</v>
      </c>
      <c r="D125" s="105">
        <v>41821</v>
      </c>
      <c r="E125">
        <v>6.3000000000000003E-4</v>
      </c>
    </row>
    <row r="126" spans="1:5" x14ac:dyDescent="0.25">
      <c r="A126">
        <v>125</v>
      </c>
      <c r="B126" t="s">
        <v>1035</v>
      </c>
      <c r="C126">
        <v>4503000</v>
      </c>
      <c r="D126" s="105">
        <v>42186</v>
      </c>
      <c r="E126">
        <v>6.2E-4</v>
      </c>
    </row>
    <row r="127" spans="1:5" x14ac:dyDescent="0.25">
      <c r="A127">
        <v>126</v>
      </c>
      <c r="B127" t="s">
        <v>1039</v>
      </c>
      <c r="C127">
        <v>4490500</v>
      </c>
      <c r="D127" s="105">
        <v>41640</v>
      </c>
      <c r="E127">
        <v>6.2E-4</v>
      </c>
    </row>
    <row r="128" spans="1:5" x14ac:dyDescent="0.25">
      <c r="A128">
        <v>127</v>
      </c>
      <c r="B128" t="s">
        <v>1042</v>
      </c>
      <c r="C128">
        <v>4267558</v>
      </c>
      <c r="D128" s="105">
        <v>41091</v>
      </c>
      <c r="E128">
        <v>5.9000000000000003E-4</v>
      </c>
    </row>
    <row r="129" spans="1:5" x14ac:dyDescent="0.25">
      <c r="A129">
        <v>128</v>
      </c>
      <c r="B129" t="s">
        <v>1047</v>
      </c>
      <c r="C129">
        <v>4130593</v>
      </c>
      <c r="D129" s="105">
        <v>42053</v>
      </c>
      <c r="E129">
        <v>5.6999999999999998E-4</v>
      </c>
    </row>
    <row r="130" spans="1:5" x14ac:dyDescent="0.25">
      <c r="A130">
        <v>129</v>
      </c>
      <c r="B130" t="s">
        <v>1053</v>
      </c>
      <c r="C130">
        <v>4104000</v>
      </c>
      <c r="D130" s="105">
        <v>41091</v>
      </c>
      <c r="E130">
        <v>5.6999999999999998E-4</v>
      </c>
    </row>
    <row r="131" spans="1:5" x14ac:dyDescent="0.25">
      <c r="A131">
        <v>130</v>
      </c>
      <c r="B131" t="s">
        <v>1056</v>
      </c>
      <c r="C131">
        <v>3791622</v>
      </c>
      <c r="D131" s="105">
        <v>41562</v>
      </c>
      <c r="E131">
        <v>5.1999999999999995E-4</v>
      </c>
    </row>
    <row r="132" spans="1:5" x14ac:dyDescent="0.25">
      <c r="A132">
        <v>131</v>
      </c>
      <c r="B132" t="s">
        <v>1062</v>
      </c>
      <c r="C132">
        <v>3764166</v>
      </c>
      <c r="D132" s="105">
        <v>42186</v>
      </c>
      <c r="E132">
        <v>5.0000000000000001E-4</v>
      </c>
    </row>
    <row r="133" spans="1:5" x14ac:dyDescent="0.25">
      <c r="A133">
        <v>132</v>
      </c>
      <c r="B133" t="s">
        <v>1066</v>
      </c>
      <c r="C133">
        <v>3631775</v>
      </c>
      <c r="D133" s="105">
        <v>42186</v>
      </c>
      <c r="E133">
        <v>5.0000000000000001E-4</v>
      </c>
    </row>
    <row r="134" spans="1:5" x14ac:dyDescent="0.25">
      <c r="A134">
        <v>133</v>
      </c>
      <c r="B134" t="s">
        <v>1069</v>
      </c>
      <c r="C134">
        <v>3557600</v>
      </c>
      <c r="D134" s="105">
        <v>41640</v>
      </c>
      <c r="E134">
        <v>4.8999999999999998E-4</v>
      </c>
    </row>
    <row r="135" spans="1:5" x14ac:dyDescent="0.25">
      <c r="A135">
        <v>134</v>
      </c>
      <c r="B135" t="s">
        <v>1073</v>
      </c>
      <c r="C135">
        <v>3548397</v>
      </c>
      <c r="D135" s="105">
        <v>41821</v>
      </c>
      <c r="E135">
        <v>4.8999999999999998E-4</v>
      </c>
    </row>
    <row r="136" spans="1:5" x14ac:dyDescent="0.25">
      <c r="A136">
        <v>135</v>
      </c>
      <c r="B136" t="s">
        <v>1076</v>
      </c>
      <c r="C136">
        <v>3404189</v>
      </c>
      <c r="D136" s="105">
        <v>41820</v>
      </c>
      <c r="E136">
        <v>4.6999999999999999E-4</v>
      </c>
    </row>
    <row r="137" spans="1:5" x14ac:dyDescent="0.25">
      <c r="A137">
        <v>136</v>
      </c>
      <c r="B137" t="s">
        <v>1080</v>
      </c>
      <c r="C137">
        <v>3268431</v>
      </c>
      <c r="D137" s="105">
        <v>41091</v>
      </c>
      <c r="E137">
        <v>4.4999999999999999E-4</v>
      </c>
    </row>
    <row r="138" spans="1:5" x14ac:dyDescent="0.25">
      <c r="A138">
        <v>137</v>
      </c>
      <c r="B138" t="s">
        <v>1084</v>
      </c>
      <c r="C138">
        <v>3013900</v>
      </c>
      <c r="D138" s="105">
        <v>41912</v>
      </c>
      <c r="E138">
        <v>4.2000000000000002E-4</v>
      </c>
    </row>
    <row r="139" spans="1:5" x14ac:dyDescent="0.25">
      <c r="A139">
        <v>138</v>
      </c>
      <c r="B139" t="s">
        <v>1088</v>
      </c>
      <c r="C139">
        <v>3000000</v>
      </c>
      <c r="D139" s="105">
        <v>42028</v>
      </c>
      <c r="E139">
        <v>4.0999999999999999E-4</v>
      </c>
    </row>
    <row r="140" spans="1:5" x14ac:dyDescent="0.25">
      <c r="A140">
        <v>139</v>
      </c>
      <c r="B140" t="s">
        <v>1093</v>
      </c>
      <c r="C140">
        <v>2919306</v>
      </c>
      <c r="D140" s="105">
        <v>41671</v>
      </c>
      <c r="E140">
        <v>4.0000000000000002E-4</v>
      </c>
    </row>
    <row r="141" spans="1:5" x14ac:dyDescent="0.25">
      <c r="A141">
        <v>140</v>
      </c>
      <c r="B141" t="s">
        <v>1098</v>
      </c>
      <c r="C141">
        <v>2893005</v>
      </c>
      <c r="D141" s="105">
        <v>42005</v>
      </c>
      <c r="E141">
        <v>4.0000000000000002E-4</v>
      </c>
    </row>
    <row r="142" spans="1:5" x14ac:dyDescent="0.25">
      <c r="A142">
        <v>141</v>
      </c>
      <c r="B142" t="s">
        <v>449</v>
      </c>
      <c r="C142">
        <v>2717991</v>
      </c>
      <c r="D142" s="105">
        <v>41639</v>
      </c>
      <c r="E142">
        <v>3.8000000000000002E-4</v>
      </c>
    </row>
    <row r="143" spans="1:5" x14ac:dyDescent="0.25">
      <c r="A143">
        <v>142</v>
      </c>
      <c r="B143" t="s">
        <v>1104</v>
      </c>
      <c r="C143">
        <v>2334029</v>
      </c>
      <c r="D143" s="105">
        <v>42063</v>
      </c>
      <c r="E143">
        <v>3.2000000000000003E-4</v>
      </c>
    </row>
    <row r="144" spans="1:5" x14ac:dyDescent="0.25">
      <c r="A144">
        <v>143</v>
      </c>
      <c r="B144" t="s">
        <v>1109</v>
      </c>
      <c r="C144">
        <v>2120000</v>
      </c>
      <c r="D144" s="105">
        <v>42186</v>
      </c>
      <c r="E144">
        <v>2.9E-4</v>
      </c>
    </row>
    <row r="145" spans="1:5" x14ac:dyDescent="0.25">
      <c r="A145">
        <v>144</v>
      </c>
      <c r="B145" t="s">
        <v>1113</v>
      </c>
      <c r="C145">
        <v>2113077</v>
      </c>
      <c r="D145" s="105">
        <v>40783</v>
      </c>
      <c r="E145">
        <v>2.9E-4</v>
      </c>
    </row>
    <row r="146" spans="1:5" x14ac:dyDescent="0.25">
      <c r="A146">
        <v>145</v>
      </c>
      <c r="B146" t="s">
        <v>1118</v>
      </c>
      <c r="C146">
        <v>2065769</v>
      </c>
      <c r="D146" s="105">
        <v>41639</v>
      </c>
      <c r="E146">
        <v>2.9E-4</v>
      </c>
    </row>
    <row r="147" spans="1:5" x14ac:dyDescent="0.25">
      <c r="A147">
        <v>146</v>
      </c>
      <c r="B147" t="s">
        <v>1121</v>
      </c>
      <c r="C147">
        <v>2065857</v>
      </c>
      <c r="D147" s="105">
        <v>42069</v>
      </c>
      <c r="E147">
        <v>2.9E-4</v>
      </c>
    </row>
    <row r="148" spans="1:5" x14ac:dyDescent="0.25">
      <c r="A148">
        <v>147</v>
      </c>
      <c r="B148" t="s">
        <v>1124</v>
      </c>
      <c r="C148">
        <v>2024904</v>
      </c>
      <c r="D148" s="105">
        <v>40777</v>
      </c>
      <c r="E148">
        <v>2.7999999999999998E-4</v>
      </c>
    </row>
    <row r="149" spans="1:5" x14ac:dyDescent="0.25">
      <c r="A149">
        <v>148</v>
      </c>
      <c r="B149" t="s">
        <v>1129</v>
      </c>
      <c r="C149">
        <v>1986700</v>
      </c>
      <c r="D149" s="105">
        <v>42036</v>
      </c>
      <c r="E149">
        <v>2.7E-4</v>
      </c>
    </row>
    <row r="150" spans="1:5" x14ac:dyDescent="0.25">
      <c r="A150">
        <v>149</v>
      </c>
      <c r="B150" t="s">
        <v>1133</v>
      </c>
      <c r="C150">
        <v>1882450</v>
      </c>
      <c r="D150" s="105">
        <v>41379</v>
      </c>
      <c r="E150">
        <v>2.5999999999999998E-4</v>
      </c>
    </row>
    <row r="151" spans="1:5" x14ac:dyDescent="0.25">
      <c r="A151">
        <v>150</v>
      </c>
      <c r="B151" t="s">
        <v>1138</v>
      </c>
      <c r="C151">
        <v>1827231</v>
      </c>
      <c r="D151" s="105">
        <v>42005</v>
      </c>
      <c r="E151">
        <v>2.5000000000000001E-4</v>
      </c>
    </row>
    <row r="152" spans="1:5" x14ac:dyDescent="0.25">
      <c r="A152">
        <v>151</v>
      </c>
      <c r="B152" t="s">
        <v>1142</v>
      </c>
      <c r="C152">
        <v>1788000</v>
      </c>
      <c r="D152" s="105">
        <v>42186</v>
      </c>
      <c r="E152">
        <v>2.5000000000000001E-4</v>
      </c>
    </row>
    <row r="153" spans="1:5" x14ac:dyDescent="0.25">
      <c r="A153">
        <v>152</v>
      </c>
      <c r="B153" t="s">
        <v>1145</v>
      </c>
      <c r="C153">
        <v>1751000</v>
      </c>
      <c r="D153" s="105">
        <v>42186</v>
      </c>
      <c r="E153">
        <v>2.4000000000000001E-4</v>
      </c>
    </row>
    <row r="154" spans="1:5" x14ac:dyDescent="0.25">
      <c r="A154">
        <v>153</v>
      </c>
      <c r="B154" t="s">
        <v>1149</v>
      </c>
      <c r="C154">
        <v>1430000</v>
      </c>
      <c r="D154" s="105">
        <v>41456</v>
      </c>
      <c r="E154">
        <v>2.0000000000000001E-4</v>
      </c>
    </row>
    <row r="155" spans="1:5" x14ac:dyDescent="0.25">
      <c r="A155">
        <v>154</v>
      </c>
      <c r="B155" t="s">
        <v>1153</v>
      </c>
      <c r="C155">
        <v>1328019</v>
      </c>
      <c r="D155" s="105">
        <v>40552</v>
      </c>
      <c r="E155">
        <v>1.8000000000000001E-4</v>
      </c>
    </row>
    <row r="156" spans="1:5" x14ac:dyDescent="0.25">
      <c r="A156">
        <v>155</v>
      </c>
      <c r="B156" t="s">
        <v>1159</v>
      </c>
      <c r="C156">
        <v>1316500</v>
      </c>
      <c r="D156" s="105">
        <v>41821</v>
      </c>
      <c r="E156">
        <v>1.8000000000000001E-4</v>
      </c>
    </row>
    <row r="157" spans="1:5" x14ac:dyDescent="0.25">
      <c r="A157">
        <v>156</v>
      </c>
      <c r="B157" t="s">
        <v>1162</v>
      </c>
      <c r="C157">
        <v>1312252</v>
      </c>
      <c r="D157" s="105">
        <v>42005</v>
      </c>
      <c r="E157">
        <v>1.8000000000000001E-4</v>
      </c>
    </row>
    <row r="158" spans="1:5" x14ac:dyDescent="0.25">
      <c r="A158">
        <v>157</v>
      </c>
      <c r="B158" t="s">
        <v>1165</v>
      </c>
      <c r="C158">
        <v>1261208</v>
      </c>
      <c r="D158" s="105">
        <v>41821</v>
      </c>
      <c r="E158">
        <v>1.7000000000000001E-4</v>
      </c>
    </row>
    <row r="159" spans="1:5" x14ac:dyDescent="0.25">
      <c r="A159">
        <v>158</v>
      </c>
      <c r="B159" t="s">
        <v>1169</v>
      </c>
      <c r="C159">
        <v>1212107</v>
      </c>
      <c r="D159" s="105">
        <v>41821</v>
      </c>
      <c r="E159">
        <v>1.7000000000000001E-4</v>
      </c>
    </row>
    <row r="160" spans="1:5" x14ac:dyDescent="0.25">
      <c r="A160">
        <v>159</v>
      </c>
      <c r="B160" t="s">
        <v>1172</v>
      </c>
      <c r="C160">
        <v>1119375</v>
      </c>
      <c r="D160" s="105">
        <v>42186</v>
      </c>
      <c r="E160">
        <v>1.4999999999999999E-4</v>
      </c>
    </row>
    <row r="161" spans="1:5" x14ac:dyDescent="0.25">
      <c r="A161">
        <v>160</v>
      </c>
      <c r="B161" t="s">
        <v>1176</v>
      </c>
      <c r="C161">
        <v>900000</v>
      </c>
      <c r="D161" s="105">
        <v>42186</v>
      </c>
      <c r="E161">
        <v>1.2E-4</v>
      </c>
    </row>
    <row r="162" spans="1:5" x14ac:dyDescent="0.25">
      <c r="A162">
        <v>161</v>
      </c>
      <c r="B162" t="s">
        <v>1180</v>
      </c>
      <c r="C162">
        <v>859178</v>
      </c>
      <c r="D162" s="105">
        <v>41456</v>
      </c>
      <c r="E162">
        <v>1.1900000000000001E-4</v>
      </c>
    </row>
    <row r="163" spans="1:5" x14ac:dyDescent="0.25">
      <c r="A163">
        <v>162</v>
      </c>
      <c r="B163" t="s">
        <v>1184</v>
      </c>
      <c r="C163">
        <v>858000</v>
      </c>
      <c r="D163" s="105">
        <v>41640</v>
      </c>
      <c r="E163">
        <v>1.2E-4</v>
      </c>
    </row>
    <row r="164" spans="1:5" x14ac:dyDescent="0.25">
      <c r="A164">
        <v>163</v>
      </c>
      <c r="B164" t="s">
        <v>1187</v>
      </c>
      <c r="C164">
        <v>844994</v>
      </c>
      <c r="D164" s="105">
        <v>41640</v>
      </c>
      <c r="E164">
        <v>1.2E-4</v>
      </c>
    </row>
    <row r="165" spans="1:5" x14ac:dyDescent="0.25">
      <c r="A165">
        <v>164</v>
      </c>
      <c r="B165" t="s">
        <v>1191</v>
      </c>
      <c r="C165">
        <v>763952</v>
      </c>
      <c r="D165" s="105">
        <v>41821</v>
      </c>
      <c r="E165">
        <v>1.1E-4</v>
      </c>
    </row>
    <row r="166" spans="1:5" x14ac:dyDescent="0.25">
      <c r="A166">
        <v>165</v>
      </c>
      <c r="B166" t="s">
        <v>1195</v>
      </c>
      <c r="C166">
        <v>757940</v>
      </c>
      <c r="D166" s="105">
        <v>42069</v>
      </c>
      <c r="E166">
        <v>1.05E-4</v>
      </c>
    </row>
    <row r="167" spans="1:5" x14ac:dyDescent="0.25">
      <c r="A167">
        <v>166</v>
      </c>
      <c r="B167" t="s">
        <v>1199</v>
      </c>
      <c r="C167">
        <v>746900</v>
      </c>
      <c r="D167" s="105">
        <v>41456</v>
      </c>
      <c r="E167">
        <v>1E-4</v>
      </c>
    </row>
    <row r="168" spans="1:5" x14ac:dyDescent="0.25">
      <c r="A168">
        <v>167</v>
      </c>
      <c r="B168" t="s">
        <v>1203</v>
      </c>
      <c r="C168">
        <v>631000</v>
      </c>
      <c r="D168" s="105">
        <v>41912</v>
      </c>
      <c r="E168">
        <v>8.7000000000000001E-5</v>
      </c>
    </row>
    <row r="169" spans="1:5" x14ac:dyDescent="0.25">
      <c r="A169">
        <v>168</v>
      </c>
      <c r="B169" t="s">
        <v>1207</v>
      </c>
      <c r="C169">
        <v>620029</v>
      </c>
      <c r="D169" s="105">
        <v>40634</v>
      </c>
      <c r="E169">
        <v>8.6000000000000003E-5</v>
      </c>
    </row>
    <row r="170" spans="1:5" x14ac:dyDescent="0.25">
      <c r="A170">
        <v>169</v>
      </c>
      <c r="B170" t="s">
        <v>1212</v>
      </c>
      <c r="C170">
        <v>604000</v>
      </c>
      <c r="D170" s="105">
        <v>42186</v>
      </c>
      <c r="E170">
        <v>8.3999999999999995E-5</v>
      </c>
    </row>
    <row r="171" spans="1:5" x14ac:dyDescent="0.25">
      <c r="A171">
        <v>170</v>
      </c>
      <c r="B171" t="s">
        <v>1216</v>
      </c>
      <c r="C171">
        <v>581344</v>
      </c>
      <c r="D171" s="105">
        <v>41456</v>
      </c>
      <c r="E171">
        <v>8.0000000000000007E-5</v>
      </c>
    </row>
    <row r="172" spans="1:5" x14ac:dyDescent="0.25">
      <c r="A172">
        <v>171</v>
      </c>
      <c r="B172" t="s">
        <v>1220</v>
      </c>
      <c r="C172">
        <v>549700</v>
      </c>
      <c r="D172" s="105">
        <v>41639</v>
      </c>
      <c r="E172">
        <v>7.3999999999999996E-5</v>
      </c>
    </row>
    <row r="173" spans="1:5" x14ac:dyDescent="0.25">
      <c r="A173">
        <v>172</v>
      </c>
      <c r="B173" t="s">
        <v>1224</v>
      </c>
      <c r="C173">
        <v>534189</v>
      </c>
      <c r="D173" s="105">
        <v>41134</v>
      </c>
      <c r="E173">
        <v>7.3999999999999996E-5</v>
      </c>
    </row>
    <row r="174" spans="1:5" x14ac:dyDescent="0.25">
      <c r="A174">
        <v>173</v>
      </c>
      <c r="B174" t="s">
        <v>1228</v>
      </c>
      <c r="C174">
        <v>518467</v>
      </c>
      <c r="D174" s="105">
        <v>41821</v>
      </c>
      <c r="E174">
        <v>7.2000000000000002E-5</v>
      </c>
    </row>
    <row r="175" spans="1:5" x14ac:dyDescent="0.25">
      <c r="A175">
        <v>174</v>
      </c>
      <c r="B175" t="s">
        <v>1232</v>
      </c>
      <c r="C175">
        <v>505153</v>
      </c>
      <c r="D175" s="105">
        <v>41640</v>
      </c>
      <c r="E175">
        <v>6.9999999999999994E-5</v>
      </c>
    </row>
    <row r="176" spans="1:5" x14ac:dyDescent="0.25">
      <c r="A176">
        <v>175</v>
      </c>
      <c r="B176" t="s">
        <v>1236</v>
      </c>
      <c r="C176">
        <v>425384</v>
      </c>
      <c r="D176" s="105">
        <v>41639</v>
      </c>
      <c r="E176">
        <v>5.8999999999999998E-5</v>
      </c>
    </row>
    <row r="177" spans="1:5" x14ac:dyDescent="0.25">
      <c r="A177">
        <v>176</v>
      </c>
      <c r="B177" t="s">
        <v>1240</v>
      </c>
      <c r="C177">
        <v>405739</v>
      </c>
      <c r="D177" s="105">
        <v>41275</v>
      </c>
      <c r="E177">
        <v>5.5999999999999999E-5</v>
      </c>
    </row>
    <row r="178" spans="1:5" x14ac:dyDescent="0.25">
      <c r="A178">
        <v>177</v>
      </c>
      <c r="B178" t="s">
        <v>1245</v>
      </c>
      <c r="C178">
        <v>393372</v>
      </c>
      <c r="D178" s="105">
        <v>40714</v>
      </c>
      <c r="E178">
        <v>5.3999999999999998E-5</v>
      </c>
    </row>
    <row r="179" spans="1:5" x14ac:dyDescent="0.25">
      <c r="A179">
        <v>178</v>
      </c>
      <c r="B179" t="s">
        <v>1251</v>
      </c>
      <c r="C179">
        <v>386486</v>
      </c>
      <c r="D179" s="105">
        <v>41275</v>
      </c>
      <c r="E179">
        <v>5.3000000000000001E-5</v>
      </c>
    </row>
    <row r="180" spans="1:5" x14ac:dyDescent="0.25">
      <c r="A180">
        <v>179</v>
      </c>
      <c r="B180" t="s">
        <v>1255</v>
      </c>
      <c r="C180">
        <v>368390</v>
      </c>
      <c r="D180" s="105">
        <v>41456</v>
      </c>
      <c r="E180">
        <v>5.1E-5</v>
      </c>
    </row>
    <row r="181" spans="1:5" x14ac:dyDescent="0.25">
      <c r="A181">
        <v>180</v>
      </c>
      <c r="B181" t="s">
        <v>1259</v>
      </c>
      <c r="C181">
        <v>349728</v>
      </c>
      <c r="D181" s="105">
        <v>41456</v>
      </c>
      <c r="E181">
        <v>4.8000000000000001E-5</v>
      </c>
    </row>
    <row r="182" spans="1:5" x14ac:dyDescent="0.25">
      <c r="A182">
        <v>181</v>
      </c>
      <c r="B182" t="s">
        <v>1263</v>
      </c>
      <c r="C182">
        <v>341256</v>
      </c>
      <c r="D182" s="105">
        <v>41902</v>
      </c>
      <c r="E182">
        <v>4.6999999999999997E-5</v>
      </c>
    </row>
    <row r="183" spans="1:5" x14ac:dyDescent="0.25">
      <c r="A183">
        <v>182</v>
      </c>
      <c r="B183" t="s">
        <v>1268</v>
      </c>
      <c r="C183">
        <v>329040</v>
      </c>
      <c r="D183" s="105">
        <v>42004</v>
      </c>
      <c r="E183">
        <v>4.6E-5</v>
      </c>
    </row>
    <row r="184" spans="1:5" x14ac:dyDescent="0.25">
      <c r="A184">
        <v>183</v>
      </c>
      <c r="B184" t="s">
        <v>1272</v>
      </c>
      <c r="C184">
        <v>294906</v>
      </c>
      <c r="D184" s="105">
        <v>38837</v>
      </c>
      <c r="E184">
        <v>4.0000000000000003E-5</v>
      </c>
    </row>
    <row r="185" spans="1:5" x14ac:dyDescent="0.25">
      <c r="A185">
        <v>184</v>
      </c>
      <c r="B185" t="s">
        <v>1278</v>
      </c>
      <c r="C185">
        <v>285000</v>
      </c>
      <c r="D185" s="105">
        <v>41456</v>
      </c>
      <c r="E185">
        <v>3.8999999999999999E-5</v>
      </c>
    </row>
    <row r="186" spans="1:5" x14ac:dyDescent="0.25">
      <c r="A186">
        <v>185</v>
      </c>
      <c r="B186" t="s">
        <v>1282</v>
      </c>
      <c r="C186">
        <v>268767</v>
      </c>
      <c r="D186" s="105">
        <v>41877</v>
      </c>
      <c r="E186">
        <v>3.6999999999999998E-5</v>
      </c>
    </row>
    <row r="187" spans="1:5" x14ac:dyDescent="0.25">
      <c r="A187">
        <v>186</v>
      </c>
      <c r="B187" t="s">
        <v>1287</v>
      </c>
      <c r="C187">
        <v>268270</v>
      </c>
      <c r="D187" s="105">
        <v>41143</v>
      </c>
      <c r="E187">
        <v>3.6999999999999998E-5</v>
      </c>
    </row>
    <row r="188" spans="1:5" x14ac:dyDescent="0.25">
      <c r="A188">
        <v>187</v>
      </c>
      <c r="B188" t="s">
        <v>1291</v>
      </c>
      <c r="C188">
        <v>264652</v>
      </c>
      <c r="D188" s="105">
        <v>41456</v>
      </c>
      <c r="E188">
        <v>3.6999999999999998E-5</v>
      </c>
    </row>
    <row r="189" spans="1:5" x14ac:dyDescent="0.25">
      <c r="A189">
        <v>188</v>
      </c>
      <c r="B189" t="s">
        <v>1294</v>
      </c>
      <c r="C189">
        <v>240705</v>
      </c>
      <c r="D189" s="105">
        <v>40544</v>
      </c>
      <c r="E189">
        <v>3.3000000000000003E-5</v>
      </c>
    </row>
    <row r="190" spans="1:5" x14ac:dyDescent="0.25">
      <c r="A190">
        <v>189</v>
      </c>
      <c r="B190" t="s">
        <v>1299</v>
      </c>
      <c r="C190">
        <v>239648</v>
      </c>
      <c r="D190" s="105">
        <v>40909</v>
      </c>
      <c r="E190">
        <v>3.3000000000000003E-5</v>
      </c>
    </row>
    <row r="191" spans="1:5" x14ac:dyDescent="0.25">
      <c r="A191">
        <v>190</v>
      </c>
      <c r="B191" t="s">
        <v>1303</v>
      </c>
      <c r="C191">
        <v>212645</v>
      </c>
      <c r="D191" s="105">
        <v>41142</v>
      </c>
      <c r="E191">
        <v>2.9E-5</v>
      </c>
    </row>
    <row r="192" spans="1:5" x14ac:dyDescent="0.25">
      <c r="A192">
        <v>191</v>
      </c>
      <c r="B192" t="s">
        <v>1309</v>
      </c>
      <c r="C192">
        <v>187820</v>
      </c>
      <c r="D192" s="105">
        <v>40854</v>
      </c>
      <c r="E192">
        <v>2.5999999999999998E-5</v>
      </c>
    </row>
    <row r="193" spans="1:5" x14ac:dyDescent="0.25">
      <c r="A193">
        <v>192</v>
      </c>
      <c r="B193" t="s">
        <v>1314</v>
      </c>
      <c r="C193">
        <v>187356</v>
      </c>
      <c r="D193" s="105">
        <v>41042</v>
      </c>
      <c r="E193">
        <v>2.5999999999999998E-5</v>
      </c>
    </row>
    <row r="194" spans="1:5" x14ac:dyDescent="0.25">
      <c r="A194">
        <v>193</v>
      </c>
      <c r="B194" t="s">
        <v>1318</v>
      </c>
      <c r="C194">
        <v>185000</v>
      </c>
      <c r="D194" s="105">
        <v>42186</v>
      </c>
      <c r="E194">
        <v>2.5999999999999998E-5</v>
      </c>
    </row>
    <row r="195" spans="1:5" x14ac:dyDescent="0.25">
      <c r="A195">
        <v>194</v>
      </c>
      <c r="B195" t="s">
        <v>1321</v>
      </c>
      <c r="C195">
        <v>159358</v>
      </c>
      <c r="D195" s="105">
        <v>40269</v>
      </c>
      <c r="E195">
        <v>2.1999999999999999E-5</v>
      </c>
    </row>
    <row r="196" spans="1:5" x14ac:dyDescent="0.25">
      <c r="A196">
        <v>195</v>
      </c>
      <c r="B196" t="s">
        <v>1327</v>
      </c>
      <c r="C196">
        <v>154843</v>
      </c>
      <c r="D196" s="105">
        <v>41640</v>
      </c>
      <c r="E196">
        <v>2.0999999999999999E-5</v>
      </c>
    </row>
    <row r="197" spans="1:5" x14ac:dyDescent="0.25">
      <c r="A197">
        <v>196</v>
      </c>
      <c r="B197" t="s">
        <v>1331</v>
      </c>
      <c r="C197">
        <v>109000</v>
      </c>
      <c r="D197" s="105">
        <v>42186</v>
      </c>
      <c r="E197">
        <v>1.5E-5</v>
      </c>
    </row>
    <row r="198" spans="1:5" x14ac:dyDescent="0.25">
      <c r="A198">
        <v>197</v>
      </c>
      <c r="B198" t="s">
        <v>1335</v>
      </c>
      <c r="C198">
        <v>107394</v>
      </c>
      <c r="D198" s="105">
        <v>41943</v>
      </c>
      <c r="E198">
        <v>1.5E-5</v>
      </c>
    </row>
    <row r="199" spans="1:5" x14ac:dyDescent="0.25">
      <c r="A199">
        <v>198</v>
      </c>
      <c r="B199" t="s">
        <v>1339</v>
      </c>
      <c r="C199">
        <v>106461</v>
      </c>
      <c r="D199" s="105">
        <v>41456</v>
      </c>
      <c r="E199">
        <v>1.5E-5</v>
      </c>
    </row>
    <row r="200" spans="1:5" x14ac:dyDescent="0.25">
      <c r="A200">
        <v>199</v>
      </c>
      <c r="B200" t="s">
        <v>1342</v>
      </c>
      <c r="C200">
        <v>106405</v>
      </c>
      <c r="D200" s="105">
        <v>40269</v>
      </c>
      <c r="E200">
        <v>1.5E-5</v>
      </c>
    </row>
    <row r="201" spans="1:5" x14ac:dyDescent="0.25">
      <c r="A201">
        <v>200</v>
      </c>
      <c r="B201" t="s">
        <v>1345</v>
      </c>
      <c r="C201">
        <v>103328</v>
      </c>
      <c r="D201" s="105">
        <v>40675</v>
      </c>
      <c r="E201">
        <v>1.4E-5</v>
      </c>
    </row>
    <row r="202" spans="1:5" x14ac:dyDescent="0.25">
      <c r="A202">
        <v>201</v>
      </c>
      <c r="B202" t="s">
        <v>1350</v>
      </c>
      <c r="C202">
        <v>103252</v>
      </c>
      <c r="D202" s="105">
        <v>40877</v>
      </c>
      <c r="E202">
        <v>1.4E-5</v>
      </c>
    </row>
    <row r="203" spans="1:5" x14ac:dyDescent="0.25">
      <c r="A203">
        <v>202</v>
      </c>
      <c r="B203" t="s">
        <v>1354</v>
      </c>
      <c r="C203">
        <v>101351</v>
      </c>
      <c r="D203" s="105">
        <v>41456</v>
      </c>
      <c r="E203">
        <v>1.4E-5</v>
      </c>
    </row>
    <row r="204" spans="1:5" x14ac:dyDescent="0.25">
      <c r="A204">
        <v>203</v>
      </c>
      <c r="B204" t="s">
        <v>1357</v>
      </c>
      <c r="C204">
        <v>99000</v>
      </c>
      <c r="D204" s="105">
        <v>41274</v>
      </c>
      <c r="E204">
        <v>1.4E-5</v>
      </c>
    </row>
    <row r="205" spans="1:5" x14ac:dyDescent="0.25">
      <c r="A205">
        <v>204</v>
      </c>
      <c r="B205" t="s">
        <v>1361</v>
      </c>
      <c r="C205">
        <v>89949</v>
      </c>
      <c r="D205" s="105">
        <v>41456</v>
      </c>
      <c r="E205">
        <v>1.2E-5</v>
      </c>
    </row>
    <row r="206" spans="1:5" x14ac:dyDescent="0.25">
      <c r="A206">
        <v>205</v>
      </c>
      <c r="B206" t="s">
        <v>1365</v>
      </c>
      <c r="C206">
        <v>86295</v>
      </c>
      <c r="D206" s="105">
        <v>40690</v>
      </c>
      <c r="E206">
        <v>1.2E-5</v>
      </c>
    </row>
    <row r="207" spans="1:5" x14ac:dyDescent="0.25">
      <c r="A207">
        <v>206</v>
      </c>
      <c r="B207" t="s">
        <v>1369</v>
      </c>
      <c r="C207">
        <v>84497</v>
      </c>
      <c r="D207" s="105">
        <v>40629</v>
      </c>
      <c r="E207">
        <v>1.2E-5</v>
      </c>
    </row>
    <row r="208" spans="1:5" x14ac:dyDescent="0.25">
      <c r="A208">
        <v>207</v>
      </c>
      <c r="B208" t="s">
        <v>1373</v>
      </c>
      <c r="C208">
        <v>76949</v>
      </c>
      <c r="D208" s="105">
        <v>41821</v>
      </c>
      <c r="E208">
        <v>1.1E-5</v>
      </c>
    </row>
    <row r="209" spans="1:5" x14ac:dyDescent="0.25">
      <c r="A209">
        <v>208</v>
      </c>
      <c r="B209" t="s">
        <v>1377</v>
      </c>
      <c r="C209">
        <v>71293</v>
      </c>
      <c r="D209" s="105">
        <v>40677</v>
      </c>
      <c r="E209">
        <v>9.9000000000000001E-6</v>
      </c>
    </row>
    <row r="210" spans="1:5" x14ac:dyDescent="0.25">
      <c r="A210">
        <v>209</v>
      </c>
      <c r="B210" t="s">
        <v>1382</v>
      </c>
      <c r="C210">
        <v>64237</v>
      </c>
      <c r="D210" s="105">
        <v>40318</v>
      </c>
      <c r="E210">
        <v>8.8999999999999995E-6</v>
      </c>
    </row>
    <row r="211" spans="1:5" x14ac:dyDescent="0.25">
      <c r="A211">
        <v>210</v>
      </c>
      <c r="B211" t="s">
        <v>1387</v>
      </c>
      <c r="C211">
        <v>63085</v>
      </c>
      <c r="D211" s="105">
        <v>40999</v>
      </c>
      <c r="E211">
        <v>8.6999999999999997E-6</v>
      </c>
    </row>
    <row r="212" spans="1:5" x14ac:dyDescent="0.25">
      <c r="A212">
        <v>211</v>
      </c>
      <c r="B212" t="s">
        <v>1392</v>
      </c>
      <c r="C212">
        <v>56086</v>
      </c>
      <c r="D212" s="105">
        <v>41456</v>
      </c>
      <c r="E212">
        <v>7.7999999999999999E-6</v>
      </c>
    </row>
    <row r="213" spans="1:5" x14ac:dyDescent="0.25">
      <c r="A213">
        <v>212</v>
      </c>
      <c r="B213" t="s">
        <v>1396</v>
      </c>
      <c r="C213">
        <v>55984</v>
      </c>
      <c r="D213" s="105">
        <v>42005</v>
      </c>
      <c r="E213">
        <v>7.7000000000000008E-6</v>
      </c>
    </row>
    <row r="214" spans="1:5" x14ac:dyDescent="0.25">
      <c r="A214">
        <v>213</v>
      </c>
      <c r="B214" t="s">
        <v>1400</v>
      </c>
      <c r="C214">
        <v>55691</v>
      </c>
      <c r="D214" s="105">
        <v>41275</v>
      </c>
      <c r="E214">
        <v>7.7000000000000008E-6</v>
      </c>
    </row>
    <row r="215" spans="1:5" x14ac:dyDescent="0.25">
      <c r="A215">
        <v>214</v>
      </c>
      <c r="B215" t="s">
        <v>1403</v>
      </c>
      <c r="C215">
        <v>55519</v>
      </c>
      <c r="D215" s="105">
        <v>40269</v>
      </c>
      <c r="E215">
        <v>7.7000000000000008E-6</v>
      </c>
    </row>
    <row r="216" spans="1:5" x14ac:dyDescent="0.25">
      <c r="A216">
        <v>215</v>
      </c>
      <c r="B216" t="s">
        <v>1406</v>
      </c>
      <c r="C216">
        <v>55000</v>
      </c>
      <c r="D216" s="105">
        <v>42186</v>
      </c>
      <c r="E216">
        <v>7.6000000000000001E-6</v>
      </c>
    </row>
    <row r="217" spans="1:5" x14ac:dyDescent="0.25">
      <c r="A217">
        <v>216</v>
      </c>
      <c r="B217" t="s">
        <v>1410</v>
      </c>
      <c r="C217">
        <v>53883</v>
      </c>
      <c r="D217" s="105">
        <v>40269</v>
      </c>
      <c r="E217">
        <v>7.5000000000000002E-6</v>
      </c>
    </row>
    <row r="218" spans="1:5" x14ac:dyDescent="0.25">
      <c r="A218">
        <v>217</v>
      </c>
      <c r="B218" t="s">
        <v>1414</v>
      </c>
      <c r="C218">
        <v>51547</v>
      </c>
      <c r="D218" s="105">
        <v>41275</v>
      </c>
      <c r="E218">
        <v>7.0999999999999998E-6</v>
      </c>
    </row>
    <row r="219" spans="1:5" x14ac:dyDescent="0.25">
      <c r="A219">
        <v>218</v>
      </c>
      <c r="B219" t="s">
        <v>1420</v>
      </c>
      <c r="C219">
        <v>48679</v>
      </c>
      <c r="D219" s="105">
        <v>41974</v>
      </c>
      <c r="E219">
        <v>6.7000000000000002E-6</v>
      </c>
    </row>
    <row r="220" spans="1:5" x14ac:dyDescent="0.25">
      <c r="A220">
        <v>219</v>
      </c>
      <c r="B220" t="s">
        <v>1425</v>
      </c>
      <c r="C220">
        <v>37429</v>
      </c>
      <c r="D220" s="105">
        <v>40179</v>
      </c>
      <c r="E220">
        <v>5.2000000000000002E-6</v>
      </c>
    </row>
    <row r="221" spans="1:5" x14ac:dyDescent="0.25">
      <c r="A221">
        <v>220</v>
      </c>
      <c r="B221" t="s">
        <v>1430</v>
      </c>
      <c r="C221">
        <v>37132</v>
      </c>
      <c r="D221" s="105">
        <v>41639</v>
      </c>
      <c r="E221">
        <v>5.1000000000000003E-6</v>
      </c>
    </row>
    <row r="222" spans="1:5" x14ac:dyDescent="0.25">
      <c r="A222">
        <v>221</v>
      </c>
      <c r="B222" t="s">
        <v>1435</v>
      </c>
      <c r="C222">
        <v>36950</v>
      </c>
      <c r="D222" s="105">
        <v>41639</v>
      </c>
      <c r="E222">
        <v>5.1000000000000003E-6</v>
      </c>
    </row>
    <row r="223" spans="1:5" x14ac:dyDescent="0.25">
      <c r="A223">
        <v>222</v>
      </c>
      <c r="B223" t="s">
        <v>1438</v>
      </c>
      <c r="C223">
        <v>35742</v>
      </c>
      <c r="D223" s="105">
        <v>40909</v>
      </c>
      <c r="E223">
        <v>4.8999999999999997E-6</v>
      </c>
    </row>
    <row r="224" spans="1:5" x14ac:dyDescent="0.25">
      <c r="A224">
        <v>223</v>
      </c>
      <c r="B224" t="s">
        <v>1442</v>
      </c>
      <c r="C224">
        <v>32789</v>
      </c>
      <c r="D224" s="105">
        <v>42004</v>
      </c>
      <c r="E224">
        <v>4.5000000000000001E-6</v>
      </c>
    </row>
    <row r="225" spans="1:5" x14ac:dyDescent="0.25">
      <c r="A225">
        <v>224</v>
      </c>
      <c r="B225" t="s">
        <v>1446</v>
      </c>
      <c r="C225">
        <v>31458</v>
      </c>
      <c r="D225" s="105">
        <v>40933</v>
      </c>
      <c r="E225">
        <v>4.4000000000000002E-6</v>
      </c>
    </row>
    <row r="226" spans="1:5" x14ac:dyDescent="0.25">
      <c r="A226">
        <v>225</v>
      </c>
      <c r="B226" t="s">
        <v>1451</v>
      </c>
      <c r="C226">
        <v>30001</v>
      </c>
      <c r="D226" s="105">
        <v>41274</v>
      </c>
      <c r="E226">
        <v>4.0999999999999997E-6</v>
      </c>
    </row>
    <row r="227" spans="1:5" x14ac:dyDescent="0.25">
      <c r="A227">
        <v>226</v>
      </c>
      <c r="B227" t="s">
        <v>1455</v>
      </c>
      <c r="C227">
        <v>28875</v>
      </c>
      <c r="D227" s="105">
        <v>41912</v>
      </c>
      <c r="E227">
        <v>3.9999999999999998E-6</v>
      </c>
    </row>
    <row r="228" spans="1:5" x14ac:dyDescent="0.25">
      <c r="A228">
        <v>227</v>
      </c>
      <c r="B228" t="s">
        <v>1459</v>
      </c>
      <c r="C228">
        <v>28054</v>
      </c>
      <c r="D228" s="105">
        <v>40371</v>
      </c>
      <c r="E228">
        <v>3.8999999999999999E-6</v>
      </c>
    </row>
    <row r="229" spans="1:5" x14ac:dyDescent="0.25">
      <c r="A229">
        <v>228</v>
      </c>
      <c r="B229" t="s">
        <v>1465</v>
      </c>
      <c r="C229">
        <v>23296</v>
      </c>
      <c r="D229" s="105">
        <v>41275</v>
      </c>
      <c r="E229">
        <v>3.1999999999999999E-6</v>
      </c>
    </row>
    <row r="230" spans="1:5" x14ac:dyDescent="0.25">
      <c r="A230">
        <v>229</v>
      </c>
      <c r="B230" t="s">
        <v>1469</v>
      </c>
      <c r="C230">
        <v>20901</v>
      </c>
      <c r="D230" s="105">
        <v>41456</v>
      </c>
      <c r="E230">
        <v>2.9000000000000002E-6</v>
      </c>
    </row>
    <row r="231" spans="1:5" x14ac:dyDescent="0.25">
      <c r="A231">
        <v>230</v>
      </c>
      <c r="B231" t="s">
        <v>1473</v>
      </c>
      <c r="C231">
        <v>14974</v>
      </c>
      <c r="D231" s="105">
        <v>40878</v>
      </c>
      <c r="E231">
        <v>2.0999999999999998E-6</v>
      </c>
    </row>
    <row r="232" spans="1:5" x14ac:dyDescent="0.25">
      <c r="A232">
        <v>231</v>
      </c>
      <c r="B232" t="s">
        <v>1478</v>
      </c>
      <c r="C232">
        <v>13452</v>
      </c>
      <c r="D232" s="105">
        <v>40674</v>
      </c>
      <c r="E232">
        <v>1.9E-6</v>
      </c>
    </row>
    <row r="233" spans="1:5" x14ac:dyDescent="0.25">
      <c r="A233">
        <v>232</v>
      </c>
      <c r="B233" t="s">
        <v>1483</v>
      </c>
      <c r="C233">
        <v>13135</v>
      </c>
      <c r="D233" s="105">
        <v>41456</v>
      </c>
      <c r="E233">
        <v>1.7999999999999999E-6</v>
      </c>
    </row>
    <row r="234" spans="1:5" x14ac:dyDescent="0.25">
      <c r="A234">
        <v>233</v>
      </c>
      <c r="B234" t="s">
        <v>1487</v>
      </c>
      <c r="C234">
        <v>11323</v>
      </c>
      <c r="D234" s="105">
        <v>41456</v>
      </c>
      <c r="E234">
        <v>1.5999999999999999E-6</v>
      </c>
    </row>
    <row r="235" spans="1:5" x14ac:dyDescent="0.25">
      <c r="A235">
        <v>234</v>
      </c>
      <c r="B235" t="s">
        <v>1491</v>
      </c>
      <c r="C235">
        <v>10084</v>
      </c>
      <c r="D235" s="105">
        <v>40846</v>
      </c>
      <c r="E235">
        <v>1.3999999999999999E-6</v>
      </c>
    </row>
    <row r="236" spans="1:5" x14ac:dyDescent="0.25">
      <c r="A236">
        <v>235</v>
      </c>
      <c r="B236" t="s">
        <v>1496</v>
      </c>
      <c r="C236">
        <v>9131</v>
      </c>
      <c r="D236" s="105">
        <v>40909</v>
      </c>
      <c r="E236">
        <v>1.3E-6</v>
      </c>
    </row>
    <row r="237" spans="1:5" x14ac:dyDescent="0.25">
      <c r="A237">
        <v>236</v>
      </c>
      <c r="B237" t="s">
        <v>1500</v>
      </c>
      <c r="C237">
        <v>6069</v>
      </c>
      <c r="D237" s="105">
        <v>40909</v>
      </c>
      <c r="E237">
        <v>8.4E-7</v>
      </c>
    </row>
    <row r="238" spans="1:5" x14ac:dyDescent="0.25">
      <c r="A238">
        <v>237</v>
      </c>
      <c r="B238" t="s">
        <v>1504</v>
      </c>
      <c r="C238">
        <v>4922</v>
      </c>
      <c r="D238" s="105">
        <v>40675</v>
      </c>
      <c r="E238">
        <v>6.7999999999999995E-7</v>
      </c>
    </row>
    <row r="239" spans="1:5" x14ac:dyDescent="0.25">
      <c r="A239">
        <v>238</v>
      </c>
      <c r="B239" t="s">
        <v>1508</v>
      </c>
      <c r="C239">
        <v>4000</v>
      </c>
      <c r="D239" s="105">
        <v>42186</v>
      </c>
      <c r="E239">
        <v>5.5000000000000003E-7</v>
      </c>
    </row>
    <row r="240" spans="1:5" x14ac:dyDescent="0.25">
      <c r="A240">
        <v>239</v>
      </c>
      <c r="B240" t="s">
        <v>1512</v>
      </c>
      <c r="C240">
        <v>3000</v>
      </c>
      <c r="D240" s="105">
        <v>42186</v>
      </c>
      <c r="E240">
        <v>4.0999999999999999E-7</v>
      </c>
    </row>
    <row r="241" spans="1:5" x14ac:dyDescent="0.25">
      <c r="A241">
        <v>240</v>
      </c>
      <c r="B241" t="s">
        <v>1516</v>
      </c>
      <c r="C241">
        <v>2562</v>
      </c>
      <c r="D241" s="105">
        <v>41821</v>
      </c>
      <c r="E241">
        <v>3.7E-7</v>
      </c>
    </row>
    <row r="242" spans="1:5" x14ac:dyDescent="0.25">
      <c r="A242">
        <v>241</v>
      </c>
      <c r="B242" t="s">
        <v>1520</v>
      </c>
      <c r="C242">
        <v>2302</v>
      </c>
      <c r="D242" s="105">
        <v>40764</v>
      </c>
      <c r="E242">
        <v>3.2000000000000001E-7</v>
      </c>
    </row>
    <row r="243" spans="1:5" x14ac:dyDescent="0.25">
      <c r="A243">
        <v>242</v>
      </c>
      <c r="B243" t="s">
        <v>1525</v>
      </c>
      <c r="C243">
        <v>2072</v>
      </c>
      <c r="D243" s="105">
        <v>40764</v>
      </c>
      <c r="E243">
        <v>2.8999999999999998E-7</v>
      </c>
    </row>
    <row r="244" spans="1:5" x14ac:dyDescent="0.25">
      <c r="A244">
        <v>243</v>
      </c>
      <c r="B244" t="s">
        <v>1529</v>
      </c>
      <c r="C244">
        <v>1613</v>
      </c>
      <c r="D244" s="105">
        <v>40796</v>
      </c>
      <c r="E244">
        <v>2.2000000000000001E-7</v>
      </c>
    </row>
    <row r="245" spans="1:5" x14ac:dyDescent="0.25">
      <c r="A245">
        <v>244</v>
      </c>
      <c r="B245" t="s">
        <v>1534</v>
      </c>
      <c r="C245">
        <v>1411</v>
      </c>
      <c r="D245" s="105">
        <v>40834</v>
      </c>
      <c r="E245">
        <v>1.9999999999999999E-7</v>
      </c>
    </row>
    <row r="246" spans="1:5" x14ac:dyDescent="0.25">
      <c r="A246">
        <v>245</v>
      </c>
      <c r="B246" t="s">
        <v>1539</v>
      </c>
      <c r="C246">
        <v>839</v>
      </c>
      <c r="D246" s="105">
        <v>41091</v>
      </c>
      <c r="E246">
        <v>1.1999999999999999E-7</v>
      </c>
    </row>
    <row r="247" spans="1:5" x14ac:dyDescent="0.25">
      <c r="A247">
        <v>246</v>
      </c>
      <c r="B247" t="s">
        <v>1543</v>
      </c>
      <c r="C247">
        <v>550</v>
      </c>
      <c r="D247" s="105">
        <v>40764</v>
      </c>
      <c r="E247">
        <v>7.6000000000000006E-8</v>
      </c>
    </row>
    <row r="248" spans="1:5" x14ac:dyDescent="0.25">
      <c r="A248">
        <v>247</v>
      </c>
      <c r="B248" t="s">
        <v>1547</v>
      </c>
      <c r="C248">
        <v>56</v>
      </c>
      <c r="D248" s="105">
        <v>41275</v>
      </c>
      <c r="E248">
        <v>7.6999999999999995E-9</v>
      </c>
    </row>
  </sheetData>
  <phoneticPr fontId="40" type="noConversion"/>
  <pageMargins left="0.7" right="0.7" top="0.75" bottom="0.75" header="0.3" footer="0.3"/>
  <tableParts count="1">
    <tablePart r:id="rId1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78823-31F3-42FC-B342-C1C8380A3A3F}">
  <sheetPr codeName="Sheet26"/>
  <dimension ref="A1:E248"/>
  <sheetViews>
    <sheetView workbookViewId="0">
      <selection activeCell="G4" sqref="G4"/>
    </sheetView>
  </sheetViews>
  <sheetFormatPr defaultRowHeight="15" x14ac:dyDescent="0.25"/>
  <cols>
    <col min="1" max="1" width="7.5703125" bestFit="1" customWidth="1"/>
    <col min="2" max="2" width="46.42578125" bestFit="1" customWidth="1"/>
    <col min="3" max="3" width="13" bestFit="1" customWidth="1"/>
    <col min="4" max="4" width="10.7109375" bestFit="1" customWidth="1"/>
    <col min="5" max="5" width="13" bestFit="1" customWidth="1"/>
  </cols>
  <sheetData>
    <row r="1" spans="1:5" ht="30" x14ac:dyDescent="0.25">
      <c r="A1" t="s">
        <v>528</v>
      </c>
      <c r="B1" t="s">
        <v>529</v>
      </c>
      <c r="C1" t="s">
        <v>530</v>
      </c>
      <c r="D1" t="s">
        <v>254</v>
      </c>
      <c r="E1" s="124" t="s">
        <v>531</v>
      </c>
    </row>
    <row r="2" spans="1:5" x14ac:dyDescent="0.25">
      <c r="A2">
        <v>1</v>
      </c>
      <c r="B2" t="s">
        <v>534</v>
      </c>
      <c r="C2">
        <v>1368570000</v>
      </c>
      <c r="D2" s="105">
        <v>42069</v>
      </c>
      <c r="E2">
        <v>0.189</v>
      </c>
    </row>
    <row r="3" spans="1:5" x14ac:dyDescent="0.25">
      <c r="A3">
        <v>2</v>
      </c>
      <c r="B3" t="s">
        <v>540</v>
      </c>
      <c r="C3">
        <v>1267830000</v>
      </c>
      <c r="D3" s="105">
        <v>42069</v>
      </c>
      <c r="E3">
        <v>0.17499999999999999</v>
      </c>
    </row>
    <row r="4" spans="1:5" x14ac:dyDescent="0.25">
      <c r="A4">
        <v>3</v>
      </c>
      <c r="B4" t="s">
        <v>544</v>
      </c>
      <c r="C4">
        <v>320529000</v>
      </c>
      <c r="D4" s="105">
        <v>42069</v>
      </c>
      <c r="E4">
        <v>4.4299999999999999E-2</v>
      </c>
    </row>
    <row r="5" spans="1:5" x14ac:dyDescent="0.25">
      <c r="A5">
        <v>4</v>
      </c>
      <c r="B5" t="s">
        <v>548</v>
      </c>
      <c r="C5">
        <v>255461700</v>
      </c>
      <c r="D5" s="105">
        <v>42186</v>
      </c>
      <c r="E5">
        <v>3.5299999999999998E-2</v>
      </c>
    </row>
    <row r="6" spans="1:5" x14ac:dyDescent="0.25">
      <c r="A6">
        <v>5</v>
      </c>
      <c r="B6" t="s">
        <v>554</v>
      </c>
      <c r="C6">
        <v>203975000</v>
      </c>
      <c r="D6" s="105">
        <v>42069</v>
      </c>
      <c r="E6">
        <v>2.8199999999999999E-2</v>
      </c>
    </row>
    <row r="7" spans="1:5" x14ac:dyDescent="0.25">
      <c r="A7">
        <v>6</v>
      </c>
      <c r="B7" t="s">
        <v>558</v>
      </c>
      <c r="C7">
        <v>189150000</v>
      </c>
      <c r="D7" s="105">
        <v>42069</v>
      </c>
      <c r="E7">
        <v>2.6200000000000001E-2</v>
      </c>
    </row>
    <row r="8" spans="1:5" x14ac:dyDescent="0.25">
      <c r="A8">
        <v>7</v>
      </c>
      <c r="B8" t="s">
        <v>562</v>
      </c>
      <c r="C8">
        <v>183523000</v>
      </c>
      <c r="D8" s="105">
        <v>42186</v>
      </c>
      <c r="E8">
        <v>2.5399999999999999E-2</v>
      </c>
    </row>
    <row r="9" spans="1:5" x14ac:dyDescent="0.25">
      <c r="A9">
        <v>8</v>
      </c>
      <c r="B9" t="s">
        <v>567</v>
      </c>
      <c r="C9">
        <v>157941000</v>
      </c>
      <c r="D9" s="105">
        <v>42069</v>
      </c>
      <c r="E9">
        <v>2.18E-2</v>
      </c>
    </row>
    <row r="10" spans="1:5" x14ac:dyDescent="0.25">
      <c r="A10">
        <v>9</v>
      </c>
      <c r="B10" t="s">
        <v>464</v>
      </c>
      <c r="C10">
        <v>146270033</v>
      </c>
      <c r="D10" s="105">
        <v>42005</v>
      </c>
      <c r="E10">
        <v>2.0199999999999999E-2</v>
      </c>
    </row>
    <row r="11" spans="1:5" x14ac:dyDescent="0.25">
      <c r="A11">
        <v>10</v>
      </c>
      <c r="B11" t="s">
        <v>575</v>
      </c>
      <c r="C11">
        <v>126970000</v>
      </c>
      <c r="D11" s="105">
        <v>42036</v>
      </c>
      <c r="E11">
        <v>1.7600000000000001E-2</v>
      </c>
    </row>
    <row r="12" spans="1:5" x14ac:dyDescent="0.25">
      <c r="A12">
        <v>11</v>
      </c>
      <c r="B12" t="s">
        <v>581</v>
      </c>
      <c r="C12">
        <v>121005815</v>
      </c>
      <c r="D12" s="105">
        <v>42186</v>
      </c>
      <c r="E12">
        <v>1.67E-2</v>
      </c>
    </row>
    <row r="13" spans="1:5" x14ac:dyDescent="0.25">
      <c r="A13">
        <v>12</v>
      </c>
      <c r="B13" t="s">
        <v>586</v>
      </c>
      <c r="C13">
        <v>101098400</v>
      </c>
      <c r="D13" s="105">
        <v>42069</v>
      </c>
      <c r="E13">
        <v>1.4E-2</v>
      </c>
    </row>
    <row r="14" spans="1:5" x14ac:dyDescent="0.25">
      <c r="A14">
        <v>13</v>
      </c>
      <c r="B14" t="s">
        <v>590</v>
      </c>
      <c r="C14">
        <v>90730000</v>
      </c>
      <c r="D14" s="105">
        <v>41821</v>
      </c>
      <c r="E14">
        <v>1.26E-2</v>
      </c>
    </row>
    <row r="15" spans="1:5" x14ac:dyDescent="0.25">
      <c r="A15">
        <v>14</v>
      </c>
      <c r="B15" t="s">
        <v>596</v>
      </c>
      <c r="C15">
        <v>90076012</v>
      </c>
      <c r="D15" s="105">
        <v>42186</v>
      </c>
      <c r="E15">
        <v>1.2500000000000001E-2</v>
      </c>
    </row>
    <row r="16" spans="1:5" x14ac:dyDescent="0.25">
      <c r="A16">
        <v>15</v>
      </c>
      <c r="B16" t="s">
        <v>600</v>
      </c>
      <c r="C16">
        <v>88123300</v>
      </c>
      <c r="D16" s="105">
        <v>42069</v>
      </c>
      <c r="E16">
        <v>1.2200000000000001E-2</v>
      </c>
    </row>
    <row r="17" spans="1:5" x14ac:dyDescent="0.25">
      <c r="A17">
        <v>16</v>
      </c>
      <c r="B17" t="s">
        <v>454</v>
      </c>
      <c r="C17">
        <v>80925000</v>
      </c>
      <c r="D17" s="105">
        <v>41820</v>
      </c>
      <c r="E17">
        <v>1.12E-2</v>
      </c>
    </row>
    <row r="18" spans="1:5" x14ac:dyDescent="0.25">
      <c r="A18">
        <v>17</v>
      </c>
      <c r="B18" t="s">
        <v>608</v>
      </c>
      <c r="C18">
        <v>78165200</v>
      </c>
      <c r="D18" s="105">
        <v>42069</v>
      </c>
      <c r="E18">
        <v>1.0800000000000001E-2</v>
      </c>
    </row>
    <row r="19" spans="1:5" x14ac:dyDescent="0.25">
      <c r="A19">
        <v>18</v>
      </c>
      <c r="B19" t="s">
        <v>612</v>
      </c>
      <c r="C19">
        <v>77695904</v>
      </c>
      <c r="D19" s="105">
        <v>42004</v>
      </c>
      <c r="E19">
        <v>1.0699999999999999E-2</v>
      </c>
    </row>
    <row r="20" spans="1:5" x14ac:dyDescent="0.25">
      <c r="A20">
        <v>19</v>
      </c>
      <c r="B20" t="s">
        <v>617</v>
      </c>
      <c r="C20">
        <v>71246000</v>
      </c>
      <c r="D20" s="105">
        <v>42186</v>
      </c>
      <c r="E20">
        <v>9.9000000000000008E-3</v>
      </c>
    </row>
    <row r="21" spans="1:5" x14ac:dyDescent="0.25">
      <c r="A21">
        <v>20</v>
      </c>
      <c r="B21" t="s">
        <v>621</v>
      </c>
      <c r="C21">
        <v>66104000</v>
      </c>
      <c r="D21" s="105">
        <v>42036</v>
      </c>
      <c r="E21">
        <v>9.1000000000000004E-3</v>
      </c>
    </row>
    <row r="22" spans="1:5" x14ac:dyDescent="0.25">
      <c r="A22">
        <v>21</v>
      </c>
      <c r="B22" t="s">
        <v>625</v>
      </c>
      <c r="C22">
        <v>64871000</v>
      </c>
      <c r="D22" s="105">
        <v>41821</v>
      </c>
      <c r="E22">
        <v>8.9999999999999993E-3</v>
      </c>
    </row>
    <row r="23" spans="1:5" x14ac:dyDescent="0.25">
      <c r="A23">
        <v>22</v>
      </c>
      <c r="B23" t="s">
        <v>630</v>
      </c>
      <c r="C23">
        <v>64105654</v>
      </c>
      <c r="D23" s="105">
        <v>41456</v>
      </c>
      <c r="E23">
        <v>8.8999999999999999E-3</v>
      </c>
    </row>
    <row r="24" spans="1:5" x14ac:dyDescent="0.25">
      <c r="A24">
        <v>23</v>
      </c>
      <c r="B24" t="s">
        <v>635</v>
      </c>
      <c r="C24">
        <v>60782309</v>
      </c>
      <c r="D24" s="105">
        <v>41912</v>
      </c>
      <c r="E24">
        <v>8.3999999999999995E-3</v>
      </c>
    </row>
    <row r="25" spans="1:5" x14ac:dyDescent="0.25">
      <c r="A25">
        <v>24</v>
      </c>
      <c r="B25" t="s">
        <v>640</v>
      </c>
      <c r="C25">
        <v>54002000</v>
      </c>
      <c r="D25" s="105">
        <v>41821</v>
      </c>
      <c r="E25">
        <v>7.4999999999999997E-3</v>
      </c>
    </row>
    <row r="26" spans="1:5" x14ac:dyDescent="0.25">
      <c r="A26">
        <v>25</v>
      </c>
      <c r="B26" t="s">
        <v>644</v>
      </c>
      <c r="C26">
        <v>51419420</v>
      </c>
      <c r="D26" s="105">
        <v>41727</v>
      </c>
      <c r="E26">
        <v>7.1000000000000004E-3</v>
      </c>
    </row>
    <row r="27" spans="1:5" x14ac:dyDescent="0.25">
      <c r="A27">
        <v>26</v>
      </c>
      <c r="B27" t="s">
        <v>650</v>
      </c>
      <c r="C27">
        <v>51342881</v>
      </c>
      <c r="D27" s="105">
        <v>42005</v>
      </c>
      <c r="E27">
        <v>7.1000000000000004E-3</v>
      </c>
    </row>
    <row r="28" spans="1:5" x14ac:dyDescent="0.25">
      <c r="A28">
        <v>27</v>
      </c>
      <c r="B28" t="s">
        <v>653</v>
      </c>
      <c r="C28">
        <v>48025400</v>
      </c>
      <c r="D28" s="105">
        <v>42069</v>
      </c>
      <c r="E28">
        <v>6.6400000000000001E-3</v>
      </c>
    </row>
    <row r="29" spans="1:5" x14ac:dyDescent="0.25">
      <c r="A29">
        <v>28</v>
      </c>
      <c r="B29" t="s">
        <v>657</v>
      </c>
      <c r="C29">
        <v>47421786</v>
      </c>
      <c r="D29" s="105">
        <v>41821</v>
      </c>
      <c r="E29">
        <v>6.6E-3</v>
      </c>
    </row>
    <row r="30" spans="1:5" x14ac:dyDescent="0.25">
      <c r="A30">
        <v>29</v>
      </c>
      <c r="B30" t="s">
        <v>662</v>
      </c>
      <c r="C30">
        <v>46749000</v>
      </c>
      <c r="D30" s="105">
        <v>42186</v>
      </c>
      <c r="E30">
        <v>6.4999999999999997E-3</v>
      </c>
    </row>
    <row r="31" spans="1:5" x14ac:dyDescent="0.25">
      <c r="A31">
        <v>30</v>
      </c>
      <c r="B31" t="s">
        <v>666</v>
      </c>
      <c r="C31">
        <v>46464053</v>
      </c>
      <c r="D31" s="105">
        <v>41821</v>
      </c>
      <c r="E31">
        <v>6.4000000000000003E-3</v>
      </c>
    </row>
    <row r="32" spans="1:5" x14ac:dyDescent="0.25">
      <c r="A32">
        <v>31</v>
      </c>
      <c r="B32" t="s">
        <v>670</v>
      </c>
      <c r="C32">
        <v>43131966</v>
      </c>
      <c r="D32" s="105">
        <v>42186</v>
      </c>
      <c r="E32">
        <v>6.0000000000000001E-3</v>
      </c>
    </row>
    <row r="33" spans="1:5" x14ac:dyDescent="0.25">
      <c r="A33">
        <v>32</v>
      </c>
      <c r="B33" t="s">
        <v>674</v>
      </c>
      <c r="C33">
        <v>42928900</v>
      </c>
      <c r="D33" s="105">
        <v>42005</v>
      </c>
      <c r="E33">
        <v>5.8999999999999999E-3</v>
      </c>
    </row>
    <row r="34" spans="1:5" x14ac:dyDescent="0.25">
      <c r="A34">
        <v>33</v>
      </c>
      <c r="B34" t="s">
        <v>678</v>
      </c>
      <c r="C34">
        <v>39500000</v>
      </c>
      <c r="D34" s="105">
        <v>42005</v>
      </c>
      <c r="E34">
        <v>5.4999999999999997E-3</v>
      </c>
    </row>
    <row r="35" spans="1:5" x14ac:dyDescent="0.25">
      <c r="A35">
        <v>34</v>
      </c>
      <c r="B35" t="s">
        <v>682</v>
      </c>
      <c r="C35">
        <v>38484000</v>
      </c>
      <c r="D35" s="105">
        <v>42004</v>
      </c>
      <c r="E35">
        <v>5.3E-3</v>
      </c>
    </row>
    <row r="36" spans="1:5" x14ac:dyDescent="0.25">
      <c r="A36">
        <v>35</v>
      </c>
      <c r="B36" t="s">
        <v>686</v>
      </c>
      <c r="C36">
        <v>38435252</v>
      </c>
      <c r="D36" s="105">
        <v>42186</v>
      </c>
      <c r="E36">
        <v>5.3E-3</v>
      </c>
    </row>
    <row r="37" spans="1:5" x14ac:dyDescent="0.25">
      <c r="A37">
        <v>36</v>
      </c>
      <c r="B37" t="s">
        <v>689</v>
      </c>
      <c r="C37">
        <v>36004552</v>
      </c>
      <c r="D37" s="105">
        <v>41821</v>
      </c>
      <c r="E37">
        <v>5.0000000000000001E-3</v>
      </c>
    </row>
    <row r="38" spans="1:5" x14ac:dyDescent="0.25">
      <c r="A38">
        <v>37</v>
      </c>
      <c r="B38" t="s">
        <v>693</v>
      </c>
      <c r="C38">
        <v>35675834</v>
      </c>
      <c r="D38" s="105">
        <v>41913</v>
      </c>
      <c r="E38">
        <v>4.8999999999999998E-3</v>
      </c>
    </row>
    <row r="39" spans="1:5" x14ac:dyDescent="0.25">
      <c r="A39">
        <v>38</v>
      </c>
      <c r="B39" t="s">
        <v>698</v>
      </c>
      <c r="C39">
        <v>34856813</v>
      </c>
      <c r="D39" s="105">
        <v>41879</v>
      </c>
      <c r="E39">
        <v>4.7999999999999996E-3</v>
      </c>
    </row>
    <row r="40" spans="1:5" x14ac:dyDescent="0.25">
      <c r="A40">
        <v>39</v>
      </c>
      <c r="B40" t="s">
        <v>703</v>
      </c>
      <c r="C40">
        <v>33543100</v>
      </c>
      <c r="D40" s="105">
        <v>42069</v>
      </c>
      <c r="E40">
        <v>4.64E-3</v>
      </c>
    </row>
    <row r="41" spans="1:5" x14ac:dyDescent="0.25">
      <c r="A41">
        <v>40</v>
      </c>
      <c r="B41" t="s">
        <v>707</v>
      </c>
      <c r="C41">
        <v>31521418</v>
      </c>
      <c r="D41" s="105">
        <v>42186</v>
      </c>
      <c r="E41">
        <v>4.4000000000000003E-3</v>
      </c>
    </row>
    <row r="42" spans="1:5" x14ac:dyDescent="0.25">
      <c r="A42">
        <v>41</v>
      </c>
      <c r="B42" t="s">
        <v>711</v>
      </c>
      <c r="C42">
        <v>31151643</v>
      </c>
      <c r="D42" s="105">
        <v>42186</v>
      </c>
      <c r="E42">
        <v>4.3E-3</v>
      </c>
    </row>
    <row r="43" spans="1:5" x14ac:dyDescent="0.25">
      <c r="A43">
        <v>42</v>
      </c>
      <c r="B43" t="s">
        <v>715</v>
      </c>
      <c r="C43">
        <v>30620404</v>
      </c>
      <c r="D43" s="105">
        <v>42186</v>
      </c>
      <c r="E43">
        <v>4.1999999999999997E-3</v>
      </c>
    </row>
    <row r="44" spans="1:5" x14ac:dyDescent="0.25">
      <c r="A44">
        <v>43</v>
      </c>
      <c r="B44" t="s">
        <v>719</v>
      </c>
      <c r="C44">
        <v>30511900</v>
      </c>
      <c r="D44" s="105">
        <v>42069</v>
      </c>
      <c r="E44">
        <v>4.2199999999999998E-3</v>
      </c>
    </row>
    <row r="45" spans="1:5" x14ac:dyDescent="0.25">
      <c r="A45">
        <v>44</v>
      </c>
      <c r="B45" t="s">
        <v>723</v>
      </c>
      <c r="C45">
        <v>30492800</v>
      </c>
      <c r="D45" s="105">
        <v>41640</v>
      </c>
      <c r="E45">
        <v>4.1999999999999997E-3</v>
      </c>
    </row>
    <row r="46" spans="1:5" x14ac:dyDescent="0.25">
      <c r="A46">
        <v>45</v>
      </c>
      <c r="B46" t="s">
        <v>727</v>
      </c>
      <c r="C46">
        <v>28037904</v>
      </c>
      <c r="D46" s="105">
        <v>42186</v>
      </c>
      <c r="E46">
        <v>3.8999999999999998E-3</v>
      </c>
    </row>
    <row r="47" spans="1:5" x14ac:dyDescent="0.25">
      <c r="A47">
        <v>46</v>
      </c>
      <c r="B47" t="s">
        <v>731</v>
      </c>
      <c r="C47">
        <v>27043093</v>
      </c>
      <c r="D47" s="105">
        <v>41821</v>
      </c>
      <c r="E47">
        <v>3.7000000000000002E-3</v>
      </c>
    </row>
    <row r="48" spans="1:5" x14ac:dyDescent="0.25">
      <c r="A48">
        <v>47</v>
      </c>
      <c r="B48" t="s">
        <v>735</v>
      </c>
      <c r="C48">
        <v>26556800</v>
      </c>
      <c r="D48" s="105">
        <v>41821</v>
      </c>
      <c r="E48">
        <v>3.7000000000000002E-3</v>
      </c>
    </row>
    <row r="49" spans="1:5" x14ac:dyDescent="0.25">
      <c r="A49">
        <v>48</v>
      </c>
      <c r="B49" t="s">
        <v>738</v>
      </c>
      <c r="C49">
        <v>25956000</v>
      </c>
      <c r="D49" s="105">
        <v>41821</v>
      </c>
      <c r="E49">
        <v>3.5999999999999999E-3</v>
      </c>
    </row>
    <row r="50" spans="1:5" x14ac:dyDescent="0.25">
      <c r="A50">
        <v>49</v>
      </c>
      <c r="B50" t="s">
        <v>742</v>
      </c>
      <c r="C50">
        <v>25727911</v>
      </c>
      <c r="D50" s="105">
        <v>42186</v>
      </c>
      <c r="E50">
        <v>3.5999999999999999E-3</v>
      </c>
    </row>
    <row r="51" spans="1:5" x14ac:dyDescent="0.25">
      <c r="A51">
        <v>50</v>
      </c>
      <c r="B51" t="s">
        <v>746</v>
      </c>
      <c r="C51">
        <v>25155000</v>
      </c>
      <c r="D51" s="105">
        <v>42186</v>
      </c>
      <c r="E51">
        <v>3.5000000000000001E-3</v>
      </c>
    </row>
    <row r="52" spans="1:5" x14ac:dyDescent="0.25">
      <c r="A52">
        <v>51</v>
      </c>
      <c r="B52" t="s">
        <v>750</v>
      </c>
      <c r="C52">
        <v>24383301</v>
      </c>
      <c r="D52" s="105">
        <v>41775</v>
      </c>
      <c r="E52">
        <v>3.3999999999999998E-3</v>
      </c>
    </row>
    <row r="53" spans="1:5" x14ac:dyDescent="0.25">
      <c r="A53">
        <v>52</v>
      </c>
      <c r="B53" t="s">
        <v>755</v>
      </c>
      <c r="C53">
        <v>23766500</v>
      </c>
      <c r="D53" s="105">
        <v>42069</v>
      </c>
      <c r="E53">
        <v>3.29E-3</v>
      </c>
    </row>
    <row r="54" spans="1:5" x14ac:dyDescent="0.25">
      <c r="A54">
        <v>53</v>
      </c>
      <c r="B54" t="s">
        <v>759</v>
      </c>
      <c r="C54">
        <v>23440278</v>
      </c>
      <c r="D54" s="105">
        <v>42035</v>
      </c>
      <c r="E54">
        <v>3.2000000000000002E-3</v>
      </c>
    </row>
    <row r="55" spans="1:5" x14ac:dyDescent="0.25">
      <c r="A55">
        <v>54</v>
      </c>
      <c r="B55" t="s">
        <v>764</v>
      </c>
      <c r="C55">
        <v>23087363</v>
      </c>
      <c r="D55" s="105">
        <v>42069</v>
      </c>
      <c r="E55">
        <v>3.2000000000000002E-3</v>
      </c>
    </row>
    <row r="56" spans="1:5" x14ac:dyDescent="0.25">
      <c r="A56">
        <v>55</v>
      </c>
      <c r="B56" t="s">
        <v>767</v>
      </c>
      <c r="C56">
        <v>22671331</v>
      </c>
      <c r="D56" s="105">
        <v>41774</v>
      </c>
      <c r="E56">
        <v>3.0999999999999999E-3</v>
      </c>
    </row>
    <row r="57" spans="1:5" x14ac:dyDescent="0.25">
      <c r="A57">
        <v>56</v>
      </c>
      <c r="B57" t="s">
        <v>773</v>
      </c>
      <c r="C57">
        <v>21842167</v>
      </c>
      <c r="D57" s="105">
        <v>41456</v>
      </c>
      <c r="E57">
        <v>3.0000000000000001E-3</v>
      </c>
    </row>
    <row r="58" spans="1:5" x14ac:dyDescent="0.25">
      <c r="A58">
        <v>57</v>
      </c>
      <c r="B58" t="s">
        <v>777</v>
      </c>
      <c r="C58">
        <v>21143237</v>
      </c>
      <c r="D58" s="105">
        <v>41456</v>
      </c>
      <c r="E58">
        <v>2.8E-3</v>
      </c>
    </row>
    <row r="59" spans="1:5" x14ac:dyDescent="0.25">
      <c r="A59">
        <v>58</v>
      </c>
      <c r="B59" t="s">
        <v>781</v>
      </c>
      <c r="C59">
        <v>20359439</v>
      </c>
      <c r="D59" s="105">
        <v>40987</v>
      </c>
      <c r="E59">
        <v>2.8E-3</v>
      </c>
    </row>
    <row r="60" spans="1:5" x14ac:dyDescent="0.25">
      <c r="A60">
        <v>59</v>
      </c>
      <c r="B60" t="s">
        <v>456</v>
      </c>
      <c r="C60">
        <v>19942642</v>
      </c>
      <c r="D60" s="105">
        <v>41640</v>
      </c>
      <c r="E60">
        <v>2.8E-3</v>
      </c>
    </row>
    <row r="61" spans="1:5" x14ac:dyDescent="0.25">
      <c r="A61">
        <v>60</v>
      </c>
      <c r="B61" t="s">
        <v>788</v>
      </c>
      <c r="C61">
        <v>19268000</v>
      </c>
      <c r="D61" s="105">
        <v>42186</v>
      </c>
      <c r="E61">
        <v>2.7000000000000001E-3</v>
      </c>
    </row>
    <row r="62" spans="1:5" x14ac:dyDescent="0.25">
      <c r="A62">
        <v>61</v>
      </c>
      <c r="B62" t="s">
        <v>792</v>
      </c>
      <c r="C62">
        <v>18450494</v>
      </c>
      <c r="D62" s="105">
        <v>42186</v>
      </c>
      <c r="E62">
        <v>2.5999999999999999E-3</v>
      </c>
    </row>
    <row r="63" spans="1:5" x14ac:dyDescent="0.25">
      <c r="A63">
        <v>62</v>
      </c>
      <c r="B63" t="s">
        <v>796</v>
      </c>
      <c r="C63">
        <v>18006407</v>
      </c>
      <c r="D63" s="105">
        <v>42186</v>
      </c>
      <c r="E63">
        <v>2.5000000000000001E-3</v>
      </c>
    </row>
    <row r="64" spans="1:5" x14ac:dyDescent="0.25">
      <c r="A64">
        <v>63</v>
      </c>
      <c r="B64" t="s">
        <v>800</v>
      </c>
      <c r="C64">
        <v>17417500</v>
      </c>
      <c r="D64" s="105">
        <v>42005</v>
      </c>
      <c r="E64">
        <v>2.3999999999999998E-3</v>
      </c>
    </row>
    <row r="65" spans="1:5" x14ac:dyDescent="0.25">
      <c r="A65">
        <v>64</v>
      </c>
      <c r="B65" t="s">
        <v>804</v>
      </c>
      <c r="C65">
        <v>16892500</v>
      </c>
      <c r="D65" s="105">
        <v>42069</v>
      </c>
      <c r="E65">
        <v>2.3400000000000001E-3</v>
      </c>
    </row>
    <row r="66" spans="1:5" x14ac:dyDescent="0.25">
      <c r="A66">
        <v>65</v>
      </c>
      <c r="B66" t="s">
        <v>808</v>
      </c>
      <c r="C66">
        <v>16310431</v>
      </c>
      <c r="D66" s="105">
        <v>42186</v>
      </c>
      <c r="E66">
        <v>2.3E-3</v>
      </c>
    </row>
    <row r="67" spans="1:5" x14ac:dyDescent="0.25">
      <c r="A67">
        <v>66</v>
      </c>
      <c r="B67" t="s">
        <v>812</v>
      </c>
      <c r="C67">
        <v>16259000</v>
      </c>
      <c r="D67" s="105">
        <v>42186</v>
      </c>
      <c r="E67">
        <v>2.2000000000000001E-3</v>
      </c>
    </row>
    <row r="68" spans="1:5" x14ac:dyDescent="0.25">
      <c r="A68">
        <v>67</v>
      </c>
      <c r="B68" t="s">
        <v>816</v>
      </c>
      <c r="C68">
        <v>15945200</v>
      </c>
      <c r="D68" s="105">
        <v>42069</v>
      </c>
      <c r="E68">
        <v>2.2000000000000001E-3</v>
      </c>
    </row>
    <row r="69" spans="1:5" x14ac:dyDescent="0.25">
      <c r="A69">
        <v>68</v>
      </c>
      <c r="B69" t="s">
        <v>819</v>
      </c>
      <c r="C69">
        <v>15806675</v>
      </c>
      <c r="D69" s="105">
        <v>41821</v>
      </c>
      <c r="E69">
        <v>2.2000000000000001E-3</v>
      </c>
    </row>
    <row r="70" spans="1:5" x14ac:dyDescent="0.25">
      <c r="A70">
        <v>69</v>
      </c>
      <c r="B70" t="s">
        <v>822</v>
      </c>
      <c r="C70">
        <v>15473905</v>
      </c>
      <c r="D70" s="105">
        <v>42186</v>
      </c>
      <c r="E70">
        <v>2.0999999999999999E-3</v>
      </c>
    </row>
    <row r="71" spans="1:5" x14ac:dyDescent="0.25">
      <c r="A71">
        <v>70</v>
      </c>
      <c r="B71" t="s">
        <v>826</v>
      </c>
      <c r="C71">
        <v>15405157</v>
      </c>
      <c r="D71" s="105">
        <v>42186</v>
      </c>
      <c r="E71">
        <v>2.0999999999999999E-3</v>
      </c>
    </row>
    <row r="72" spans="1:5" x14ac:dyDescent="0.25">
      <c r="A72">
        <v>71</v>
      </c>
      <c r="B72" t="s">
        <v>829</v>
      </c>
      <c r="C72">
        <v>13606000</v>
      </c>
      <c r="D72" s="105">
        <v>42186</v>
      </c>
      <c r="E72">
        <v>1.9E-3</v>
      </c>
    </row>
    <row r="73" spans="1:5" x14ac:dyDescent="0.25">
      <c r="A73">
        <v>72</v>
      </c>
      <c r="B73" t="s">
        <v>833</v>
      </c>
      <c r="C73">
        <v>13508715</v>
      </c>
      <c r="D73" s="105">
        <v>41597</v>
      </c>
      <c r="E73">
        <v>1.9E-3</v>
      </c>
    </row>
    <row r="74" spans="1:5" x14ac:dyDescent="0.25">
      <c r="A74">
        <v>73</v>
      </c>
      <c r="B74" t="s">
        <v>838</v>
      </c>
      <c r="C74">
        <v>13061239</v>
      </c>
      <c r="D74" s="105">
        <v>41138</v>
      </c>
      <c r="E74">
        <v>1.8E-3</v>
      </c>
    </row>
    <row r="75" spans="1:5" x14ac:dyDescent="0.25">
      <c r="A75">
        <v>74</v>
      </c>
      <c r="B75" t="s">
        <v>844</v>
      </c>
      <c r="C75">
        <v>11892934</v>
      </c>
      <c r="D75" s="105">
        <v>42186</v>
      </c>
      <c r="E75">
        <v>1.6000000000000001E-3</v>
      </c>
    </row>
    <row r="76" spans="1:5" x14ac:dyDescent="0.25">
      <c r="A76">
        <v>75</v>
      </c>
      <c r="B76" t="s">
        <v>848</v>
      </c>
      <c r="C76">
        <v>11410651</v>
      </c>
      <c r="D76" s="105">
        <v>42186</v>
      </c>
      <c r="E76">
        <v>1.6000000000000001E-3</v>
      </c>
    </row>
    <row r="77" spans="1:5" x14ac:dyDescent="0.25">
      <c r="A77">
        <v>76</v>
      </c>
      <c r="B77" t="s">
        <v>851</v>
      </c>
      <c r="C77">
        <v>11237160</v>
      </c>
      <c r="D77" s="105">
        <v>42005</v>
      </c>
      <c r="E77">
        <v>1.6000000000000001E-3</v>
      </c>
    </row>
    <row r="78" spans="1:5" x14ac:dyDescent="0.25">
      <c r="A78">
        <v>77</v>
      </c>
      <c r="B78" t="s">
        <v>854</v>
      </c>
      <c r="C78">
        <v>11210064</v>
      </c>
      <c r="D78" s="105">
        <v>41639</v>
      </c>
      <c r="E78">
        <v>1.6000000000000001E-3</v>
      </c>
    </row>
    <row r="79" spans="1:5" x14ac:dyDescent="0.25">
      <c r="A79">
        <v>78</v>
      </c>
      <c r="B79" t="s">
        <v>858</v>
      </c>
      <c r="C79">
        <v>11123000</v>
      </c>
      <c r="D79" s="105">
        <v>42186</v>
      </c>
      <c r="E79">
        <v>1.5E-3</v>
      </c>
    </row>
    <row r="80" spans="1:5" x14ac:dyDescent="0.25">
      <c r="A80">
        <v>79</v>
      </c>
      <c r="B80" t="s">
        <v>862</v>
      </c>
      <c r="C80">
        <v>10996891</v>
      </c>
      <c r="D80" s="105">
        <v>41821</v>
      </c>
      <c r="E80">
        <v>1.5E-3</v>
      </c>
    </row>
    <row r="81" spans="1:5" x14ac:dyDescent="0.25">
      <c r="A81">
        <v>80</v>
      </c>
      <c r="B81" t="s">
        <v>865</v>
      </c>
      <c r="C81">
        <v>10992589</v>
      </c>
      <c r="D81" s="105">
        <v>41640</v>
      </c>
      <c r="E81">
        <v>1.5E-3</v>
      </c>
    </row>
    <row r="82" spans="1:5" x14ac:dyDescent="0.25">
      <c r="A82">
        <v>81</v>
      </c>
      <c r="B82" t="s">
        <v>868</v>
      </c>
      <c r="C82">
        <v>10982754</v>
      </c>
      <c r="D82" s="105">
        <v>41752</v>
      </c>
      <c r="E82">
        <v>1.5E-3</v>
      </c>
    </row>
    <row r="83" spans="1:5" x14ac:dyDescent="0.25">
      <c r="A83">
        <v>82</v>
      </c>
      <c r="B83" t="s">
        <v>872</v>
      </c>
      <c r="C83">
        <v>10911819</v>
      </c>
      <c r="D83" s="105">
        <v>42186</v>
      </c>
      <c r="E83">
        <v>1.5E-3</v>
      </c>
    </row>
    <row r="84" spans="1:5" x14ac:dyDescent="0.25">
      <c r="A84">
        <v>83</v>
      </c>
      <c r="B84" t="s">
        <v>875</v>
      </c>
      <c r="C84">
        <v>10628972</v>
      </c>
      <c r="D84" s="105">
        <v>41731</v>
      </c>
      <c r="E84">
        <v>1.5E-3</v>
      </c>
    </row>
    <row r="85" spans="1:5" x14ac:dyDescent="0.25">
      <c r="A85">
        <v>84</v>
      </c>
      <c r="B85" t="s">
        <v>879</v>
      </c>
      <c r="C85">
        <v>10528477</v>
      </c>
      <c r="D85" s="105">
        <v>41912</v>
      </c>
      <c r="E85">
        <v>1.5E-3</v>
      </c>
    </row>
    <row r="86" spans="1:5" x14ac:dyDescent="0.25">
      <c r="A86">
        <v>85</v>
      </c>
      <c r="B86" t="s">
        <v>883</v>
      </c>
      <c r="C86">
        <v>10477800</v>
      </c>
      <c r="D86" s="105">
        <v>41639</v>
      </c>
      <c r="E86">
        <v>1.5E-3</v>
      </c>
    </row>
    <row r="87" spans="1:5" x14ac:dyDescent="0.25">
      <c r="A87">
        <v>86</v>
      </c>
      <c r="B87" t="s">
        <v>886</v>
      </c>
      <c r="C87">
        <v>10378267</v>
      </c>
      <c r="D87" s="105">
        <v>41821</v>
      </c>
      <c r="E87">
        <v>1.4E-3</v>
      </c>
    </row>
    <row r="88" spans="1:5" x14ac:dyDescent="0.25">
      <c r="A88">
        <v>87</v>
      </c>
      <c r="B88" t="s">
        <v>890</v>
      </c>
      <c r="C88">
        <v>10315244</v>
      </c>
      <c r="D88" s="105">
        <v>42186</v>
      </c>
      <c r="E88">
        <v>1.4E-3</v>
      </c>
    </row>
    <row r="89" spans="1:5" x14ac:dyDescent="0.25">
      <c r="A89">
        <v>88</v>
      </c>
      <c r="B89" t="s">
        <v>893</v>
      </c>
      <c r="C89">
        <v>9849000</v>
      </c>
      <c r="D89" s="105">
        <v>42004</v>
      </c>
      <c r="E89">
        <v>1.4E-3</v>
      </c>
    </row>
    <row r="90" spans="1:5" x14ac:dyDescent="0.25">
      <c r="A90">
        <v>89</v>
      </c>
      <c r="B90" t="s">
        <v>896</v>
      </c>
      <c r="C90">
        <v>9823827</v>
      </c>
      <c r="D90" s="105">
        <v>42186</v>
      </c>
      <c r="E90">
        <v>1.4E-3</v>
      </c>
    </row>
    <row r="91" spans="1:5" x14ac:dyDescent="0.25">
      <c r="A91">
        <v>90</v>
      </c>
      <c r="B91" t="s">
        <v>899</v>
      </c>
      <c r="C91">
        <v>9753627</v>
      </c>
      <c r="D91" s="105">
        <v>42035</v>
      </c>
      <c r="E91">
        <v>1.2999999999999999E-3</v>
      </c>
    </row>
    <row r="92" spans="1:5" x14ac:dyDescent="0.25">
      <c r="A92">
        <v>91</v>
      </c>
      <c r="B92" t="s">
        <v>903</v>
      </c>
      <c r="C92">
        <v>9593000</v>
      </c>
      <c r="D92" s="105">
        <v>42005</v>
      </c>
      <c r="E92">
        <v>1.2999999999999999E-3</v>
      </c>
    </row>
    <row r="93" spans="1:5" x14ac:dyDescent="0.25">
      <c r="A93">
        <v>92</v>
      </c>
      <c r="B93" t="s">
        <v>906</v>
      </c>
      <c r="C93">
        <v>9577000</v>
      </c>
      <c r="D93" s="105">
        <v>42186</v>
      </c>
      <c r="E93">
        <v>1.2999999999999999E-3</v>
      </c>
    </row>
    <row r="94" spans="1:5" x14ac:dyDescent="0.25">
      <c r="A94">
        <v>93</v>
      </c>
      <c r="B94" t="s">
        <v>909</v>
      </c>
      <c r="C94">
        <v>9481000</v>
      </c>
      <c r="D94" s="105">
        <v>42005</v>
      </c>
      <c r="E94">
        <v>1.2999999999999999E-3</v>
      </c>
    </row>
    <row r="95" spans="1:5" x14ac:dyDescent="0.25">
      <c r="A95">
        <v>94</v>
      </c>
      <c r="B95" t="s">
        <v>913</v>
      </c>
      <c r="C95">
        <v>8725111</v>
      </c>
      <c r="D95" s="105">
        <v>41821</v>
      </c>
      <c r="E95">
        <v>1.1999999999999999E-3</v>
      </c>
    </row>
    <row r="96" spans="1:5" x14ac:dyDescent="0.25">
      <c r="A96">
        <v>95</v>
      </c>
      <c r="B96" t="s">
        <v>917</v>
      </c>
      <c r="C96">
        <v>8579747</v>
      </c>
      <c r="D96" s="105">
        <v>42005</v>
      </c>
      <c r="E96">
        <v>1.1999999999999999E-3</v>
      </c>
    </row>
    <row r="97" spans="1:5" x14ac:dyDescent="0.25">
      <c r="A97">
        <v>96</v>
      </c>
      <c r="B97" t="s">
        <v>921</v>
      </c>
      <c r="C97">
        <v>8354000</v>
      </c>
      <c r="D97" s="105">
        <v>42005</v>
      </c>
      <c r="E97">
        <v>1.1999999999999999E-3</v>
      </c>
    </row>
    <row r="98" spans="1:5" x14ac:dyDescent="0.25">
      <c r="A98">
        <v>97</v>
      </c>
      <c r="B98" t="s">
        <v>924</v>
      </c>
      <c r="C98">
        <v>8309400</v>
      </c>
      <c r="D98" s="105">
        <v>42035</v>
      </c>
      <c r="E98">
        <v>1.1000000000000001E-3</v>
      </c>
    </row>
    <row r="99" spans="1:5" x14ac:dyDescent="0.25">
      <c r="A99">
        <v>98</v>
      </c>
      <c r="B99" t="s">
        <v>929</v>
      </c>
      <c r="C99">
        <v>8211700</v>
      </c>
      <c r="D99" s="105">
        <v>41912</v>
      </c>
      <c r="E99">
        <v>1.1000000000000001E-3</v>
      </c>
    </row>
    <row r="100" spans="1:5" x14ac:dyDescent="0.25">
      <c r="A100">
        <v>99</v>
      </c>
      <c r="B100" t="s">
        <v>932</v>
      </c>
      <c r="C100">
        <v>7398500</v>
      </c>
      <c r="D100" s="105">
        <v>41456</v>
      </c>
      <c r="E100">
        <v>1.0200000000000001E-3</v>
      </c>
    </row>
    <row r="101" spans="1:5" x14ac:dyDescent="0.25">
      <c r="A101">
        <v>100</v>
      </c>
      <c r="B101" t="s">
        <v>936</v>
      </c>
      <c r="C101">
        <v>7264100</v>
      </c>
      <c r="D101" s="105">
        <v>42004</v>
      </c>
      <c r="E101">
        <v>1E-3</v>
      </c>
    </row>
    <row r="102" spans="1:5" x14ac:dyDescent="0.25">
      <c r="A102">
        <v>101</v>
      </c>
      <c r="B102" t="s">
        <v>940</v>
      </c>
      <c r="C102">
        <v>7245677</v>
      </c>
      <c r="D102" s="105">
        <v>41639</v>
      </c>
      <c r="E102">
        <v>1E-3</v>
      </c>
    </row>
    <row r="103" spans="1:5" x14ac:dyDescent="0.25">
      <c r="A103">
        <v>102</v>
      </c>
      <c r="B103" t="s">
        <v>943</v>
      </c>
      <c r="C103">
        <v>7171000</v>
      </c>
      <c r="D103" s="105">
        <v>42186</v>
      </c>
      <c r="E103">
        <v>9.8999999999999999E-4</v>
      </c>
    </row>
    <row r="104" spans="1:5" x14ac:dyDescent="0.25">
      <c r="A104">
        <v>103</v>
      </c>
      <c r="B104" t="s">
        <v>947</v>
      </c>
      <c r="C104">
        <v>7146759</v>
      </c>
      <c r="D104" s="105">
        <v>41640</v>
      </c>
      <c r="E104">
        <v>9.8999999999999999E-4</v>
      </c>
    </row>
    <row r="105" spans="1:5" x14ac:dyDescent="0.25">
      <c r="A105">
        <v>104</v>
      </c>
      <c r="B105" t="s">
        <v>950</v>
      </c>
      <c r="C105">
        <v>7003406</v>
      </c>
      <c r="D105" s="105">
        <v>42005</v>
      </c>
      <c r="E105">
        <v>9.7000000000000005E-4</v>
      </c>
    </row>
    <row r="106" spans="1:5" x14ac:dyDescent="0.25">
      <c r="A106">
        <v>105</v>
      </c>
      <c r="B106" t="s">
        <v>955</v>
      </c>
      <c r="C106">
        <v>6802000</v>
      </c>
      <c r="D106" s="105">
        <v>42186</v>
      </c>
      <c r="E106">
        <v>9.3999999999999997E-4</v>
      </c>
    </row>
    <row r="107" spans="1:5" x14ac:dyDescent="0.25">
      <c r="A107">
        <v>106</v>
      </c>
      <c r="B107" t="s">
        <v>959</v>
      </c>
      <c r="C107">
        <v>6738000</v>
      </c>
      <c r="D107" s="105">
        <v>42186</v>
      </c>
      <c r="E107">
        <v>9.3000000000000005E-4</v>
      </c>
    </row>
    <row r="108" spans="1:5" x14ac:dyDescent="0.25">
      <c r="A108">
        <v>107</v>
      </c>
      <c r="B108" t="s">
        <v>963</v>
      </c>
      <c r="C108">
        <v>6698310</v>
      </c>
      <c r="D108" s="105">
        <v>42069</v>
      </c>
      <c r="E108">
        <v>9.2699999999999998E-4</v>
      </c>
    </row>
    <row r="109" spans="1:5" x14ac:dyDescent="0.25">
      <c r="A109">
        <v>108</v>
      </c>
      <c r="B109" t="s">
        <v>967</v>
      </c>
      <c r="C109">
        <v>6401240</v>
      </c>
      <c r="D109" s="105">
        <v>41640</v>
      </c>
      <c r="E109">
        <v>8.8999999999999995E-4</v>
      </c>
    </row>
    <row r="110" spans="1:5" x14ac:dyDescent="0.25">
      <c r="A110">
        <v>109</v>
      </c>
      <c r="B110" t="s">
        <v>972</v>
      </c>
      <c r="C110">
        <v>6319000</v>
      </c>
      <c r="D110" s="105">
        <v>42186</v>
      </c>
      <c r="E110">
        <v>8.7000000000000001E-4</v>
      </c>
    </row>
    <row r="111" spans="1:5" x14ac:dyDescent="0.25">
      <c r="A111">
        <v>110</v>
      </c>
      <c r="B111" t="s">
        <v>976</v>
      </c>
      <c r="C111">
        <v>6317000</v>
      </c>
      <c r="D111" s="105">
        <v>42186</v>
      </c>
      <c r="E111">
        <v>8.7000000000000001E-4</v>
      </c>
    </row>
    <row r="112" spans="1:5" x14ac:dyDescent="0.25">
      <c r="A112">
        <v>111</v>
      </c>
      <c r="B112" t="s">
        <v>979</v>
      </c>
      <c r="C112">
        <v>6134270</v>
      </c>
      <c r="D112" s="105">
        <v>41275</v>
      </c>
      <c r="E112">
        <v>8.4999999999999995E-4</v>
      </c>
    </row>
    <row r="113" spans="1:5" x14ac:dyDescent="0.25">
      <c r="A113">
        <v>112</v>
      </c>
      <c r="B113" t="s">
        <v>984</v>
      </c>
      <c r="C113">
        <v>5895100</v>
      </c>
      <c r="D113" s="105">
        <v>42005</v>
      </c>
      <c r="E113">
        <v>8.1999999999999998E-4</v>
      </c>
    </row>
    <row r="114" spans="1:5" x14ac:dyDescent="0.25">
      <c r="A114">
        <v>113</v>
      </c>
      <c r="B114" t="s">
        <v>988</v>
      </c>
      <c r="C114">
        <v>5659715</v>
      </c>
      <c r="D114" s="105">
        <v>42005</v>
      </c>
      <c r="E114">
        <v>7.7999999999999999E-4</v>
      </c>
    </row>
    <row r="115" spans="1:5" x14ac:dyDescent="0.25">
      <c r="A115">
        <v>114</v>
      </c>
      <c r="B115" t="s">
        <v>992</v>
      </c>
      <c r="C115">
        <v>5475526</v>
      </c>
      <c r="D115" s="105">
        <v>42036</v>
      </c>
      <c r="E115">
        <v>7.6000000000000004E-4</v>
      </c>
    </row>
    <row r="116" spans="1:5" x14ac:dyDescent="0.25">
      <c r="A116">
        <v>115</v>
      </c>
      <c r="B116" t="s">
        <v>996</v>
      </c>
      <c r="C116">
        <v>5469700</v>
      </c>
      <c r="D116" s="105">
        <v>41821</v>
      </c>
      <c r="E116">
        <v>7.6000000000000004E-4</v>
      </c>
    </row>
    <row r="117" spans="1:5" x14ac:dyDescent="0.25">
      <c r="A117">
        <v>116</v>
      </c>
      <c r="B117" t="s">
        <v>999</v>
      </c>
      <c r="C117">
        <v>5421034</v>
      </c>
      <c r="D117" s="105">
        <v>41912</v>
      </c>
      <c r="E117">
        <v>7.5000000000000002E-4</v>
      </c>
    </row>
    <row r="118" spans="1:5" x14ac:dyDescent="0.25">
      <c r="A118">
        <v>117</v>
      </c>
      <c r="B118" t="s">
        <v>462</v>
      </c>
      <c r="C118">
        <v>5165802</v>
      </c>
      <c r="D118" s="105">
        <v>42005</v>
      </c>
      <c r="E118">
        <v>7.1000000000000002E-4</v>
      </c>
    </row>
    <row r="119" spans="1:5" x14ac:dyDescent="0.25">
      <c r="A119">
        <v>118</v>
      </c>
      <c r="B119" t="s">
        <v>1006</v>
      </c>
      <c r="C119">
        <v>4803000</v>
      </c>
      <c r="D119" s="105">
        <v>42186</v>
      </c>
      <c r="E119">
        <v>6.6E-4</v>
      </c>
    </row>
    <row r="120" spans="1:5" x14ac:dyDescent="0.25">
      <c r="A120">
        <v>119</v>
      </c>
      <c r="B120" t="s">
        <v>1010</v>
      </c>
      <c r="C120">
        <v>4773130</v>
      </c>
      <c r="D120" s="105">
        <v>41820</v>
      </c>
      <c r="E120">
        <v>6.6E-4</v>
      </c>
    </row>
    <row r="121" spans="1:5" x14ac:dyDescent="0.25">
      <c r="A121">
        <v>120</v>
      </c>
      <c r="B121" t="s">
        <v>1013</v>
      </c>
      <c r="C121">
        <v>4751120</v>
      </c>
      <c r="D121" s="105">
        <v>41270</v>
      </c>
      <c r="E121">
        <v>6.6E-4</v>
      </c>
    </row>
    <row r="122" spans="1:5" x14ac:dyDescent="0.25">
      <c r="A122">
        <v>121</v>
      </c>
      <c r="B122" t="s">
        <v>1018</v>
      </c>
      <c r="C122">
        <v>4671000</v>
      </c>
      <c r="D122" s="105">
        <v>42186</v>
      </c>
      <c r="E122">
        <v>6.4999999999999997E-4</v>
      </c>
    </row>
    <row r="123" spans="1:5" x14ac:dyDescent="0.25">
      <c r="A123">
        <v>122</v>
      </c>
      <c r="B123" t="s">
        <v>1022</v>
      </c>
      <c r="C123">
        <v>4609600</v>
      </c>
      <c r="D123" s="105">
        <v>41730</v>
      </c>
      <c r="E123">
        <v>6.4000000000000005E-4</v>
      </c>
    </row>
    <row r="124" spans="1:5" x14ac:dyDescent="0.25">
      <c r="A124">
        <v>123</v>
      </c>
      <c r="B124" t="s">
        <v>1027</v>
      </c>
      <c r="C124">
        <v>4566220</v>
      </c>
      <c r="D124" s="105">
        <v>42069</v>
      </c>
      <c r="E124">
        <v>6.3199999999999997E-4</v>
      </c>
    </row>
    <row r="125" spans="1:5" x14ac:dyDescent="0.25">
      <c r="A125">
        <v>124</v>
      </c>
      <c r="B125" t="s">
        <v>1031</v>
      </c>
      <c r="C125">
        <v>4550368</v>
      </c>
      <c r="D125" s="105">
        <v>41821</v>
      </c>
      <c r="E125">
        <v>6.3000000000000003E-4</v>
      </c>
    </row>
    <row r="126" spans="1:5" x14ac:dyDescent="0.25">
      <c r="A126">
        <v>125</v>
      </c>
      <c r="B126" t="s">
        <v>1035</v>
      </c>
      <c r="C126">
        <v>4503000</v>
      </c>
      <c r="D126" s="105">
        <v>42186</v>
      </c>
      <c r="E126">
        <v>6.2E-4</v>
      </c>
    </row>
    <row r="127" spans="1:5" x14ac:dyDescent="0.25">
      <c r="A127">
        <v>126</v>
      </c>
      <c r="B127" t="s">
        <v>1039</v>
      </c>
      <c r="C127">
        <v>4490500</v>
      </c>
      <c r="D127" s="105">
        <v>41640</v>
      </c>
      <c r="E127">
        <v>6.2E-4</v>
      </c>
    </row>
    <row r="128" spans="1:5" x14ac:dyDescent="0.25">
      <c r="A128">
        <v>127</v>
      </c>
      <c r="B128" t="s">
        <v>1042</v>
      </c>
      <c r="C128">
        <v>4267558</v>
      </c>
      <c r="D128" s="105">
        <v>41091</v>
      </c>
      <c r="E128">
        <v>5.9000000000000003E-4</v>
      </c>
    </row>
    <row r="129" spans="1:5" x14ac:dyDescent="0.25">
      <c r="A129">
        <v>128</v>
      </c>
      <c r="B129" t="s">
        <v>1047</v>
      </c>
      <c r="C129">
        <v>4130593</v>
      </c>
      <c r="D129" s="105">
        <v>42053</v>
      </c>
      <c r="E129">
        <v>5.6999999999999998E-4</v>
      </c>
    </row>
    <row r="130" spans="1:5" x14ac:dyDescent="0.25">
      <c r="A130">
        <v>129</v>
      </c>
      <c r="B130" t="s">
        <v>1053</v>
      </c>
      <c r="C130">
        <v>4104000</v>
      </c>
      <c r="D130" s="105">
        <v>41091</v>
      </c>
      <c r="E130">
        <v>5.6999999999999998E-4</v>
      </c>
    </row>
    <row r="131" spans="1:5" x14ac:dyDescent="0.25">
      <c r="A131">
        <v>130</v>
      </c>
      <c r="B131" t="s">
        <v>1056</v>
      </c>
      <c r="C131">
        <v>3791622</v>
      </c>
      <c r="D131" s="105">
        <v>41562</v>
      </c>
      <c r="E131">
        <v>5.1999999999999995E-4</v>
      </c>
    </row>
    <row r="132" spans="1:5" x14ac:dyDescent="0.25">
      <c r="A132">
        <v>131</v>
      </c>
      <c r="B132" t="s">
        <v>1062</v>
      </c>
      <c r="C132">
        <v>3764166</v>
      </c>
      <c r="D132" s="105">
        <v>42186</v>
      </c>
      <c r="E132">
        <v>5.0000000000000001E-4</v>
      </c>
    </row>
    <row r="133" spans="1:5" x14ac:dyDescent="0.25">
      <c r="A133">
        <v>132</v>
      </c>
      <c r="B133" t="s">
        <v>1066</v>
      </c>
      <c r="C133">
        <v>3631775</v>
      </c>
      <c r="D133" s="105">
        <v>42186</v>
      </c>
      <c r="E133">
        <v>5.0000000000000001E-4</v>
      </c>
    </row>
    <row r="134" spans="1:5" x14ac:dyDescent="0.25">
      <c r="A134">
        <v>133</v>
      </c>
      <c r="B134" t="s">
        <v>1069</v>
      </c>
      <c r="C134">
        <v>3557600</v>
      </c>
      <c r="D134" s="105">
        <v>41640</v>
      </c>
      <c r="E134">
        <v>4.8999999999999998E-4</v>
      </c>
    </row>
    <row r="135" spans="1:5" x14ac:dyDescent="0.25">
      <c r="A135">
        <v>134</v>
      </c>
      <c r="B135" t="s">
        <v>1073</v>
      </c>
      <c r="C135">
        <v>3548397</v>
      </c>
      <c r="D135" s="105">
        <v>41821</v>
      </c>
      <c r="E135">
        <v>4.8999999999999998E-4</v>
      </c>
    </row>
    <row r="136" spans="1:5" x14ac:dyDescent="0.25">
      <c r="A136">
        <v>135</v>
      </c>
      <c r="B136" t="s">
        <v>1076</v>
      </c>
      <c r="C136">
        <v>3404189</v>
      </c>
      <c r="D136" s="105">
        <v>41820</v>
      </c>
      <c r="E136">
        <v>4.6999999999999999E-4</v>
      </c>
    </row>
    <row r="137" spans="1:5" x14ac:dyDescent="0.25">
      <c r="A137">
        <v>136</v>
      </c>
      <c r="B137" t="s">
        <v>1080</v>
      </c>
      <c r="C137">
        <v>3268431</v>
      </c>
      <c r="D137" s="105">
        <v>41091</v>
      </c>
      <c r="E137">
        <v>4.4999999999999999E-4</v>
      </c>
    </row>
    <row r="138" spans="1:5" x14ac:dyDescent="0.25">
      <c r="A138">
        <v>137</v>
      </c>
      <c r="B138" t="s">
        <v>1084</v>
      </c>
      <c r="C138">
        <v>3013900</v>
      </c>
      <c r="D138" s="105">
        <v>41912</v>
      </c>
      <c r="E138">
        <v>4.2000000000000002E-4</v>
      </c>
    </row>
    <row r="139" spans="1:5" x14ac:dyDescent="0.25">
      <c r="A139">
        <v>138</v>
      </c>
      <c r="B139" t="s">
        <v>1088</v>
      </c>
      <c r="C139">
        <v>3000000</v>
      </c>
      <c r="D139" s="105">
        <v>42028</v>
      </c>
      <c r="E139">
        <v>4.0999999999999999E-4</v>
      </c>
    </row>
    <row r="140" spans="1:5" x14ac:dyDescent="0.25">
      <c r="A140">
        <v>139</v>
      </c>
      <c r="B140" t="s">
        <v>1093</v>
      </c>
      <c r="C140">
        <v>2919306</v>
      </c>
      <c r="D140" s="105">
        <v>41671</v>
      </c>
      <c r="E140">
        <v>4.0000000000000002E-4</v>
      </c>
    </row>
    <row r="141" spans="1:5" x14ac:dyDescent="0.25">
      <c r="A141">
        <v>140</v>
      </c>
      <c r="B141" t="s">
        <v>1098</v>
      </c>
      <c r="C141">
        <v>2893005</v>
      </c>
      <c r="D141" s="105">
        <v>42005</v>
      </c>
      <c r="E141">
        <v>4.0000000000000002E-4</v>
      </c>
    </row>
    <row r="142" spans="1:5" x14ac:dyDescent="0.25">
      <c r="A142">
        <v>141</v>
      </c>
      <c r="B142" t="s">
        <v>449</v>
      </c>
      <c r="C142">
        <v>2717991</v>
      </c>
      <c r="D142" s="105">
        <v>41639</v>
      </c>
      <c r="E142">
        <v>3.8000000000000002E-4</v>
      </c>
    </row>
    <row r="143" spans="1:5" x14ac:dyDescent="0.25">
      <c r="A143">
        <v>142</v>
      </c>
      <c r="B143" t="s">
        <v>1104</v>
      </c>
      <c r="C143">
        <v>2334029</v>
      </c>
      <c r="D143" s="105">
        <v>42063</v>
      </c>
      <c r="E143">
        <v>3.2000000000000003E-4</v>
      </c>
    </row>
    <row r="144" spans="1:5" x14ac:dyDescent="0.25">
      <c r="A144">
        <v>143</v>
      </c>
      <c r="B144" t="s">
        <v>1109</v>
      </c>
      <c r="C144">
        <v>2120000</v>
      </c>
      <c r="D144" s="105">
        <v>42186</v>
      </c>
      <c r="E144">
        <v>2.9E-4</v>
      </c>
    </row>
    <row r="145" spans="1:5" x14ac:dyDescent="0.25">
      <c r="A145">
        <v>144</v>
      </c>
      <c r="B145" t="s">
        <v>1113</v>
      </c>
      <c r="C145">
        <v>2113077</v>
      </c>
      <c r="D145" s="105">
        <v>40783</v>
      </c>
      <c r="E145">
        <v>2.9E-4</v>
      </c>
    </row>
    <row r="146" spans="1:5" x14ac:dyDescent="0.25">
      <c r="A146">
        <v>145</v>
      </c>
      <c r="B146" t="s">
        <v>1118</v>
      </c>
      <c r="C146">
        <v>2065769</v>
      </c>
      <c r="D146" s="105">
        <v>41639</v>
      </c>
      <c r="E146">
        <v>2.9E-4</v>
      </c>
    </row>
    <row r="147" spans="1:5" x14ac:dyDescent="0.25">
      <c r="A147">
        <v>146</v>
      </c>
      <c r="B147" t="s">
        <v>1121</v>
      </c>
      <c r="C147">
        <v>2065857</v>
      </c>
      <c r="D147" s="105">
        <v>42069</v>
      </c>
      <c r="E147">
        <v>2.9E-4</v>
      </c>
    </row>
    <row r="148" spans="1:5" x14ac:dyDescent="0.25">
      <c r="A148">
        <v>147</v>
      </c>
      <c r="B148" t="s">
        <v>1124</v>
      </c>
      <c r="C148">
        <v>2024904</v>
      </c>
      <c r="D148" s="105">
        <v>40777</v>
      </c>
      <c r="E148">
        <v>2.7999999999999998E-4</v>
      </c>
    </row>
    <row r="149" spans="1:5" x14ac:dyDescent="0.25">
      <c r="A149">
        <v>148</v>
      </c>
      <c r="B149" t="s">
        <v>1129</v>
      </c>
      <c r="C149">
        <v>1986700</v>
      </c>
      <c r="D149" s="105">
        <v>42036</v>
      </c>
      <c r="E149">
        <v>2.7E-4</v>
      </c>
    </row>
    <row r="150" spans="1:5" x14ac:dyDescent="0.25">
      <c r="A150">
        <v>149</v>
      </c>
      <c r="B150" t="s">
        <v>1133</v>
      </c>
      <c r="C150">
        <v>1882450</v>
      </c>
      <c r="D150" s="105">
        <v>41379</v>
      </c>
      <c r="E150">
        <v>2.5999999999999998E-4</v>
      </c>
    </row>
    <row r="151" spans="1:5" x14ac:dyDescent="0.25">
      <c r="A151">
        <v>150</v>
      </c>
      <c r="B151" t="s">
        <v>1138</v>
      </c>
      <c r="C151">
        <v>1827231</v>
      </c>
      <c r="D151" s="105">
        <v>42005</v>
      </c>
      <c r="E151">
        <v>2.5000000000000001E-4</v>
      </c>
    </row>
    <row r="152" spans="1:5" x14ac:dyDescent="0.25">
      <c r="A152">
        <v>151</v>
      </c>
      <c r="B152" t="s">
        <v>1142</v>
      </c>
      <c r="C152">
        <v>1788000</v>
      </c>
      <c r="D152" s="105">
        <v>42186</v>
      </c>
      <c r="E152">
        <v>2.5000000000000001E-4</v>
      </c>
    </row>
    <row r="153" spans="1:5" x14ac:dyDescent="0.25">
      <c r="A153">
        <v>152</v>
      </c>
      <c r="B153" t="s">
        <v>1145</v>
      </c>
      <c r="C153">
        <v>1751000</v>
      </c>
      <c r="D153" s="105">
        <v>42186</v>
      </c>
      <c r="E153">
        <v>2.4000000000000001E-4</v>
      </c>
    </row>
    <row r="154" spans="1:5" x14ac:dyDescent="0.25">
      <c r="A154">
        <v>153</v>
      </c>
      <c r="B154" t="s">
        <v>1149</v>
      </c>
      <c r="C154">
        <v>1430000</v>
      </c>
      <c r="D154" s="105">
        <v>41456</v>
      </c>
      <c r="E154">
        <v>2.0000000000000001E-4</v>
      </c>
    </row>
    <row r="155" spans="1:5" x14ac:dyDescent="0.25">
      <c r="A155">
        <v>154</v>
      </c>
      <c r="B155" t="s">
        <v>1153</v>
      </c>
      <c r="C155">
        <v>1328019</v>
      </c>
      <c r="D155" s="105">
        <v>40552</v>
      </c>
      <c r="E155">
        <v>1.8000000000000001E-4</v>
      </c>
    </row>
    <row r="156" spans="1:5" x14ac:dyDescent="0.25">
      <c r="A156">
        <v>155</v>
      </c>
      <c r="B156" t="s">
        <v>1159</v>
      </c>
      <c r="C156">
        <v>1316500</v>
      </c>
      <c r="D156" s="105">
        <v>41821</v>
      </c>
      <c r="E156">
        <v>1.8000000000000001E-4</v>
      </c>
    </row>
    <row r="157" spans="1:5" x14ac:dyDescent="0.25">
      <c r="A157">
        <v>156</v>
      </c>
      <c r="B157" t="s">
        <v>1162</v>
      </c>
      <c r="C157">
        <v>1312252</v>
      </c>
      <c r="D157" s="105">
        <v>42005</v>
      </c>
      <c r="E157">
        <v>1.8000000000000001E-4</v>
      </c>
    </row>
    <row r="158" spans="1:5" x14ac:dyDescent="0.25">
      <c r="A158">
        <v>157</v>
      </c>
      <c r="B158" t="s">
        <v>1165</v>
      </c>
      <c r="C158">
        <v>1261208</v>
      </c>
      <c r="D158" s="105">
        <v>41821</v>
      </c>
      <c r="E158">
        <v>1.7000000000000001E-4</v>
      </c>
    </row>
    <row r="159" spans="1:5" x14ac:dyDescent="0.25">
      <c r="A159">
        <v>158</v>
      </c>
      <c r="B159" t="s">
        <v>1169</v>
      </c>
      <c r="C159">
        <v>1212107</v>
      </c>
      <c r="D159" s="105">
        <v>41821</v>
      </c>
      <c r="E159">
        <v>1.7000000000000001E-4</v>
      </c>
    </row>
    <row r="160" spans="1:5" x14ac:dyDescent="0.25">
      <c r="A160">
        <v>159</v>
      </c>
      <c r="B160" t="s">
        <v>1172</v>
      </c>
      <c r="C160">
        <v>1119375</v>
      </c>
      <c r="D160" s="105">
        <v>42186</v>
      </c>
      <c r="E160">
        <v>1.4999999999999999E-4</v>
      </c>
    </row>
    <row r="161" spans="1:5" x14ac:dyDescent="0.25">
      <c r="A161">
        <v>160</v>
      </c>
      <c r="B161" t="s">
        <v>1176</v>
      </c>
      <c r="C161">
        <v>900000</v>
      </c>
      <c r="D161" s="105">
        <v>42186</v>
      </c>
      <c r="E161">
        <v>1.2E-4</v>
      </c>
    </row>
    <row r="162" spans="1:5" x14ac:dyDescent="0.25">
      <c r="A162">
        <v>161</v>
      </c>
      <c r="B162" t="s">
        <v>1180</v>
      </c>
      <c r="C162">
        <v>859178</v>
      </c>
      <c r="D162" s="105">
        <v>41456</v>
      </c>
      <c r="E162">
        <v>1.1900000000000001E-4</v>
      </c>
    </row>
    <row r="163" spans="1:5" x14ac:dyDescent="0.25">
      <c r="A163">
        <v>162</v>
      </c>
      <c r="B163" t="s">
        <v>1184</v>
      </c>
      <c r="C163">
        <v>858000</v>
      </c>
      <c r="D163" s="105">
        <v>41640</v>
      </c>
      <c r="E163">
        <v>1.2E-4</v>
      </c>
    </row>
    <row r="164" spans="1:5" x14ac:dyDescent="0.25">
      <c r="A164">
        <v>163</v>
      </c>
      <c r="B164" t="s">
        <v>1187</v>
      </c>
      <c r="C164">
        <v>844994</v>
      </c>
      <c r="D164" s="105">
        <v>41640</v>
      </c>
      <c r="E164">
        <v>1.2E-4</v>
      </c>
    </row>
    <row r="165" spans="1:5" x14ac:dyDescent="0.25">
      <c r="A165">
        <v>164</v>
      </c>
      <c r="B165" t="s">
        <v>1191</v>
      </c>
      <c r="C165">
        <v>763952</v>
      </c>
      <c r="D165" s="105">
        <v>41821</v>
      </c>
      <c r="E165">
        <v>1.1E-4</v>
      </c>
    </row>
    <row r="166" spans="1:5" x14ac:dyDescent="0.25">
      <c r="A166">
        <v>165</v>
      </c>
      <c r="B166" t="s">
        <v>1195</v>
      </c>
      <c r="C166">
        <v>757940</v>
      </c>
      <c r="D166" s="105">
        <v>42069</v>
      </c>
      <c r="E166">
        <v>1.05E-4</v>
      </c>
    </row>
    <row r="167" spans="1:5" x14ac:dyDescent="0.25">
      <c r="A167">
        <v>166</v>
      </c>
      <c r="B167" t="s">
        <v>1199</v>
      </c>
      <c r="C167">
        <v>746900</v>
      </c>
      <c r="D167" s="105">
        <v>41456</v>
      </c>
      <c r="E167">
        <v>1E-4</v>
      </c>
    </row>
    <row r="168" spans="1:5" x14ac:dyDescent="0.25">
      <c r="A168">
        <v>167</v>
      </c>
      <c r="B168" t="s">
        <v>1203</v>
      </c>
      <c r="C168">
        <v>631000</v>
      </c>
      <c r="D168" s="105">
        <v>41912</v>
      </c>
      <c r="E168">
        <v>8.7000000000000001E-5</v>
      </c>
    </row>
    <row r="169" spans="1:5" x14ac:dyDescent="0.25">
      <c r="A169">
        <v>168</v>
      </c>
      <c r="B169" t="s">
        <v>1207</v>
      </c>
      <c r="C169">
        <v>620029</v>
      </c>
      <c r="D169" s="105">
        <v>40634</v>
      </c>
      <c r="E169">
        <v>8.6000000000000003E-5</v>
      </c>
    </row>
    <row r="170" spans="1:5" x14ac:dyDescent="0.25">
      <c r="A170">
        <v>169</v>
      </c>
      <c r="B170" t="s">
        <v>1212</v>
      </c>
      <c r="C170">
        <v>604000</v>
      </c>
      <c r="D170" s="105">
        <v>42186</v>
      </c>
      <c r="E170">
        <v>8.3999999999999995E-5</v>
      </c>
    </row>
    <row r="171" spans="1:5" x14ac:dyDescent="0.25">
      <c r="A171">
        <v>170</v>
      </c>
      <c r="B171" t="s">
        <v>1216</v>
      </c>
      <c r="C171">
        <v>581344</v>
      </c>
      <c r="D171" s="105">
        <v>41456</v>
      </c>
      <c r="E171">
        <v>8.0000000000000007E-5</v>
      </c>
    </row>
    <row r="172" spans="1:5" x14ac:dyDescent="0.25">
      <c r="A172">
        <v>171</v>
      </c>
      <c r="B172" t="s">
        <v>1220</v>
      </c>
      <c r="C172">
        <v>549700</v>
      </c>
      <c r="D172" s="105">
        <v>41639</v>
      </c>
      <c r="E172">
        <v>7.3999999999999996E-5</v>
      </c>
    </row>
    <row r="173" spans="1:5" x14ac:dyDescent="0.25">
      <c r="A173">
        <v>172</v>
      </c>
      <c r="B173" t="s">
        <v>1224</v>
      </c>
      <c r="C173">
        <v>534189</v>
      </c>
      <c r="D173" s="105">
        <v>41134</v>
      </c>
      <c r="E173">
        <v>7.3999999999999996E-5</v>
      </c>
    </row>
    <row r="174" spans="1:5" x14ac:dyDescent="0.25">
      <c r="A174">
        <v>173</v>
      </c>
      <c r="B174" t="s">
        <v>1228</v>
      </c>
      <c r="C174">
        <v>518467</v>
      </c>
      <c r="D174" s="105">
        <v>41821</v>
      </c>
      <c r="E174">
        <v>7.2000000000000002E-5</v>
      </c>
    </row>
    <row r="175" spans="1:5" x14ac:dyDescent="0.25">
      <c r="A175">
        <v>174</v>
      </c>
      <c r="B175" t="s">
        <v>1232</v>
      </c>
      <c r="C175">
        <v>505153</v>
      </c>
      <c r="D175" s="105">
        <v>41640</v>
      </c>
      <c r="E175">
        <v>6.9999999999999994E-5</v>
      </c>
    </row>
    <row r="176" spans="1:5" x14ac:dyDescent="0.25">
      <c r="A176">
        <v>175</v>
      </c>
      <c r="B176" t="s">
        <v>1236</v>
      </c>
      <c r="C176">
        <v>425384</v>
      </c>
      <c r="D176" s="105">
        <v>41639</v>
      </c>
      <c r="E176">
        <v>5.8999999999999998E-5</v>
      </c>
    </row>
    <row r="177" spans="1:5" x14ac:dyDescent="0.25">
      <c r="A177">
        <v>176</v>
      </c>
      <c r="B177" t="s">
        <v>1240</v>
      </c>
      <c r="C177">
        <v>405739</v>
      </c>
      <c r="D177" s="105">
        <v>41275</v>
      </c>
      <c r="E177">
        <v>5.5999999999999999E-5</v>
      </c>
    </row>
    <row r="178" spans="1:5" x14ac:dyDescent="0.25">
      <c r="A178">
        <v>177</v>
      </c>
      <c r="B178" t="s">
        <v>1245</v>
      </c>
      <c r="C178">
        <v>393372</v>
      </c>
      <c r="D178" s="105">
        <v>40714</v>
      </c>
      <c r="E178">
        <v>5.3999999999999998E-5</v>
      </c>
    </row>
    <row r="179" spans="1:5" x14ac:dyDescent="0.25">
      <c r="A179">
        <v>178</v>
      </c>
      <c r="B179" t="s">
        <v>1251</v>
      </c>
      <c r="C179">
        <v>386486</v>
      </c>
      <c r="D179" s="105">
        <v>41275</v>
      </c>
      <c r="E179">
        <v>5.3000000000000001E-5</v>
      </c>
    </row>
    <row r="180" spans="1:5" x14ac:dyDescent="0.25">
      <c r="A180">
        <v>179</v>
      </c>
      <c r="B180" t="s">
        <v>1255</v>
      </c>
      <c r="C180">
        <v>368390</v>
      </c>
      <c r="D180" s="105">
        <v>41456</v>
      </c>
      <c r="E180">
        <v>5.1E-5</v>
      </c>
    </row>
    <row r="181" spans="1:5" x14ac:dyDescent="0.25">
      <c r="A181">
        <v>180</v>
      </c>
      <c r="B181" t="s">
        <v>1259</v>
      </c>
      <c r="C181">
        <v>349728</v>
      </c>
      <c r="D181" s="105">
        <v>41456</v>
      </c>
      <c r="E181">
        <v>4.8000000000000001E-5</v>
      </c>
    </row>
    <row r="182" spans="1:5" x14ac:dyDescent="0.25">
      <c r="A182">
        <v>181</v>
      </c>
      <c r="B182" t="s">
        <v>1263</v>
      </c>
      <c r="C182">
        <v>341256</v>
      </c>
      <c r="D182" s="105">
        <v>41902</v>
      </c>
      <c r="E182">
        <v>4.6999999999999997E-5</v>
      </c>
    </row>
    <row r="183" spans="1:5" x14ac:dyDescent="0.25">
      <c r="A183">
        <v>182</v>
      </c>
      <c r="B183" t="s">
        <v>1268</v>
      </c>
      <c r="C183">
        <v>329040</v>
      </c>
      <c r="D183" s="105">
        <v>42004</v>
      </c>
      <c r="E183">
        <v>4.6E-5</v>
      </c>
    </row>
    <row r="184" spans="1:5" x14ac:dyDescent="0.25">
      <c r="A184">
        <v>183</v>
      </c>
      <c r="B184" t="s">
        <v>1272</v>
      </c>
      <c r="C184">
        <v>294906</v>
      </c>
      <c r="D184" s="105">
        <v>38837</v>
      </c>
      <c r="E184">
        <v>4.0000000000000003E-5</v>
      </c>
    </row>
    <row r="185" spans="1:5" x14ac:dyDescent="0.25">
      <c r="A185">
        <v>184</v>
      </c>
      <c r="B185" t="s">
        <v>1278</v>
      </c>
      <c r="C185">
        <v>285000</v>
      </c>
      <c r="D185" s="105">
        <v>41456</v>
      </c>
      <c r="E185">
        <v>3.8999999999999999E-5</v>
      </c>
    </row>
    <row r="186" spans="1:5" x14ac:dyDescent="0.25">
      <c r="A186">
        <v>185</v>
      </c>
      <c r="B186" t="s">
        <v>1282</v>
      </c>
      <c r="C186">
        <v>268767</v>
      </c>
      <c r="D186" s="105">
        <v>41877</v>
      </c>
      <c r="E186">
        <v>3.6999999999999998E-5</v>
      </c>
    </row>
    <row r="187" spans="1:5" x14ac:dyDescent="0.25">
      <c r="A187">
        <v>186</v>
      </c>
      <c r="B187" t="s">
        <v>1287</v>
      </c>
      <c r="C187">
        <v>268270</v>
      </c>
      <c r="D187" s="105">
        <v>41143</v>
      </c>
      <c r="E187">
        <v>3.6999999999999998E-5</v>
      </c>
    </row>
    <row r="188" spans="1:5" x14ac:dyDescent="0.25">
      <c r="A188">
        <v>187</v>
      </c>
      <c r="B188" t="s">
        <v>1291</v>
      </c>
      <c r="C188">
        <v>264652</v>
      </c>
      <c r="D188" s="105">
        <v>41456</v>
      </c>
      <c r="E188">
        <v>3.6999999999999998E-5</v>
      </c>
    </row>
    <row r="189" spans="1:5" x14ac:dyDescent="0.25">
      <c r="A189">
        <v>188</v>
      </c>
      <c r="B189" t="s">
        <v>1294</v>
      </c>
      <c r="C189">
        <v>240705</v>
      </c>
      <c r="D189" s="105">
        <v>40544</v>
      </c>
      <c r="E189">
        <v>3.3000000000000003E-5</v>
      </c>
    </row>
    <row r="190" spans="1:5" x14ac:dyDescent="0.25">
      <c r="A190">
        <v>189</v>
      </c>
      <c r="B190" t="s">
        <v>1299</v>
      </c>
      <c r="C190">
        <v>239648</v>
      </c>
      <c r="D190" s="105">
        <v>40909</v>
      </c>
      <c r="E190">
        <v>3.3000000000000003E-5</v>
      </c>
    </row>
    <row r="191" spans="1:5" x14ac:dyDescent="0.25">
      <c r="A191">
        <v>190</v>
      </c>
      <c r="B191" t="s">
        <v>1303</v>
      </c>
      <c r="C191">
        <v>212645</v>
      </c>
      <c r="D191" s="105">
        <v>41142</v>
      </c>
      <c r="E191">
        <v>2.9E-5</v>
      </c>
    </row>
    <row r="192" spans="1:5" x14ac:dyDescent="0.25">
      <c r="A192">
        <v>191</v>
      </c>
      <c r="B192" t="s">
        <v>1309</v>
      </c>
      <c r="C192">
        <v>187820</v>
      </c>
      <c r="D192" s="105">
        <v>40854</v>
      </c>
      <c r="E192">
        <v>2.5999999999999998E-5</v>
      </c>
    </row>
    <row r="193" spans="1:5" x14ac:dyDescent="0.25">
      <c r="A193">
        <v>192</v>
      </c>
      <c r="B193" t="s">
        <v>1314</v>
      </c>
      <c r="C193">
        <v>187356</v>
      </c>
      <c r="D193" s="105">
        <v>41042</v>
      </c>
      <c r="E193">
        <v>2.5999999999999998E-5</v>
      </c>
    </row>
    <row r="194" spans="1:5" x14ac:dyDescent="0.25">
      <c r="A194">
        <v>193</v>
      </c>
      <c r="B194" t="s">
        <v>1318</v>
      </c>
      <c r="C194">
        <v>185000</v>
      </c>
      <c r="D194" s="105">
        <v>42186</v>
      </c>
      <c r="E194">
        <v>2.5999999999999998E-5</v>
      </c>
    </row>
    <row r="195" spans="1:5" x14ac:dyDescent="0.25">
      <c r="A195">
        <v>194</v>
      </c>
      <c r="B195" t="s">
        <v>1321</v>
      </c>
      <c r="C195">
        <v>159358</v>
      </c>
      <c r="D195" s="105">
        <v>40269</v>
      </c>
      <c r="E195">
        <v>2.1999999999999999E-5</v>
      </c>
    </row>
    <row r="196" spans="1:5" x14ac:dyDescent="0.25">
      <c r="A196">
        <v>195</v>
      </c>
      <c r="B196" t="s">
        <v>1327</v>
      </c>
      <c r="C196">
        <v>154843</v>
      </c>
      <c r="D196" s="105">
        <v>41640</v>
      </c>
      <c r="E196">
        <v>2.0999999999999999E-5</v>
      </c>
    </row>
    <row r="197" spans="1:5" x14ac:dyDescent="0.25">
      <c r="A197">
        <v>196</v>
      </c>
      <c r="B197" t="s">
        <v>1331</v>
      </c>
      <c r="C197">
        <v>109000</v>
      </c>
      <c r="D197" s="105">
        <v>42186</v>
      </c>
      <c r="E197">
        <v>1.5E-5</v>
      </c>
    </row>
    <row r="198" spans="1:5" x14ac:dyDescent="0.25">
      <c r="A198">
        <v>197</v>
      </c>
      <c r="B198" t="s">
        <v>1335</v>
      </c>
      <c r="C198">
        <v>107394</v>
      </c>
      <c r="D198" s="105">
        <v>41943</v>
      </c>
      <c r="E198">
        <v>1.5E-5</v>
      </c>
    </row>
    <row r="199" spans="1:5" x14ac:dyDescent="0.25">
      <c r="A199">
        <v>198</v>
      </c>
      <c r="B199" t="s">
        <v>1339</v>
      </c>
      <c r="C199">
        <v>106461</v>
      </c>
      <c r="D199" s="105">
        <v>41456</v>
      </c>
      <c r="E199">
        <v>1.5E-5</v>
      </c>
    </row>
    <row r="200" spans="1:5" x14ac:dyDescent="0.25">
      <c r="A200">
        <v>199</v>
      </c>
      <c r="B200" t="s">
        <v>1342</v>
      </c>
      <c r="C200">
        <v>106405</v>
      </c>
      <c r="D200" s="105">
        <v>40269</v>
      </c>
      <c r="E200">
        <v>1.5E-5</v>
      </c>
    </row>
    <row r="201" spans="1:5" x14ac:dyDescent="0.25">
      <c r="A201">
        <v>200</v>
      </c>
      <c r="B201" t="s">
        <v>1345</v>
      </c>
      <c r="C201">
        <v>103328</v>
      </c>
      <c r="D201" s="105">
        <v>40675</v>
      </c>
      <c r="E201">
        <v>1.4E-5</v>
      </c>
    </row>
    <row r="202" spans="1:5" x14ac:dyDescent="0.25">
      <c r="A202">
        <v>201</v>
      </c>
      <c r="B202" t="s">
        <v>1350</v>
      </c>
      <c r="C202">
        <v>103252</v>
      </c>
      <c r="D202" s="105">
        <v>40877</v>
      </c>
      <c r="E202">
        <v>1.4E-5</v>
      </c>
    </row>
    <row r="203" spans="1:5" x14ac:dyDescent="0.25">
      <c r="A203">
        <v>202</v>
      </c>
      <c r="B203" t="s">
        <v>1354</v>
      </c>
      <c r="C203">
        <v>101351</v>
      </c>
      <c r="D203" s="105">
        <v>41456</v>
      </c>
      <c r="E203">
        <v>1.4E-5</v>
      </c>
    </row>
    <row r="204" spans="1:5" x14ac:dyDescent="0.25">
      <c r="A204">
        <v>203</v>
      </c>
      <c r="B204" t="s">
        <v>1357</v>
      </c>
      <c r="C204">
        <v>99000</v>
      </c>
      <c r="D204" s="105">
        <v>41274</v>
      </c>
      <c r="E204">
        <v>1.4E-5</v>
      </c>
    </row>
    <row r="205" spans="1:5" x14ac:dyDescent="0.25">
      <c r="A205">
        <v>204</v>
      </c>
      <c r="B205" t="s">
        <v>1361</v>
      </c>
      <c r="C205">
        <v>89949</v>
      </c>
      <c r="D205" s="105">
        <v>41456</v>
      </c>
      <c r="E205">
        <v>1.2E-5</v>
      </c>
    </row>
    <row r="206" spans="1:5" x14ac:dyDescent="0.25">
      <c r="A206">
        <v>205</v>
      </c>
      <c r="B206" t="s">
        <v>1365</v>
      </c>
      <c r="C206">
        <v>86295</v>
      </c>
      <c r="D206" s="105">
        <v>40690</v>
      </c>
      <c r="E206">
        <v>1.2E-5</v>
      </c>
    </row>
    <row r="207" spans="1:5" x14ac:dyDescent="0.25">
      <c r="A207">
        <v>206</v>
      </c>
      <c r="B207" t="s">
        <v>1369</v>
      </c>
      <c r="C207">
        <v>84497</v>
      </c>
      <c r="D207" s="105">
        <v>40629</v>
      </c>
      <c r="E207">
        <v>1.2E-5</v>
      </c>
    </row>
    <row r="208" spans="1:5" x14ac:dyDescent="0.25">
      <c r="A208">
        <v>207</v>
      </c>
      <c r="B208" t="s">
        <v>1373</v>
      </c>
      <c r="C208">
        <v>76949</v>
      </c>
      <c r="D208" s="105">
        <v>41821</v>
      </c>
      <c r="E208">
        <v>1.1E-5</v>
      </c>
    </row>
    <row r="209" spans="1:5" x14ac:dyDescent="0.25">
      <c r="A209">
        <v>208</v>
      </c>
      <c r="B209" t="s">
        <v>1377</v>
      </c>
      <c r="C209">
        <v>71293</v>
      </c>
      <c r="D209" s="105">
        <v>40677</v>
      </c>
      <c r="E209">
        <v>9.9000000000000001E-6</v>
      </c>
    </row>
    <row r="210" spans="1:5" x14ac:dyDescent="0.25">
      <c r="A210">
        <v>209</v>
      </c>
      <c r="B210" t="s">
        <v>1382</v>
      </c>
      <c r="C210">
        <v>64237</v>
      </c>
      <c r="D210" s="105">
        <v>40318</v>
      </c>
      <c r="E210">
        <v>8.8999999999999995E-6</v>
      </c>
    </row>
    <row r="211" spans="1:5" x14ac:dyDescent="0.25">
      <c r="A211">
        <v>210</v>
      </c>
      <c r="B211" t="s">
        <v>1387</v>
      </c>
      <c r="C211">
        <v>63085</v>
      </c>
      <c r="D211" s="105">
        <v>40999</v>
      </c>
      <c r="E211">
        <v>8.6999999999999997E-6</v>
      </c>
    </row>
    <row r="212" spans="1:5" x14ac:dyDescent="0.25">
      <c r="A212">
        <v>211</v>
      </c>
      <c r="B212" t="s">
        <v>1392</v>
      </c>
      <c r="C212">
        <v>56086</v>
      </c>
      <c r="D212" s="105">
        <v>41456</v>
      </c>
      <c r="E212">
        <v>7.7999999999999999E-6</v>
      </c>
    </row>
    <row r="213" spans="1:5" x14ac:dyDescent="0.25">
      <c r="A213">
        <v>212</v>
      </c>
      <c r="B213" t="s">
        <v>1396</v>
      </c>
      <c r="C213">
        <v>55984</v>
      </c>
      <c r="D213" s="105">
        <v>42005</v>
      </c>
      <c r="E213">
        <v>7.7000000000000008E-6</v>
      </c>
    </row>
    <row r="214" spans="1:5" x14ac:dyDescent="0.25">
      <c r="A214">
        <v>213</v>
      </c>
      <c r="B214" t="s">
        <v>1400</v>
      </c>
      <c r="C214">
        <v>55691</v>
      </c>
      <c r="D214" s="105">
        <v>41275</v>
      </c>
      <c r="E214">
        <v>7.7000000000000008E-6</v>
      </c>
    </row>
    <row r="215" spans="1:5" x14ac:dyDescent="0.25">
      <c r="A215">
        <v>214</v>
      </c>
      <c r="B215" t="s">
        <v>1403</v>
      </c>
      <c r="C215">
        <v>55519</v>
      </c>
      <c r="D215" s="105">
        <v>40269</v>
      </c>
      <c r="E215">
        <v>7.7000000000000008E-6</v>
      </c>
    </row>
    <row r="216" spans="1:5" x14ac:dyDescent="0.25">
      <c r="A216">
        <v>215</v>
      </c>
      <c r="B216" t="s">
        <v>1406</v>
      </c>
      <c r="C216">
        <v>55000</v>
      </c>
      <c r="D216" s="105">
        <v>42186</v>
      </c>
      <c r="E216">
        <v>7.6000000000000001E-6</v>
      </c>
    </row>
    <row r="217" spans="1:5" x14ac:dyDescent="0.25">
      <c r="A217">
        <v>216</v>
      </c>
      <c r="B217" t="s">
        <v>1410</v>
      </c>
      <c r="C217">
        <v>53883</v>
      </c>
      <c r="D217" s="105">
        <v>40269</v>
      </c>
      <c r="E217">
        <v>7.5000000000000002E-6</v>
      </c>
    </row>
    <row r="218" spans="1:5" x14ac:dyDescent="0.25">
      <c r="A218">
        <v>217</v>
      </c>
      <c r="B218" t="s">
        <v>1414</v>
      </c>
      <c r="C218">
        <v>51547</v>
      </c>
      <c r="D218" s="105">
        <v>41275</v>
      </c>
      <c r="E218">
        <v>7.0999999999999998E-6</v>
      </c>
    </row>
    <row r="219" spans="1:5" x14ac:dyDescent="0.25">
      <c r="A219">
        <v>218</v>
      </c>
      <c r="B219" t="s">
        <v>1420</v>
      </c>
      <c r="C219">
        <v>48679</v>
      </c>
      <c r="D219" s="105">
        <v>41974</v>
      </c>
      <c r="E219">
        <v>6.7000000000000002E-6</v>
      </c>
    </row>
    <row r="220" spans="1:5" x14ac:dyDescent="0.25">
      <c r="A220">
        <v>219</v>
      </c>
      <c r="B220" t="s">
        <v>1425</v>
      </c>
      <c r="C220">
        <v>37429</v>
      </c>
      <c r="D220" s="105">
        <v>40179</v>
      </c>
      <c r="E220">
        <v>5.2000000000000002E-6</v>
      </c>
    </row>
    <row r="221" spans="1:5" x14ac:dyDescent="0.25">
      <c r="A221">
        <v>220</v>
      </c>
      <c r="B221" t="s">
        <v>1430</v>
      </c>
      <c r="C221">
        <v>37132</v>
      </c>
      <c r="D221" s="105">
        <v>41639</v>
      </c>
      <c r="E221">
        <v>5.1000000000000003E-6</v>
      </c>
    </row>
    <row r="222" spans="1:5" x14ac:dyDescent="0.25">
      <c r="A222">
        <v>221</v>
      </c>
      <c r="B222" t="s">
        <v>1435</v>
      </c>
      <c r="C222">
        <v>36950</v>
      </c>
      <c r="D222" s="105">
        <v>41639</v>
      </c>
      <c r="E222">
        <v>5.1000000000000003E-6</v>
      </c>
    </row>
    <row r="223" spans="1:5" x14ac:dyDescent="0.25">
      <c r="A223">
        <v>222</v>
      </c>
      <c r="B223" t="s">
        <v>1438</v>
      </c>
      <c r="C223">
        <v>35742</v>
      </c>
      <c r="D223" s="105">
        <v>40909</v>
      </c>
      <c r="E223">
        <v>4.8999999999999997E-6</v>
      </c>
    </row>
    <row r="224" spans="1:5" x14ac:dyDescent="0.25">
      <c r="A224">
        <v>223</v>
      </c>
      <c r="B224" t="s">
        <v>1442</v>
      </c>
      <c r="C224">
        <v>32789</v>
      </c>
      <c r="D224" s="105">
        <v>42004</v>
      </c>
      <c r="E224">
        <v>4.5000000000000001E-6</v>
      </c>
    </row>
    <row r="225" spans="1:5" x14ac:dyDescent="0.25">
      <c r="A225">
        <v>224</v>
      </c>
      <c r="B225" t="s">
        <v>1446</v>
      </c>
      <c r="C225">
        <v>31458</v>
      </c>
      <c r="D225" s="105">
        <v>40933</v>
      </c>
      <c r="E225">
        <v>4.4000000000000002E-6</v>
      </c>
    </row>
    <row r="226" spans="1:5" x14ac:dyDescent="0.25">
      <c r="A226">
        <v>225</v>
      </c>
      <c r="B226" t="s">
        <v>1451</v>
      </c>
      <c r="C226">
        <v>30001</v>
      </c>
      <c r="D226" s="105">
        <v>41274</v>
      </c>
      <c r="E226">
        <v>4.0999999999999997E-6</v>
      </c>
    </row>
    <row r="227" spans="1:5" x14ac:dyDescent="0.25">
      <c r="A227">
        <v>226</v>
      </c>
      <c r="B227" t="s">
        <v>1455</v>
      </c>
      <c r="C227">
        <v>28875</v>
      </c>
      <c r="D227" s="105">
        <v>41912</v>
      </c>
      <c r="E227">
        <v>3.9999999999999998E-6</v>
      </c>
    </row>
    <row r="228" spans="1:5" x14ac:dyDescent="0.25">
      <c r="A228">
        <v>227</v>
      </c>
      <c r="B228" t="s">
        <v>1459</v>
      </c>
      <c r="C228">
        <v>28054</v>
      </c>
      <c r="D228" s="105">
        <v>40371</v>
      </c>
      <c r="E228">
        <v>3.8999999999999999E-6</v>
      </c>
    </row>
    <row r="229" spans="1:5" x14ac:dyDescent="0.25">
      <c r="A229">
        <v>228</v>
      </c>
      <c r="B229" t="s">
        <v>1465</v>
      </c>
      <c r="C229">
        <v>23296</v>
      </c>
      <c r="D229" s="105">
        <v>41275</v>
      </c>
      <c r="E229">
        <v>3.1999999999999999E-6</v>
      </c>
    </row>
    <row r="230" spans="1:5" x14ac:dyDescent="0.25">
      <c r="A230">
        <v>229</v>
      </c>
      <c r="B230" t="s">
        <v>1469</v>
      </c>
      <c r="C230">
        <v>20901</v>
      </c>
      <c r="D230" s="105">
        <v>41456</v>
      </c>
      <c r="E230">
        <v>2.9000000000000002E-6</v>
      </c>
    </row>
    <row r="231" spans="1:5" x14ac:dyDescent="0.25">
      <c r="A231">
        <v>230</v>
      </c>
      <c r="B231" t="s">
        <v>1473</v>
      </c>
      <c r="C231">
        <v>14974</v>
      </c>
      <c r="D231" s="105">
        <v>40878</v>
      </c>
      <c r="E231">
        <v>2.0999999999999998E-6</v>
      </c>
    </row>
    <row r="232" spans="1:5" x14ac:dyDescent="0.25">
      <c r="A232">
        <v>231</v>
      </c>
      <c r="B232" t="s">
        <v>1478</v>
      </c>
      <c r="C232">
        <v>13452</v>
      </c>
      <c r="D232" s="105">
        <v>40674</v>
      </c>
      <c r="E232">
        <v>1.9E-6</v>
      </c>
    </row>
    <row r="233" spans="1:5" x14ac:dyDescent="0.25">
      <c r="A233">
        <v>232</v>
      </c>
      <c r="B233" t="s">
        <v>1483</v>
      </c>
      <c r="C233">
        <v>13135</v>
      </c>
      <c r="D233" s="105">
        <v>41456</v>
      </c>
      <c r="E233">
        <v>1.7999999999999999E-6</v>
      </c>
    </row>
    <row r="234" spans="1:5" x14ac:dyDescent="0.25">
      <c r="A234">
        <v>233</v>
      </c>
      <c r="B234" t="s">
        <v>1487</v>
      </c>
      <c r="C234">
        <v>11323</v>
      </c>
      <c r="D234" s="105">
        <v>41456</v>
      </c>
      <c r="E234">
        <v>1.5999999999999999E-6</v>
      </c>
    </row>
    <row r="235" spans="1:5" x14ac:dyDescent="0.25">
      <c r="A235">
        <v>234</v>
      </c>
      <c r="B235" t="s">
        <v>1491</v>
      </c>
      <c r="C235">
        <v>10084</v>
      </c>
      <c r="D235" s="105">
        <v>40846</v>
      </c>
      <c r="E235">
        <v>1.3999999999999999E-6</v>
      </c>
    </row>
    <row r="236" spans="1:5" x14ac:dyDescent="0.25">
      <c r="A236">
        <v>235</v>
      </c>
      <c r="B236" t="s">
        <v>1496</v>
      </c>
      <c r="C236">
        <v>9131</v>
      </c>
      <c r="D236" s="105">
        <v>40909</v>
      </c>
      <c r="E236">
        <v>1.3E-6</v>
      </c>
    </row>
    <row r="237" spans="1:5" x14ac:dyDescent="0.25">
      <c r="A237">
        <v>236</v>
      </c>
      <c r="B237" t="s">
        <v>1500</v>
      </c>
      <c r="C237">
        <v>6069</v>
      </c>
      <c r="D237" s="105">
        <v>40909</v>
      </c>
      <c r="E237">
        <v>8.4E-7</v>
      </c>
    </row>
    <row r="238" spans="1:5" x14ac:dyDescent="0.25">
      <c r="A238">
        <v>237</v>
      </c>
      <c r="B238" t="s">
        <v>1504</v>
      </c>
      <c r="C238">
        <v>4922</v>
      </c>
      <c r="D238" s="105">
        <v>40675</v>
      </c>
      <c r="E238">
        <v>6.7999999999999995E-7</v>
      </c>
    </row>
    <row r="239" spans="1:5" x14ac:dyDescent="0.25">
      <c r="A239">
        <v>238</v>
      </c>
      <c r="B239" t="s">
        <v>1508</v>
      </c>
      <c r="C239">
        <v>4000</v>
      </c>
      <c r="D239" s="105">
        <v>42186</v>
      </c>
      <c r="E239">
        <v>5.5000000000000003E-7</v>
      </c>
    </row>
    <row r="240" spans="1:5" x14ac:dyDescent="0.25">
      <c r="A240">
        <v>239</v>
      </c>
      <c r="B240" t="s">
        <v>1512</v>
      </c>
      <c r="C240">
        <v>3000</v>
      </c>
      <c r="D240" s="105">
        <v>42186</v>
      </c>
      <c r="E240">
        <v>4.0999999999999999E-7</v>
      </c>
    </row>
    <row r="241" spans="1:5" x14ac:dyDescent="0.25">
      <c r="A241">
        <v>240</v>
      </c>
      <c r="B241" t="s">
        <v>1516</v>
      </c>
      <c r="C241">
        <v>2562</v>
      </c>
      <c r="D241" s="105">
        <v>41821</v>
      </c>
      <c r="E241">
        <v>3.7E-7</v>
      </c>
    </row>
    <row r="242" spans="1:5" x14ac:dyDescent="0.25">
      <c r="A242">
        <v>241</v>
      </c>
      <c r="B242" t="s">
        <v>1520</v>
      </c>
      <c r="C242">
        <v>2302</v>
      </c>
      <c r="D242" s="105">
        <v>40764</v>
      </c>
      <c r="E242">
        <v>3.2000000000000001E-7</v>
      </c>
    </row>
    <row r="243" spans="1:5" x14ac:dyDescent="0.25">
      <c r="A243">
        <v>242</v>
      </c>
      <c r="B243" t="s">
        <v>1525</v>
      </c>
      <c r="C243">
        <v>2072</v>
      </c>
      <c r="D243" s="105">
        <v>40764</v>
      </c>
      <c r="E243">
        <v>2.8999999999999998E-7</v>
      </c>
    </row>
    <row r="244" spans="1:5" x14ac:dyDescent="0.25">
      <c r="A244">
        <v>243</v>
      </c>
      <c r="B244" t="s">
        <v>1529</v>
      </c>
      <c r="C244">
        <v>1613</v>
      </c>
      <c r="D244" s="105">
        <v>40796</v>
      </c>
      <c r="E244">
        <v>2.2000000000000001E-7</v>
      </c>
    </row>
    <row r="245" spans="1:5" x14ac:dyDescent="0.25">
      <c r="A245">
        <v>244</v>
      </c>
      <c r="B245" t="s">
        <v>1534</v>
      </c>
      <c r="C245">
        <v>1411</v>
      </c>
      <c r="D245" s="105">
        <v>40834</v>
      </c>
      <c r="E245">
        <v>1.9999999999999999E-7</v>
      </c>
    </row>
    <row r="246" spans="1:5" x14ac:dyDescent="0.25">
      <c r="A246">
        <v>245</v>
      </c>
      <c r="B246" t="s">
        <v>1539</v>
      </c>
      <c r="C246">
        <v>839</v>
      </c>
      <c r="D246" s="105">
        <v>41091</v>
      </c>
      <c r="E246">
        <v>1.1999999999999999E-7</v>
      </c>
    </row>
    <row r="247" spans="1:5" x14ac:dyDescent="0.25">
      <c r="A247">
        <v>246</v>
      </c>
      <c r="B247" t="s">
        <v>1543</v>
      </c>
      <c r="C247">
        <v>550</v>
      </c>
      <c r="D247" s="105">
        <v>40764</v>
      </c>
      <c r="E247">
        <v>7.6000000000000006E-8</v>
      </c>
    </row>
    <row r="248" spans="1:5" x14ac:dyDescent="0.25">
      <c r="A248">
        <v>247</v>
      </c>
      <c r="B248" t="s">
        <v>1547</v>
      </c>
      <c r="C248">
        <v>56</v>
      </c>
      <c r="D248" s="105">
        <v>41275</v>
      </c>
      <c r="E248">
        <v>7.6999999999999995E-9</v>
      </c>
    </row>
  </sheetData>
  <phoneticPr fontId="40" type="noConversion"/>
  <pageMargins left="0.7" right="0.7" top="0.75" bottom="0.75" header="0.3" footer="0.3"/>
  <tableParts count="1">
    <tablePart r:id="rId1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B15937-33B8-468A-9488-090845CBD521}">
  <sheetPr codeName="Sheet27"/>
  <dimension ref="A1:C14"/>
  <sheetViews>
    <sheetView workbookViewId="0">
      <selection sqref="A1:C14"/>
    </sheetView>
  </sheetViews>
  <sheetFormatPr defaultRowHeight="15" x14ac:dyDescent="0.25"/>
  <sheetData>
    <row r="1" spans="1:3" x14ac:dyDescent="0.25">
      <c r="A1" t="s">
        <v>1549</v>
      </c>
      <c r="B1" t="s">
        <v>1550</v>
      </c>
      <c r="C1" t="s">
        <v>1551</v>
      </c>
    </row>
    <row r="2" spans="1:3" x14ac:dyDescent="0.25">
      <c r="A2" t="s">
        <v>1552</v>
      </c>
      <c r="B2">
        <v>1.9413</v>
      </c>
      <c r="C2">
        <v>1.9421999999999999</v>
      </c>
    </row>
    <row r="3" spans="1:3" x14ac:dyDescent="0.25">
      <c r="A3" t="s">
        <v>1553</v>
      </c>
      <c r="B3">
        <v>1.8913</v>
      </c>
      <c r="C3">
        <v>1.8917999999999999</v>
      </c>
    </row>
    <row r="4" spans="1:3" x14ac:dyDescent="0.25">
      <c r="A4" t="s">
        <v>1554</v>
      </c>
      <c r="B4">
        <v>1.4801</v>
      </c>
      <c r="C4">
        <v>1.4807999999999999</v>
      </c>
    </row>
    <row r="5" spans="1:3" x14ac:dyDescent="0.25">
      <c r="A5" t="s">
        <v>1555</v>
      </c>
      <c r="B5">
        <v>10.3032</v>
      </c>
      <c r="C5">
        <v>10.308999999999999</v>
      </c>
    </row>
    <row r="6" spans="1:3" x14ac:dyDescent="0.25">
      <c r="A6" t="s">
        <v>1556</v>
      </c>
      <c r="B6">
        <v>1.3815</v>
      </c>
      <c r="C6">
        <v>1.383</v>
      </c>
    </row>
    <row r="7" spans="1:3" x14ac:dyDescent="0.25">
      <c r="A7" t="s">
        <v>1557</v>
      </c>
      <c r="B7">
        <v>1</v>
      </c>
      <c r="C7">
        <v>1</v>
      </c>
    </row>
    <row r="8" spans="1:3" x14ac:dyDescent="0.25">
      <c r="A8" t="s">
        <v>1558</v>
      </c>
      <c r="B8">
        <v>11.767799999999999</v>
      </c>
      <c r="C8">
        <v>11.771800000000001</v>
      </c>
    </row>
    <row r="9" spans="1:3" x14ac:dyDescent="0.25">
      <c r="A9" t="s">
        <v>1559</v>
      </c>
      <c r="B9">
        <v>182.06870000000001</v>
      </c>
      <c r="C9">
        <v>182.13499999999999</v>
      </c>
    </row>
    <row r="10" spans="1:3" x14ac:dyDescent="0.25">
      <c r="A10" t="s">
        <v>1560</v>
      </c>
      <c r="B10">
        <v>11.8139</v>
      </c>
      <c r="C10">
        <v>11.8218</v>
      </c>
    </row>
    <row r="11" spans="1:3" x14ac:dyDescent="0.25">
      <c r="A11" t="s">
        <v>1561</v>
      </c>
      <c r="B11">
        <v>2.0293000000000001</v>
      </c>
      <c r="C11">
        <v>2.0308000000000002</v>
      </c>
    </row>
    <row r="12" spans="1:3" x14ac:dyDescent="0.25">
      <c r="A12" t="s">
        <v>1562</v>
      </c>
      <c r="B12">
        <v>12.6591</v>
      </c>
      <c r="C12">
        <v>12.6752</v>
      </c>
    </row>
    <row r="13" spans="1:3" x14ac:dyDescent="0.25">
      <c r="A13" t="s">
        <v>1563</v>
      </c>
      <c r="B13">
        <v>2.0771000000000002</v>
      </c>
      <c r="C13">
        <v>2.0781999999999998</v>
      </c>
    </row>
    <row r="14" spans="1:3" x14ac:dyDescent="0.25">
      <c r="A14" t="s">
        <v>1564</v>
      </c>
      <c r="B14">
        <v>17.8979</v>
      </c>
      <c r="C14">
        <v>17.905200000000001</v>
      </c>
    </row>
  </sheetData>
  <pageMargins left="0.7" right="0.7" top="0.75" bottom="0.75" header="0.3" footer="0.3"/>
  <tableParts count="1">
    <tablePart r:id="rId1"/>
  </tablePart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A443E-379D-4F5C-98E6-6ECEF20A89E1}">
  <sheetPr codeName="Sheet28"/>
  <dimension ref="A1:D14"/>
  <sheetViews>
    <sheetView workbookViewId="0">
      <selection sqref="A1:D14"/>
    </sheetView>
  </sheetViews>
  <sheetFormatPr defaultRowHeight="15" x14ac:dyDescent="0.25"/>
  <cols>
    <col min="1" max="1" width="7.85546875" bestFit="1" customWidth="1"/>
    <col min="2" max="2" width="5.7109375" bestFit="1" customWidth="1"/>
    <col min="3" max="3" width="9" bestFit="1" customWidth="1"/>
    <col min="4" max="4" width="8" bestFit="1" customWidth="1"/>
  </cols>
  <sheetData>
    <row r="1" spans="1:4" x14ac:dyDescent="0.25">
      <c r="A1" t="s">
        <v>1565</v>
      </c>
      <c r="B1" t="s">
        <v>1566</v>
      </c>
      <c r="C1" t="s">
        <v>1550</v>
      </c>
      <c r="D1" t="s">
        <v>1551</v>
      </c>
    </row>
    <row r="2" spans="1:4" x14ac:dyDescent="0.25">
      <c r="A2" t="s">
        <v>1567</v>
      </c>
      <c r="B2" t="s">
        <v>1568</v>
      </c>
      <c r="C2">
        <v>1.9413</v>
      </c>
      <c r="D2">
        <v>1.9421999999999999</v>
      </c>
    </row>
    <row r="3" spans="1:4" x14ac:dyDescent="0.25">
      <c r="A3" t="s">
        <v>1567</v>
      </c>
      <c r="B3" t="s">
        <v>1569</v>
      </c>
      <c r="C3">
        <v>1.8913</v>
      </c>
      <c r="D3">
        <v>1.8917999999999999</v>
      </c>
    </row>
    <row r="4" spans="1:4" x14ac:dyDescent="0.25">
      <c r="A4" t="s">
        <v>1567</v>
      </c>
      <c r="B4" t="s">
        <v>1570</v>
      </c>
      <c r="C4">
        <v>1.4801</v>
      </c>
      <c r="D4">
        <v>1.4807999999999999</v>
      </c>
    </row>
    <row r="5" spans="1:4" x14ac:dyDescent="0.25">
      <c r="A5" t="s">
        <v>1567</v>
      </c>
      <c r="B5" t="s">
        <v>1571</v>
      </c>
      <c r="C5">
        <v>10.3032</v>
      </c>
      <c r="D5">
        <v>10.308999999999999</v>
      </c>
    </row>
    <row r="6" spans="1:4" x14ac:dyDescent="0.25">
      <c r="A6" t="s">
        <v>1567</v>
      </c>
      <c r="B6" t="s">
        <v>1572</v>
      </c>
      <c r="C6">
        <v>1.3815</v>
      </c>
      <c r="D6">
        <v>1.383</v>
      </c>
    </row>
    <row r="7" spans="1:4" x14ac:dyDescent="0.25">
      <c r="A7" t="s">
        <v>1567</v>
      </c>
      <c r="B7" t="s">
        <v>1567</v>
      </c>
      <c r="C7">
        <v>1</v>
      </c>
      <c r="D7">
        <v>1</v>
      </c>
    </row>
    <row r="8" spans="1:4" x14ac:dyDescent="0.25">
      <c r="A8" t="s">
        <v>1567</v>
      </c>
      <c r="B8" t="s">
        <v>1573</v>
      </c>
      <c r="C8">
        <v>11.767799999999999</v>
      </c>
      <c r="D8">
        <v>11.771800000000001</v>
      </c>
    </row>
    <row r="9" spans="1:4" x14ac:dyDescent="0.25">
      <c r="A9" t="s">
        <v>1567</v>
      </c>
      <c r="B9" t="s">
        <v>1574</v>
      </c>
      <c r="C9">
        <v>182.06870000000001</v>
      </c>
      <c r="D9">
        <v>182.13499999999999</v>
      </c>
    </row>
    <row r="10" spans="1:4" x14ac:dyDescent="0.25">
      <c r="A10" t="s">
        <v>1567</v>
      </c>
      <c r="B10" t="s">
        <v>1575</v>
      </c>
      <c r="C10">
        <v>11.8139</v>
      </c>
      <c r="D10">
        <v>11.8218</v>
      </c>
    </row>
    <row r="11" spans="1:4" x14ac:dyDescent="0.25">
      <c r="A11" t="s">
        <v>1567</v>
      </c>
      <c r="B11" t="s">
        <v>1576</v>
      </c>
      <c r="C11">
        <v>2.0293000000000001</v>
      </c>
      <c r="D11">
        <v>2.0308000000000002</v>
      </c>
    </row>
    <row r="12" spans="1:4" x14ac:dyDescent="0.25">
      <c r="A12" t="s">
        <v>1567</v>
      </c>
      <c r="B12" t="s">
        <v>1577</v>
      </c>
      <c r="C12">
        <v>12.6591</v>
      </c>
      <c r="D12">
        <v>12.6752</v>
      </c>
    </row>
    <row r="13" spans="1:4" x14ac:dyDescent="0.25">
      <c r="A13" t="s">
        <v>1567</v>
      </c>
      <c r="B13" t="s">
        <v>1578</v>
      </c>
      <c r="C13">
        <v>2.0771000000000002</v>
      </c>
      <c r="D13">
        <v>2.0781999999999998</v>
      </c>
    </row>
    <row r="14" spans="1:4" x14ac:dyDescent="0.25">
      <c r="A14" t="s">
        <v>1567</v>
      </c>
      <c r="B14" t="s">
        <v>1579</v>
      </c>
      <c r="C14">
        <v>17.8979</v>
      </c>
      <c r="D14">
        <v>17.905200000000001</v>
      </c>
    </row>
  </sheetData>
  <phoneticPr fontId="40" type="noConversion"/>
  <pageMargins left="0.7" right="0.7" top="0.75" bottom="0.75" header="0.3" footer="0.3"/>
  <tableParts count="1">
    <tablePart r:id="rId1"/>
  </tablePart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F4988-237E-4D88-A1B5-A1D32F3A66B4}">
  <sheetPr codeName="Sheet29"/>
  <dimension ref="A1:D222"/>
  <sheetViews>
    <sheetView workbookViewId="0">
      <selection activeCell="G15" sqref="G15"/>
    </sheetView>
  </sheetViews>
  <sheetFormatPr defaultRowHeight="15" x14ac:dyDescent="0.25"/>
  <cols>
    <col min="1" max="1" width="61.5703125" bestFit="1" customWidth="1"/>
  </cols>
  <sheetData>
    <row r="1" spans="1:4" x14ac:dyDescent="0.25">
      <c r="A1" t="s">
        <v>1580</v>
      </c>
      <c r="B1" t="s">
        <v>1581</v>
      </c>
      <c r="C1" t="s">
        <v>178</v>
      </c>
      <c r="D1" t="s">
        <v>1582</v>
      </c>
    </row>
    <row r="2" spans="1:4" x14ac:dyDescent="0.25">
      <c r="A2" t="s">
        <v>1583</v>
      </c>
      <c r="B2" t="s">
        <v>1584</v>
      </c>
      <c r="C2" t="s">
        <v>1585</v>
      </c>
      <c r="D2" t="s">
        <v>1585</v>
      </c>
    </row>
    <row r="3" spans="1:4" x14ac:dyDescent="0.25">
      <c r="A3" t="s">
        <v>1586</v>
      </c>
      <c r="B3" t="s">
        <v>1587</v>
      </c>
      <c r="C3" t="s">
        <v>1585</v>
      </c>
      <c r="D3" t="s">
        <v>1585</v>
      </c>
    </row>
    <row r="4" spans="1:4" x14ac:dyDescent="0.25">
      <c r="A4" t="s">
        <v>1588</v>
      </c>
      <c r="B4" t="s">
        <v>1589</v>
      </c>
      <c r="C4" t="s">
        <v>1590</v>
      </c>
      <c r="D4" t="s">
        <v>1591</v>
      </c>
    </row>
    <row r="5" spans="1:4" x14ac:dyDescent="0.25">
      <c r="A5" t="s">
        <v>1592</v>
      </c>
      <c r="B5" t="s">
        <v>1593</v>
      </c>
      <c r="C5" t="s">
        <v>1594</v>
      </c>
      <c r="D5" t="s">
        <v>1591</v>
      </c>
    </row>
    <row r="6" spans="1:4" x14ac:dyDescent="0.25">
      <c r="A6" t="s">
        <v>1595</v>
      </c>
      <c r="B6" t="s">
        <v>1596</v>
      </c>
      <c r="C6" t="s">
        <v>1597</v>
      </c>
      <c r="D6" t="s">
        <v>1598</v>
      </c>
    </row>
    <row r="7" spans="1:4" x14ac:dyDescent="0.25">
      <c r="A7" t="s">
        <v>1599</v>
      </c>
      <c r="B7" t="s">
        <v>1600</v>
      </c>
      <c r="C7" t="s">
        <v>1601</v>
      </c>
      <c r="D7" t="s">
        <v>1591</v>
      </c>
    </row>
    <row r="8" spans="1:4" x14ac:dyDescent="0.25">
      <c r="A8" t="s">
        <v>1602</v>
      </c>
      <c r="B8" t="s">
        <v>1603</v>
      </c>
      <c r="C8" t="s">
        <v>1585</v>
      </c>
      <c r="D8" t="s">
        <v>1585</v>
      </c>
    </row>
    <row r="9" spans="1:4" x14ac:dyDescent="0.25">
      <c r="A9" t="s">
        <v>1604</v>
      </c>
      <c r="B9" t="s">
        <v>1605</v>
      </c>
      <c r="C9" t="s">
        <v>1606</v>
      </c>
      <c r="D9" t="s">
        <v>1607</v>
      </c>
    </row>
    <row r="10" spans="1:4" x14ac:dyDescent="0.25">
      <c r="A10" t="s">
        <v>1608</v>
      </c>
      <c r="B10" t="s">
        <v>1609</v>
      </c>
      <c r="C10" t="s">
        <v>1585</v>
      </c>
      <c r="D10" t="s">
        <v>1585</v>
      </c>
    </row>
    <row r="11" spans="1:4" x14ac:dyDescent="0.25">
      <c r="A11" t="s">
        <v>1610</v>
      </c>
      <c r="B11" t="s">
        <v>1611</v>
      </c>
      <c r="C11" t="s">
        <v>1585</v>
      </c>
      <c r="D11" t="s">
        <v>1585</v>
      </c>
    </row>
    <row r="12" spans="1:4" x14ac:dyDescent="0.25">
      <c r="A12" t="s">
        <v>1612</v>
      </c>
      <c r="B12" t="s">
        <v>1613</v>
      </c>
      <c r="C12" t="s">
        <v>1614</v>
      </c>
      <c r="D12" t="s">
        <v>1615</v>
      </c>
    </row>
    <row r="13" spans="1:4" x14ac:dyDescent="0.25">
      <c r="A13" t="s">
        <v>1616</v>
      </c>
      <c r="B13" t="s">
        <v>1617</v>
      </c>
      <c r="C13" t="s">
        <v>1601</v>
      </c>
      <c r="D13" t="s">
        <v>1618</v>
      </c>
    </row>
    <row r="14" spans="1:4" x14ac:dyDescent="0.25">
      <c r="A14" t="s">
        <v>1619</v>
      </c>
      <c r="B14" t="s">
        <v>1620</v>
      </c>
      <c r="C14" t="s">
        <v>1621</v>
      </c>
      <c r="D14" t="s">
        <v>1622</v>
      </c>
    </row>
    <row r="15" spans="1:4" x14ac:dyDescent="0.25">
      <c r="A15" t="s">
        <v>1623</v>
      </c>
      <c r="B15" t="s">
        <v>1624</v>
      </c>
      <c r="C15" t="s">
        <v>1625</v>
      </c>
      <c r="D15" t="s">
        <v>1626</v>
      </c>
    </row>
    <row r="16" spans="1:4" x14ac:dyDescent="0.25">
      <c r="A16" t="s">
        <v>1627</v>
      </c>
      <c r="B16" t="s">
        <v>1628</v>
      </c>
      <c r="C16" t="s">
        <v>1585</v>
      </c>
      <c r="D16" t="s">
        <v>1585</v>
      </c>
    </row>
    <row r="17" spans="1:4" x14ac:dyDescent="0.25">
      <c r="A17" t="s">
        <v>1629</v>
      </c>
      <c r="B17" t="s">
        <v>1630</v>
      </c>
      <c r="C17" t="s">
        <v>1631</v>
      </c>
      <c r="D17" t="s">
        <v>1632</v>
      </c>
    </row>
    <row r="18" spans="1:4" x14ac:dyDescent="0.25">
      <c r="A18" t="s">
        <v>1633</v>
      </c>
      <c r="B18" t="s">
        <v>1634</v>
      </c>
      <c r="C18" t="s">
        <v>1585</v>
      </c>
      <c r="D18" t="s">
        <v>1585</v>
      </c>
    </row>
    <row r="19" spans="1:4" x14ac:dyDescent="0.25">
      <c r="A19" t="s">
        <v>1635</v>
      </c>
      <c r="B19" t="s">
        <v>1636</v>
      </c>
      <c r="C19" t="s">
        <v>1585</v>
      </c>
      <c r="D19" t="s">
        <v>1585</v>
      </c>
    </row>
    <row r="20" spans="1:4" x14ac:dyDescent="0.25">
      <c r="A20" t="s">
        <v>1637</v>
      </c>
      <c r="B20" t="s">
        <v>1638</v>
      </c>
      <c r="C20" t="s">
        <v>1639</v>
      </c>
      <c r="D20" t="s">
        <v>1640</v>
      </c>
    </row>
    <row r="21" spans="1:4" x14ac:dyDescent="0.25">
      <c r="A21" t="s">
        <v>1641</v>
      </c>
      <c r="B21" t="s">
        <v>1642</v>
      </c>
      <c r="C21" t="s">
        <v>1643</v>
      </c>
      <c r="D21" t="s">
        <v>1644</v>
      </c>
    </row>
    <row r="22" spans="1:4" x14ac:dyDescent="0.25">
      <c r="A22" t="s">
        <v>1645</v>
      </c>
      <c r="B22" t="s">
        <v>1646</v>
      </c>
      <c r="C22" t="s">
        <v>1585</v>
      </c>
      <c r="D22" t="s">
        <v>1591</v>
      </c>
    </row>
    <row r="23" spans="1:4" x14ac:dyDescent="0.25">
      <c r="A23" t="s">
        <v>1647</v>
      </c>
      <c r="B23" t="s">
        <v>1648</v>
      </c>
      <c r="C23" t="s">
        <v>1649</v>
      </c>
      <c r="D23" t="s">
        <v>1650</v>
      </c>
    </row>
    <row r="24" spans="1:4" x14ac:dyDescent="0.25">
      <c r="A24" t="s">
        <v>1651</v>
      </c>
      <c r="B24" t="s">
        <v>1652</v>
      </c>
      <c r="C24" t="s">
        <v>1653</v>
      </c>
      <c r="D24" t="s">
        <v>1654</v>
      </c>
    </row>
    <row r="25" spans="1:4" x14ac:dyDescent="0.25">
      <c r="A25" t="s">
        <v>1655</v>
      </c>
      <c r="B25" t="s">
        <v>1656</v>
      </c>
      <c r="C25" t="s">
        <v>1657</v>
      </c>
      <c r="D25" t="s">
        <v>1658</v>
      </c>
    </row>
    <row r="26" spans="1:4" x14ac:dyDescent="0.25">
      <c r="A26" t="s">
        <v>1659</v>
      </c>
      <c r="B26" t="s">
        <v>1660</v>
      </c>
      <c r="C26" t="s">
        <v>1661</v>
      </c>
      <c r="D26" t="s">
        <v>1662</v>
      </c>
    </row>
    <row r="27" spans="1:4" x14ac:dyDescent="0.25">
      <c r="A27" t="s">
        <v>1663</v>
      </c>
      <c r="B27" t="s">
        <v>1664</v>
      </c>
      <c r="C27" t="s">
        <v>1585</v>
      </c>
      <c r="D27" t="s">
        <v>1585</v>
      </c>
    </row>
    <row r="28" spans="1:4" x14ac:dyDescent="0.25">
      <c r="A28" t="s">
        <v>1665</v>
      </c>
      <c r="B28" t="s">
        <v>1666</v>
      </c>
      <c r="C28" t="s">
        <v>1667</v>
      </c>
      <c r="D28" t="s">
        <v>1668</v>
      </c>
    </row>
    <row r="29" spans="1:4" x14ac:dyDescent="0.25">
      <c r="A29" t="s">
        <v>1669</v>
      </c>
      <c r="B29" t="s">
        <v>1670</v>
      </c>
      <c r="C29" t="s">
        <v>1671</v>
      </c>
      <c r="D29" t="s">
        <v>1672</v>
      </c>
    </row>
    <row r="30" spans="1:4" x14ac:dyDescent="0.25">
      <c r="A30" t="s">
        <v>1673</v>
      </c>
      <c r="B30" t="s">
        <v>1674</v>
      </c>
      <c r="C30" t="s">
        <v>1675</v>
      </c>
      <c r="D30" t="s">
        <v>1676</v>
      </c>
    </row>
    <row r="31" spans="1:4" x14ac:dyDescent="0.25">
      <c r="A31" t="s">
        <v>1677</v>
      </c>
      <c r="B31" t="s">
        <v>1678</v>
      </c>
      <c r="C31" t="s">
        <v>1585</v>
      </c>
      <c r="D31" t="s">
        <v>1585</v>
      </c>
    </row>
    <row r="32" spans="1:4" x14ac:dyDescent="0.25">
      <c r="A32" t="s">
        <v>1679</v>
      </c>
      <c r="B32" t="s">
        <v>1680</v>
      </c>
      <c r="C32" t="s">
        <v>1681</v>
      </c>
      <c r="D32" t="s">
        <v>1682</v>
      </c>
    </row>
    <row r="33" spans="1:4" x14ac:dyDescent="0.25">
      <c r="A33" t="s">
        <v>1683</v>
      </c>
      <c r="B33" t="s">
        <v>1684</v>
      </c>
      <c r="C33" t="s">
        <v>1685</v>
      </c>
      <c r="D33" t="s">
        <v>1686</v>
      </c>
    </row>
    <row r="34" spans="1:4" x14ac:dyDescent="0.25">
      <c r="A34" t="s">
        <v>1687</v>
      </c>
      <c r="B34" t="s">
        <v>1688</v>
      </c>
      <c r="C34" t="s">
        <v>1618</v>
      </c>
      <c r="D34" t="s">
        <v>1689</v>
      </c>
    </row>
    <row r="35" spans="1:4" x14ac:dyDescent="0.25">
      <c r="A35" t="s">
        <v>1690</v>
      </c>
      <c r="B35" t="s">
        <v>1691</v>
      </c>
      <c r="C35" t="s">
        <v>1692</v>
      </c>
      <c r="D35" t="s">
        <v>1693</v>
      </c>
    </row>
    <row r="36" spans="1:4" x14ac:dyDescent="0.25">
      <c r="A36" t="s">
        <v>1694</v>
      </c>
      <c r="B36" t="s">
        <v>1636</v>
      </c>
      <c r="C36" t="s">
        <v>1585</v>
      </c>
      <c r="D36" t="s">
        <v>1585</v>
      </c>
    </row>
    <row r="37" spans="1:4" x14ac:dyDescent="0.25">
      <c r="A37" t="s">
        <v>1695</v>
      </c>
      <c r="B37" t="s">
        <v>1696</v>
      </c>
      <c r="C37" t="s">
        <v>1697</v>
      </c>
      <c r="D37" t="s">
        <v>1698</v>
      </c>
    </row>
    <row r="38" spans="1:4" x14ac:dyDescent="0.25">
      <c r="A38" t="s">
        <v>1699</v>
      </c>
      <c r="B38" t="s">
        <v>1700</v>
      </c>
      <c r="C38" t="s">
        <v>1701</v>
      </c>
      <c r="D38" t="s">
        <v>1702</v>
      </c>
    </row>
    <row r="39" spans="1:4" x14ac:dyDescent="0.25">
      <c r="A39" t="s">
        <v>1703</v>
      </c>
      <c r="B39" t="s">
        <v>1704</v>
      </c>
      <c r="C39" t="s">
        <v>1705</v>
      </c>
      <c r="D39" t="s">
        <v>1706</v>
      </c>
    </row>
    <row r="40" spans="1:4" x14ac:dyDescent="0.25">
      <c r="A40" t="s">
        <v>1707</v>
      </c>
      <c r="B40" t="s">
        <v>1708</v>
      </c>
      <c r="C40" t="s">
        <v>1643</v>
      </c>
      <c r="D40" t="s">
        <v>1591</v>
      </c>
    </row>
    <row r="41" spans="1:4" x14ac:dyDescent="0.25">
      <c r="A41" t="s">
        <v>1709</v>
      </c>
      <c r="B41" t="s">
        <v>1710</v>
      </c>
      <c r="C41" t="s">
        <v>1585</v>
      </c>
      <c r="D41" t="s">
        <v>1585</v>
      </c>
    </row>
    <row r="42" spans="1:4" x14ac:dyDescent="0.25">
      <c r="A42" t="s">
        <v>1711</v>
      </c>
      <c r="B42" t="s">
        <v>1712</v>
      </c>
      <c r="C42" t="s">
        <v>1713</v>
      </c>
      <c r="D42" t="s">
        <v>1662</v>
      </c>
    </row>
    <row r="43" spans="1:4" x14ac:dyDescent="0.25">
      <c r="A43" t="s">
        <v>1714</v>
      </c>
      <c r="B43" t="s">
        <v>1715</v>
      </c>
      <c r="C43" t="s">
        <v>1716</v>
      </c>
      <c r="D43" t="s">
        <v>1644</v>
      </c>
    </row>
    <row r="44" spans="1:4" x14ac:dyDescent="0.25">
      <c r="A44" t="s">
        <v>1717</v>
      </c>
      <c r="B44" t="s">
        <v>1718</v>
      </c>
      <c r="C44" t="s">
        <v>1719</v>
      </c>
      <c r="D44" t="s">
        <v>1698</v>
      </c>
    </row>
    <row r="45" spans="1:4" x14ac:dyDescent="0.25">
      <c r="A45" t="s">
        <v>1720</v>
      </c>
      <c r="B45" t="s">
        <v>1636</v>
      </c>
      <c r="C45" t="s">
        <v>1585</v>
      </c>
      <c r="D45" t="s">
        <v>1585</v>
      </c>
    </row>
    <row r="46" spans="1:4" x14ac:dyDescent="0.25">
      <c r="A46" t="s">
        <v>1721</v>
      </c>
      <c r="B46" t="s">
        <v>1722</v>
      </c>
      <c r="C46" t="s">
        <v>1585</v>
      </c>
      <c r="D46" t="s">
        <v>1585</v>
      </c>
    </row>
    <row r="47" spans="1:4" x14ac:dyDescent="0.25">
      <c r="A47" t="s">
        <v>1723</v>
      </c>
      <c r="B47" t="s">
        <v>1636</v>
      </c>
      <c r="C47" t="s">
        <v>1585</v>
      </c>
      <c r="D47" t="s">
        <v>1585</v>
      </c>
    </row>
    <row r="48" spans="1:4" x14ac:dyDescent="0.25">
      <c r="A48" t="s">
        <v>1724</v>
      </c>
      <c r="B48" t="s">
        <v>1725</v>
      </c>
      <c r="C48" t="s">
        <v>1585</v>
      </c>
      <c r="D48" t="s">
        <v>1585</v>
      </c>
    </row>
    <row r="49" spans="1:4" x14ac:dyDescent="0.25">
      <c r="A49" t="s">
        <v>1726</v>
      </c>
      <c r="B49" t="s">
        <v>1727</v>
      </c>
      <c r="C49" t="s">
        <v>1728</v>
      </c>
      <c r="D49" t="s">
        <v>1729</v>
      </c>
    </row>
    <row r="50" spans="1:4" x14ac:dyDescent="0.25">
      <c r="A50" t="s">
        <v>1730</v>
      </c>
      <c r="B50" t="s">
        <v>1731</v>
      </c>
      <c r="C50" t="s">
        <v>1585</v>
      </c>
      <c r="D50" t="s">
        <v>1585</v>
      </c>
    </row>
    <row r="51" spans="1:4" x14ac:dyDescent="0.25">
      <c r="A51" t="s">
        <v>1732</v>
      </c>
      <c r="B51" t="s">
        <v>1733</v>
      </c>
      <c r="C51" t="s">
        <v>1585</v>
      </c>
      <c r="D51" t="s">
        <v>1585</v>
      </c>
    </row>
    <row r="52" spans="1:4" x14ac:dyDescent="0.25">
      <c r="A52" t="s">
        <v>1734</v>
      </c>
      <c r="B52" t="s">
        <v>1688</v>
      </c>
      <c r="C52" t="s">
        <v>1585</v>
      </c>
      <c r="D52" t="s">
        <v>1585</v>
      </c>
    </row>
    <row r="53" spans="1:4" x14ac:dyDescent="0.25">
      <c r="A53" t="s">
        <v>1735</v>
      </c>
      <c r="B53" t="s">
        <v>1736</v>
      </c>
      <c r="C53" t="s">
        <v>1737</v>
      </c>
      <c r="D53" t="s">
        <v>1591</v>
      </c>
    </row>
    <row r="54" spans="1:4" x14ac:dyDescent="0.25">
      <c r="A54" t="s">
        <v>1738</v>
      </c>
      <c r="B54" t="s">
        <v>1739</v>
      </c>
      <c r="C54" t="s">
        <v>1585</v>
      </c>
      <c r="D54" t="s">
        <v>1585</v>
      </c>
    </row>
    <row r="55" spans="1:4" x14ac:dyDescent="0.25">
      <c r="A55" t="s">
        <v>1740</v>
      </c>
      <c r="B55" t="s">
        <v>1741</v>
      </c>
      <c r="C55" t="s">
        <v>1742</v>
      </c>
      <c r="D55" t="s">
        <v>1743</v>
      </c>
    </row>
    <row r="56" spans="1:4" x14ac:dyDescent="0.25">
      <c r="A56" t="s">
        <v>1744</v>
      </c>
      <c r="B56" t="s">
        <v>1745</v>
      </c>
      <c r="C56" t="s">
        <v>1746</v>
      </c>
      <c r="D56" t="s">
        <v>1747</v>
      </c>
    </row>
    <row r="57" spans="1:4" x14ac:dyDescent="0.25">
      <c r="A57" t="s">
        <v>1748</v>
      </c>
      <c r="B57" t="s">
        <v>1749</v>
      </c>
      <c r="C57" t="s">
        <v>1750</v>
      </c>
      <c r="D57" t="s">
        <v>1751</v>
      </c>
    </row>
    <row r="58" spans="1:4" x14ac:dyDescent="0.25">
      <c r="A58" t="s">
        <v>1752</v>
      </c>
      <c r="B58" t="s">
        <v>1753</v>
      </c>
      <c r="C58" t="s">
        <v>1754</v>
      </c>
      <c r="D58" t="s">
        <v>1755</v>
      </c>
    </row>
    <row r="59" spans="1:4" x14ac:dyDescent="0.25">
      <c r="A59" t="s">
        <v>1756</v>
      </c>
      <c r="B59" t="s">
        <v>1757</v>
      </c>
      <c r="C59" t="s">
        <v>1681</v>
      </c>
      <c r="D59" t="s">
        <v>1618</v>
      </c>
    </row>
    <row r="60" spans="1:4" x14ac:dyDescent="0.25">
      <c r="A60" t="s">
        <v>1758</v>
      </c>
      <c r="B60" t="s">
        <v>1759</v>
      </c>
      <c r="C60" t="s">
        <v>1585</v>
      </c>
      <c r="D60" t="s">
        <v>1585</v>
      </c>
    </row>
    <row r="61" spans="1:4" x14ac:dyDescent="0.25">
      <c r="A61" t="s">
        <v>1760</v>
      </c>
      <c r="B61" t="s">
        <v>1725</v>
      </c>
      <c r="C61" t="s">
        <v>1585</v>
      </c>
      <c r="D61" t="s">
        <v>1585</v>
      </c>
    </row>
    <row r="62" spans="1:4" x14ac:dyDescent="0.25">
      <c r="A62" t="s">
        <v>1761</v>
      </c>
      <c r="B62" t="s">
        <v>1762</v>
      </c>
      <c r="C62" t="s">
        <v>1585</v>
      </c>
      <c r="D62" t="s">
        <v>1585</v>
      </c>
    </row>
    <row r="63" spans="1:4" x14ac:dyDescent="0.25">
      <c r="A63" t="s">
        <v>1763</v>
      </c>
      <c r="B63" t="s">
        <v>1764</v>
      </c>
      <c r="C63" t="s">
        <v>1585</v>
      </c>
      <c r="D63" t="s">
        <v>1585</v>
      </c>
    </row>
    <row r="64" spans="1:4" x14ac:dyDescent="0.25">
      <c r="A64" t="s">
        <v>1765</v>
      </c>
      <c r="B64" t="s">
        <v>1766</v>
      </c>
      <c r="C64" t="s">
        <v>1585</v>
      </c>
      <c r="D64" t="s">
        <v>1585</v>
      </c>
    </row>
    <row r="65" spans="1:4" x14ac:dyDescent="0.25">
      <c r="A65" t="s">
        <v>1767</v>
      </c>
      <c r="B65" t="s">
        <v>1768</v>
      </c>
      <c r="C65" t="s">
        <v>1585</v>
      </c>
      <c r="D65" t="s">
        <v>1585</v>
      </c>
    </row>
    <row r="66" spans="1:4" x14ac:dyDescent="0.25">
      <c r="A66" t="s">
        <v>1769</v>
      </c>
      <c r="B66" t="s">
        <v>1636</v>
      </c>
      <c r="C66" t="s">
        <v>1585</v>
      </c>
      <c r="D66" t="s">
        <v>1585</v>
      </c>
    </row>
    <row r="67" spans="1:4" x14ac:dyDescent="0.25">
      <c r="A67" t="s">
        <v>1770</v>
      </c>
      <c r="B67" t="s">
        <v>1771</v>
      </c>
      <c r="C67" t="s">
        <v>1772</v>
      </c>
      <c r="D67" t="s">
        <v>1773</v>
      </c>
    </row>
    <row r="68" spans="1:4" x14ac:dyDescent="0.25">
      <c r="A68" t="s">
        <v>1774</v>
      </c>
      <c r="B68" t="s">
        <v>1775</v>
      </c>
      <c r="C68" t="s">
        <v>1776</v>
      </c>
      <c r="D68" t="s">
        <v>1777</v>
      </c>
    </row>
    <row r="69" spans="1:4" x14ac:dyDescent="0.25">
      <c r="A69" t="s">
        <v>1778</v>
      </c>
      <c r="B69" t="s">
        <v>1779</v>
      </c>
      <c r="C69" t="s">
        <v>1585</v>
      </c>
      <c r="D69" t="s">
        <v>1585</v>
      </c>
    </row>
    <row r="70" spans="1:4" x14ac:dyDescent="0.25">
      <c r="A70" t="s">
        <v>1780</v>
      </c>
      <c r="B70" t="s">
        <v>1781</v>
      </c>
      <c r="C70" t="s">
        <v>1782</v>
      </c>
      <c r="D70" t="s">
        <v>1591</v>
      </c>
    </row>
    <row r="71" spans="1:4" x14ac:dyDescent="0.25">
      <c r="A71" t="s">
        <v>1783</v>
      </c>
      <c r="B71" t="s">
        <v>1784</v>
      </c>
      <c r="C71" t="s">
        <v>1585</v>
      </c>
      <c r="D71" t="s">
        <v>1585</v>
      </c>
    </row>
    <row r="72" spans="1:4" x14ac:dyDescent="0.25">
      <c r="A72" t="s">
        <v>1785</v>
      </c>
      <c r="B72" t="s">
        <v>1786</v>
      </c>
      <c r="C72" t="s">
        <v>1787</v>
      </c>
      <c r="D72" t="s">
        <v>1591</v>
      </c>
    </row>
    <row r="73" spans="1:4" x14ac:dyDescent="0.25">
      <c r="A73" t="s">
        <v>1788</v>
      </c>
      <c r="B73" t="s">
        <v>1789</v>
      </c>
      <c r="C73" t="s">
        <v>1585</v>
      </c>
      <c r="D73" t="s">
        <v>1585</v>
      </c>
    </row>
    <row r="74" spans="1:4" x14ac:dyDescent="0.25">
      <c r="A74" t="s">
        <v>1790</v>
      </c>
      <c r="B74" t="s">
        <v>1725</v>
      </c>
      <c r="C74" t="s">
        <v>1585</v>
      </c>
      <c r="D74" t="s">
        <v>1585</v>
      </c>
    </row>
    <row r="75" spans="1:4" x14ac:dyDescent="0.25">
      <c r="A75" t="s">
        <v>1791</v>
      </c>
      <c r="B75" t="s">
        <v>1792</v>
      </c>
      <c r="C75" t="s">
        <v>1793</v>
      </c>
      <c r="D75" t="s">
        <v>1591</v>
      </c>
    </row>
    <row r="76" spans="1:4" x14ac:dyDescent="0.25">
      <c r="A76" t="s">
        <v>1794</v>
      </c>
      <c r="B76" t="s">
        <v>1587</v>
      </c>
      <c r="C76" t="s">
        <v>1585</v>
      </c>
      <c r="D76" t="s">
        <v>1585</v>
      </c>
    </row>
    <row r="77" spans="1:4" x14ac:dyDescent="0.25">
      <c r="A77" t="s">
        <v>1795</v>
      </c>
      <c r="B77" t="s">
        <v>1796</v>
      </c>
      <c r="C77" t="s">
        <v>1797</v>
      </c>
      <c r="D77" t="s">
        <v>1798</v>
      </c>
    </row>
    <row r="78" spans="1:4" x14ac:dyDescent="0.25">
      <c r="A78" t="s">
        <v>1799</v>
      </c>
      <c r="B78" t="s">
        <v>1800</v>
      </c>
      <c r="C78" t="s">
        <v>1801</v>
      </c>
      <c r="D78" t="s">
        <v>1773</v>
      </c>
    </row>
    <row r="79" spans="1:4" x14ac:dyDescent="0.25">
      <c r="A79" t="s">
        <v>1802</v>
      </c>
      <c r="B79" t="s">
        <v>1725</v>
      </c>
      <c r="C79" t="s">
        <v>1585</v>
      </c>
      <c r="D79" t="s">
        <v>1585</v>
      </c>
    </row>
    <row r="80" spans="1:4" x14ac:dyDescent="0.25">
      <c r="A80" t="s">
        <v>1803</v>
      </c>
      <c r="B80" t="s">
        <v>1804</v>
      </c>
      <c r="C80" t="s">
        <v>1805</v>
      </c>
      <c r="D80" t="s">
        <v>1806</v>
      </c>
    </row>
    <row r="81" spans="1:4" x14ac:dyDescent="0.25">
      <c r="A81" t="s">
        <v>1807</v>
      </c>
      <c r="B81" t="s">
        <v>1808</v>
      </c>
      <c r="C81" t="s">
        <v>1585</v>
      </c>
      <c r="D81" t="s">
        <v>1585</v>
      </c>
    </row>
    <row r="82" spans="1:4" x14ac:dyDescent="0.25">
      <c r="A82" t="s">
        <v>1809</v>
      </c>
      <c r="B82" t="s">
        <v>1810</v>
      </c>
      <c r="C82" t="s">
        <v>1811</v>
      </c>
      <c r="D82" t="s">
        <v>1812</v>
      </c>
    </row>
    <row r="83" spans="1:4" x14ac:dyDescent="0.25">
      <c r="A83" t="s">
        <v>1813</v>
      </c>
      <c r="B83" t="s">
        <v>1814</v>
      </c>
      <c r="C83" t="s">
        <v>1815</v>
      </c>
      <c r="D83" t="s">
        <v>1591</v>
      </c>
    </row>
    <row r="84" spans="1:4" x14ac:dyDescent="0.25">
      <c r="A84" t="s">
        <v>1816</v>
      </c>
      <c r="B84" t="s">
        <v>1817</v>
      </c>
      <c r="C84" t="s">
        <v>1585</v>
      </c>
      <c r="D84" t="s">
        <v>1585</v>
      </c>
    </row>
    <row r="85" spans="1:4" x14ac:dyDescent="0.25">
      <c r="A85" t="s">
        <v>1818</v>
      </c>
      <c r="B85" t="s">
        <v>1819</v>
      </c>
      <c r="C85" t="s">
        <v>1585</v>
      </c>
      <c r="D85" t="s">
        <v>1585</v>
      </c>
    </row>
    <row r="86" spans="1:4" x14ac:dyDescent="0.25">
      <c r="A86" t="s">
        <v>1820</v>
      </c>
      <c r="B86" t="s">
        <v>1821</v>
      </c>
      <c r="C86" t="s">
        <v>1585</v>
      </c>
      <c r="D86" t="s">
        <v>1585</v>
      </c>
    </row>
    <row r="87" spans="1:4" x14ac:dyDescent="0.25">
      <c r="A87" t="s">
        <v>1822</v>
      </c>
      <c r="B87" t="s">
        <v>1823</v>
      </c>
      <c r="C87" t="s">
        <v>1585</v>
      </c>
      <c r="D87" t="s">
        <v>1585</v>
      </c>
    </row>
    <row r="88" spans="1:4" x14ac:dyDescent="0.25">
      <c r="A88" t="s">
        <v>1824</v>
      </c>
      <c r="B88" t="s">
        <v>1825</v>
      </c>
      <c r="C88" t="s">
        <v>1585</v>
      </c>
      <c r="D88" t="s">
        <v>1585</v>
      </c>
    </row>
    <row r="89" spans="1:4" x14ac:dyDescent="0.25">
      <c r="A89" t="s">
        <v>1826</v>
      </c>
      <c r="B89" t="s">
        <v>1827</v>
      </c>
      <c r="C89" t="s">
        <v>1828</v>
      </c>
      <c r="D89" t="s">
        <v>1829</v>
      </c>
    </row>
    <row r="90" spans="1:4" x14ac:dyDescent="0.25">
      <c r="A90" t="s">
        <v>1830</v>
      </c>
      <c r="B90" t="s">
        <v>1831</v>
      </c>
      <c r="C90" t="s">
        <v>1585</v>
      </c>
      <c r="D90" t="s">
        <v>1585</v>
      </c>
    </row>
    <row r="91" spans="1:4" x14ac:dyDescent="0.25">
      <c r="A91" t="s">
        <v>1832</v>
      </c>
      <c r="B91" t="s">
        <v>1833</v>
      </c>
      <c r="C91" t="s">
        <v>1834</v>
      </c>
      <c r="D91" t="s">
        <v>1835</v>
      </c>
    </row>
    <row r="92" spans="1:4" x14ac:dyDescent="0.25">
      <c r="A92" t="s">
        <v>1836</v>
      </c>
      <c r="B92" t="s">
        <v>1800</v>
      </c>
      <c r="C92" t="s">
        <v>1837</v>
      </c>
      <c r="D92" t="s">
        <v>1591</v>
      </c>
    </row>
    <row r="93" spans="1:4" x14ac:dyDescent="0.25">
      <c r="A93" t="s">
        <v>1838</v>
      </c>
      <c r="B93" t="s">
        <v>1839</v>
      </c>
      <c r="C93" t="s">
        <v>1585</v>
      </c>
      <c r="D93" t="s">
        <v>1585</v>
      </c>
    </row>
    <row r="94" spans="1:4" x14ac:dyDescent="0.25">
      <c r="A94" t="s">
        <v>1840</v>
      </c>
      <c r="B94" t="s">
        <v>1841</v>
      </c>
      <c r="C94" t="s">
        <v>1585</v>
      </c>
      <c r="D94" t="s">
        <v>1585</v>
      </c>
    </row>
    <row r="95" spans="1:4" x14ac:dyDescent="0.25">
      <c r="A95" t="s">
        <v>1842</v>
      </c>
      <c r="B95" t="s">
        <v>1843</v>
      </c>
      <c r="C95" t="s">
        <v>1585</v>
      </c>
      <c r="D95" t="s">
        <v>1585</v>
      </c>
    </row>
    <row r="96" spans="1:4" x14ac:dyDescent="0.25">
      <c r="A96" t="s">
        <v>1844</v>
      </c>
      <c r="B96" t="s">
        <v>1845</v>
      </c>
      <c r="C96" t="s">
        <v>1585</v>
      </c>
      <c r="D96" t="s">
        <v>1585</v>
      </c>
    </row>
    <row r="97" spans="1:4" x14ac:dyDescent="0.25">
      <c r="A97" t="s">
        <v>1846</v>
      </c>
      <c r="B97" t="s">
        <v>1847</v>
      </c>
      <c r="C97" t="s">
        <v>1848</v>
      </c>
      <c r="D97" t="s">
        <v>1686</v>
      </c>
    </row>
    <row r="98" spans="1:4" x14ac:dyDescent="0.25">
      <c r="A98" t="s">
        <v>1849</v>
      </c>
      <c r="B98" t="s">
        <v>1850</v>
      </c>
      <c r="C98" t="s">
        <v>1681</v>
      </c>
      <c r="D98" t="s">
        <v>1851</v>
      </c>
    </row>
    <row r="99" spans="1:4" x14ac:dyDescent="0.25">
      <c r="A99" t="s">
        <v>1852</v>
      </c>
      <c r="B99" t="s">
        <v>1853</v>
      </c>
      <c r="C99" t="s">
        <v>1854</v>
      </c>
      <c r="D99" t="s">
        <v>1729</v>
      </c>
    </row>
    <row r="100" spans="1:4" x14ac:dyDescent="0.25">
      <c r="A100" t="s">
        <v>1855</v>
      </c>
      <c r="B100" t="s">
        <v>1856</v>
      </c>
      <c r="C100" t="s">
        <v>1857</v>
      </c>
      <c r="D100" t="s">
        <v>1858</v>
      </c>
    </row>
    <row r="101" spans="1:4" x14ac:dyDescent="0.25">
      <c r="A101" t="s">
        <v>1859</v>
      </c>
      <c r="B101" t="s">
        <v>1636</v>
      </c>
      <c r="C101" t="s">
        <v>1585</v>
      </c>
      <c r="D101" t="s">
        <v>1585</v>
      </c>
    </row>
    <row r="102" spans="1:4" x14ac:dyDescent="0.25">
      <c r="A102" t="s">
        <v>1860</v>
      </c>
      <c r="B102" t="s">
        <v>1861</v>
      </c>
      <c r="C102" t="s">
        <v>1862</v>
      </c>
      <c r="D102" t="s">
        <v>1591</v>
      </c>
    </row>
    <row r="103" spans="1:4" x14ac:dyDescent="0.25">
      <c r="A103" t="s">
        <v>1863</v>
      </c>
      <c r="B103" t="s">
        <v>1864</v>
      </c>
      <c r="C103" t="s">
        <v>1585</v>
      </c>
      <c r="D103" t="s">
        <v>1585</v>
      </c>
    </row>
    <row r="104" spans="1:4" x14ac:dyDescent="0.25">
      <c r="A104" t="s">
        <v>1865</v>
      </c>
      <c r="B104" t="s">
        <v>1866</v>
      </c>
      <c r="C104" t="s">
        <v>1585</v>
      </c>
      <c r="D104" t="s">
        <v>1585</v>
      </c>
    </row>
    <row r="105" spans="1:4" x14ac:dyDescent="0.25">
      <c r="A105" t="s">
        <v>1867</v>
      </c>
      <c r="B105" t="s">
        <v>1868</v>
      </c>
      <c r="C105" t="s">
        <v>1591</v>
      </c>
      <c r="D105" t="s">
        <v>1591</v>
      </c>
    </row>
    <row r="106" spans="1:4" x14ac:dyDescent="0.25">
      <c r="A106" t="s">
        <v>1869</v>
      </c>
      <c r="B106" t="s">
        <v>1870</v>
      </c>
      <c r="C106" t="s">
        <v>1585</v>
      </c>
      <c r="D106" t="s">
        <v>1585</v>
      </c>
    </row>
    <row r="107" spans="1:4" x14ac:dyDescent="0.25">
      <c r="A107" t="s">
        <v>1871</v>
      </c>
      <c r="B107" t="s">
        <v>1872</v>
      </c>
      <c r="C107" t="s">
        <v>1873</v>
      </c>
      <c r="D107" t="s">
        <v>1686</v>
      </c>
    </row>
    <row r="108" spans="1:4" x14ac:dyDescent="0.25">
      <c r="A108" t="s">
        <v>1874</v>
      </c>
      <c r="B108" t="s">
        <v>1875</v>
      </c>
      <c r="C108" t="s">
        <v>1585</v>
      </c>
      <c r="D108" t="s">
        <v>1585</v>
      </c>
    </row>
    <row r="109" spans="1:4" x14ac:dyDescent="0.25">
      <c r="A109" t="s">
        <v>1876</v>
      </c>
      <c r="B109" t="s">
        <v>1792</v>
      </c>
      <c r="C109" t="s">
        <v>1729</v>
      </c>
      <c r="D109" t="s">
        <v>1877</v>
      </c>
    </row>
    <row r="110" spans="1:4" x14ac:dyDescent="0.25">
      <c r="A110" t="s">
        <v>1878</v>
      </c>
      <c r="B110" t="s">
        <v>1879</v>
      </c>
      <c r="C110" t="s">
        <v>1585</v>
      </c>
      <c r="D110" t="s">
        <v>1585</v>
      </c>
    </row>
    <row r="111" spans="1:4" x14ac:dyDescent="0.25">
      <c r="A111" t="s">
        <v>1880</v>
      </c>
      <c r="B111" t="s">
        <v>1881</v>
      </c>
      <c r="C111" t="s">
        <v>1585</v>
      </c>
      <c r="D111" t="s">
        <v>1585</v>
      </c>
    </row>
    <row r="112" spans="1:4" x14ac:dyDescent="0.25">
      <c r="A112" t="s">
        <v>1882</v>
      </c>
      <c r="B112" t="s">
        <v>1636</v>
      </c>
      <c r="C112" t="s">
        <v>1585</v>
      </c>
      <c r="D112" t="s">
        <v>1585</v>
      </c>
    </row>
    <row r="113" spans="1:4" x14ac:dyDescent="0.25">
      <c r="A113" t="s">
        <v>1883</v>
      </c>
      <c r="B113" t="s">
        <v>1884</v>
      </c>
      <c r="C113" t="s">
        <v>1885</v>
      </c>
      <c r="D113" t="s">
        <v>1886</v>
      </c>
    </row>
    <row r="114" spans="1:4" x14ac:dyDescent="0.25">
      <c r="A114" t="s">
        <v>1887</v>
      </c>
      <c r="B114" t="s">
        <v>1888</v>
      </c>
      <c r="C114" t="s">
        <v>1585</v>
      </c>
      <c r="D114" t="s">
        <v>1585</v>
      </c>
    </row>
    <row r="115" spans="1:4" x14ac:dyDescent="0.25">
      <c r="A115" t="s">
        <v>1889</v>
      </c>
      <c r="B115" t="s">
        <v>1890</v>
      </c>
      <c r="C115" t="s">
        <v>1585</v>
      </c>
      <c r="D115" t="s">
        <v>1585</v>
      </c>
    </row>
    <row r="116" spans="1:4" x14ac:dyDescent="0.25">
      <c r="A116" t="s">
        <v>1891</v>
      </c>
      <c r="B116" t="s">
        <v>1892</v>
      </c>
      <c r="C116" t="s">
        <v>1893</v>
      </c>
      <c r="D116" t="s">
        <v>1644</v>
      </c>
    </row>
    <row r="117" spans="1:4" x14ac:dyDescent="0.25">
      <c r="A117" t="s">
        <v>1894</v>
      </c>
      <c r="B117" t="s">
        <v>1895</v>
      </c>
      <c r="C117" t="s">
        <v>1896</v>
      </c>
      <c r="D117" t="s">
        <v>1897</v>
      </c>
    </row>
    <row r="118" spans="1:4" x14ac:dyDescent="0.25">
      <c r="A118" t="s">
        <v>1898</v>
      </c>
      <c r="B118" t="s">
        <v>1899</v>
      </c>
      <c r="C118" t="s">
        <v>1900</v>
      </c>
      <c r="D118" t="s">
        <v>1901</v>
      </c>
    </row>
    <row r="119" spans="1:4" x14ac:dyDescent="0.25">
      <c r="A119" t="s">
        <v>1902</v>
      </c>
      <c r="B119" t="s">
        <v>1903</v>
      </c>
      <c r="C119" t="s">
        <v>1904</v>
      </c>
      <c r="D119" t="s">
        <v>1905</v>
      </c>
    </row>
    <row r="120" spans="1:4" x14ac:dyDescent="0.25">
      <c r="A120" t="s">
        <v>1906</v>
      </c>
      <c r="B120" t="s">
        <v>1907</v>
      </c>
      <c r="C120" t="s">
        <v>1585</v>
      </c>
      <c r="D120" t="s">
        <v>1585</v>
      </c>
    </row>
    <row r="121" spans="1:4" x14ac:dyDescent="0.25">
      <c r="A121" t="s">
        <v>1908</v>
      </c>
      <c r="B121" t="s">
        <v>1909</v>
      </c>
      <c r="C121" t="s">
        <v>1910</v>
      </c>
      <c r="D121" t="s">
        <v>1873</v>
      </c>
    </row>
    <row r="122" spans="1:4" x14ac:dyDescent="0.25">
      <c r="A122" t="s">
        <v>1911</v>
      </c>
      <c r="B122" t="s">
        <v>1912</v>
      </c>
      <c r="C122" t="s">
        <v>1913</v>
      </c>
      <c r="D122" t="s">
        <v>1914</v>
      </c>
    </row>
    <row r="123" spans="1:4" x14ac:dyDescent="0.25">
      <c r="A123" t="s">
        <v>1915</v>
      </c>
      <c r="B123" t="s">
        <v>1916</v>
      </c>
      <c r="C123" t="s">
        <v>1873</v>
      </c>
      <c r="D123" t="s">
        <v>1686</v>
      </c>
    </row>
    <row r="124" spans="1:4" x14ac:dyDescent="0.25">
      <c r="A124" t="s">
        <v>1917</v>
      </c>
      <c r="B124" t="s">
        <v>1589</v>
      </c>
      <c r="C124" t="s">
        <v>1590</v>
      </c>
      <c r="D124" t="s">
        <v>1591</v>
      </c>
    </row>
    <row r="125" spans="1:4" x14ac:dyDescent="0.25">
      <c r="A125" t="s">
        <v>1918</v>
      </c>
      <c r="B125" t="s">
        <v>1919</v>
      </c>
      <c r="C125" t="s">
        <v>1920</v>
      </c>
      <c r="D125" t="s">
        <v>1921</v>
      </c>
    </row>
    <row r="126" spans="1:4" x14ac:dyDescent="0.25">
      <c r="A126" t="s">
        <v>1922</v>
      </c>
      <c r="B126" t="s">
        <v>1923</v>
      </c>
      <c r="C126" t="s">
        <v>1924</v>
      </c>
      <c r="D126" t="s">
        <v>1591</v>
      </c>
    </row>
    <row r="127" spans="1:4" x14ac:dyDescent="0.25">
      <c r="A127" t="s">
        <v>1925</v>
      </c>
      <c r="B127" t="s">
        <v>1926</v>
      </c>
      <c r="C127" t="s">
        <v>1927</v>
      </c>
      <c r="D127" t="s">
        <v>1928</v>
      </c>
    </row>
    <row r="128" spans="1:4" x14ac:dyDescent="0.25">
      <c r="A128" t="s">
        <v>1929</v>
      </c>
      <c r="B128" t="s">
        <v>1930</v>
      </c>
      <c r="C128" t="s">
        <v>1719</v>
      </c>
      <c r="D128" t="s">
        <v>1591</v>
      </c>
    </row>
    <row r="129" spans="1:4" x14ac:dyDescent="0.25">
      <c r="A129" t="s">
        <v>1931</v>
      </c>
      <c r="B129" t="s">
        <v>1932</v>
      </c>
      <c r="C129" t="s">
        <v>1933</v>
      </c>
      <c r="D129" t="s">
        <v>1934</v>
      </c>
    </row>
    <row r="130" spans="1:4" x14ac:dyDescent="0.25">
      <c r="A130" t="s">
        <v>1935</v>
      </c>
      <c r="B130" t="s">
        <v>1936</v>
      </c>
      <c r="C130" t="s">
        <v>1585</v>
      </c>
      <c r="D130" t="s">
        <v>1585</v>
      </c>
    </row>
    <row r="131" spans="1:4" x14ac:dyDescent="0.25">
      <c r="A131" t="s">
        <v>1937</v>
      </c>
      <c r="B131" t="s">
        <v>1938</v>
      </c>
      <c r="C131" t="s">
        <v>1939</v>
      </c>
      <c r="D131" t="s">
        <v>1686</v>
      </c>
    </row>
    <row r="132" spans="1:4" x14ac:dyDescent="0.25">
      <c r="A132" t="s">
        <v>1940</v>
      </c>
      <c r="B132" t="s">
        <v>1941</v>
      </c>
      <c r="C132" t="s">
        <v>1942</v>
      </c>
      <c r="D132" t="s">
        <v>1812</v>
      </c>
    </row>
    <row r="133" spans="1:4" x14ac:dyDescent="0.25">
      <c r="A133" t="s">
        <v>1943</v>
      </c>
      <c r="B133" t="s">
        <v>1944</v>
      </c>
      <c r="C133" t="s">
        <v>1585</v>
      </c>
      <c r="D133" t="s">
        <v>1585</v>
      </c>
    </row>
    <row r="134" spans="1:4" x14ac:dyDescent="0.25">
      <c r="A134" t="s">
        <v>1945</v>
      </c>
      <c r="B134" t="s">
        <v>1674</v>
      </c>
      <c r="C134" t="s">
        <v>1946</v>
      </c>
      <c r="D134" t="s">
        <v>1751</v>
      </c>
    </row>
    <row r="135" spans="1:4" x14ac:dyDescent="0.25">
      <c r="A135" t="s">
        <v>1947</v>
      </c>
      <c r="B135" t="s">
        <v>1948</v>
      </c>
      <c r="C135" t="s">
        <v>1585</v>
      </c>
      <c r="D135" t="s">
        <v>1585</v>
      </c>
    </row>
    <row r="136" spans="1:4" x14ac:dyDescent="0.25">
      <c r="A136" t="s">
        <v>1949</v>
      </c>
      <c r="B136" t="s">
        <v>1725</v>
      </c>
      <c r="C136" t="s">
        <v>1585</v>
      </c>
      <c r="D136" t="s">
        <v>1585</v>
      </c>
    </row>
    <row r="137" spans="1:4" x14ac:dyDescent="0.25">
      <c r="A137" t="s">
        <v>1950</v>
      </c>
      <c r="B137" t="s">
        <v>1951</v>
      </c>
      <c r="C137" t="s">
        <v>1585</v>
      </c>
      <c r="D137" t="s">
        <v>1585</v>
      </c>
    </row>
    <row r="138" spans="1:4" x14ac:dyDescent="0.25">
      <c r="A138" t="s">
        <v>1952</v>
      </c>
      <c r="B138" t="s">
        <v>1953</v>
      </c>
      <c r="C138" t="s">
        <v>1585</v>
      </c>
      <c r="D138" t="s">
        <v>1585</v>
      </c>
    </row>
    <row r="139" spans="1:4" x14ac:dyDescent="0.25">
      <c r="A139" t="s">
        <v>1954</v>
      </c>
      <c r="B139" t="s">
        <v>1955</v>
      </c>
      <c r="C139" t="s">
        <v>1585</v>
      </c>
      <c r="D139" t="s">
        <v>1585</v>
      </c>
    </row>
    <row r="140" spans="1:4" x14ac:dyDescent="0.25">
      <c r="A140" t="s">
        <v>1956</v>
      </c>
      <c r="B140" t="s">
        <v>1725</v>
      </c>
      <c r="C140" t="s">
        <v>1585</v>
      </c>
      <c r="D140" t="s">
        <v>1585</v>
      </c>
    </row>
    <row r="141" spans="1:4" x14ac:dyDescent="0.25">
      <c r="A141" t="s">
        <v>1957</v>
      </c>
      <c r="B141" t="s">
        <v>1958</v>
      </c>
      <c r="C141" t="s">
        <v>1959</v>
      </c>
      <c r="D141" t="s">
        <v>1960</v>
      </c>
    </row>
    <row r="142" spans="1:4" x14ac:dyDescent="0.25">
      <c r="A142" t="s">
        <v>1961</v>
      </c>
      <c r="B142" t="s">
        <v>1962</v>
      </c>
      <c r="C142" t="s">
        <v>1585</v>
      </c>
      <c r="D142" t="s">
        <v>1585</v>
      </c>
    </row>
    <row r="143" spans="1:4" x14ac:dyDescent="0.25">
      <c r="A143" t="s">
        <v>1963</v>
      </c>
      <c r="B143" t="s">
        <v>1964</v>
      </c>
      <c r="C143" t="s">
        <v>1585</v>
      </c>
      <c r="D143" t="s">
        <v>1585</v>
      </c>
    </row>
    <row r="144" spans="1:4" x14ac:dyDescent="0.25">
      <c r="A144" t="s">
        <v>1965</v>
      </c>
      <c r="B144" t="s">
        <v>1966</v>
      </c>
      <c r="C144" t="s">
        <v>1585</v>
      </c>
      <c r="D144" t="s">
        <v>1585</v>
      </c>
    </row>
    <row r="145" spans="1:4" x14ac:dyDescent="0.25">
      <c r="A145" t="s">
        <v>1967</v>
      </c>
      <c r="B145" t="s">
        <v>1968</v>
      </c>
      <c r="C145" t="s">
        <v>1969</v>
      </c>
      <c r="D145" t="s">
        <v>1970</v>
      </c>
    </row>
    <row r="146" spans="1:4" x14ac:dyDescent="0.25">
      <c r="A146" t="s">
        <v>1971</v>
      </c>
      <c r="B146" t="s">
        <v>1636</v>
      </c>
      <c r="C146" t="s">
        <v>1585</v>
      </c>
      <c r="D146" t="s">
        <v>1585</v>
      </c>
    </row>
    <row r="147" spans="1:4" x14ac:dyDescent="0.25">
      <c r="A147" t="s">
        <v>1972</v>
      </c>
      <c r="B147" t="s">
        <v>1973</v>
      </c>
      <c r="C147" t="s">
        <v>1974</v>
      </c>
      <c r="D147" t="s">
        <v>1975</v>
      </c>
    </row>
    <row r="148" spans="1:4" x14ac:dyDescent="0.25">
      <c r="A148" t="s">
        <v>1976</v>
      </c>
      <c r="B148" t="s">
        <v>1977</v>
      </c>
      <c r="C148" t="s">
        <v>1978</v>
      </c>
      <c r="D148" t="s">
        <v>1591</v>
      </c>
    </row>
    <row r="149" spans="1:4" x14ac:dyDescent="0.25">
      <c r="A149" t="s">
        <v>1979</v>
      </c>
      <c r="B149" t="s">
        <v>1980</v>
      </c>
      <c r="C149" t="s">
        <v>1981</v>
      </c>
      <c r="D149" t="s">
        <v>1591</v>
      </c>
    </row>
    <row r="150" spans="1:4" x14ac:dyDescent="0.25">
      <c r="A150" t="s">
        <v>1982</v>
      </c>
      <c r="B150" t="s">
        <v>1983</v>
      </c>
      <c r="C150" t="s">
        <v>1585</v>
      </c>
      <c r="D150" t="s">
        <v>1585</v>
      </c>
    </row>
    <row r="151" spans="1:4" x14ac:dyDescent="0.25">
      <c r="A151" t="s">
        <v>1984</v>
      </c>
      <c r="B151" t="s">
        <v>1985</v>
      </c>
      <c r="C151" t="s">
        <v>1594</v>
      </c>
      <c r="D151" t="s">
        <v>1591</v>
      </c>
    </row>
    <row r="152" spans="1:4" x14ac:dyDescent="0.25">
      <c r="A152" t="s">
        <v>1986</v>
      </c>
      <c r="B152" t="s">
        <v>1987</v>
      </c>
      <c r="C152" t="s">
        <v>1988</v>
      </c>
      <c r="D152" t="s">
        <v>1591</v>
      </c>
    </row>
    <row r="153" spans="1:4" x14ac:dyDescent="0.25">
      <c r="A153" t="s">
        <v>1989</v>
      </c>
      <c r="B153" t="s">
        <v>1990</v>
      </c>
      <c r="C153" t="s">
        <v>1585</v>
      </c>
      <c r="D153" t="s">
        <v>1585</v>
      </c>
    </row>
    <row r="154" spans="1:4" x14ac:dyDescent="0.25">
      <c r="A154" t="s">
        <v>1991</v>
      </c>
      <c r="B154" t="s">
        <v>1992</v>
      </c>
      <c r="C154" t="s">
        <v>1993</v>
      </c>
      <c r="D154" t="s">
        <v>1591</v>
      </c>
    </row>
    <row r="155" spans="1:4" x14ac:dyDescent="0.25">
      <c r="A155" t="s">
        <v>1994</v>
      </c>
      <c r="B155" t="s">
        <v>1995</v>
      </c>
      <c r="C155" t="s">
        <v>1996</v>
      </c>
      <c r="D155" t="s">
        <v>1618</v>
      </c>
    </row>
    <row r="156" spans="1:4" x14ac:dyDescent="0.25">
      <c r="A156" t="s">
        <v>1997</v>
      </c>
      <c r="B156" t="s">
        <v>1998</v>
      </c>
      <c r="C156" t="s">
        <v>1999</v>
      </c>
      <c r="D156" t="s">
        <v>2000</v>
      </c>
    </row>
    <row r="157" spans="1:4" x14ac:dyDescent="0.25">
      <c r="A157" t="s">
        <v>2001</v>
      </c>
      <c r="B157" t="s">
        <v>2002</v>
      </c>
      <c r="C157" t="s">
        <v>2003</v>
      </c>
      <c r="D157" t="s">
        <v>1914</v>
      </c>
    </row>
    <row r="158" spans="1:4" x14ac:dyDescent="0.25">
      <c r="A158" t="s">
        <v>2004</v>
      </c>
      <c r="B158" t="s">
        <v>2005</v>
      </c>
      <c r="C158" t="s">
        <v>2006</v>
      </c>
      <c r="D158" t="s">
        <v>2000</v>
      </c>
    </row>
    <row r="159" spans="1:4" x14ac:dyDescent="0.25">
      <c r="A159" t="s">
        <v>2007</v>
      </c>
      <c r="B159" t="s">
        <v>2008</v>
      </c>
      <c r="C159" t="s">
        <v>2009</v>
      </c>
      <c r="D159" t="s">
        <v>1658</v>
      </c>
    </row>
    <row r="160" spans="1:4" x14ac:dyDescent="0.25">
      <c r="A160" t="s">
        <v>2010</v>
      </c>
      <c r="B160" t="s">
        <v>2011</v>
      </c>
      <c r="C160" t="s">
        <v>1585</v>
      </c>
      <c r="D160" t="s">
        <v>1585</v>
      </c>
    </row>
    <row r="161" spans="1:4" x14ac:dyDescent="0.25">
      <c r="A161" t="s">
        <v>2012</v>
      </c>
      <c r="B161" t="s">
        <v>2013</v>
      </c>
      <c r="C161" t="s">
        <v>2014</v>
      </c>
      <c r="D161" t="s">
        <v>2015</v>
      </c>
    </row>
    <row r="162" spans="1:4" x14ac:dyDescent="0.25">
      <c r="A162" t="s">
        <v>2016</v>
      </c>
      <c r="B162" t="s">
        <v>2017</v>
      </c>
      <c r="C162" t="s">
        <v>1585</v>
      </c>
      <c r="D162" t="s">
        <v>1585</v>
      </c>
    </row>
    <row r="163" spans="1:4" x14ac:dyDescent="0.25">
      <c r="A163" t="s">
        <v>2018</v>
      </c>
      <c r="B163" t="s">
        <v>2019</v>
      </c>
      <c r="C163" t="s">
        <v>2020</v>
      </c>
      <c r="D163" t="s">
        <v>1886</v>
      </c>
    </row>
    <row r="164" spans="1:4" x14ac:dyDescent="0.25">
      <c r="A164" t="s">
        <v>2021</v>
      </c>
      <c r="B164" t="s">
        <v>2022</v>
      </c>
      <c r="C164" t="s">
        <v>2023</v>
      </c>
      <c r="D164" t="s">
        <v>1755</v>
      </c>
    </row>
    <row r="165" spans="1:4" x14ac:dyDescent="0.25">
      <c r="A165" t="s">
        <v>2024</v>
      </c>
      <c r="B165" t="s">
        <v>2025</v>
      </c>
      <c r="C165" t="s">
        <v>2026</v>
      </c>
      <c r="D165" t="s">
        <v>1591</v>
      </c>
    </row>
    <row r="166" spans="1:4" x14ac:dyDescent="0.25">
      <c r="A166" t="s">
        <v>2027</v>
      </c>
      <c r="B166" t="s">
        <v>2028</v>
      </c>
      <c r="C166" t="s">
        <v>1978</v>
      </c>
      <c r="D166" t="s">
        <v>1591</v>
      </c>
    </row>
    <row r="167" spans="1:4" x14ac:dyDescent="0.25">
      <c r="A167" t="s">
        <v>2029</v>
      </c>
      <c r="B167" t="s">
        <v>2030</v>
      </c>
      <c r="C167" t="s">
        <v>2031</v>
      </c>
      <c r="D167" t="s">
        <v>1591</v>
      </c>
    </row>
    <row r="168" spans="1:4" x14ac:dyDescent="0.25">
      <c r="A168" t="s">
        <v>2032</v>
      </c>
      <c r="B168" t="s">
        <v>2033</v>
      </c>
      <c r="C168" t="s">
        <v>1585</v>
      </c>
      <c r="D168" t="s">
        <v>1585</v>
      </c>
    </row>
    <row r="169" spans="1:4" x14ac:dyDescent="0.25">
      <c r="A169" t="s">
        <v>2034</v>
      </c>
      <c r="B169" t="s">
        <v>2035</v>
      </c>
      <c r="C169" t="s">
        <v>2036</v>
      </c>
      <c r="D169" t="s">
        <v>1689</v>
      </c>
    </row>
    <row r="170" spans="1:4" x14ac:dyDescent="0.25">
      <c r="A170" t="s">
        <v>2037</v>
      </c>
      <c r="B170" t="s">
        <v>2038</v>
      </c>
      <c r="C170" t="s">
        <v>2039</v>
      </c>
      <c r="D170" t="s">
        <v>1591</v>
      </c>
    </row>
    <row r="171" spans="1:4" x14ac:dyDescent="0.25">
      <c r="A171" t="s">
        <v>2040</v>
      </c>
      <c r="B171" t="s">
        <v>2041</v>
      </c>
      <c r="C171" t="s">
        <v>1585</v>
      </c>
      <c r="D171" t="s">
        <v>1585</v>
      </c>
    </row>
    <row r="172" spans="1:4" x14ac:dyDescent="0.25">
      <c r="A172" t="s">
        <v>2042</v>
      </c>
      <c r="B172" t="s">
        <v>2043</v>
      </c>
      <c r="C172" t="s">
        <v>1585</v>
      </c>
      <c r="D172" t="s">
        <v>1585</v>
      </c>
    </row>
    <row r="173" spans="1:4" x14ac:dyDescent="0.25">
      <c r="A173" t="s">
        <v>2044</v>
      </c>
      <c r="B173" t="s">
        <v>2045</v>
      </c>
      <c r="C173" t="s">
        <v>1685</v>
      </c>
      <c r="D173" t="s">
        <v>2046</v>
      </c>
    </row>
    <row r="174" spans="1:4" x14ac:dyDescent="0.25">
      <c r="A174" t="s">
        <v>2047</v>
      </c>
      <c r="B174" t="s">
        <v>1636</v>
      </c>
      <c r="C174" t="s">
        <v>1585</v>
      </c>
      <c r="D174" t="s">
        <v>1585</v>
      </c>
    </row>
    <row r="175" spans="1:4" x14ac:dyDescent="0.25">
      <c r="A175" t="s">
        <v>2048</v>
      </c>
      <c r="B175" t="s">
        <v>1725</v>
      </c>
      <c r="C175" t="s">
        <v>1585</v>
      </c>
      <c r="D175" t="s">
        <v>1585</v>
      </c>
    </row>
    <row r="176" spans="1:4" x14ac:dyDescent="0.25">
      <c r="A176" t="s">
        <v>2049</v>
      </c>
      <c r="B176" t="s">
        <v>2050</v>
      </c>
      <c r="C176" t="s">
        <v>2051</v>
      </c>
      <c r="D176" t="s">
        <v>2052</v>
      </c>
    </row>
    <row r="177" spans="1:4" x14ac:dyDescent="0.25">
      <c r="A177" t="s">
        <v>2053</v>
      </c>
      <c r="B177" t="s">
        <v>1995</v>
      </c>
      <c r="C177" t="s">
        <v>1585</v>
      </c>
      <c r="D177" t="s">
        <v>1585</v>
      </c>
    </row>
    <row r="178" spans="1:4" x14ac:dyDescent="0.25">
      <c r="A178" t="s">
        <v>2054</v>
      </c>
      <c r="B178" t="s">
        <v>1841</v>
      </c>
      <c r="C178" t="s">
        <v>2055</v>
      </c>
      <c r="D178" t="s">
        <v>1686</v>
      </c>
    </row>
    <row r="179" spans="1:4" x14ac:dyDescent="0.25">
      <c r="A179" t="s">
        <v>2056</v>
      </c>
      <c r="B179" t="s">
        <v>2057</v>
      </c>
      <c r="C179" t="s">
        <v>2026</v>
      </c>
      <c r="D179" t="s">
        <v>1591</v>
      </c>
    </row>
    <row r="180" spans="1:4" x14ac:dyDescent="0.25">
      <c r="A180" t="s">
        <v>2058</v>
      </c>
      <c r="B180" t="s">
        <v>2059</v>
      </c>
      <c r="C180" t="s">
        <v>1585</v>
      </c>
      <c r="D180" t="s">
        <v>1585</v>
      </c>
    </row>
    <row r="181" spans="1:4" x14ac:dyDescent="0.25">
      <c r="A181" t="s">
        <v>2060</v>
      </c>
      <c r="B181" t="s">
        <v>2061</v>
      </c>
      <c r="C181" t="s">
        <v>1697</v>
      </c>
      <c r="D181" t="s">
        <v>2062</v>
      </c>
    </row>
    <row r="182" spans="1:4" x14ac:dyDescent="0.25">
      <c r="A182" t="s">
        <v>2063</v>
      </c>
      <c r="B182" t="s">
        <v>1725</v>
      </c>
      <c r="C182" t="s">
        <v>1585</v>
      </c>
      <c r="D182" t="s">
        <v>1585</v>
      </c>
    </row>
    <row r="183" spans="1:4" x14ac:dyDescent="0.25">
      <c r="A183" t="s">
        <v>2064</v>
      </c>
      <c r="B183" t="s">
        <v>2065</v>
      </c>
      <c r="C183" t="s">
        <v>1585</v>
      </c>
      <c r="D183" t="s">
        <v>1585</v>
      </c>
    </row>
    <row r="184" spans="1:4" x14ac:dyDescent="0.25">
      <c r="A184" t="s">
        <v>2066</v>
      </c>
      <c r="B184" t="s">
        <v>2067</v>
      </c>
      <c r="C184" t="s">
        <v>1585</v>
      </c>
      <c r="D184" t="s">
        <v>1585</v>
      </c>
    </row>
    <row r="185" spans="1:4" x14ac:dyDescent="0.25">
      <c r="A185" t="s">
        <v>2068</v>
      </c>
      <c r="B185" t="s">
        <v>2069</v>
      </c>
      <c r="C185" t="s">
        <v>2070</v>
      </c>
      <c r="D185" t="s">
        <v>2071</v>
      </c>
    </row>
    <row r="186" spans="1:4" x14ac:dyDescent="0.25">
      <c r="A186" t="s">
        <v>2072</v>
      </c>
      <c r="B186" t="s">
        <v>2073</v>
      </c>
      <c r="C186" t="s">
        <v>1835</v>
      </c>
      <c r="D186" t="s">
        <v>2074</v>
      </c>
    </row>
    <row r="187" spans="1:4" x14ac:dyDescent="0.25">
      <c r="A187" t="s">
        <v>2075</v>
      </c>
      <c r="B187" t="s">
        <v>2076</v>
      </c>
      <c r="C187" t="s">
        <v>2077</v>
      </c>
      <c r="D187" t="s">
        <v>2078</v>
      </c>
    </row>
    <row r="188" spans="1:4" x14ac:dyDescent="0.25">
      <c r="A188" t="s">
        <v>2079</v>
      </c>
      <c r="B188" t="s">
        <v>2080</v>
      </c>
      <c r="C188" t="s">
        <v>1585</v>
      </c>
      <c r="D188" t="s">
        <v>1585</v>
      </c>
    </row>
    <row r="189" spans="1:4" x14ac:dyDescent="0.25">
      <c r="A189" t="s">
        <v>2081</v>
      </c>
      <c r="B189" t="s">
        <v>1725</v>
      </c>
      <c r="C189" t="s">
        <v>1585</v>
      </c>
      <c r="D189" t="s">
        <v>1585</v>
      </c>
    </row>
    <row r="190" spans="1:4" x14ac:dyDescent="0.25">
      <c r="A190" t="s">
        <v>2082</v>
      </c>
      <c r="B190" t="s">
        <v>2083</v>
      </c>
      <c r="C190" t="s">
        <v>2070</v>
      </c>
      <c r="D190" t="s">
        <v>2084</v>
      </c>
    </row>
    <row r="191" spans="1:4" x14ac:dyDescent="0.25">
      <c r="A191" t="s">
        <v>2085</v>
      </c>
      <c r="B191" t="s">
        <v>2086</v>
      </c>
      <c r="C191" t="s">
        <v>1585</v>
      </c>
      <c r="D191" t="s">
        <v>1585</v>
      </c>
    </row>
    <row r="192" spans="1:4" x14ac:dyDescent="0.25">
      <c r="A192" t="s">
        <v>2087</v>
      </c>
      <c r="B192" t="s">
        <v>2088</v>
      </c>
      <c r="C192" t="s">
        <v>1585</v>
      </c>
      <c r="D192" t="s">
        <v>1585</v>
      </c>
    </row>
    <row r="193" spans="1:4" x14ac:dyDescent="0.25">
      <c r="A193" t="s">
        <v>2089</v>
      </c>
      <c r="B193" t="s">
        <v>2090</v>
      </c>
      <c r="C193" t="s">
        <v>1585</v>
      </c>
      <c r="D193" t="s">
        <v>1585</v>
      </c>
    </row>
    <row r="194" spans="1:4" x14ac:dyDescent="0.25">
      <c r="A194" t="s">
        <v>2091</v>
      </c>
      <c r="B194" t="s">
        <v>2092</v>
      </c>
      <c r="C194" t="s">
        <v>1988</v>
      </c>
      <c r="D194" t="s">
        <v>1591</v>
      </c>
    </row>
    <row r="195" spans="1:4" x14ac:dyDescent="0.25">
      <c r="A195" t="s">
        <v>2093</v>
      </c>
      <c r="B195" t="s">
        <v>2094</v>
      </c>
      <c r="C195" t="s">
        <v>1585</v>
      </c>
      <c r="D195" t="s">
        <v>1585</v>
      </c>
    </row>
    <row r="196" spans="1:4" x14ac:dyDescent="0.25">
      <c r="A196" t="s">
        <v>2095</v>
      </c>
      <c r="B196" t="s">
        <v>2017</v>
      </c>
      <c r="C196" t="s">
        <v>1585</v>
      </c>
      <c r="D196" t="s">
        <v>1585</v>
      </c>
    </row>
    <row r="197" spans="1:4" x14ac:dyDescent="0.25">
      <c r="A197" t="s">
        <v>2096</v>
      </c>
      <c r="B197" t="s">
        <v>2097</v>
      </c>
      <c r="C197" t="s">
        <v>2098</v>
      </c>
      <c r="D197" t="s">
        <v>1743</v>
      </c>
    </row>
    <row r="198" spans="1:4" x14ac:dyDescent="0.25">
      <c r="A198" t="s">
        <v>2099</v>
      </c>
      <c r="B198" t="s">
        <v>2100</v>
      </c>
      <c r="C198" t="s">
        <v>1585</v>
      </c>
      <c r="D198" t="s">
        <v>1585</v>
      </c>
    </row>
    <row r="199" spans="1:4" x14ac:dyDescent="0.25">
      <c r="A199" t="s">
        <v>2101</v>
      </c>
      <c r="B199" t="s">
        <v>2102</v>
      </c>
      <c r="C199" t="s">
        <v>2103</v>
      </c>
      <c r="D199" t="s">
        <v>1686</v>
      </c>
    </row>
    <row r="200" spans="1:4" x14ac:dyDescent="0.25">
      <c r="A200" t="s">
        <v>2104</v>
      </c>
      <c r="B200" t="s">
        <v>2105</v>
      </c>
      <c r="C200" t="s">
        <v>1667</v>
      </c>
      <c r="D200" t="s">
        <v>1686</v>
      </c>
    </row>
    <row r="201" spans="1:4" x14ac:dyDescent="0.25">
      <c r="A201" t="s">
        <v>2106</v>
      </c>
      <c r="B201" t="s">
        <v>2107</v>
      </c>
      <c r="C201" t="s">
        <v>1585</v>
      </c>
      <c r="D201" t="s">
        <v>1585</v>
      </c>
    </row>
    <row r="202" spans="1:4" x14ac:dyDescent="0.25">
      <c r="A202" t="s">
        <v>2108</v>
      </c>
      <c r="B202" t="s">
        <v>2109</v>
      </c>
      <c r="C202" t="s">
        <v>1585</v>
      </c>
      <c r="D202" t="s">
        <v>1585</v>
      </c>
    </row>
    <row r="203" spans="1:4" x14ac:dyDescent="0.25">
      <c r="A203" t="s">
        <v>2110</v>
      </c>
      <c r="B203" t="s">
        <v>2111</v>
      </c>
      <c r="C203" t="s">
        <v>1737</v>
      </c>
      <c r="D203" t="s">
        <v>1591</v>
      </c>
    </row>
    <row r="204" spans="1:4" x14ac:dyDescent="0.25">
      <c r="A204" t="s">
        <v>2112</v>
      </c>
      <c r="B204" t="s">
        <v>2107</v>
      </c>
      <c r="C204" t="s">
        <v>2113</v>
      </c>
      <c r="D204" t="s">
        <v>1689</v>
      </c>
    </row>
    <row r="205" spans="1:4" x14ac:dyDescent="0.25">
      <c r="A205" t="s">
        <v>2114</v>
      </c>
      <c r="B205" t="s">
        <v>2115</v>
      </c>
      <c r="C205" t="s">
        <v>1585</v>
      </c>
      <c r="D205" t="s">
        <v>1585</v>
      </c>
    </row>
    <row r="206" spans="1:4" x14ac:dyDescent="0.25">
      <c r="A206" t="s">
        <v>2116</v>
      </c>
      <c r="B206" t="s">
        <v>2117</v>
      </c>
      <c r="C206" t="s">
        <v>1585</v>
      </c>
      <c r="D206" t="s">
        <v>1585</v>
      </c>
    </row>
    <row r="207" spans="1:4" x14ac:dyDescent="0.25">
      <c r="A207" t="s">
        <v>2118</v>
      </c>
      <c r="B207" t="s">
        <v>2119</v>
      </c>
      <c r="C207" t="s">
        <v>1585</v>
      </c>
      <c r="D207" t="s">
        <v>1585</v>
      </c>
    </row>
    <row r="208" spans="1:4" x14ac:dyDescent="0.25">
      <c r="A208" t="s">
        <v>2120</v>
      </c>
      <c r="B208" t="s">
        <v>2121</v>
      </c>
      <c r="C208" t="s">
        <v>2122</v>
      </c>
      <c r="D208" t="s">
        <v>1591</v>
      </c>
    </row>
    <row r="209" spans="1:4" x14ac:dyDescent="0.25">
      <c r="A209" t="s">
        <v>2123</v>
      </c>
      <c r="B209" t="s">
        <v>2124</v>
      </c>
      <c r="C209" t="s">
        <v>1901</v>
      </c>
      <c r="D209" t="s">
        <v>2125</v>
      </c>
    </row>
    <row r="210" spans="1:4" x14ac:dyDescent="0.25">
      <c r="A210" t="s">
        <v>2126</v>
      </c>
      <c r="B210" t="s">
        <v>2127</v>
      </c>
      <c r="C210" t="s">
        <v>1585</v>
      </c>
      <c r="D210" t="s">
        <v>1585</v>
      </c>
    </row>
    <row r="211" spans="1:4" x14ac:dyDescent="0.25">
      <c r="A211" t="s">
        <v>2128</v>
      </c>
      <c r="B211" t="s">
        <v>2129</v>
      </c>
      <c r="C211" t="s">
        <v>2130</v>
      </c>
      <c r="D211" t="s">
        <v>2131</v>
      </c>
    </row>
    <row r="212" spans="1:4" x14ac:dyDescent="0.25">
      <c r="A212" t="s">
        <v>2132</v>
      </c>
      <c r="B212" t="s">
        <v>2133</v>
      </c>
      <c r="C212" t="s">
        <v>1585</v>
      </c>
      <c r="D212" t="s">
        <v>1585</v>
      </c>
    </row>
    <row r="213" spans="1:4" x14ac:dyDescent="0.25">
      <c r="A213" t="s">
        <v>2134</v>
      </c>
      <c r="B213" t="s">
        <v>2135</v>
      </c>
      <c r="C213" t="s">
        <v>2136</v>
      </c>
      <c r="D213" t="s">
        <v>2137</v>
      </c>
    </row>
    <row r="214" spans="1:4" x14ac:dyDescent="0.25">
      <c r="A214" t="s">
        <v>2138</v>
      </c>
      <c r="B214" t="s">
        <v>2139</v>
      </c>
      <c r="C214" t="s">
        <v>1585</v>
      </c>
      <c r="D214" t="s">
        <v>1585</v>
      </c>
    </row>
    <row r="215" spans="1:4" x14ac:dyDescent="0.25">
      <c r="A215" t="s">
        <v>2140</v>
      </c>
      <c r="B215" t="s">
        <v>2141</v>
      </c>
      <c r="C215" t="s">
        <v>1585</v>
      </c>
      <c r="D215" t="s">
        <v>1585</v>
      </c>
    </row>
    <row r="216" spans="1:4" x14ac:dyDescent="0.25">
      <c r="A216" t="s">
        <v>2142</v>
      </c>
      <c r="B216" t="s">
        <v>2143</v>
      </c>
      <c r="C216" t="s">
        <v>2144</v>
      </c>
      <c r="D216" t="s">
        <v>1698</v>
      </c>
    </row>
    <row r="217" spans="1:4" x14ac:dyDescent="0.25">
      <c r="A217" t="s">
        <v>2145</v>
      </c>
      <c r="B217" t="s">
        <v>2146</v>
      </c>
      <c r="C217" t="s">
        <v>2147</v>
      </c>
      <c r="D217" t="s">
        <v>2148</v>
      </c>
    </row>
    <row r="218" spans="1:4" x14ac:dyDescent="0.25">
      <c r="A218" t="s">
        <v>2149</v>
      </c>
      <c r="B218" t="s">
        <v>2150</v>
      </c>
      <c r="C218" t="s">
        <v>2151</v>
      </c>
      <c r="D218" t="s">
        <v>2152</v>
      </c>
    </row>
    <row r="219" spans="1:4" x14ac:dyDescent="0.25">
      <c r="A219" t="s">
        <v>2153</v>
      </c>
      <c r="B219" t="s">
        <v>2154</v>
      </c>
      <c r="C219" t="s">
        <v>2155</v>
      </c>
      <c r="D219" t="s">
        <v>2156</v>
      </c>
    </row>
    <row r="220" spans="1:4" x14ac:dyDescent="0.25">
      <c r="A220" t="s">
        <v>2157</v>
      </c>
      <c r="B220" t="s">
        <v>2158</v>
      </c>
      <c r="C220" t="s">
        <v>2159</v>
      </c>
      <c r="D220" t="s">
        <v>1662</v>
      </c>
    </row>
    <row r="221" spans="1:4" x14ac:dyDescent="0.25">
      <c r="A221" t="s">
        <v>2160</v>
      </c>
      <c r="B221" t="s">
        <v>1636</v>
      </c>
      <c r="C221" t="s">
        <v>1585</v>
      </c>
      <c r="D221" t="s">
        <v>1585</v>
      </c>
    </row>
    <row r="222" spans="1:4" x14ac:dyDescent="0.25">
      <c r="A222" t="s">
        <v>2161</v>
      </c>
      <c r="B222" t="s">
        <v>2028</v>
      </c>
      <c r="C222" t="s">
        <v>1978</v>
      </c>
      <c r="D222" t="s">
        <v>1591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8D590-F8CC-454E-B9EC-2E901CB11F8A}">
  <sheetPr codeName="Sheet3"/>
  <dimension ref="A1:G18"/>
  <sheetViews>
    <sheetView workbookViewId="0">
      <selection activeCell="K18" sqref="K18"/>
    </sheetView>
  </sheetViews>
  <sheetFormatPr defaultRowHeight="15" x14ac:dyDescent="0.25"/>
  <cols>
    <col min="2" max="2" width="11.28515625" customWidth="1"/>
  </cols>
  <sheetData>
    <row r="1" spans="1:7" x14ac:dyDescent="0.25">
      <c r="A1" s="14" t="s">
        <v>38</v>
      </c>
      <c r="B1" s="15"/>
      <c r="C1" s="15"/>
      <c r="D1" s="15"/>
      <c r="E1" s="15"/>
      <c r="F1" s="15"/>
      <c r="G1" s="15"/>
    </row>
    <row r="2" spans="1:7" x14ac:dyDescent="0.25">
      <c r="A2" s="16" t="s">
        <v>39</v>
      </c>
      <c r="B2" s="15"/>
      <c r="C2" s="15"/>
      <c r="D2" s="15"/>
      <c r="E2" s="15"/>
      <c r="F2" s="15"/>
      <c r="G2" s="15"/>
    </row>
    <row r="3" spans="1:7" x14ac:dyDescent="0.25">
      <c r="A3" s="17" t="s">
        <v>40</v>
      </c>
      <c r="B3" s="18" t="s">
        <v>41</v>
      </c>
      <c r="C3" s="15"/>
      <c r="D3" s="15"/>
      <c r="E3" s="15"/>
      <c r="F3" s="15"/>
      <c r="G3" s="15"/>
    </row>
    <row r="4" spans="1:7" x14ac:dyDescent="0.25">
      <c r="A4" s="17" t="s">
        <v>42</v>
      </c>
      <c r="B4" s="19">
        <v>7</v>
      </c>
      <c r="C4" s="15"/>
      <c r="D4" s="15"/>
      <c r="E4" s="15"/>
      <c r="F4" s="15"/>
      <c r="G4" s="15"/>
    </row>
    <row r="5" spans="1:7" x14ac:dyDescent="0.25">
      <c r="A5" s="17" t="s">
        <v>43</v>
      </c>
      <c r="B5" s="19">
        <v>5</v>
      </c>
      <c r="C5" s="15"/>
      <c r="D5" s="15"/>
      <c r="E5" s="15"/>
      <c r="F5" s="15"/>
      <c r="G5" s="15"/>
    </row>
    <row r="6" spans="1:7" x14ac:dyDescent="0.25">
      <c r="A6" s="17" t="s">
        <v>44</v>
      </c>
      <c r="B6" s="19">
        <v>6</v>
      </c>
      <c r="C6" s="15"/>
      <c r="D6" s="15"/>
      <c r="E6" s="15"/>
      <c r="F6" s="15"/>
      <c r="G6" s="15"/>
    </row>
    <row r="7" spans="1:7" x14ac:dyDescent="0.25">
      <c r="A7" s="17" t="s">
        <v>45</v>
      </c>
      <c r="B7" s="19">
        <v>4</v>
      </c>
      <c r="C7" s="15"/>
      <c r="D7" s="15"/>
      <c r="E7" s="15"/>
      <c r="F7" s="15"/>
      <c r="G7" s="15"/>
    </row>
    <row r="8" spans="1:7" x14ac:dyDescent="0.25">
      <c r="A8" s="17" t="s">
        <v>46</v>
      </c>
      <c r="B8" s="19" t="s">
        <v>47</v>
      </c>
      <c r="C8" s="15"/>
      <c r="D8" s="15"/>
      <c r="E8" s="15"/>
      <c r="F8" s="15"/>
      <c r="G8" s="15"/>
    </row>
    <row r="9" spans="1:7" x14ac:dyDescent="0.25">
      <c r="A9" s="17" t="s">
        <v>48</v>
      </c>
      <c r="B9" s="19" t="s">
        <v>49</v>
      </c>
      <c r="C9" s="15"/>
      <c r="D9" s="15"/>
      <c r="E9" s="15"/>
      <c r="F9" s="15"/>
      <c r="G9" s="15"/>
    </row>
    <row r="10" spans="1:7" x14ac:dyDescent="0.25">
      <c r="A10" s="17" t="s">
        <v>50</v>
      </c>
      <c r="B10" s="19" t="s">
        <v>50</v>
      </c>
      <c r="C10" s="15"/>
      <c r="D10" s="15"/>
      <c r="E10" s="15"/>
      <c r="F10" s="15"/>
      <c r="G10" s="15"/>
    </row>
    <row r="11" spans="1:7" x14ac:dyDescent="0.25">
      <c r="A11" s="15"/>
      <c r="B11" s="15"/>
      <c r="C11" s="15"/>
      <c r="D11" s="15"/>
      <c r="E11" s="15"/>
      <c r="F11" s="15"/>
      <c r="G11" s="15"/>
    </row>
    <row r="12" spans="1:7" x14ac:dyDescent="0.25">
      <c r="A12" s="16" t="s">
        <v>51</v>
      </c>
      <c r="B12" s="15"/>
      <c r="C12" s="15"/>
      <c r="D12" s="15"/>
      <c r="E12" s="15"/>
      <c r="F12" s="15"/>
      <c r="G12" s="15"/>
    </row>
    <row r="13" spans="1:7" x14ac:dyDescent="0.25">
      <c r="A13" s="15"/>
      <c r="B13" s="15"/>
      <c r="C13" s="15"/>
      <c r="D13" s="15"/>
      <c r="E13" s="15"/>
      <c r="F13" s="15"/>
      <c r="G13" s="15"/>
    </row>
    <row r="14" spans="1:7" ht="15.75" thickBot="1" x14ac:dyDescent="0.3">
      <c r="A14" s="16" t="s">
        <v>52</v>
      </c>
      <c r="B14" s="16" t="s">
        <v>53</v>
      </c>
      <c r="C14" s="15"/>
      <c r="D14" s="15"/>
      <c r="E14" s="15"/>
      <c r="F14" s="15"/>
      <c r="G14" s="15"/>
    </row>
    <row r="15" spans="1:7" ht="15.75" thickBot="1" x14ac:dyDescent="0.3">
      <c r="A15" s="16" t="s">
        <v>41</v>
      </c>
      <c r="B15" s="20">
        <f>COUNT(B4:B10)</f>
        <v>4</v>
      </c>
      <c r="C15" s="16"/>
      <c r="D15" s="15"/>
      <c r="E15" s="15"/>
      <c r="F15" s="15"/>
      <c r="G15" s="15"/>
    </row>
    <row r="16" spans="1:7" x14ac:dyDescent="0.25">
      <c r="A16" s="15"/>
      <c r="B16" s="15"/>
      <c r="C16" s="15"/>
      <c r="D16" s="15"/>
      <c r="E16" s="15"/>
      <c r="F16" s="15"/>
      <c r="G16" s="15"/>
    </row>
    <row r="17" spans="1:7" ht="15.75" thickBot="1" x14ac:dyDescent="0.3">
      <c r="A17" s="16" t="s">
        <v>52</v>
      </c>
      <c r="B17" s="16" t="s">
        <v>54</v>
      </c>
      <c r="C17" s="15"/>
      <c r="D17" s="15"/>
      <c r="E17" s="15"/>
      <c r="F17" s="15"/>
      <c r="G17" s="15"/>
    </row>
    <row r="18" spans="1:7" ht="15.75" thickBot="1" x14ac:dyDescent="0.3">
      <c r="A18" s="16" t="s">
        <v>41</v>
      </c>
      <c r="B18" s="20">
        <f>COUNTA(B4:B10)</f>
        <v>7</v>
      </c>
      <c r="C18" s="16"/>
      <c r="D18" s="15"/>
      <c r="E18" s="15"/>
      <c r="F18" s="15"/>
      <c r="G18" s="15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117FE-E8D4-46D9-B377-890B7C58B8CC}">
  <sheetPr codeName="Sheet30"/>
  <dimension ref="A1:E222"/>
  <sheetViews>
    <sheetView workbookViewId="0">
      <selection activeCell="F17" sqref="F17"/>
    </sheetView>
  </sheetViews>
  <sheetFormatPr defaultRowHeight="15" x14ac:dyDescent="0.25"/>
  <cols>
    <col min="1" max="1" width="55.5703125" bestFit="1" customWidth="1"/>
    <col min="2" max="2" width="15.140625" bestFit="1" customWidth="1"/>
    <col min="3" max="3" width="10.140625" bestFit="1" customWidth="1"/>
    <col min="4" max="4" width="6.7109375" bestFit="1" customWidth="1"/>
    <col min="5" max="5" width="9.85546875" bestFit="1" customWidth="1"/>
  </cols>
  <sheetData>
    <row r="1" spans="1:5" x14ac:dyDescent="0.25">
      <c r="A1" t="s">
        <v>2162</v>
      </c>
      <c r="B1" t="s">
        <v>2163</v>
      </c>
      <c r="C1" t="s">
        <v>1581</v>
      </c>
      <c r="D1" t="s">
        <v>178</v>
      </c>
      <c r="E1" t="s">
        <v>1582</v>
      </c>
    </row>
    <row r="2" spans="1:5" x14ac:dyDescent="0.25">
      <c r="A2" t="s">
        <v>2164</v>
      </c>
      <c r="B2" t="s">
        <v>2165</v>
      </c>
      <c r="C2" t="s">
        <v>1584</v>
      </c>
      <c r="D2">
        <v>0</v>
      </c>
      <c r="E2">
        <v>0</v>
      </c>
    </row>
    <row r="3" spans="1:5" x14ac:dyDescent="0.25">
      <c r="A3" t="s">
        <v>2166</v>
      </c>
      <c r="B3" t="s">
        <v>2167</v>
      </c>
      <c r="C3" t="s">
        <v>1587</v>
      </c>
      <c r="D3">
        <v>0</v>
      </c>
      <c r="E3">
        <v>0</v>
      </c>
    </row>
    <row r="4" spans="1:5" x14ac:dyDescent="0.25">
      <c r="A4" t="s">
        <v>2168</v>
      </c>
      <c r="B4" t="s">
        <v>2169</v>
      </c>
      <c r="C4" t="s">
        <v>1589</v>
      </c>
      <c r="D4">
        <v>0.16</v>
      </c>
      <c r="E4">
        <v>0.01</v>
      </c>
    </row>
    <row r="5" spans="1:5" x14ac:dyDescent="0.25">
      <c r="A5" t="s">
        <v>2170</v>
      </c>
      <c r="B5" t="s">
        <v>2171</v>
      </c>
      <c r="C5" t="s">
        <v>1593</v>
      </c>
      <c r="D5">
        <v>0.06</v>
      </c>
      <c r="E5">
        <v>0.01</v>
      </c>
    </row>
    <row r="6" spans="1:5" x14ac:dyDescent="0.25">
      <c r="A6" t="s">
        <v>2172</v>
      </c>
      <c r="B6" t="s">
        <v>2173</v>
      </c>
      <c r="C6" t="s">
        <v>1596</v>
      </c>
      <c r="D6">
        <v>-2.5</v>
      </c>
      <c r="E6">
        <v>-2.62</v>
      </c>
    </row>
    <row r="7" spans="1:5" x14ac:dyDescent="0.25">
      <c r="A7" t="s">
        <v>2174</v>
      </c>
      <c r="B7" t="s">
        <v>2175</v>
      </c>
      <c r="C7" t="s">
        <v>1600</v>
      </c>
      <c r="D7">
        <v>0.04</v>
      </c>
      <c r="E7">
        <v>0.01</v>
      </c>
    </row>
    <row r="8" spans="1:5" x14ac:dyDescent="0.25">
      <c r="A8" t="s">
        <v>2176</v>
      </c>
      <c r="B8" t="s">
        <v>2177</v>
      </c>
      <c r="C8" t="s">
        <v>1603</v>
      </c>
      <c r="D8">
        <v>0</v>
      </c>
      <c r="E8">
        <v>0</v>
      </c>
    </row>
    <row r="9" spans="1:5" x14ac:dyDescent="0.25">
      <c r="A9" t="s">
        <v>2178</v>
      </c>
      <c r="B9" t="s">
        <v>2179</v>
      </c>
      <c r="C9" t="s">
        <v>1605</v>
      </c>
      <c r="D9">
        <v>3.08</v>
      </c>
      <c r="E9">
        <v>5.7</v>
      </c>
    </row>
    <row r="10" spans="1:5" x14ac:dyDescent="0.25">
      <c r="A10" t="s">
        <v>2180</v>
      </c>
      <c r="B10" t="s">
        <v>2181</v>
      </c>
      <c r="C10" t="s">
        <v>1609</v>
      </c>
      <c r="D10">
        <v>0</v>
      </c>
      <c r="E10">
        <v>0</v>
      </c>
    </row>
    <row r="11" spans="1:5" x14ac:dyDescent="0.25">
      <c r="A11" t="s">
        <v>2182</v>
      </c>
      <c r="B11" t="s">
        <v>2183</v>
      </c>
      <c r="C11" t="s">
        <v>1611</v>
      </c>
      <c r="D11">
        <v>0</v>
      </c>
      <c r="E11">
        <v>0</v>
      </c>
    </row>
    <row r="12" spans="1:5" x14ac:dyDescent="0.25">
      <c r="A12" t="s">
        <v>2184</v>
      </c>
      <c r="B12" t="s">
        <v>2185</v>
      </c>
      <c r="C12" t="s">
        <v>1613</v>
      </c>
      <c r="D12">
        <v>-18.22</v>
      </c>
      <c r="E12">
        <v>-72.87</v>
      </c>
    </row>
    <row r="13" spans="1:5" x14ac:dyDescent="0.25">
      <c r="A13" t="s">
        <v>2186</v>
      </c>
      <c r="B13" t="s">
        <v>2187</v>
      </c>
      <c r="C13" t="s">
        <v>1617</v>
      </c>
      <c r="D13">
        <v>0.04</v>
      </c>
      <c r="E13">
        <v>0.5</v>
      </c>
    </row>
    <row r="14" spans="1:5" x14ac:dyDescent="0.25">
      <c r="A14" t="s">
        <v>2188</v>
      </c>
      <c r="B14" t="s">
        <v>2189</v>
      </c>
      <c r="C14" t="s">
        <v>1620</v>
      </c>
      <c r="D14">
        <v>1.81</v>
      </c>
      <c r="E14">
        <v>57</v>
      </c>
    </row>
    <row r="15" spans="1:5" x14ac:dyDescent="0.25">
      <c r="A15" t="s">
        <v>2190</v>
      </c>
      <c r="B15" t="s">
        <v>2191</v>
      </c>
      <c r="C15" t="s">
        <v>1624</v>
      </c>
      <c r="D15">
        <v>-2.0299999999999998</v>
      </c>
      <c r="E15">
        <v>-30.5</v>
      </c>
    </row>
    <row r="16" spans="1:5" x14ac:dyDescent="0.25">
      <c r="A16" t="s">
        <v>2192</v>
      </c>
      <c r="B16" t="s">
        <v>2193</v>
      </c>
      <c r="C16" t="s">
        <v>1628</v>
      </c>
      <c r="D16">
        <v>0</v>
      </c>
      <c r="E16">
        <v>0</v>
      </c>
    </row>
    <row r="17" spans="1:5" x14ac:dyDescent="0.25">
      <c r="A17" t="s">
        <v>2194</v>
      </c>
      <c r="B17" t="s">
        <v>2195</v>
      </c>
      <c r="C17" t="s">
        <v>1630</v>
      </c>
      <c r="D17">
        <v>-0.6</v>
      </c>
      <c r="E17">
        <v>-2.37</v>
      </c>
    </row>
    <row r="18" spans="1:5" x14ac:dyDescent="0.25">
      <c r="A18" t="s">
        <v>2196</v>
      </c>
      <c r="B18" t="s">
        <v>2197</v>
      </c>
      <c r="C18" t="s">
        <v>1634</v>
      </c>
      <c r="D18">
        <v>0</v>
      </c>
      <c r="E18">
        <v>0</v>
      </c>
    </row>
    <row r="19" spans="1:5" x14ac:dyDescent="0.25">
      <c r="A19" t="s">
        <v>2198</v>
      </c>
      <c r="B19" t="s">
        <v>2199</v>
      </c>
      <c r="C19" t="s">
        <v>1636</v>
      </c>
      <c r="D19">
        <v>0</v>
      </c>
      <c r="E19">
        <v>0</v>
      </c>
    </row>
    <row r="20" spans="1:5" x14ac:dyDescent="0.25">
      <c r="A20" t="s">
        <v>2200</v>
      </c>
      <c r="B20" t="s">
        <v>2201</v>
      </c>
      <c r="C20" t="s">
        <v>1638</v>
      </c>
      <c r="D20">
        <v>-1.17</v>
      </c>
      <c r="E20">
        <v>-5.62</v>
      </c>
    </row>
    <row r="21" spans="1:5" x14ac:dyDescent="0.25">
      <c r="A21" t="s">
        <v>2202</v>
      </c>
      <c r="B21" t="s">
        <v>2203</v>
      </c>
      <c r="C21" t="s">
        <v>1642</v>
      </c>
      <c r="D21">
        <v>0.19</v>
      </c>
      <c r="E21">
        <v>0.38</v>
      </c>
    </row>
    <row r="22" spans="1:5" x14ac:dyDescent="0.25">
      <c r="A22" t="s">
        <v>2204</v>
      </c>
      <c r="B22" t="s">
        <v>2205</v>
      </c>
      <c r="C22" t="s">
        <v>1646</v>
      </c>
      <c r="D22">
        <v>0</v>
      </c>
      <c r="E22">
        <v>0.01</v>
      </c>
    </row>
    <row r="23" spans="1:5" x14ac:dyDescent="0.25">
      <c r="A23" t="s">
        <v>2206</v>
      </c>
      <c r="B23" t="s">
        <v>2207</v>
      </c>
      <c r="C23" t="s">
        <v>1648</v>
      </c>
      <c r="D23">
        <v>-0.08</v>
      </c>
      <c r="E23">
        <v>-0.75</v>
      </c>
    </row>
    <row r="24" spans="1:5" x14ac:dyDescent="0.25">
      <c r="A24" t="s">
        <v>2208</v>
      </c>
      <c r="B24" t="s">
        <v>2209</v>
      </c>
      <c r="C24" t="s">
        <v>1652</v>
      </c>
      <c r="D24">
        <v>0.15</v>
      </c>
      <c r="E24">
        <v>0.7</v>
      </c>
    </row>
    <row r="25" spans="1:5" x14ac:dyDescent="0.25">
      <c r="A25" t="s">
        <v>2210</v>
      </c>
      <c r="B25" t="s">
        <v>2211</v>
      </c>
      <c r="C25" t="s">
        <v>1656</v>
      </c>
      <c r="D25">
        <v>0.4</v>
      </c>
      <c r="E25">
        <v>2</v>
      </c>
    </row>
    <row r="26" spans="1:5" x14ac:dyDescent="0.25">
      <c r="A26" t="s">
        <v>2212</v>
      </c>
      <c r="B26" t="s">
        <v>2213</v>
      </c>
      <c r="C26" t="s">
        <v>1660</v>
      </c>
      <c r="D26">
        <v>1.36</v>
      </c>
      <c r="E26">
        <v>0.88</v>
      </c>
    </row>
    <row r="27" spans="1:5" x14ac:dyDescent="0.25">
      <c r="A27" t="s">
        <v>2214</v>
      </c>
      <c r="B27" t="s">
        <v>2215</v>
      </c>
      <c r="C27" t="s">
        <v>1664</v>
      </c>
      <c r="D27">
        <v>0</v>
      </c>
      <c r="E27">
        <v>0</v>
      </c>
    </row>
    <row r="28" spans="1:5" x14ac:dyDescent="0.25">
      <c r="A28" t="s">
        <v>2216</v>
      </c>
      <c r="B28" t="s">
        <v>2217</v>
      </c>
      <c r="C28" t="s">
        <v>1666</v>
      </c>
      <c r="D28">
        <v>-0.59</v>
      </c>
      <c r="E28">
        <v>-1.1200000000000001</v>
      </c>
    </row>
    <row r="29" spans="1:5" x14ac:dyDescent="0.25">
      <c r="A29" t="s">
        <v>2218</v>
      </c>
      <c r="B29" t="s">
        <v>2219</v>
      </c>
      <c r="C29" t="s">
        <v>1670</v>
      </c>
      <c r="D29">
        <v>0.33</v>
      </c>
      <c r="E29">
        <v>1.5</v>
      </c>
    </row>
    <row r="30" spans="1:5" x14ac:dyDescent="0.25">
      <c r="A30" t="s">
        <v>2220</v>
      </c>
      <c r="B30" t="s">
        <v>2221</v>
      </c>
      <c r="C30" t="s">
        <v>1674</v>
      </c>
      <c r="D30">
        <v>-0.69</v>
      </c>
      <c r="E30">
        <v>-0.62</v>
      </c>
    </row>
    <row r="31" spans="1:5" x14ac:dyDescent="0.25">
      <c r="A31" t="s">
        <v>2222</v>
      </c>
      <c r="B31" t="s">
        <v>2223</v>
      </c>
      <c r="C31" t="s">
        <v>1678</v>
      </c>
      <c r="D31">
        <v>0</v>
      </c>
      <c r="E31">
        <v>0</v>
      </c>
    </row>
    <row r="32" spans="1:5" x14ac:dyDescent="0.25">
      <c r="A32" t="s">
        <v>2224</v>
      </c>
      <c r="B32" t="s">
        <v>2225</v>
      </c>
      <c r="C32" t="s">
        <v>1680</v>
      </c>
      <c r="D32">
        <v>0.35</v>
      </c>
      <c r="E32">
        <v>1.1299999999999999</v>
      </c>
    </row>
    <row r="33" spans="1:5" x14ac:dyDescent="0.25">
      <c r="A33" t="s">
        <v>2226</v>
      </c>
      <c r="B33" t="s">
        <v>2227</v>
      </c>
      <c r="C33" t="s">
        <v>1684</v>
      </c>
      <c r="D33">
        <v>-0.14000000000000001</v>
      </c>
      <c r="E33">
        <v>-0.25</v>
      </c>
    </row>
    <row r="34" spans="1:5" x14ac:dyDescent="0.25">
      <c r="A34" t="s">
        <v>2226</v>
      </c>
      <c r="B34" t="s">
        <v>2228</v>
      </c>
      <c r="C34" t="s">
        <v>1688</v>
      </c>
      <c r="D34">
        <v>0.5</v>
      </c>
      <c r="E34">
        <v>0.75</v>
      </c>
    </row>
    <row r="35" spans="1:5" x14ac:dyDescent="0.25">
      <c r="A35" t="s">
        <v>2229</v>
      </c>
      <c r="B35" t="s">
        <v>2230</v>
      </c>
      <c r="C35" t="s">
        <v>1691</v>
      </c>
      <c r="D35">
        <v>0.46</v>
      </c>
      <c r="E35">
        <v>5</v>
      </c>
    </row>
    <row r="36" spans="1:5" x14ac:dyDescent="0.25">
      <c r="A36" t="s">
        <v>2231</v>
      </c>
      <c r="B36" t="s">
        <v>2232</v>
      </c>
      <c r="C36" t="s">
        <v>1636</v>
      </c>
      <c r="D36">
        <v>0</v>
      </c>
      <c r="E36">
        <v>0</v>
      </c>
    </row>
    <row r="37" spans="1:5" x14ac:dyDescent="0.25">
      <c r="A37" t="s">
        <v>2233</v>
      </c>
      <c r="B37" t="s">
        <v>2234</v>
      </c>
      <c r="C37" t="s">
        <v>1696</v>
      </c>
      <c r="D37">
        <v>0.3</v>
      </c>
      <c r="E37">
        <v>0.25</v>
      </c>
    </row>
    <row r="38" spans="1:5" x14ac:dyDescent="0.25">
      <c r="A38" t="s">
        <v>2235</v>
      </c>
      <c r="B38" t="s">
        <v>2236</v>
      </c>
      <c r="C38" t="s">
        <v>1700</v>
      </c>
      <c r="D38">
        <v>-3.08</v>
      </c>
      <c r="E38">
        <v>-8.4</v>
      </c>
    </row>
    <row r="39" spans="1:5" x14ac:dyDescent="0.25">
      <c r="A39" t="s">
        <v>2237</v>
      </c>
      <c r="B39" t="s">
        <v>2238</v>
      </c>
      <c r="C39" t="s">
        <v>1704</v>
      </c>
      <c r="D39">
        <v>3.4</v>
      </c>
      <c r="E39">
        <v>9</v>
      </c>
    </row>
    <row r="40" spans="1:5" x14ac:dyDescent="0.25">
      <c r="A40" t="s">
        <v>2239</v>
      </c>
      <c r="B40" t="s">
        <v>2240</v>
      </c>
      <c r="C40" t="s">
        <v>1708</v>
      </c>
      <c r="D40">
        <v>0.19</v>
      </c>
      <c r="E40">
        <v>0.01</v>
      </c>
    </row>
    <row r="41" spans="1:5" x14ac:dyDescent="0.25">
      <c r="A41" t="s">
        <v>2241</v>
      </c>
      <c r="B41" t="s">
        <v>2242</v>
      </c>
      <c r="C41" t="s">
        <v>1710</v>
      </c>
      <c r="D41">
        <v>0</v>
      </c>
      <c r="E41">
        <v>0</v>
      </c>
    </row>
    <row r="42" spans="1:5" x14ac:dyDescent="0.25">
      <c r="A42" t="s">
        <v>2243</v>
      </c>
      <c r="B42" t="s">
        <v>2244</v>
      </c>
      <c r="C42" t="s">
        <v>1712</v>
      </c>
      <c r="D42">
        <v>1.28</v>
      </c>
      <c r="E42">
        <v>0.88</v>
      </c>
    </row>
    <row r="43" spans="1:5" x14ac:dyDescent="0.25">
      <c r="A43" t="s">
        <v>2245</v>
      </c>
      <c r="B43" t="s">
        <v>2246</v>
      </c>
      <c r="C43" t="s">
        <v>1715</v>
      </c>
      <c r="D43">
        <v>1.37</v>
      </c>
      <c r="E43">
        <v>0.38</v>
      </c>
    </row>
    <row r="44" spans="1:5" x14ac:dyDescent="0.25">
      <c r="A44" t="s">
        <v>2247</v>
      </c>
      <c r="B44" t="s">
        <v>2248</v>
      </c>
      <c r="C44" t="s">
        <v>1718</v>
      </c>
      <c r="D44">
        <v>0.24</v>
      </c>
      <c r="E44">
        <v>0.25</v>
      </c>
    </row>
    <row r="45" spans="1:5" x14ac:dyDescent="0.25">
      <c r="A45" t="s">
        <v>2249</v>
      </c>
      <c r="B45" t="s">
        <v>2250</v>
      </c>
      <c r="C45" t="s">
        <v>1636</v>
      </c>
      <c r="D45">
        <v>0</v>
      </c>
      <c r="E45">
        <v>0</v>
      </c>
    </row>
    <row r="46" spans="1:5" x14ac:dyDescent="0.25">
      <c r="A46" t="s">
        <v>2251</v>
      </c>
      <c r="B46" t="s">
        <v>2252</v>
      </c>
      <c r="C46" t="s">
        <v>1722</v>
      </c>
      <c r="D46">
        <v>0</v>
      </c>
      <c r="E46">
        <v>0</v>
      </c>
    </row>
    <row r="47" spans="1:5" x14ac:dyDescent="0.25">
      <c r="A47" t="s">
        <v>2253</v>
      </c>
      <c r="B47" t="s">
        <v>2254</v>
      </c>
      <c r="C47" t="s">
        <v>1636</v>
      </c>
      <c r="D47">
        <v>0</v>
      </c>
      <c r="E47">
        <v>0</v>
      </c>
    </row>
    <row r="48" spans="1:5" x14ac:dyDescent="0.25">
      <c r="A48" t="s">
        <v>2255</v>
      </c>
      <c r="B48" t="s">
        <v>2256</v>
      </c>
      <c r="C48" t="s">
        <v>1725</v>
      </c>
      <c r="D48">
        <v>0</v>
      </c>
      <c r="E48">
        <v>0</v>
      </c>
    </row>
    <row r="49" spans="1:5" x14ac:dyDescent="0.25">
      <c r="A49" t="s">
        <v>2257</v>
      </c>
      <c r="B49" t="s">
        <v>2258</v>
      </c>
      <c r="C49" t="s">
        <v>1727</v>
      </c>
      <c r="D49">
        <v>7.84</v>
      </c>
      <c r="E49">
        <v>4</v>
      </c>
    </row>
    <row r="50" spans="1:5" x14ac:dyDescent="0.25">
      <c r="A50" t="s">
        <v>2259</v>
      </c>
      <c r="B50" t="s">
        <v>2260</v>
      </c>
      <c r="C50" t="s">
        <v>1731</v>
      </c>
      <c r="D50">
        <v>0</v>
      </c>
      <c r="E50">
        <v>0</v>
      </c>
    </row>
    <row r="51" spans="1:5" x14ac:dyDescent="0.25">
      <c r="A51" t="s">
        <v>2261</v>
      </c>
      <c r="B51" t="s">
        <v>2262</v>
      </c>
      <c r="C51" t="s">
        <v>1733</v>
      </c>
      <c r="D51">
        <v>0</v>
      </c>
      <c r="E51">
        <v>0</v>
      </c>
    </row>
    <row r="52" spans="1:5" x14ac:dyDescent="0.25">
      <c r="A52" t="s">
        <v>2263</v>
      </c>
      <c r="B52" t="s">
        <v>2264</v>
      </c>
      <c r="C52" t="s">
        <v>1688</v>
      </c>
      <c r="D52">
        <v>0</v>
      </c>
      <c r="E52">
        <v>0</v>
      </c>
    </row>
    <row r="53" spans="1:5" x14ac:dyDescent="0.25">
      <c r="A53" t="s">
        <v>2265</v>
      </c>
      <c r="B53" t="s">
        <v>2266</v>
      </c>
      <c r="C53" t="s">
        <v>1736</v>
      </c>
      <c r="D53">
        <v>3.45</v>
      </c>
      <c r="E53">
        <v>0.01</v>
      </c>
    </row>
    <row r="54" spans="1:5" x14ac:dyDescent="0.25">
      <c r="A54" t="s">
        <v>2267</v>
      </c>
      <c r="B54" t="s">
        <v>2268</v>
      </c>
      <c r="C54" t="s">
        <v>1739</v>
      </c>
      <c r="D54">
        <v>0</v>
      </c>
      <c r="E54">
        <v>0</v>
      </c>
    </row>
    <row r="55" spans="1:5" x14ac:dyDescent="0.25">
      <c r="A55" t="s">
        <v>2269</v>
      </c>
      <c r="B55" t="s">
        <v>2270</v>
      </c>
      <c r="C55" t="s">
        <v>1741</v>
      </c>
      <c r="D55">
        <v>-7.0000000000000007E-2</v>
      </c>
      <c r="E55">
        <v>-1</v>
      </c>
    </row>
    <row r="56" spans="1:5" x14ac:dyDescent="0.25">
      <c r="A56" t="s">
        <v>2271</v>
      </c>
      <c r="B56" t="s">
        <v>2272</v>
      </c>
      <c r="C56" t="s">
        <v>1745</v>
      </c>
      <c r="D56">
        <v>1.43</v>
      </c>
      <c r="E56">
        <v>6.25</v>
      </c>
    </row>
    <row r="57" spans="1:5" x14ac:dyDescent="0.25">
      <c r="A57" t="s">
        <v>2273</v>
      </c>
      <c r="B57" t="s">
        <v>2274</v>
      </c>
      <c r="C57" t="s">
        <v>1749</v>
      </c>
      <c r="D57">
        <v>0.23</v>
      </c>
      <c r="E57">
        <v>0.13</v>
      </c>
    </row>
    <row r="58" spans="1:5" x14ac:dyDescent="0.25">
      <c r="A58" t="s">
        <v>2275</v>
      </c>
      <c r="B58" t="s">
        <v>2276</v>
      </c>
      <c r="C58" t="s">
        <v>1753</v>
      </c>
      <c r="D58">
        <v>-0.09</v>
      </c>
      <c r="E58">
        <v>-0.12</v>
      </c>
    </row>
    <row r="59" spans="1:5" x14ac:dyDescent="0.25">
      <c r="A59" t="s">
        <v>2277</v>
      </c>
      <c r="B59" t="s">
        <v>2278</v>
      </c>
      <c r="C59" t="s">
        <v>1757</v>
      </c>
      <c r="D59">
        <v>0.35</v>
      </c>
      <c r="E59">
        <v>0.5</v>
      </c>
    </row>
    <row r="60" spans="1:5" x14ac:dyDescent="0.25">
      <c r="A60" t="s">
        <v>2279</v>
      </c>
      <c r="B60" t="s">
        <v>2280</v>
      </c>
      <c r="C60" t="s">
        <v>1759</v>
      </c>
      <c r="D60">
        <v>0</v>
      </c>
      <c r="E60">
        <v>0</v>
      </c>
    </row>
    <row r="61" spans="1:5" x14ac:dyDescent="0.25">
      <c r="A61" t="s">
        <v>2281</v>
      </c>
      <c r="B61" t="s">
        <v>2282</v>
      </c>
      <c r="C61" t="s">
        <v>1725</v>
      </c>
      <c r="D61">
        <v>0</v>
      </c>
      <c r="E61">
        <v>0</v>
      </c>
    </row>
    <row r="62" spans="1:5" x14ac:dyDescent="0.25">
      <c r="A62" t="s">
        <v>2283</v>
      </c>
      <c r="B62" t="s">
        <v>2284</v>
      </c>
      <c r="C62" t="s">
        <v>1762</v>
      </c>
      <c r="D62">
        <v>0</v>
      </c>
      <c r="E62">
        <v>0</v>
      </c>
    </row>
    <row r="63" spans="1:5" x14ac:dyDescent="0.25">
      <c r="A63" t="s">
        <v>2285</v>
      </c>
      <c r="B63" t="s">
        <v>2286</v>
      </c>
      <c r="C63" t="s">
        <v>1764</v>
      </c>
      <c r="D63">
        <v>0</v>
      </c>
      <c r="E63">
        <v>0</v>
      </c>
    </row>
    <row r="64" spans="1:5" x14ac:dyDescent="0.25">
      <c r="A64" t="s">
        <v>2287</v>
      </c>
      <c r="B64" t="s">
        <v>2288</v>
      </c>
      <c r="C64" t="s">
        <v>1766</v>
      </c>
      <c r="D64">
        <v>0</v>
      </c>
      <c r="E64">
        <v>0</v>
      </c>
    </row>
    <row r="65" spans="1:5" x14ac:dyDescent="0.25">
      <c r="A65" t="s">
        <v>2289</v>
      </c>
      <c r="B65" t="s">
        <v>2290</v>
      </c>
      <c r="C65" t="s">
        <v>1768</v>
      </c>
      <c r="D65">
        <v>0</v>
      </c>
      <c r="E65">
        <v>0</v>
      </c>
    </row>
    <row r="66" spans="1:5" x14ac:dyDescent="0.25">
      <c r="A66" t="s">
        <v>2291</v>
      </c>
      <c r="B66" t="s">
        <v>2292</v>
      </c>
      <c r="C66" t="s">
        <v>1636</v>
      </c>
      <c r="D66">
        <v>0</v>
      </c>
      <c r="E66">
        <v>0</v>
      </c>
    </row>
    <row r="67" spans="1:5" x14ac:dyDescent="0.25">
      <c r="A67" t="s">
        <v>2291</v>
      </c>
      <c r="B67" t="s">
        <v>2293</v>
      </c>
      <c r="C67" t="s">
        <v>1771</v>
      </c>
      <c r="D67">
        <v>-1.86</v>
      </c>
      <c r="E67">
        <v>-0.01</v>
      </c>
    </row>
    <row r="68" spans="1:5" x14ac:dyDescent="0.25">
      <c r="A68" t="s">
        <v>2294</v>
      </c>
      <c r="B68" t="s">
        <v>2295</v>
      </c>
      <c r="C68" t="s">
        <v>1775</v>
      </c>
      <c r="D68">
        <v>10.29</v>
      </c>
      <c r="E68">
        <v>0.6</v>
      </c>
    </row>
    <row r="69" spans="1:5" x14ac:dyDescent="0.25">
      <c r="A69" t="s">
        <v>2296</v>
      </c>
      <c r="B69" t="s">
        <v>2297</v>
      </c>
      <c r="C69" t="s">
        <v>1779</v>
      </c>
      <c r="D69">
        <v>0</v>
      </c>
      <c r="E69">
        <v>0</v>
      </c>
    </row>
    <row r="70" spans="1:5" x14ac:dyDescent="0.25">
      <c r="A70" t="s">
        <v>2298</v>
      </c>
      <c r="B70" t="s">
        <v>2299</v>
      </c>
      <c r="C70" t="s">
        <v>1781</v>
      </c>
      <c r="D70">
        <v>0.57999999999999996</v>
      </c>
      <c r="E70">
        <v>0.01</v>
      </c>
    </row>
    <row r="71" spans="1:5" x14ac:dyDescent="0.25">
      <c r="A71" t="s">
        <v>2300</v>
      </c>
      <c r="B71" t="s">
        <v>2301</v>
      </c>
      <c r="C71" t="s">
        <v>1784</v>
      </c>
      <c r="D71">
        <v>0</v>
      </c>
      <c r="E71">
        <v>0</v>
      </c>
    </row>
    <row r="72" spans="1:5" x14ac:dyDescent="0.25">
      <c r="A72" t="s">
        <v>2302</v>
      </c>
      <c r="B72" t="s">
        <v>2303</v>
      </c>
      <c r="C72" t="s">
        <v>1786</v>
      </c>
      <c r="D72">
        <v>1.45</v>
      </c>
      <c r="E72">
        <v>0.01</v>
      </c>
    </row>
    <row r="73" spans="1:5" x14ac:dyDescent="0.25">
      <c r="A73" t="s">
        <v>2304</v>
      </c>
      <c r="B73" t="s">
        <v>2305</v>
      </c>
      <c r="C73" t="s">
        <v>1789</v>
      </c>
      <c r="D73">
        <v>0</v>
      </c>
      <c r="E73">
        <v>0</v>
      </c>
    </row>
    <row r="74" spans="1:5" x14ac:dyDescent="0.25">
      <c r="A74" t="s">
        <v>2306</v>
      </c>
      <c r="B74" t="s">
        <v>2307</v>
      </c>
      <c r="C74" t="s">
        <v>1725</v>
      </c>
      <c r="D74">
        <v>0</v>
      </c>
      <c r="E74">
        <v>0</v>
      </c>
    </row>
    <row r="75" spans="1:5" x14ac:dyDescent="0.25">
      <c r="A75" t="s">
        <v>2308</v>
      </c>
      <c r="B75" t="s">
        <v>2309</v>
      </c>
      <c r="C75" t="s">
        <v>1792</v>
      </c>
      <c r="D75">
        <v>0.65</v>
      </c>
      <c r="E75">
        <v>0.01</v>
      </c>
    </row>
    <row r="76" spans="1:5" x14ac:dyDescent="0.25">
      <c r="A76" t="s">
        <v>2310</v>
      </c>
      <c r="B76" t="s">
        <v>2311</v>
      </c>
      <c r="C76" t="s">
        <v>1587</v>
      </c>
      <c r="D76">
        <v>0</v>
      </c>
      <c r="E76">
        <v>0</v>
      </c>
    </row>
    <row r="77" spans="1:5" x14ac:dyDescent="0.25">
      <c r="A77" t="s">
        <v>2312</v>
      </c>
      <c r="B77" t="s">
        <v>2313</v>
      </c>
      <c r="C77" t="s">
        <v>1796</v>
      </c>
      <c r="D77">
        <v>-1.23</v>
      </c>
      <c r="E77">
        <v>-20</v>
      </c>
    </row>
    <row r="78" spans="1:5" x14ac:dyDescent="0.25">
      <c r="A78" t="s">
        <v>2314</v>
      </c>
      <c r="B78" t="s">
        <v>2315</v>
      </c>
      <c r="C78" t="s">
        <v>1800</v>
      </c>
      <c r="D78">
        <v>-1.69</v>
      </c>
      <c r="E78">
        <v>-0.01</v>
      </c>
    </row>
    <row r="79" spans="1:5" x14ac:dyDescent="0.25">
      <c r="A79" t="s">
        <v>2316</v>
      </c>
      <c r="B79" t="s">
        <v>2317</v>
      </c>
      <c r="C79" t="s">
        <v>1725</v>
      </c>
      <c r="D79">
        <v>0</v>
      </c>
      <c r="E79">
        <v>0</v>
      </c>
    </row>
    <row r="80" spans="1:5" x14ac:dyDescent="0.25">
      <c r="A80" t="s">
        <v>2318</v>
      </c>
      <c r="B80" t="s">
        <v>2319</v>
      </c>
      <c r="C80" t="s">
        <v>1804</v>
      </c>
      <c r="D80">
        <v>0.18</v>
      </c>
      <c r="E80">
        <v>0.51</v>
      </c>
    </row>
    <row r="81" spans="1:5" x14ac:dyDescent="0.25">
      <c r="A81" t="s">
        <v>2320</v>
      </c>
      <c r="B81" t="s">
        <v>2321</v>
      </c>
      <c r="C81" t="s">
        <v>1808</v>
      </c>
      <c r="D81">
        <v>0</v>
      </c>
      <c r="E81">
        <v>0</v>
      </c>
    </row>
    <row r="82" spans="1:5" x14ac:dyDescent="0.25">
      <c r="A82" t="s">
        <v>2322</v>
      </c>
      <c r="B82" t="s">
        <v>2323</v>
      </c>
      <c r="C82" t="s">
        <v>1810</v>
      </c>
      <c r="D82">
        <v>0.55000000000000004</v>
      </c>
      <c r="E82">
        <v>5.25</v>
      </c>
    </row>
    <row r="83" spans="1:5" x14ac:dyDescent="0.25">
      <c r="A83" t="s">
        <v>2324</v>
      </c>
      <c r="B83" t="s">
        <v>2325</v>
      </c>
      <c r="C83" t="s">
        <v>1814</v>
      </c>
      <c r="D83">
        <v>1.82</v>
      </c>
      <c r="E83">
        <v>0.01</v>
      </c>
    </row>
    <row r="84" spans="1:5" x14ac:dyDescent="0.25">
      <c r="A84" t="s">
        <v>2326</v>
      </c>
      <c r="B84" t="s">
        <v>2327</v>
      </c>
      <c r="C84" t="s">
        <v>1817</v>
      </c>
      <c r="D84">
        <v>0</v>
      </c>
      <c r="E84">
        <v>0</v>
      </c>
    </row>
    <row r="85" spans="1:5" x14ac:dyDescent="0.25">
      <c r="A85" t="s">
        <v>2328</v>
      </c>
      <c r="B85" t="s">
        <v>2329</v>
      </c>
      <c r="C85" t="s">
        <v>1819</v>
      </c>
      <c r="D85">
        <v>0</v>
      </c>
      <c r="E85">
        <v>0</v>
      </c>
    </row>
    <row r="86" spans="1:5" x14ac:dyDescent="0.25">
      <c r="A86" t="s">
        <v>2330</v>
      </c>
      <c r="B86" t="s">
        <v>2331</v>
      </c>
      <c r="C86" t="s">
        <v>1821</v>
      </c>
      <c r="D86">
        <v>0</v>
      </c>
      <c r="E86">
        <v>0</v>
      </c>
    </row>
    <row r="87" spans="1:5" x14ac:dyDescent="0.25">
      <c r="A87" t="s">
        <v>2332</v>
      </c>
      <c r="B87" t="s">
        <v>2333</v>
      </c>
      <c r="C87" t="s">
        <v>1823</v>
      </c>
      <c r="D87">
        <v>0</v>
      </c>
      <c r="E87">
        <v>0</v>
      </c>
    </row>
    <row r="88" spans="1:5" x14ac:dyDescent="0.25">
      <c r="A88" t="s">
        <v>2334</v>
      </c>
      <c r="B88" t="s">
        <v>2335</v>
      </c>
      <c r="C88" t="s">
        <v>1825</v>
      </c>
      <c r="D88">
        <v>0</v>
      </c>
      <c r="E88">
        <v>0</v>
      </c>
    </row>
    <row r="89" spans="1:5" x14ac:dyDescent="0.25">
      <c r="A89" t="s">
        <v>2336</v>
      </c>
      <c r="B89" t="s">
        <v>2337</v>
      </c>
      <c r="C89" t="s">
        <v>1827</v>
      </c>
      <c r="D89">
        <v>-0.35</v>
      </c>
      <c r="E89">
        <v>-0.37</v>
      </c>
    </row>
    <row r="90" spans="1:5" x14ac:dyDescent="0.25">
      <c r="A90" t="s">
        <v>2338</v>
      </c>
      <c r="B90" t="s">
        <v>2339</v>
      </c>
      <c r="C90" t="s">
        <v>1831</v>
      </c>
      <c r="D90">
        <v>0</v>
      </c>
      <c r="E90">
        <v>0</v>
      </c>
    </row>
    <row r="91" spans="1:5" x14ac:dyDescent="0.25">
      <c r="A91" t="s">
        <v>2340</v>
      </c>
      <c r="B91" t="s">
        <v>2341</v>
      </c>
      <c r="C91" t="s">
        <v>1833</v>
      </c>
      <c r="D91">
        <v>0.93</v>
      </c>
      <c r="E91">
        <v>3.5</v>
      </c>
    </row>
    <row r="92" spans="1:5" x14ac:dyDescent="0.25">
      <c r="A92" t="s">
        <v>2342</v>
      </c>
      <c r="B92" t="s">
        <v>2343</v>
      </c>
      <c r="C92" t="s">
        <v>1800</v>
      </c>
      <c r="D92">
        <v>0.87</v>
      </c>
      <c r="E92">
        <v>0.01</v>
      </c>
    </row>
    <row r="93" spans="1:5" x14ac:dyDescent="0.25">
      <c r="A93" t="s">
        <v>2344</v>
      </c>
      <c r="B93" t="s">
        <v>2345</v>
      </c>
      <c r="C93" t="s">
        <v>1839</v>
      </c>
      <c r="D93">
        <v>0</v>
      </c>
      <c r="E93">
        <v>0</v>
      </c>
    </row>
    <row r="94" spans="1:5" x14ac:dyDescent="0.25">
      <c r="A94" t="s">
        <v>2346</v>
      </c>
      <c r="B94" t="s">
        <v>2347</v>
      </c>
      <c r="C94" t="s">
        <v>1841</v>
      </c>
      <c r="D94">
        <v>0</v>
      </c>
      <c r="E94">
        <v>0</v>
      </c>
    </row>
    <row r="95" spans="1:5" x14ac:dyDescent="0.25">
      <c r="A95" t="s">
        <v>2348</v>
      </c>
      <c r="B95" t="s">
        <v>2349</v>
      </c>
      <c r="C95" t="s">
        <v>1843</v>
      </c>
      <c r="D95">
        <v>0</v>
      </c>
      <c r="E95">
        <v>0</v>
      </c>
    </row>
    <row r="96" spans="1:5" x14ac:dyDescent="0.25">
      <c r="A96" t="s">
        <v>2350</v>
      </c>
      <c r="B96" t="s">
        <v>2351</v>
      </c>
      <c r="C96" t="s">
        <v>1845</v>
      </c>
      <c r="D96">
        <v>0</v>
      </c>
      <c r="E96">
        <v>0</v>
      </c>
    </row>
    <row r="97" spans="1:5" x14ac:dyDescent="0.25">
      <c r="A97" t="s">
        <v>2352</v>
      </c>
      <c r="B97" t="s">
        <v>2353</v>
      </c>
      <c r="C97" t="s">
        <v>1847</v>
      </c>
      <c r="D97">
        <v>-0.65</v>
      </c>
      <c r="E97">
        <v>-0.25</v>
      </c>
    </row>
    <row r="98" spans="1:5" x14ac:dyDescent="0.25">
      <c r="A98" t="s">
        <v>2354</v>
      </c>
      <c r="B98" t="s">
        <v>2355</v>
      </c>
      <c r="C98" t="s">
        <v>1850</v>
      </c>
      <c r="D98">
        <v>0.35</v>
      </c>
      <c r="E98">
        <v>1.75</v>
      </c>
    </row>
    <row r="99" spans="1:5" x14ac:dyDescent="0.25">
      <c r="A99" t="s">
        <v>2356</v>
      </c>
      <c r="B99" t="s">
        <v>2357</v>
      </c>
      <c r="C99" t="s">
        <v>1853</v>
      </c>
      <c r="D99">
        <v>0.68</v>
      </c>
      <c r="E99">
        <v>4</v>
      </c>
    </row>
    <row r="100" spans="1:5" x14ac:dyDescent="0.25">
      <c r="A100" t="s">
        <v>2358</v>
      </c>
      <c r="B100" t="s">
        <v>2359</v>
      </c>
      <c r="C100" t="s">
        <v>1856</v>
      </c>
      <c r="D100">
        <v>-1.1100000000000001</v>
      </c>
      <c r="E100">
        <v>-6.5</v>
      </c>
    </row>
    <row r="101" spans="1:5" x14ac:dyDescent="0.25">
      <c r="A101" t="s">
        <v>2360</v>
      </c>
      <c r="B101" t="s">
        <v>2361</v>
      </c>
      <c r="C101" t="s">
        <v>1636</v>
      </c>
      <c r="D101">
        <v>0</v>
      </c>
      <c r="E101">
        <v>0</v>
      </c>
    </row>
    <row r="102" spans="1:5" x14ac:dyDescent="0.25">
      <c r="A102" t="s">
        <v>2362</v>
      </c>
      <c r="B102" t="s">
        <v>2363</v>
      </c>
      <c r="C102" t="s">
        <v>1861</v>
      </c>
      <c r="D102">
        <v>0.27</v>
      </c>
      <c r="E102">
        <v>0.01</v>
      </c>
    </row>
    <row r="103" spans="1:5" x14ac:dyDescent="0.25">
      <c r="A103" t="s">
        <v>2364</v>
      </c>
      <c r="B103" t="s">
        <v>2365</v>
      </c>
      <c r="C103" t="s">
        <v>1864</v>
      </c>
      <c r="D103">
        <v>0</v>
      </c>
      <c r="E103">
        <v>0</v>
      </c>
    </row>
    <row r="104" spans="1:5" x14ac:dyDescent="0.25">
      <c r="A104" t="s">
        <v>2366</v>
      </c>
      <c r="B104" t="s">
        <v>2367</v>
      </c>
      <c r="C104" t="s">
        <v>1866</v>
      </c>
      <c r="D104">
        <v>0</v>
      </c>
      <c r="E104">
        <v>0</v>
      </c>
    </row>
    <row r="105" spans="1:5" x14ac:dyDescent="0.25">
      <c r="A105" t="s">
        <v>2368</v>
      </c>
      <c r="B105" t="s">
        <v>2369</v>
      </c>
      <c r="C105" t="s">
        <v>1868</v>
      </c>
      <c r="D105">
        <v>0.01</v>
      </c>
      <c r="E105">
        <v>0.01</v>
      </c>
    </row>
    <row r="106" spans="1:5" x14ac:dyDescent="0.25">
      <c r="A106" t="s">
        <v>2370</v>
      </c>
      <c r="B106" t="s">
        <v>2371</v>
      </c>
      <c r="C106" t="s">
        <v>1870</v>
      </c>
      <c r="D106">
        <v>0</v>
      </c>
      <c r="E106">
        <v>0</v>
      </c>
    </row>
    <row r="107" spans="1:5" x14ac:dyDescent="0.25">
      <c r="A107" t="s">
        <v>2372</v>
      </c>
      <c r="B107" t="s">
        <v>2373</v>
      </c>
      <c r="C107" t="s">
        <v>1872</v>
      </c>
      <c r="D107">
        <v>-0.05</v>
      </c>
      <c r="E107">
        <v>-0.25</v>
      </c>
    </row>
    <row r="108" spans="1:5" x14ac:dyDescent="0.25">
      <c r="A108" t="s">
        <v>2374</v>
      </c>
      <c r="B108" t="s">
        <v>2375</v>
      </c>
      <c r="C108" t="s">
        <v>1875</v>
      </c>
      <c r="D108">
        <v>0</v>
      </c>
      <c r="E108">
        <v>0</v>
      </c>
    </row>
    <row r="109" spans="1:5" x14ac:dyDescent="0.25">
      <c r="A109" t="s">
        <v>2376</v>
      </c>
      <c r="B109" t="s">
        <v>2377</v>
      </c>
      <c r="C109" t="s">
        <v>1792</v>
      </c>
      <c r="D109">
        <v>4</v>
      </c>
      <c r="E109">
        <v>0.03</v>
      </c>
    </row>
    <row r="110" spans="1:5" x14ac:dyDescent="0.25">
      <c r="A110" t="s">
        <v>2378</v>
      </c>
      <c r="B110" t="s">
        <v>2379</v>
      </c>
      <c r="C110" t="s">
        <v>1879</v>
      </c>
      <c r="D110">
        <v>0</v>
      </c>
      <c r="E110">
        <v>0</v>
      </c>
    </row>
    <row r="111" spans="1:5" x14ac:dyDescent="0.25">
      <c r="A111" t="s">
        <v>2380</v>
      </c>
      <c r="B111" t="s">
        <v>2381</v>
      </c>
      <c r="C111" t="s">
        <v>1881</v>
      </c>
      <c r="D111">
        <v>0</v>
      </c>
      <c r="E111">
        <v>0</v>
      </c>
    </row>
    <row r="112" spans="1:5" x14ac:dyDescent="0.25">
      <c r="A112" t="s">
        <v>2382</v>
      </c>
      <c r="B112" t="s">
        <v>2383</v>
      </c>
      <c r="C112" t="s">
        <v>1636</v>
      </c>
      <c r="D112">
        <v>0</v>
      </c>
      <c r="E112">
        <v>0</v>
      </c>
    </row>
    <row r="113" spans="1:5" x14ac:dyDescent="0.25">
      <c r="A113" t="s">
        <v>2384</v>
      </c>
      <c r="B113" t="s">
        <v>2385</v>
      </c>
      <c r="C113" t="s">
        <v>1884</v>
      </c>
      <c r="D113">
        <v>-2.86</v>
      </c>
      <c r="E113">
        <v>-0.5</v>
      </c>
    </row>
    <row r="114" spans="1:5" x14ac:dyDescent="0.25">
      <c r="A114" t="s">
        <v>2386</v>
      </c>
      <c r="B114" t="s">
        <v>2387</v>
      </c>
      <c r="C114" t="s">
        <v>1888</v>
      </c>
      <c r="D114">
        <v>0</v>
      </c>
      <c r="E114">
        <v>0</v>
      </c>
    </row>
    <row r="115" spans="1:5" x14ac:dyDescent="0.25">
      <c r="A115" t="s">
        <v>2388</v>
      </c>
      <c r="B115" t="s">
        <v>2389</v>
      </c>
      <c r="C115" t="s">
        <v>1890</v>
      </c>
      <c r="D115">
        <v>0</v>
      </c>
      <c r="E115">
        <v>0</v>
      </c>
    </row>
    <row r="116" spans="1:5" x14ac:dyDescent="0.25">
      <c r="A116" t="s">
        <v>2390</v>
      </c>
      <c r="B116" t="s">
        <v>2391</v>
      </c>
      <c r="C116" t="s">
        <v>1892</v>
      </c>
      <c r="D116">
        <v>3.62</v>
      </c>
      <c r="E116">
        <v>0.38</v>
      </c>
    </row>
    <row r="117" spans="1:5" x14ac:dyDescent="0.25">
      <c r="A117" t="s">
        <v>2392</v>
      </c>
      <c r="B117" t="s">
        <v>2393</v>
      </c>
      <c r="C117" t="s">
        <v>1895</v>
      </c>
      <c r="D117">
        <v>0.74</v>
      </c>
      <c r="E117">
        <v>6.75</v>
      </c>
    </row>
    <row r="118" spans="1:5" x14ac:dyDescent="0.25">
      <c r="A118" t="s">
        <v>2394</v>
      </c>
      <c r="B118" t="s">
        <v>2395</v>
      </c>
      <c r="C118" t="s">
        <v>1899</v>
      </c>
      <c r="D118">
        <v>-5</v>
      </c>
      <c r="E118">
        <v>-0.02</v>
      </c>
    </row>
    <row r="119" spans="1:5" x14ac:dyDescent="0.25">
      <c r="A119" t="s">
        <v>2396</v>
      </c>
      <c r="B119" t="s">
        <v>2397</v>
      </c>
      <c r="C119" t="s">
        <v>1903</v>
      </c>
      <c r="D119">
        <v>3.91</v>
      </c>
      <c r="E119">
        <v>1.25</v>
      </c>
    </row>
    <row r="120" spans="1:5" x14ac:dyDescent="0.25">
      <c r="A120" t="s">
        <v>2398</v>
      </c>
      <c r="B120" t="s">
        <v>2399</v>
      </c>
      <c r="C120" t="s">
        <v>1907</v>
      </c>
      <c r="D120">
        <v>0</v>
      </c>
      <c r="E120">
        <v>0</v>
      </c>
    </row>
    <row r="121" spans="1:5" x14ac:dyDescent="0.25">
      <c r="A121" t="s">
        <v>2400</v>
      </c>
      <c r="B121" t="s">
        <v>2401</v>
      </c>
      <c r="C121" t="s">
        <v>1909</v>
      </c>
      <c r="D121">
        <v>-2.17</v>
      </c>
      <c r="E121">
        <v>-0.05</v>
      </c>
    </row>
    <row r="122" spans="1:5" x14ac:dyDescent="0.25">
      <c r="A122" t="s">
        <v>2402</v>
      </c>
      <c r="B122" t="s">
        <v>2403</v>
      </c>
      <c r="C122" t="s">
        <v>1912</v>
      </c>
      <c r="D122">
        <v>0.73</v>
      </c>
      <c r="E122">
        <v>1</v>
      </c>
    </row>
    <row r="123" spans="1:5" x14ac:dyDescent="0.25">
      <c r="A123" t="s">
        <v>2404</v>
      </c>
      <c r="B123" t="s">
        <v>2405</v>
      </c>
      <c r="C123" t="s">
        <v>1916</v>
      </c>
      <c r="D123">
        <v>-0.05</v>
      </c>
      <c r="E123">
        <v>-0.25</v>
      </c>
    </row>
    <row r="124" spans="1:5" x14ac:dyDescent="0.25">
      <c r="A124" t="s">
        <v>2406</v>
      </c>
      <c r="B124" t="s">
        <v>2407</v>
      </c>
      <c r="C124" t="s">
        <v>1589</v>
      </c>
      <c r="D124">
        <v>0.16</v>
      </c>
      <c r="E124">
        <v>0.01</v>
      </c>
    </row>
    <row r="125" spans="1:5" x14ac:dyDescent="0.25">
      <c r="A125" t="s">
        <v>2408</v>
      </c>
      <c r="B125" t="s">
        <v>2409</v>
      </c>
      <c r="C125" t="s">
        <v>1919</v>
      </c>
      <c r="D125">
        <v>12.59</v>
      </c>
      <c r="E125">
        <v>0.92</v>
      </c>
    </row>
    <row r="126" spans="1:5" x14ac:dyDescent="0.25">
      <c r="A126" t="s">
        <v>2410</v>
      </c>
      <c r="B126" t="s">
        <v>2411</v>
      </c>
      <c r="C126" t="s">
        <v>1923</v>
      </c>
      <c r="D126">
        <v>0.02</v>
      </c>
      <c r="E126">
        <v>0.01</v>
      </c>
    </row>
    <row r="127" spans="1:5" x14ac:dyDescent="0.25">
      <c r="A127" t="s">
        <v>2412</v>
      </c>
      <c r="B127" t="s">
        <v>2413</v>
      </c>
      <c r="C127" t="s">
        <v>1926</v>
      </c>
      <c r="D127">
        <v>2.46</v>
      </c>
      <c r="E127">
        <v>7.5</v>
      </c>
    </row>
    <row r="128" spans="1:5" x14ac:dyDescent="0.25">
      <c r="A128" t="s">
        <v>2414</v>
      </c>
      <c r="B128" t="s">
        <v>2415</v>
      </c>
      <c r="C128" t="s">
        <v>1930</v>
      </c>
      <c r="D128">
        <v>0.24</v>
      </c>
      <c r="E128">
        <v>0.01</v>
      </c>
    </row>
    <row r="129" spans="1:5" x14ac:dyDescent="0.25">
      <c r="A129" t="s">
        <v>2416</v>
      </c>
      <c r="B129" t="s">
        <v>2417</v>
      </c>
      <c r="C129" t="s">
        <v>1932</v>
      </c>
      <c r="D129">
        <v>-0.92</v>
      </c>
      <c r="E129">
        <v>-10.75</v>
      </c>
    </row>
    <row r="130" spans="1:5" x14ac:dyDescent="0.25">
      <c r="A130" t="s">
        <v>2418</v>
      </c>
      <c r="B130" t="s">
        <v>2419</v>
      </c>
      <c r="C130" t="s">
        <v>1936</v>
      </c>
      <c r="D130">
        <v>0</v>
      </c>
      <c r="E130">
        <v>0</v>
      </c>
    </row>
    <row r="131" spans="1:5" x14ac:dyDescent="0.25">
      <c r="A131" t="s">
        <v>2420</v>
      </c>
      <c r="B131" t="s">
        <v>2421</v>
      </c>
      <c r="C131" t="s">
        <v>1938</v>
      </c>
      <c r="D131">
        <v>-0.27</v>
      </c>
      <c r="E131">
        <v>-0.25</v>
      </c>
    </row>
    <row r="132" spans="1:5" x14ac:dyDescent="0.25">
      <c r="A132" t="s">
        <v>2422</v>
      </c>
      <c r="B132" t="s">
        <v>2423</v>
      </c>
      <c r="C132" t="s">
        <v>1941</v>
      </c>
      <c r="D132">
        <v>0.89</v>
      </c>
      <c r="E132">
        <v>5.25</v>
      </c>
    </row>
    <row r="133" spans="1:5" x14ac:dyDescent="0.25">
      <c r="A133" t="s">
        <v>2424</v>
      </c>
      <c r="B133" t="s">
        <v>2425</v>
      </c>
      <c r="C133" t="s">
        <v>1944</v>
      </c>
      <c r="D133">
        <v>0</v>
      </c>
      <c r="E133">
        <v>0</v>
      </c>
    </row>
    <row r="134" spans="1:5" x14ac:dyDescent="0.25">
      <c r="A134" t="s">
        <v>2426</v>
      </c>
      <c r="B134" t="s">
        <v>2427</v>
      </c>
      <c r="C134" t="s">
        <v>1674</v>
      </c>
      <c r="D134">
        <v>0.14000000000000001</v>
      </c>
      <c r="E134">
        <v>0.13</v>
      </c>
    </row>
    <row r="135" spans="1:5" x14ac:dyDescent="0.25">
      <c r="A135" t="s">
        <v>2428</v>
      </c>
      <c r="B135" t="s">
        <v>2429</v>
      </c>
      <c r="C135" t="s">
        <v>1948</v>
      </c>
      <c r="D135">
        <v>0</v>
      </c>
      <c r="E135">
        <v>0</v>
      </c>
    </row>
    <row r="136" spans="1:5" x14ac:dyDescent="0.25">
      <c r="A136" t="s">
        <v>2430</v>
      </c>
      <c r="B136" t="s">
        <v>2431</v>
      </c>
      <c r="C136" t="s">
        <v>1725</v>
      </c>
      <c r="D136">
        <v>0</v>
      </c>
      <c r="E136">
        <v>0</v>
      </c>
    </row>
    <row r="137" spans="1:5" x14ac:dyDescent="0.25">
      <c r="A137" t="s">
        <v>2430</v>
      </c>
      <c r="B137" t="s">
        <v>2432</v>
      </c>
      <c r="C137" t="s">
        <v>1951</v>
      </c>
      <c r="D137">
        <v>0</v>
      </c>
      <c r="E137">
        <v>0</v>
      </c>
    </row>
    <row r="138" spans="1:5" x14ac:dyDescent="0.25">
      <c r="A138" t="s">
        <v>2433</v>
      </c>
      <c r="B138" t="s">
        <v>2434</v>
      </c>
      <c r="C138" t="s">
        <v>1953</v>
      </c>
      <c r="D138">
        <v>0</v>
      </c>
      <c r="E138">
        <v>0</v>
      </c>
    </row>
    <row r="139" spans="1:5" x14ac:dyDescent="0.25">
      <c r="A139" t="s">
        <v>2435</v>
      </c>
      <c r="B139" t="s">
        <v>2436</v>
      </c>
      <c r="C139" t="s">
        <v>1955</v>
      </c>
      <c r="D139">
        <v>0</v>
      </c>
      <c r="E139">
        <v>0</v>
      </c>
    </row>
    <row r="140" spans="1:5" x14ac:dyDescent="0.25">
      <c r="A140" t="s">
        <v>2437</v>
      </c>
      <c r="B140" t="s">
        <v>2438</v>
      </c>
      <c r="C140" t="s">
        <v>1725</v>
      </c>
      <c r="D140">
        <v>0</v>
      </c>
      <c r="E140">
        <v>0</v>
      </c>
    </row>
    <row r="141" spans="1:5" x14ac:dyDescent="0.25">
      <c r="A141" t="s">
        <v>2439</v>
      </c>
      <c r="B141" t="s">
        <v>2440</v>
      </c>
      <c r="C141" t="s">
        <v>1958</v>
      </c>
      <c r="D141">
        <v>1.48</v>
      </c>
      <c r="E141">
        <v>2.5</v>
      </c>
    </row>
    <row r="142" spans="1:5" x14ac:dyDescent="0.25">
      <c r="A142" t="s">
        <v>2441</v>
      </c>
      <c r="B142" t="s">
        <v>2442</v>
      </c>
      <c r="C142" t="s">
        <v>1962</v>
      </c>
      <c r="D142">
        <v>0</v>
      </c>
      <c r="E142">
        <v>0</v>
      </c>
    </row>
    <row r="143" spans="1:5" x14ac:dyDescent="0.25">
      <c r="A143" t="s">
        <v>2443</v>
      </c>
      <c r="B143" t="s">
        <v>2444</v>
      </c>
      <c r="C143" t="s">
        <v>1964</v>
      </c>
      <c r="D143">
        <v>0</v>
      </c>
      <c r="E143">
        <v>0</v>
      </c>
    </row>
    <row r="144" spans="1:5" x14ac:dyDescent="0.25">
      <c r="A144" t="s">
        <v>2445</v>
      </c>
      <c r="B144" t="s">
        <v>2446</v>
      </c>
      <c r="C144" t="s">
        <v>1966</v>
      </c>
      <c r="D144">
        <v>0</v>
      </c>
      <c r="E144">
        <v>0</v>
      </c>
    </row>
    <row r="145" spans="1:5" x14ac:dyDescent="0.25">
      <c r="A145" t="s">
        <v>2447</v>
      </c>
      <c r="B145" t="s">
        <v>2448</v>
      </c>
      <c r="C145" t="s">
        <v>1968</v>
      </c>
      <c r="D145">
        <v>-4.96</v>
      </c>
      <c r="E145">
        <v>-3</v>
      </c>
    </row>
    <row r="146" spans="1:5" x14ac:dyDescent="0.25">
      <c r="A146" t="s">
        <v>2449</v>
      </c>
      <c r="B146" t="s">
        <v>2450</v>
      </c>
      <c r="C146" t="s">
        <v>1636</v>
      </c>
      <c r="D146">
        <v>0</v>
      </c>
      <c r="E146">
        <v>0</v>
      </c>
    </row>
    <row r="147" spans="1:5" x14ac:dyDescent="0.25">
      <c r="A147" t="s">
        <v>2451</v>
      </c>
      <c r="B147" t="s">
        <v>2452</v>
      </c>
      <c r="C147" t="s">
        <v>1973</v>
      </c>
      <c r="D147">
        <v>-0.95</v>
      </c>
      <c r="E147">
        <v>-14.5</v>
      </c>
    </row>
    <row r="148" spans="1:5" x14ac:dyDescent="0.25">
      <c r="A148" t="s">
        <v>2453</v>
      </c>
      <c r="B148" t="s">
        <v>2454</v>
      </c>
      <c r="C148" t="s">
        <v>1977</v>
      </c>
      <c r="D148">
        <v>2.86</v>
      </c>
      <c r="E148">
        <v>0.01</v>
      </c>
    </row>
    <row r="149" spans="1:5" x14ac:dyDescent="0.25">
      <c r="A149" t="s">
        <v>2455</v>
      </c>
      <c r="B149" t="s">
        <v>2456</v>
      </c>
      <c r="C149" t="s">
        <v>1980</v>
      </c>
      <c r="D149">
        <v>2.7</v>
      </c>
      <c r="E149">
        <v>0.01</v>
      </c>
    </row>
    <row r="150" spans="1:5" x14ac:dyDescent="0.25">
      <c r="A150" t="s">
        <v>2457</v>
      </c>
      <c r="B150" t="s">
        <v>2458</v>
      </c>
      <c r="C150" t="s">
        <v>1983</v>
      </c>
      <c r="D150">
        <v>0</v>
      </c>
      <c r="E150">
        <v>0</v>
      </c>
    </row>
    <row r="151" spans="1:5" x14ac:dyDescent="0.25">
      <c r="A151" t="s">
        <v>2459</v>
      </c>
      <c r="B151" t="s">
        <v>2460</v>
      </c>
      <c r="C151" t="s">
        <v>1985</v>
      </c>
      <c r="D151">
        <v>0.06</v>
      </c>
      <c r="E151">
        <v>0.01</v>
      </c>
    </row>
    <row r="152" spans="1:5" x14ac:dyDescent="0.25">
      <c r="A152" t="s">
        <v>2461</v>
      </c>
      <c r="B152" t="s">
        <v>2462</v>
      </c>
      <c r="C152" t="s">
        <v>1987</v>
      </c>
      <c r="D152">
        <v>0.09</v>
      </c>
      <c r="E152">
        <v>0.01</v>
      </c>
    </row>
    <row r="153" spans="1:5" x14ac:dyDescent="0.25">
      <c r="A153" t="s">
        <v>2463</v>
      </c>
      <c r="B153" t="s">
        <v>2464</v>
      </c>
      <c r="C153" t="s">
        <v>1990</v>
      </c>
      <c r="D153">
        <v>0</v>
      </c>
      <c r="E153">
        <v>0</v>
      </c>
    </row>
    <row r="154" spans="1:5" x14ac:dyDescent="0.25">
      <c r="A154" t="s">
        <v>2465</v>
      </c>
      <c r="B154" t="s">
        <v>2466</v>
      </c>
      <c r="C154" t="s">
        <v>1992</v>
      </c>
      <c r="D154">
        <v>0.61</v>
      </c>
      <c r="E154">
        <v>0.01</v>
      </c>
    </row>
    <row r="155" spans="1:5" x14ac:dyDescent="0.25">
      <c r="A155" t="s">
        <v>2467</v>
      </c>
      <c r="B155" t="s">
        <v>2468</v>
      </c>
      <c r="C155" t="s">
        <v>1995</v>
      </c>
      <c r="D155">
        <v>1.1499999999999999</v>
      </c>
      <c r="E155">
        <v>0.5</v>
      </c>
    </row>
    <row r="156" spans="1:5" x14ac:dyDescent="0.25">
      <c r="A156" t="s">
        <v>2469</v>
      </c>
      <c r="B156" t="s">
        <v>2470</v>
      </c>
      <c r="C156" t="s">
        <v>1998</v>
      </c>
      <c r="D156">
        <v>-5.88</v>
      </c>
      <c r="E156">
        <v>0</v>
      </c>
    </row>
    <row r="157" spans="1:5" x14ac:dyDescent="0.25">
      <c r="A157" t="s">
        <v>2471</v>
      </c>
      <c r="B157" t="s">
        <v>2472</v>
      </c>
      <c r="C157" t="s">
        <v>2002</v>
      </c>
      <c r="D157">
        <v>20</v>
      </c>
      <c r="E157">
        <v>1</v>
      </c>
    </row>
    <row r="158" spans="1:5" x14ac:dyDescent="0.25">
      <c r="A158" t="s">
        <v>2473</v>
      </c>
      <c r="B158" t="s">
        <v>2474</v>
      </c>
      <c r="C158" t="s">
        <v>2005</v>
      </c>
      <c r="D158">
        <v>-2.44</v>
      </c>
      <c r="E158">
        <v>0</v>
      </c>
    </row>
    <row r="159" spans="1:5" x14ac:dyDescent="0.25">
      <c r="A159" t="s">
        <v>2475</v>
      </c>
      <c r="B159" t="s">
        <v>2476</v>
      </c>
      <c r="C159" t="s">
        <v>2008</v>
      </c>
      <c r="D159">
        <v>6.06</v>
      </c>
      <c r="E159">
        <v>2</v>
      </c>
    </row>
    <row r="160" spans="1:5" x14ac:dyDescent="0.25">
      <c r="A160" t="s">
        <v>2477</v>
      </c>
      <c r="B160" t="s">
        <v>2478</v>
      </c>
      <c r="C160" t="s">
        <v>2011</v>
      </c>
      <c r="D160">
        <v>0</v>
      </c>
      <c r="E160">
        <v>0</v>
      </c>
    </row>
    <row r="161" spans="1:5" x14ac:dyDescent="0.25">
      <c r="A161" t="s">
        <v>2479</v>
      </c>
      <c r="B161" t="s">
        <v>2480</v>
      </c>
      <c r="C161" t="s">
        <v>2013</v>
      </c>
      <c r="D161">
        <v>-0.86</v>
      </c>
      <c r="E161">
        <v>-2.12</v>
      </c>
    </row>
    <row r="162" spans="1:5" x14ac:dyDescent="0.25">
      <c r="A162" t="s">
        <v>2481</v>
      </c>
      <c r="B162" t="s">
        <v>2482</v>
      </c>
      <c r="C162" t="s">
        <v>2017</v>
      </c>
      <c r="D162">
        <v>0</v>
      </c>
      <c r="E162">
        <v>0</v>
      </c>
    </row>
    <row r="163" spans="1:5" x14ac:dyDescent="0.25">
      <c r="A163" t="s">
        <v>2483</v>
      </c>
      <c r="B163" t="s">
        <v>2484</v>
      </c>
      <c r="C163" t="s">
        <v>2019</v>
      </c>
      <c r="D163">
        <v>-1.82</v>
      </c>
      <c r="E163">
        <v>-0.5</v>
      </c>
    </row>
    <row r="164" spans="1:5" x14ac:dyDescent="0.25">
      <c r="A164" t="s">
        <v>2483</v>
      </c>
      <c r="B164" t="s">
        <v>2485</v>
      </c>
      <c r="C164" t="s">
        <v>2022</v>
      </c>
      <c r="D164">
        <v>-0.04</v>
      </c>
      <c r="E164">
        <v>-0.12</v>
      </c>
    </row>
    <row r="165" spans="1:5" x14ac:dyDescent="0.25">
      <c r="A165" t="s">
        <v>2486</v>
      </c>
      <c r="B165" t="s">
        <v>2487</v>
      </c>
      <c r="C165" t="s">
        <v>2025</v>
      </c>
      <c r="D165">
        <v>0.08</v>
      </c>
      <c r="E165">
        <v>0.01</v>
      </c>
    </row>
    <row r="166" spans="1:5" x14ac:dyDescent="0.25">
      <c r="A166" t="s">
        <v>2488</v>
      </c>
      <c r="B166" t="s">
        <v>2489</v>
      </c>
      <c r="C166" t="s">
        <v>2028</v>
      </c>
      <c r="D166">
        <v>2.86</v>
      </c>
      <c r="E166">
        <v>0.01</v>
      </c>
    </row>
    <row r="167" spans="1:5" x14ac:dyDescent="0.25">
      <c r="A167" t="s">
        <v>2490</v>
      </c>
      <c r="B167" t="s">
        <v>2491</v>
      </c>
      <c r="C167" t="s">
        <v>2030</v>
      </c>
      <c r="D167">
        <v>1.1200000000000001</v>
      </c>
      <c r="E167">
        <v>0.01</v>
      </c>
    </row>
    <row r="168" spans="1:5" x14ac:dyDescent="0.25">
      <c r="A168" t="s">
        <v>2492</v>
      </c>
      <c r="B168" t="s">
        <v>2493</v>
      </c>
      <c r="C168" t="s">
        <v>2033</v>
      </c>
      <c r="D168">
        <v>0</v>
      </c>
      <c r="E168">
        <v>0</v>
      </c>
    </row>
    <row r="169" spans="1:5" x14ac:dyDescent="0.25">
      <c r="A169" t="s">
        <v>2494</v>
      </c>
      <c r="B169" t="s">
        <v>2495</v>
      </c>
      <c r="C169" t="s">
        <v>2035</v>
      </c>
      <c r="D169">
        <v>2.65</v>
      </c>
      <c r="E169">
        <v>0.75</v>
      </c>
    </row>
    <row r="170" spans="1:5" x14ac:dyDescent="0.25">
      <c r="A170" t="s">
        <v>2496</v>
      </c>
      <c r="B170" t="s">
        <v>2497</v>
      </c>
      <c r="C170" t="s">
        <v>2038</v>
      </c>
      <c r="D170">
        <v>0.11</v>
      </c>
      <c r="E170">
        <v>0.01</v>
      </c>
    </row>
    <row r="171" spans="1:5" x14ac:dyDescent="0.25">
      <c r="A171" t="s">
        <v>2498</v>
      </c>
      <c r="B171" t="s">
        <v>2499</v>
      </c>
      <c r="C171" t="s">
        <v>2041</v>
      </c>
      <c r="D171">
        <v>0</v>
      </c>
      <c r="E171">
        <v>0</v>
      </c>
    </row>
    <row r="172" spans="1:5" x14ac:dyDescent="0.25">
      <c r="A172" t="s">
        <v>2500</v>
      </c>
      <c r="B172" t="s">
        <v>2501</v>
      </c>
      <c r="C172" t="s">
        <v>2043</v>
      </c>
      <c r="D172">
        <v>0</v>
      </c>
      <c r="E172">
        <v>0</v>
      </c>
    </row>
    <row r="173" spans="1:5" x14ac:dyDescent="0.25">
      <c r="A173" t="s">
        <v>2502</v>
      </c>
      <c r="B173" t="s">
        <v>2503</v>
      </c>
      <c r="C173" t="s">
        <v>2045</v>
      </c>
      <c r="D173">
        <v>-0.14000000000000001</v>
      </c>
      <c r="E173">
        <v>-0.4</v>
      </c>
    </row>
    <row r="174" spans="1:5" x14ac:dyDescent="0.25">
      <c r="A174" t="s">
        <v>2504</v>
      </c>
      <c r="B174" t="s">
        <v>2505</v>
      </c>
      <c r="C174" t="s">
        <v>1636</v>
      </c>
      <c r="D174">
        <v>0</v>
      </c>
      <c r="E174">
        <v>0</v>
      </c>
    </row>
    <row r="175" spans="1:5" x14ac:dyDescent="0.25">
      <c r="A175" t="s">
        <v>2506</v>
      </c>
      <c r="B175" t="s">
        <v>2507</v>
      </c>
      <c r="C175" t="s">
        <v>1725</v>
      </c>
      <c r="D175">
        <v>0</v>
      </c>
      <c r="E175">
        <v>0</v>
      </c>
    </row>
    <row r="176" spans="1:5" x14ac:dyDescent="0.25">
      <c r="A176" t="s">
        <v>2508</v>
      </c>
      <c r="B176" t="s">
        <v>2509</v>
      </c>
      <c r="C176" t="s">
        <v>2050</v>
      </c>
      <c r="D176">
        <v>-1.2</v>
      </c>
      <c r="E176">
        <v>-13.5</v>
      </c>
    </row>
    <row r="177" spans="1:5" x14ac:dyDescent="0.25">
      <c r="A177" t="s">
        <v>2510</v>
      </c>
      <c r="B177" t="s">
        <v>2511</v>
      </c>
      <c r="C177" t="s">
        <v>1995</v>
      </c>
      <c r="D177">
        <v>0</v>
      </c>
      <c r="E177">
        <v>0</v>
      </c>
    </row>
    <row r="178" spans="1:5" x14ac:dyDescent="0.25">
      <c r="A178" t="s">
        <v>2512</v>
      </c>
      <c r="B178" t="s">
        <v>2513</v>
      </c>
      <c r="C178" t="s">
        <v>1841</v>
      </c>
      <c r="D178">
        <v>-1.37</v>
      </c>
      <c r="E178">
        <v>-0.25</v>
      </c>
    </row>
    <row r="179" spans="1:5" x14ac:dyDescent="0.25">
      <c r="A179" t="s">
        <v>2514</v>
      </c>
      <c r="B179" t="s">
        <v>2515</v>
      </c>
      <c r="C179" t="s">
        <v>2057</v>
      </c>
      <c r="D179">
        <v>0.08</v>
      </c>
      <c r="E179">
        <v>0.01</v>
      </c>
    </row>
    <row r="180" spans="1:5" x14ac:dyDescent="0.25">
      <c r="A180" t="s">
        <v>2516</v>
      </c>
      <c r="B180" t="s">
        <v>2517</v>
      </c>
      <c r="C180" t="s">
        <v>2059</v>
      </c>
      <c r="D180">
        <v>0</v>
      </c>
      <c r="E180">
        <v>0</v>
      </c>
    </row>
    <row r="181" spans="1:5" x14ac:dyDescent="0.25">
      <c r="A181" t="s">
        <v>2518</v>
      </c>
      <c r="B181" t="s">
        <v>2519</v>
      </c>
      <c r="C181" t="s">
        <v>2061</v>
      </c>
      <c r="D181">
        <v>0.3</v>
      </c>
      <c r="E181">
        <v>0.63</v>
      </c>
    </row>
    <row r="182" spans="1:5" x14ac:dyDescent="0.25">
      <c r="A182" t="s">
        <v>2520</v>
      </c>
      <c r="B182" t="s">
        <v>2521</v>
      </c>
      <c r="C182" t="s">
        <v>1725</v>
      </c>
      <c r="D182">
        <v>0</v>
      </c>
      <c r="E182">
        <v>0</v>
      </c>
    </row>
    <row r="183" spans="1:5" x14ac:dyDescent="0.25">
      <c r="A183" t="s">
        <v>2522</v>
      </c>
      <c r="B183" t="s">
        <v>2523</v>
      </c>
      <c r="C183" t="s">
        <v>2065</v>
      </c>
      <c r="D183">
        <v>0</v>
      </c>
      <c r="E183">
        <v>0</v>
      </c>
    </row>
    <row r="184" spans="1:5" x14ac:dyDescent="0.25">
      <c r="A184" t="s">
        <v>2524</v>
      </c>
      <c r="B184" t="s">
        <v>2525</v>
      </c>
      <c r="C184" t="s">
        <v>2067</v>
      </c>
      <c r="D184">
        <v>0</v>
      </c>
      <c r="E184">
        <v>0</v>
      </c>
    </row>
    <row r="185" spans="1:5" x14ac:dyDescent="0.25">
      <c r="A185" t="s">
        <v>2526</v>
      </c>
      <c r="B185" t="s">
        <v>2527</v>
      </c>
      <c r="C185" t="s">
        <v>2069</v>
      </c>
      <c r="D185">
        <v>-0.11</v>
      </c>
      <c r="E185">
        <v>-3.5</v>
      </c>
    </row>
    <row r="186" spans="1:5" x14ac:dyDescent="0.25">
      <c r="A186" t="s">
        <v>2528</v>
      </c>
      <c r="B186" t="s">
        <v>2529</v>
      </c>
      <c r="C186" t="s">
        <v>2073</v>
      </c>
      <c r="D186">
        <v>3.5</v>
      </c>
      <c r="E186">
        <v>1.88</v>
      </c>
    </row>
    <row r="187" spans="1:5" x14ac:dyDescent="0.25">
      <c r="A187" t="s">
        <v>2530</v>
      </c>
      <c r="B187" t="s">
        <v>2531</v>
      </c>
      <c r="C187" t="s">
        <v>2076</v>
      </c>
      <c r="D187">
        <v>-1.05</v>
      </c>
      <c r="E187">
        <v>-47</v>
      </c>
    </row>
    <row r="188" spans="1:5" x14ac:dyDescent="0.25">
      <c r="A188" t="s">
        <v>2532</v>
      </c>
      <c r="B188" t="s">
        <v>2533</v>
      </c>
      <c r="C188" t="s">
        <v>2080</v>
      </c>
      <c r="D188">
        <v>0</v>
      </c>
      <c r="E188">
        <v>0</v>
      </c>
    </row>
    <row r="189" spans="1:5" x14ac:dyDescent="0.25">
      <c r="A189" t="s">
        <v>2534</v>
      </c>
      <c r="B189" t="s">
        <v>2535</v>
      </c>
      <c r="C189" t="s">
        <v>1725</v>
      </c>
      <c r="D189">
        <v>0</v>
      </c>
      <c r="E189">
        <v>0</v>
      </c>
    </row>
    <row r="190" spans="1:5" x14ac:dyDescent="0.25">
      <c r="A190" t="s">
        <v>2536</v>
      </c>
      <c r="B190" t="s">
        <v>2537</v>
      </c>
      <c r="C190" t="s">
        <v>2083</v>
      </c>
      <c r="D190">
        <v>-0.11</v>
      </c>
      <c r="E190">
        <v>-1.5</v>
      </c>
    </row>
    <row r="191" spans="1:5" x14ac:dyDescent="0.25">
      <c r="A191" t="s">
        <v>2538</v>
      </c>
      <c r="B191" t="s">
        <v>2539</v>
      </c>
      <c r="C191" t="s">
        <v>2086</v>
      </c>
      <c r="D191">
        <v>0</v>
      </c>
      <c r="E191">
        <v>0</v>
      </c>
    </row>
    <row r="192" spans="1:5" x14ac:dyDescent="0.25">
      <c r="A192" t="s">
        <v>2540</v>
      </c>
      <c r="B192" t="s">
        <v>2541</v>
      </c>
      <c r="C192" t="s">
        <v>2088</v>
      </c>
      <c r="D192">
        <v>0</v>
      </c>
      <c r="E192">
        <v>0</v>
      </c>
    </row>
    <row r="193" spans="1:5" x14ac:dyDescent="0.25">
      <c r="A193" t="s">
        <v>2542</v>
      </c>
      <c r="B193" t="s">
        <v>2543</v>
      </c>
      <c r="C193" t="s">
        <v>2090</v>
      </c>
      <c r="D193">
        <v>0</v>
      </c>
      <c r="E193">
        <v>0</v>
      </c>
    </row>
    <row r="194" spans="1:5" x14ac:dyDescent="0.25">
      <c r="A194" t="s">
        <v>2544</v>
      </c>
      <c r="B194" t="s">
        <v>2545</v>
      </c>
      <c r="C194" t="s">
        <v>2092</v>
      </c>
      <c r="D194">
        <v>0.09</v>
      </c>
      <c r="E194">
        <v>0.01</v>
      </c>
    </row>
    <row r="195" spans="1:5" x14ac:dyDescent="0.25">
      <c r="A195" t="s">
        <v>2546</v>
      </c>
      <c r="B195" t="s">
        <v>2547</v>
      </c>
      <c r="C195" t="s">
        <v>2094</v>
      </c>
      <c r="D195">
        <v>0</v>
      </c>
      <c r="E195">
        <v>0</v>
      </c>
    </row>
    <row r="196" spans="1:5" x14ac:dyDescent="0.25">
      <c r="A196" t="s">
        <v>2548</v>
      </c>
      <c r="B196" t="s">
        <v>2549</v>
      </c>
      <c r="C196" t="s">
        <v>2017</v>
      </c>
      <c r="D196">
        <v>0</v>
      </c>
      <c r="E196">
        <v>0</v>
      </c>
    </row>
    <row r="197" spans="1:5" x14ac:dyDescent="0.25">
      <c r="A197" t="s">
        <v>2550</v>
      </c>
      <c r="B197" t="s">
        <v>2551</v>
      </c>
      <c r="C197" t="s">
        <v>2097</v>
      </c>
      <c r="D197">
        <v>-1.72</v>
      </c>
      <c r="E197">
        <v>-1</v>
      </c>
    </row>
    <row r="198" spans="1:5" x14ac:dyDescent="0.25">
      <c r="A198" t="s">
        <v>2552</v>
      </c>
      <c r="B198" t="s">
        <v>2553</v>
      </c>
      <c r="C198" t="s">
        <v>2100</v>
      </c>
      <c r="D198">
        <v>0</v>
      </c>
      <c r="E198">
        <v>0</v>
      </c>
    </row>
    <row r="199" spans="1:5" x14ac:dyDescent="0.25">
      <c r="A199" t="s">
        <v>2554</v>
      </c>
      <c r="B199" t="s">
        <v>2555</v>
      </c>
      <c r="C199" t="s">
        <v>2102</v>
      </c>
      <c r="D199">
        <v>-2.78</v>
      </c>
      <c r="E199">
        <v>-0.25</v>
      </c>
    </row>
    <row r="200" spans="1:5" x14ac:dyDescent="0.25">
      <c r="A200" t="s">
        <v>2556</v>
      </c>
      <c r="B200" t="s">
        <v>2557</v>
      </c>
      <c r="C200" t="s">
        <v>2105</v>
      </c>
      <c r="D200">
        <v>-0.59</v>
      </c>
      <c r="E200">
        <v>-0.25</v>
      </c>
    </row>
    <row r="201" spans="1:5" x14ac:dyDescent="0.25">
      <c r="A201" t="s">
        <v>2558</v>
      </c>
      <c r="B201" t="s">
        <v>2559</v>
      </c>
      <c r="C201" t="s">
        <v>2107</v>
      </c>
      <c r="D201">
        <v>0</v>
      </c>
      <c r="E201">
        <v>0</v>
      </c>
    </row>
    <row r="202" spans="1:5" x14ac:dyDescent="0.25">
      <c r="A202" t="s">
        <v>2560</v>
      </c>
      <c r="B202" t="s">
        <v>2561</v>
      </c>
      <c r="C202" t="s">
        <v>2109</v>
      </c>
      <c r="D202">
        <v>0</v>
      </c>
      <c r="E202">
        <v>0</v>
      </c>
    </row>
    <row r="203" spans="1:5" x14ac:dyDescent="0.25">
      <c r="A203" t="s">
        <v>2562</v>
      </c>
      <c r="B203" t="s">
        <v>2563</v>
      </c>
      <c r="C203" t="s">
        <v>2111</v>
      </c>
      <c r="D203">
        <v>3.45</v>
      </c>
      <c r="E203">
        <v>0.01</v>
      </c>
    </row>
    <row r="204" spans="1:5" x14ac:dyDescent="0.25">
      <c r="A204" t="s">
        <v>2564</v>
      </c>
      <c r="B204" t="s">
        <v>2565</v>
      </c>
      <c r="C204" t="s">
        <v>2107</v>
      </c>
      <c r="D204">
        <v>3.53</v>
      </c>
      <c r="E204">
        <v>0.75</v>
      </c>
    </row>
    <row r="205" spans="1:5" x14ac:dyDescent="0.25">
      <c r="A205" t="s">
        <v>2566</v>
      </c>
      <c r="B205" t="s">
        <v>2567</v>
      </c>
      <c r="C205" t="s">
        <v>2115</v>
      </c>
      <c r="D205">
        <v>0</v>
      </c>
      <c r="E205">
        <v>0</v>
      </c>
    </row>
    <row r="206" spans="1:5" x14ac:dyDescent="0.25">
      <c r="A206" t="s">
        <v>2568</v>
      </c>
      <c r="B206" t="s">
        <v>2569</v>
      </c>
      <c r="C206" t="s">
        <v>2117</v>
      </c>
      <c r="D206">
        <v>0</v>
      </c>
      <c r="E206">
        <v>0</v>
      </c>
    </row>
    <row r="207" spans="1:5" x14ac:dyDescent="0.25">
      <c r="A207" t="s">
        <v>2570</v>
      </c>
      <c r="B207" t="s">
        <v>2571</v>
      </c>
      <c r="C207" t="s">
        <v>2119</v>
      </c>
      <c r="D207">
        <v>0</v>
      </c>
      <c r="E207">
        <v>0</v>
      </c>
    </row>
    <row r="208" spans="1:5" x14ac:dyDescent="0.25">
      <c r="A208" t="s">
        <v>2572</v>
      </c>
      <c r="B208" t="s">
        <v>2573</v>
      </c>
      <c r="C208" t="s">
        <v>2121</v>
      </c>
      <c r="D208">
        <v>0.59</v>
      </c>
      <c r="E208">
        <v>0.01</v>
      </c>
    </row>
    <row r="209" spans="1:5" x14ac:dyDescent="0.25">
      <c r="A209" t="s">
        <v>2574</v>
      </c>
      <c r="B209" t="s">
        <v>2575</v>
      </c>
      <c r="C209" t="s">
        <v>2124</v>
      </c>
      <c r="D209">
        <v>-0.02</v>
      </c>
      <c r="E209">
        <v>-4.7</v>
      </c>
    </row>
    <row r="210" spans="1:5" x14ac:dyDescent="0.25">
      <c r="A210" t="s">
        <v>2576</v>
      </c>
      <c r="B210" t="s">
        <v>2577</v>
      </c>
      <c r="C210" t="s">
        <v>2127</v>
      </c>
      <c r="D210">
        <v>0</v>
      </c>
      <c r="E210">
        <v>0</v>
      </c>
    </row>
    <row r="211" spans="1:5" x14ac:dyDescent="0.25">
      <c r="A211" t="s">
        <v>2578</v>
      </c>
      <c r="B211" t="s">
        <v>2579</v>
      </c>
      <c r="C211" t="s">
        <v>2129</v>
      </c>
      <c r="D211">
        <v>-0.36</v>
      </c>
      <c r="E211">
        <v>-0.87</v>
      </c>
    </row>
    <row r="212" spans="1:5" x14ac:dyDescent="0.25">
      <c r="A212" t="s">
        <v>2580</v>
      </c>
      <c r="B212" t="s">
        <v>2581</v>
      </c>
      <c r="C212" t="s">
        <v>2133</v>
      </c>
      <c r="D212">
        <v>0</v>
      </c>
      <c r="E212">
        <v>0</v>
      </c>
    </row>
    <row r="213" spans="1:5" x14ac:dyDescent="0.25">
      <c r="A213" t="s">
        <v>2582</v>
      </c>
      <c r="B213" t="s">
        <v>2583</v>
      </c>
      <c r="C213" t="s">
        <v>2135</v>
      </c>
      <c r="D213">
        <v>4.12</v>
      </c>
      <c r="E213">
        <v>6</v>
      </c>
    </row>
    <row r="214" spans="1:5" x14ac:dyDescent="0.25">
      <c r="A214" t="s">
        <v>2584</v>
      </c>
      <c r="B214" t="s">
        <v>2585</v>
      </c>
      <c r="C214" t="s">
        <v>2139</v>
      </c>
      <c r="D214">
        <v>0</v>
      </c>
      <c r="E214">
        <v>0</v>
      </c>
    </row>
    <row r="215" spans="1:5" x14ac:dyDescent="0.25">
      <c r="A215" t="s">
        <v>2586</v>
      </c>
      <c r="B215" t="s">
        <v>2587</v>
      </c>
      <c r="C215" t="s">
        <v>2141</v>
      </c>
      <c r="D215">
        <v>0</v>
      </c>
      <c r="E215">
        <v>0</v>
      </c>
    </row>
    <row r="216" spans="1:5" x14ac:dyDescent="0.25">
      <c r="A216" t="s">
        <v>2588</v>
      </c>
      <c r="B216" t="s">
        <v>2589</v>
      </c>
      <c r="C216" t="s">
        <v>2143</v>
      </c>
      <c r="D216">
        <v>0.17</v>
      </c>
      <c r="E216">
        <v>0.25</v>
      </c>
    </row>
    <row r="217" spans="1:5" x14ac:dyDescent="0.25">
      <c r="A217" t="s">
        <v>2588</v>
      </c>
      <c r="B217" t="s">
        <v>2590</v>
      </c>
      <c r="C217" t="s">
        <v>2146</v>
      </c>
      <c r="D217">
        <v>0.48</v>
      </c>
      <c r="E217">
        <v>2.75</v>
      </c>
    </row>
    <row r="218" spans="1:5" x14ac:dyDescent="0.25">
      <c r="A218" t="s">
        <v>2591</v>
      </c>
      <c r="B218" t="s">
        <v>2592</v>
      </c>
      <c r="C218" t="s">
        <v>2150</v>
      </c>
      <c r="D218">
        <v>-2.33</v>
      </c>
      <c r="E218">
        <v>-0.13</v>
      </c>
    </row>
    <row r="219" spans="1:5" x14ac:dyDescent="0.25">
      <c r="A219" t="s">
        <v>2593</v>
      </c>
      <c r="B219" t="s">
        <v>2594</v>
      </c>
      <c r="C219" t="s">
        <v>2154</v>
      </c>
      <c r="D219">
        <v>2.87</v>
      </c>
      <c r="E219">
        <v>20.5</v>
      </c>
    </row>
    <row r="220" spans="1:5" x14ac:dyDescent="0.25">
      <c r="A220" t="s">
        <v>2595</v>
      </c>
      <c r="B220" t="s">
        <v>2596</v>
      </c>
      <c r="C220" t="s">
        <v>2158</v>
      </c>
      <c r="D220">
        <v>2.11</v>
      </c>
      <c r="E220">
        <v>0.88</v>
      </c>
    </row>
    <row r="221" spans="1:5" x14ac:dyDescent="0.25">
      <c r="A221" t="s">
        <v>2597</v>
      </c>
      <c r="B221" t="s">
        <v>2598</v>
      </c>
      <c r="C221" t="s">
        <v>1636</v>
      </c>
      <c r="D221">
        <v>0</v>
      </c>
      <c r="E221">
        <v>0</v>
      </c>
    </row>
    <row r="222" spans="1:5" x14ac:dyDescent="0.25">
      <c r="A222" t="s">
        <v>2599</v>
      </c>
      <c r="B222" t="s">
        <v>2600</v>
      </c>
      <c r="C222" t="s">
        <v>2028</v>
      </c>
      <c r="D222">
        <v>2.86</v>
      </c>
      <c r="E222">
        <v>0.01</v>
      </c>
    </row>
  </sheetData>
  <phoneticPr fontId="40" type="noConversion"/>
  <pageMargins left="0.7" right="0.7" top="0.75" bottom="0.75" header="0.3" footer="0.3"/>
  <tableParts count="1">
    <tablePart r:id="rId1"/>
  </tableParts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54668-E1FE-4B3D-9D5D-7B01CB0BC575}">
  <sheetPr codeName="Sheet31"/>
  <dimension ref="A1:E21"/>
  <sheetViews>
    <sheetView workbookViewId="0">
      <selection activeCell="H16" sqref="H16"/>
    </sheetView>
  </sheetViews>
  <sheetFormatPr defaultRowHeight="15" x14ac:dyDescent="0.25"/>
  <sheetData>
    <row r="1" spans="1:5" x14ac:dyDescent="0.25">
      <c r="A1" t="s">
        <v>2601</v>
      </c>
      <c r="B1" t="s">
        <v>2602</v>
      </c>
      <c r="C1" t="s">
        <v>107</v>
      </c>
      <c r="D1" t="s">
        <v>141</v>
      </c>
      <c r="E1" t="s">
        <v>2603</v>
      </c>
    </row>
    <row r="2" spans="1:5" x14ac:dyDescent="0.25">
      <c r="A2" t="s">
        <v>2604</v>
      </c>
      <c r="B2" t="s">
        <v>2605</v>
      </c>
      <c r="C2">
        <v>50000</v>
      </c>
      <c r="D2">
        <v>30</v>
      </c>
      <c r="E2" s="125">
        <f>Table1[[#This Row],[Salary]]*10%</f>
        <v>5000</v>
      </c>
    </row>
    <row r="3" spans="1:5" x14ac:dyDescent="0.25">
      <c r="A3" t="s">
        <v>2606</v>
      </c>
      <c r="B3" t="s">
        <v>2607</v>
      </c>
      <c r="C3">
        <v>60000</v>
      </c>
      <c r="D3">
        <v>35</v>
      </c>
      <c r="E3" s="125">
        <f>Table1[[#This Row],[Salary]]*10%</f>
        <v>6000</v>
      </c>
    </row>
    <row r="4" spans="1:5" x14ac:dyDescent="0.25">
      <c r="A4" t="s">
        <v>2608</v>
      </c>
      <c r="B4" t="s">
        <v>2609</v>
      </c>
      <c r="C4">
        <v>75000</v>
      </c>
      <c r="D4">
        <v>40</v>
      </c>
      <c r="E4" s="125">
        <f>Table1[[#This Row],[Salary]]*10%</f>
        <v>7500</v>
      </c>
    </row>
    <row r="5" spans="1:5" x14ac:dyDescent="0.25">
      <c r="A5" t="s">
        <v>2610</v>
      </c>
      <c r="B5" t="s">
        <v>2611</v>
      </c>
      <c r="C5">
        <v>55000</v>
      </c>
      <c r="D5">
        <v>28</v>
      </c>
      <c r="E5" s="125">
        <f>Table1[[#This Row],[Salary]]*10%</f>
        <v>5500</v>
      </c>
    </row>
    <row r="6" spans="1:5" x14ac:dyDescent="0.25">
      <c r="A6" t="s">
        <v>2612</v>
      </c>
      <c r="B6" t="s">
        <v>2613</v>
      </c>
      <c r="C6">
        <v>80000</v>
      </c>
      <c r="D6">
        <v>45</v>
      </c>
      <c r="E6" s="125">
        <f>Table1[[#This Row],[Salary]]*10%</f>
        <v>8000</v>
      </c>
    </row>
    <row r="7" spans="1:5" x14ac:dyDescent="0.25">
      <c r="A7" t="s">
        <v>2614</v>
      </c>
      <c r="B7" t="s">
        <v>2615</v>
      </c>
      <c r="C7">
        <v>65000</v>
      </c>
      <c r="D7">
        <v>33</v>
      </c>
      <c r="E7" s="125">
        <f>Table1[[#This Row],[Salary]]*10%</f>
        <v>6500</v>
      </c>
    </row>
    <row r="8" spans="1:5" x14ac:dyDescent="0.25">
      <c r="A8" t="s">
        <v>2616</v>
      </c>
      <c r="B8" t="s">
        <v>2617</v>
      </c>
      <c r="C8">
        <v>70000</v>
      </c>
      <c r="D8">
        <v>38</v>
      </c>
      <c r="E8" s="125">
        <f>Table1[[#This Row],[Salary]]*10%</f>
        <v>7000</v>
      </c>
    </row>
    <row r="9" spans="1:5" x14ac:dyDescent="0.25">
      <c r="A9" t="s">
        <v>2618</v>
      </c>
      <c r="B9" t="s">
        <v>2619</v>
      </c>
      <c r="C9">
        <v>60000</v>
      </c>
      <c r="D9">
        <v>32</v>
      </c>
      <c r="E9" s="125">
        <f>Table1[[#This Row],[Salary]]*10%</f>
        <v>6000</v>
      </c>
    </row>
    <row r="10" spans="1:5" x14ac:dyDescent="0.25">
      <c r="A10" t="s">
        <v>2620</v>
      </c>
      <c r="B10" t="s">
        <v>2621</v>
      </c>
      <c r="C10">
        <v>85000</v>
      </c>
      <c r="D10">
        <v>42</v>
      </c>
      <c r="E10" s="125">
        <f>Table1[[#This Row],[Salary]]*10%</f>
        <v>8500</v>
      </c>
    </row>
    <row r="11" spans="1:5" x14ac:dyDescent="0.25">
      <c r="A11" t="s">
        <v>2622</v>
      </c>
      <c r="B11" t="s">
        <v>2623</v>
      </c>
      <c r="C11">
        <v>70000</v>
      </c>
      <c r="D11">
        <v>36</v>
      </c>
      <c r="E11" s="125">
        <f>Table1[[#This Row],[Salary]]*10%</f>
        <v>7000</v>
      </c>
    </row>
    <row r="12" spans="1:5" x14ac:dyDescent="0.25">
      <c r="A12" t="s">
        <v>2624</v>
      </c>
      <c r="B12" t="s">
        <v>2625</v>
      </c>
      <c r="C12">
        <v>60000</v>
      </c>
      <c r="D12">
        <v>31</v>
      </c>
      <c r="E12" s="125">
        <f>Table1[[#This Row],[Salary]]*10%</f>
        <v>6000</v>
      </c>
    </row>
    <row r="13" spans="1:5" x14ac:dyDescent="0.25">
      <c r="A13" t="s">
        <v>2626</v>
      </c>
      <c r="B13" t="s">
        <v>2627</v>
      </c>
      <c r="C13">
        <v>55000</v>
      </c>
      <c r="D13">
        <v>29</v>
      </c>
      <c r="E13" s="125">
        <f>Table1[[#This Row],[Salary]]*10%</f>
        <v>5500</v>
      </c>
    </row>
    <row r="14" spans="1:5" x14ac:dyDescent="0.25">
      <c r="A14" t="s">
        <v>2628</v>
      </c>
      <c r="B14" t="s">
        <v>2607</v>
      </c>
      <c r="C14">
        <v>90000</v>
      </c>
      <c r="D14">
        <v>48</v>
      </c>
      <c r="E14" s="125">
        <f>Table1[[#This Row],[Salary]]*10%</f>
        <v>9000</v>
      </c>
    </row>
    <row r="15" spans="1:5" x14ac:dyDescent="0.25">
      <c r="A15" t="s">
        <v>2629</v>
      </c>
      <c r="B15" t="s">
        <v>2630</v>
      </c>
      <c r="C15">
        <v>65000</v>
      </c>
      <c r="D15">
        <v>34</v>
      </c>
      <c r="E15" s="125">
        <f>Table1[[#This Row],[Salary]]*10%</f>
        <v>6500</v>
      </c>
    </row>
    <row r="16" spans="1:5" x14ac:dyDescent="0.25">
      <c r="A16" t="s">
        <v>2631</v>
      </c>
      <c r="B16" t="s">
        <v>2632</v>
      </c>
      <c r="C16">
        <v>75000</v>
      </c>
      <c r="D16">
        <v>39</v>
      </c>
      <c r="E16" s="125">
        <f>Table1[[#This Row],[Salary]]*10%</f>
        <v>7500</v>
      </c>
    </row>
    <row r="17" spans="1:5" x14ac:dyDescent="0.25">
      <c r="A17" t="s">
        <v>2633</v>
      </c>
      <c r="B17" t="s">
        <v>2634</v>
      </c>
      <c r="C17">
        <v>70000</v>
      </c>
      <c r="D17">
        <v>37</v>
      </c>
      <c r="E17" s="125">
        <f>Table1[[#This Row],[Salary]]*10%</f>
        <v>7000</v>
      </c>
    </row>
    <row r="18" spans="1:5" x14ac:dyDescent="0.25">
      <c r="A18" t="s">
        <v>2635</v>
      </c>
      <c r="B18" t="s">
        <v>2636</v>
      </c>
      <c r="C18">
        <v>80000</v>
      </c>
      <c r="D18">
        <v>41</v>
      </c>
      <c r="E18" s="125">
        <f>Table1[[#This Row],[Salary]]*10%</f>
        <v>8000</v>
      </c>
    </row>
    <row r="19" spans="1:5" x14ac:dyDescent="0.25">
      <c r="A19" t="s">
        <v>2637</v>
      </c>
      <c r="B19" t="s">
        <v>2638</v>
      </c>
      <c r="C19">
        <v>60000</v>
      </c>
      <c r="D19">
        <v>33</v>
      </c>
      <c r="E19" s="125">
        <f>Table1[[#This Row],[Salary]]*10%</f>
        <v>6000</v>
      </c>
    </row>
    <row r="20" spans="1:5" x14ac:dyDescent="0.25">
      <c r="A20" t="s">
        <v>2639</v>
      </c>
      <c r="B20" t="s">
        <v>2640</v>
      </c>
      <c r="C20">
        <v>70000</v>
      </c>
      <c r="D20">
        <v>38</v>
      </c>
      <c r="E20" s="125">
        <f>Table1[[#This Row],[Salary]]*10%</f>
        <v>7000</v>
      </c>
    </row>
    <row r="21" spans="1:5" x14ac:dyDescent="0.25">
      <c r="A21" t="s">
        <v>2641</v>
      </c>
      <c r="B21" t="s">
        <v>2642</v>
      </c>
      <c r="C21">
        <v>65000</v>
      </c>
      <c r="D21">
        <v>35</v>
      </c>
      <c r="E21" s="125">
        <f>Table1[[#This Row],[Salary]]*10%</f>
        <v>6500</v>
      </c>
    </row>
  </sheetData>
  <conditionalFormatting sqref="C2:C21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">
      <colorScale>
        <cfvo type="min"/>
        <cfvo type="max"/>
        <color rgb="FFFF7128"/>
        <color rgb="FFFFEF9C"/>
      </colorScale>
    </cfRule>
    <cfRule type="colorScale" priority="3">
      <colorScale>
        <cfvo type="min"/>
        <cfvo type="num" val="0"/>
        <color rgb="FFF8696B"/>
        <color rgb="FFFCFCFF"/>
      </colorScale>
    </cfRule>
    <cfRule type="colorScale" priority="4">
      <colorScale>
        <cfvo type="min"/>
        <cfvo type="num" val="0"/>
        <color rgb="FFFF7128"/>
        <color rgb="FFFFEF9C"/>
      </colorScale>
    </cfRule>
    <cfRule type="colorScale" priority="5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legacy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A8BE2-5B92-4777-AB8A-5BDC0F738746}">
  <sheetPr codeName="Sheet4"/>
  <dimension ref="A1:F27"/>
  <sheetViews>
    <sheetView topLeftCell="A16" workbookViewId="0">
      <selection activeCell="H12" sqref="H12"/>
    </sheetView>
  </sheetViews>
  <sheetFormatPr defaultRowHeight="15" x14ac:dyDescent="0.25"/>
  <sheetData>
    <row r="1" spans="1:6" x14ac:dyDescent="0.25">
      <c r="A1" s="23" t="s">
        <v>55</v>
      </c>
      <c r="B1" s="24"/>
      <c r="C1" s="24"/>
      <c r="D1" s="24"/>
      <c r="E1" s="24"/>
      <c r="F1" s="24"/>
    </row>
    <row r="2" spans="1:6" x14ac:dyDescent="0.25">
      <c r="A2" s="23" t="s">
        <v>56</v>
      </c>
      <c r="B2" s="24"/>
      <c r="C2" s="24"/>
      <c r="D2" s="24"/>
      <c r="E2" s="24"/>
      <c r="F2" s="24"/>
    </row>
    <row r="3" spans="1:6" ht="24" x14ac:dyDescent="0.25">
      <c r="A3" s="26" t="s">
        <v>57</v>
      </c>
      <c r="B3" s="26" t="s">
        <v>58</v>
      </c>
      <c r="C3" s="26" t="s">
        <v>59</v>
      </c>
      <c r="D3" s="24"/>
      <c r="E3" s="24"/>
      <c r="F3" s="24"/>
    </row>
    <row r="4" spans="1:6" ht="36" x14ac:dyDescent="0.25">
      <c r="A4" s="27">
        <v>101</v>
      </c>
      <c r="B4" s="27" t="s">
        <v>60</v>
      </c>
      <c r="C4" s="28">
        <v>78022</v>
      </c>
      <c r="D4" s="24"/>
      <c r="E4" s="24"/>
      <c r="F4" s="24"/>
    </row>
    <row r="5" spans="1:6" ht="24" x14ac:dyDescent="0.25">
      <c r="A5" s="27">
        <v>102</v>
      </c>
      <c r="B5" s="27" t="s">
        <v>61</v>
      </c>
      <c r="C5" s="28">
        <v>99819</v>
      </c>
      <c r="D5" s="24"/>
      <c r="E5" s="24"/>
      <c r="F5" s="24"/>
    </row>
    <row r="6" spans="1:6" ht="24" x14ac:dyDescent="0.25">
      <c r="A6" s="27">
        <v>103</v>
      </c>
      <c r="B6" s="27" t="s">
        <v>62</v>
      </c>
      <c r="C6" s="29" t="s">
        <v>63</v>
      </c>
      <c r="D6" s="24"/>
      <c r="E6" s="24"/>
      <c r="F6" s="24"/>
    </row>
    <row r="7" spans="1:6" ht="24" x14ac:dyDescent="0.25">
      <c r="A7" s="27">
        <v>104</v>
      </c>
      <c r="B7" s="27" t="s">
        <v>64</v>
      </c>
      <c r="C7" s="28">
        <v>27522</v>
      </c>
      <c r="D7" s="24"/>
      <c r="E7" s="24"/>
      <c r="F7" s="24"/>
    </row>
    <row r="8" spans="1:6" ht="24" x14ac:dyDescent="0.25">
      <c r="A8" s="27">
        <v>105</v>
      </c>
      <c r="B8" s="27" t="s">
        <v>65</v>
      </c>
      <c r="C8" s="30">
        <v>0</v>
      </c>
      <c r="D8" s="24"/>
      <c r="E8" s="24"/>
      <c r="F8" s="24"/>
    </row>
    <row r="9" spans="1:6" ht="24" x14ac:dyDescent="0.25">
      <c r="A9" s="27">
        <v>106</v>
      </c>
      <c r="B9" s="27" t="s">
        <v>66</v>
      </c>
      <c r="C9" s="30"/>
      <c r="D9" s="24"/>
      <c r="E9" s="24"/>
      <c r="F9" s="24"/>
    </row>
    <row r="10" spans="1:6" ht="24" x14ac:dyDescent="0.25">
      <c r="A10" s="27">
        <v>107</v>
      </c>
      <c r="B10" s="27" t="s">
        <v>67</v>
      </c>
      <c r="C10" s="30">
        <v>0</v>
      </c>
      <c r="D10" s="24"/>
      <c r="E10" s="24"/>
      <c r="F10" s="24"/>
    </row>
    <row r="11" spans="1:6" ht="24" x14ac:dyDescent="0.25">
      <c r="A11" s="27">
        <v>108</v>
      </c>
      <c r="B11" s="27" t="s">
        <v>68</v>
      </c>
      <c r="C11" s="28">
        <v>88041</v>
      </c>
      <c r="D11" s="24"/>
      <c r="E11" s="24"/>
      <c r="F11" s="24"/>
    </row>
    <row r="12" spans="1:6" ht="36" x14ac:dyDescent="0.25">
      <c r="A12" s="27">
        <v>109</v>
      </c>
      <c r="B12" s="27" t="s">
        <v>69</v>
      </c>
      <c r="C12" s="28">
        <v>81831</v>
      </c>
      <c r="D12" s="24"/>
      <c r="E12" s="24"/>
      <c r="F12" s="24"/>
    </row>
    <row r="13" spans="1:6" ht="24" x14ac:dyDescent="0.25">
      <c r="A13" s="27">
        <v>110</v>
      </c>
      <c r="B13" s="27" t="s">
        <v>70</v>
      </c>
      <c r="C13" s="29" t="s">
        <v>63</v>
      </c>
      <c r="D13" s="24"/>
      <c r="E13" s="24"/>
      <c r="F13" s="24"/>
    </row>
    <row r="14" spans="1:6" ht="36" x14ac:dyDescent="0.25">
      <c r="A14" s="27">
        <v>111</v>
      </c>
      <c r="B14" s="27" t="s">
        <v>71</v>
      </c>
      <c r="C14" s="28"/>
      <c r="D14" s="24"/>
      <c r="E14" s="24"/>
      <c r="F14" s="24"/>
    </row>
    <row r="15" spans="1:6" ht="48" x14ac:dyDescent="0.25">
      <c r="A15" s="27">
        <v>112</v>
      </c>
      <c r="B15" s="27" t="s">
        <v>72</v>
      </c>
      <c r="C15" s="28">
        <v>26624</v>
      </c>
      <c r="D15" s="24"/>
      <c r="E15" s="24"/>
      <c r="F15" s="24"/>
    </row>
    <row r="16" spans="1:6" ht="36" x14ac:dyDescent="0.25">
      <c r="A16" s="27">
        <v>113</v>
      </c>
      <c r="B16" s="27" t="s">
        <v>73</v>
      </c>
      <c r="C16" s="28">
        <v>92885</v>
      </c>
      <c r="D16" s="24"/>
      <c r="E16" s="24"/>
      <c r="F16" s="24"/>
    </row>
    <row r="17" spans="1:6" ht="48" x14ac:dyDescent="0.25">
      <c r="A17" s="27">
        <v>114</v>
      </c>
      <c r="B17" s="27" t="s">
        <v>74</v>
      </c>
      <c r="C17" s="30">
        <v>0</v>
      </c>
      <c r="D17" s="24"/>
      <c r="E17" s="24"/>
      <c r="F17" s="24"/>
    </row>
    <row r="18" spans="1:6" x14ac:dyDescent="0.25">
      <c r="A18" s="24"/>
      <c r="B18" s="24"/>
      <c r="C18" s="24"/>
      <c r="D18" s="24"/>
      <c r="E18" s="24"/>
      <c r="F18" s="24"/>
    </row>
    <row r="19" spans="1:6" x14ac:dyDescent="0.25">
      <c r="A19" s="23" t="s">
        <v>75</v>
      </c>
      <c r="B19" s="24"/>
      <c r="C19" s="24"/>
      <c r="D19" s="24"/>
      <c r="E19" s="24"/>
      <c r="F19" s="24"/>
    </row>
    <row r="20" spans="1:6" ht="15.75" thickBot="1" x14ac:dyDescent="0.3">
      <c r="A20" s="24" t="s">
        <v>52</v>
      </c>
      <c r="B20" s="24" t="s">
        <v>76</v>
      </c>
      <c r="C20" s="24"/>
      <c r="D20" s="24"/>
      <c r="E20" s="24"/>
      <c r="F20" s="24"/>
    </row>
    <row r="21" spans="1:6" ht="15.75" thickBot="1" x14ac:dyDescent="0.3">
      <c r="A21" s="24" t="s">
        <v>41</v>
      </c>
      <c r="B21" s="31">
        <f>COUNT(C4:C17)</f>
        <v>10</v>
      </c>
      <c r="C21" s="24"/>
      <c r="D21" s="24"/>
      <c r="E21" s="24"/>
      <c r="F21" s="24"/>
    </row>
    <row r="22" spans="1:6" x14ac:dyDescent="0.25">
      <c r="A22" s="24"/>
      <c r="B22" s="24"/>
      <c r="C22" s="24"/>
      <c r="D22" s="24"/>
      <c r="E22" s="24"/>
      <c r="F22" s="24"/>
    </row>
    <row r="23" spans="1:6" x14ac:dyDescent="0.25">
      <c r="A23" s="24"/>
      <c r="B23" s="24" t="s">
        <v>77</v>
      </c>
      <c r="C23" s="24"/>
      <c r="D23" s="24"/>
      <c r="E23" s="24"/>
      <c r="F23" s="24"/>
    </row>
    <row r="24" spans="1:6" x14ac:dyDescent="0.25">
      <c r="A24" s="24"/>
      <c r="B24" s="24"/>
      <c r="C24" s="24"/>
      <c r="D24" s="24"/>
      <c r="E24" s="24"/>
      <c r="F24" s="24"/>
    </row>
    <row r="25" spans="1:6" x14ac:dyDescent="0.25">
      <c r="A25" s="24"/>
      <c r="B25" s="24"/>
      <c r="C25" s="24"/>
      <c r="D25" s="24"/>
      <c r="E25" s="24"/>
      <c r="F25" s="24"/>
    </row>
    <row r="26" spans="1:6" ht="15.75" thickBot="1" x14ac:dyDescent="0.3">
      <c r="A26" s="24" t="s">
        <v>52</v>
      </c>
      <c r="B26" s="24" t="s">
        <v>78</v>
      </c>
      <c r="C26" s="24"/>
      <c r="D26" s="24"/>
      <c r="E26" s="24"/>
      <c r="F26" s="24"/>
    </row>
    <row r="27" spans="1:6" ht="15.75" thickBot="1" x14ac:dyDescent="0.3">
      <c r="A27" s="24" t="s">
        <v>41</v>
      </c>
      <c r="B27" s="31">
        <f>COUNTBLANK(C4:C17)</f>
        <v>2</v>
      </c>
      <c r="C27" s="24"/>
      <c r="D27" s="24"/>
      <c r="E27" s="24"/>
      <c r="F27" s="2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88D3F-3930-40D0-B230-234B039697CB}">
  <sheetPr codeName="Sheet5"/>
  <dimension ref="A1:F28"/>
  <sheetViews>
    <sheetView topLeftCell="A13" workbookViewId="0">
      <selection activeCell="K29" sqref="K29"/>
    </sheetView>
  </sheetViews>
  <sheetFormatPr defaultRowHeight="15" x14ac:dyDescent="0.25"/>
  <cols>
    <col min="1" max="1" width="4" customWidth="1"/>
    <col min="2" max="2" width="15.42578125" customWidth="1"/>
  </cols>
  <sheetData>
    <row r="1" spans="1:6" x14ac:dyDescent="0.25">
      <c r="A1" s="15"/>
      <c r="B1" s="16" t="s">
        <v>79</v>
      </c>
      <c r="C1" s="15"/>
      <c r="D1" s="15"/>
      <c r="E1" s="15"/>
      <c r="F1" s="15"/>
    </row>
    <row r="2" spans="1:6" ht="15.75" thickBot="1" x14ac:dyDescent="0.3">
      <c r="A2" s="15"/>
      <c r="B2" s="15"/>
      <c r="C2" s="15"/>
      <c r="D2" s="15"/>
      <c r="E2" s="15"/>
      <c r="F2" s="15"/>
    </row>
    <row r="3" spans="1:6" x14ac:dyDescent="0.25">
      <c r="A3" s="15"/>
      <c r="B3" s="21"/>
      <c r="C3" s="15"/>
      <c r="D3" s="15"/>
      <c r="E3" s="15"/>
      <c r="F3" s="15"/>
    </row>
    <row r="4" spans="1:6" x14ac:dyDescent="0.25">
      <c r="A4" s="15"/>
      <c r="B4" s="22" t="s">
        <v>80</v>
      </c>
      <c r="C4" s="15"/>
      <c r="D4" s="15"/>
      <c r="E4" s="15"/>
      <c r="F4" s="15"/>
    </row>
    <row r="5" spans="1:6" x14ac:dyDescent="0.25">
      <c r="A5" s="15"/>
      <c r="B5" s="22">
        <v>4</v>
      </c>
      <c r="C5" s="15"/>
      <c r="D5" s="15"/>
      <c r="E5" s="15"/>
      <c r="F5" s="15"/>
    </row>
    <row r="6" spans="1:6" x14ac:dyDescent="0.25">
      <c r="A6" s="15"/>
      <c r="B6" s="22"/>
      <c r="C6" s="15"/>
      <c r="D6" s="15"/>
      <c r="E6" s="15"/>
      <c r="F6" s="15"/>
    </row>
    <row r="7" spans="1:6" x14ac:dyDescent="0.25">
      <c r="A7" s="15"/>
      <c r="B7" s="22">
        <v>3</v>
      </c>
      <c r="C7" s="15"/>
      <c r="D7" s="15"/>
      <c r="E7" s="15"/>
      <c r="F7" s="15"/>
    </row>
    <row r="8" spans="1:6" x14ac:dyDescent="0.25">
      <c r="A8" s="15"/>
      <c r="B8" s="22"/>
      <c r="C8" s="15"/>
      <c r="D8" s="15"/>
      <c r="E8" s="15"/>
      <c r="F8" s="15"/>
    </row>
    <row r="9" spans="1:6" x14ac:dyDescent="0.25">
      <c r="A9" s="15"/>
      <c r="B9" s="22" t="s">
        <v>81</v>
      </c>
      <c r="C9" s="15"/>
      <c r="D9" s="15"/>
      <c r="E9" s="15"/>
      <c r="F9" s="15"/>
    </row>
    <row r="10" spans="1:6" x14ac:dyDescent="0.25">
      <c r="A10" s="15"/>
      <c r="B10" s="22"/>
      <c r="C10" s="15"/>
      <c r="D10" s="15"/>
      <c r="E10" s="15"/>
      <c r="F10" s="15"/>
    </row>
    <row r="11" spans="1:6" x14ac:dyDescent="0.25">
      <c r="A11" s="15"/>
      <c r="B11" s="22" t="e">
        <v>#DIV/0!</v>
      </c>
      <c r="C11" s="15"/>
      <c r="D11" s="15"/>
      <c r="E11" s="15"/>
      <c r="F11" s="15"/>
    </row>
    <row r="12" spans="1:6" x14ac:dyDescent="0.25">
      <c r="A12" s="15"/>
      <c r="B12" s="22" t="s">
        <v>82</v>
      </c>
      <c r="C12" s="15"/>
      <c r="D12" s="15"/>
      <c r="E12" s="15"/>
      <c r="F12" s="15"/>
    </row>
    <row r="13" spans="1:6" ht="15.75" thickBot="1" x14ac:dyDescent="0.3">
      <c r="A13" s="15"/>
      <c r="B13" s="32" t="s">
        <v>83</v>
      </c>
      <c r="C13" s="15"/>
      <c r="D13" s="15"/>
      <c r="E13" s="15"/>
      <c r="F13" s="15"/>
    </row>
    <row r="14" spans="1:6" x14ac:dyDescent="0.25">
      <c r="A14" s="15"/>
      <c r="B14" s="15"/>
      <c r="C14" s="15"/>
      <c r="D14" s="15"/>
      <c r="E14" s="15"/>
      <c r="F14" s="15"/>
    </row>
    <row r="15" spans="1:6" x14ac:dyDescent="0.25">
      <c r="A15" s="15"/>
      <c r="B15" s="16" t="s">
        <v>84</v>
      </c>
      <c r="C15" s="15"/>
      <c r="D15" s="15"/>
      <c r="E15" s="15"/>
      <c r="F15" s="15"/>
    </row>
    <row r="16" spans="1:6" x14ac:dyDescent="0.25">
      <c r="A16" s="15"/>
      <c r="B16" s="15"/>
      <c r="C16" s="15"/>
      <c r="D16" s="15"/>
      <c r="E16" s="15"/>
      <c r="F16" s="15"/>
    </row>
    <row r="17" spans="1:6" x14ac:dyDescent="0.25">
      <c r="A17" s="16">
        <v>1</v>
      </c>
      <c r="B17" s="16" t="s">
        <v>85</v>
      </c>
      <c r="C17" s="15"/>
      <c r="D17" s="15"/>
      <c r="E17" s="15"/>
      <c r="F17" s="15"/>
    </row>
    <row r="18" spans="1:6" x14ac:dyDescent="0.25">
      <c r="A18" s="15"/>
      <c r="B18" s="33">
        <f>COUNT(B3:B13)</f>
        <v>2</v>
      </c>
      <c r="C18" s="16"/>
      <c r="D18" s="15"/>
      <c r="E18" s="15"/>
      <c r="F18" s="15"/>
    </row>
    <row r="19" spans="1:6" x14ac:dyDescent="0.25">
      <c r="A19" s="15"/>
      <c r="B19" s="15"/>
      <c r="C19" s="15"/>
      <c r="D19" s="15"/>
      <c r="E19" s="15"/>
      <c r="F19" s="15"/>
    </row>
    <row r="20" spans="1:6" x14ac:dyDescent="0.25">
      <c r="A20" s="16">
        <v>2</v>
      </c>
      <c r="B20" s="16" t="s">
        <v>86</v>
      </c>
      <c r="C20" s="15"/>
      <c r="D20" s="15"/>
      <c r="E20" s="15"/>
      <c r="F20" s="15"/>
    </row>
    <row r="21" spans="1:6" x14ac:dyDescent="0.25">
      <c r="A21" s="15"/>
      <c r="B21" s="33">
        <f>COUNTBLANK(B3:B13)</f>
        <v>4</v>
      </c>
      <c r="C21" s="16"/>
      <c r="D21" s="15"/>
      <c r="E21" s="15"/>
      <c r="F21" s="15"/>
    </row>
    <row r="22" spans="1:6" x14ac:dyDescent="0.25">
      <c r="A22" s="15"/>
      <c r="B22" s="15"/>
      <c r="C22" s="15"/>
      <c r="D22" s="15"/>
      <c r="E22" s="15"/>
      <c r="F22" s="15"/>
    </row>
    <row r="23" spans="1:6" x14ac:dyDescent="0.25">
      <c r="A23" s="16">
        <v>3</v>
      </c>
      <c r="B23" s="16" t="s">
        <v>87</v>
      </c>
      <c r="C23" s="15"/>
      <c r="D23" s="15"/>
      <c r="E23" s="15"/>
      <c r="F23" s="15"/>
    </row>
    <row r="24" spans="1:6" x14ac:dyDescent="0.25">
      <c r="A24" s="15"/>
      <c r="B24" s="33">
        <f>COUNTA(B3:B13)-COUNT(B3:B13)</f>
        <v>5</v>
      </c>
      <c r="C24" s="16"/>
      <c r="D24" s="15"/>
      <c r="E24" s="15"/>
      <c r="F24" s="15"/>
    </row>
    <row r="25" spans="1:6" x14ac:dyDescent="0.25">
      <c r="A25" s="15"/>
      <c r="B25" s="15"/>
      <c r="C25" s="15"/>
      <c r="D25" s="15"/>
      <c r="E25" s="15"/>
      <c r="F25" s="15"/>
    </row>
    <row r="26" spans="1:6" x14ac:dyDescent="0.25">
      <c r="A26" s="16">
        <v>4</v>
      </c>
      <c r="B26" s="16" t="s">
        <v>88</v>
      </c>
      <c r="C26" s="15"/>
      <c r="D26" s="15"/>
      <c r="E26" s="15"/>
      <c r="F26" s="15"/>
    </row>
    <row r="27" spans="1:6" x14ac:dyDescent="0.25">
      <c r="B27" s="33">
        <f>COUNT(B3:B13)+COUNTBLANK(B3:B13)</f>
        <v>6</v>
      </c>
      <c r="C27" s="16"/>
      <c r="D27" s="15"/>
      <c r="E27" s="15"/>
      <c r="F27" s="15"/>
    </row>
    <row r="28" spans="1:6" x14ac:dyDescent="0.25">
      <c r="A28" s="15"/>
      <c r="B28" s="15"/>
      <c r="C28" s="15"/>
      <c r="D28" s="15"/>
      <c r="E28" s="15"/>
      <c r="F28" s="1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BECD82-BFA0-4810-83D6-EEF6B53864D3}">
  <sheetPr codeName="Sheet6"/>
  <dimension ref="A1:M42"/>
  <sheetViews>
    <sheetView topLeftCell="C46" zoomScaleNormal="100" workbookViewId="0">
      <selection activeCell="F51" sqref="F51"/>
    </sheetView>
  </sheetViews>
  <sheetFormatPr defaultRowHeight="15" x14ac:dyDescent="0.25"/>
  <cols>
    <col min="1" max="1" width="3.140625" customWidth="1"/>
    <col min="2" max="2" width="19" customWidth="1"/>
    <col min="4" max="4" width="14.7109375" customWidth="1"/>
    <col min="5" max="5" width="14.42578125" customWidth="1"/>
    <col min="6" max="6" width="12.140625" customWidth="1"/>
    <col min="7" max="7" width="11.7109375" customWidth="1"/>
    <col min="8" max="8" width="13.5703125" customWidth="1"/>
    <col min="9" max="9" width="12.42578125" customWidth="1"/>
    <col min="10" max="10" width="11.85546875" customWidth="1"/>
    <col min="11" max="11" width="12" customWidth="1"/>
    <col min="12" max="12" width="12.7109375" customWidth="1"/>
  </cols>
  <sheetData>
    <row r="1" spans="1:13" x14ac:dyDescent="0.25">
      <c r="A1" s="24"/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</row>
    <row r="2" spans="1:13" x14ac:dyDescent="0.25">
      <c r="A2" s="24"/>
      <c r="B2" s="34" t="s">
        <v>89</v>
      </c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</row>
    <row r="3" spans="1:13" x14ac:dyDescent="0.25">
      <c r="A3" s="24"/>
      <c r="B3" s="35" t="s">
        <v>90</v>
      </c>
      <c r="C3" s="35">
        <v>101</v>
      </c>
      <c r="D3" s="35">
        <v>102</v>
      </c>
      <c r="E3" s="35">
        <v>103</v>
      </c>
      <c r="F3" s="35">
        <v>104</v>
      </c>
      <c r="G3" s="35">
        <v>105</v>
      </c>
      <c r="H3" s="35">
        <v>106</v>
      </c>
      <c r="I3" s="35">
        <v>107</v>
      </c>
      <c r="J3" s="35">
        <v>108</v>
      </c>
      <c r="K3" s="35">
        <v>109</v>
      </c>
      <c r="L3" s="35">
        <v>110</v>
      </c>
      <c r="M3" s="24"/>
    </row>
    <row r="4" spans="1:13" x14ac:dyDescent="0.25">
      <c r="A4" s="24"/>
      <c r="B4" s="35" t="s">
        <v>91</v>
      </c>
      <c r="C4" s="36" t="s">
        <v>92</v>
      </c>
      <c r="D4" s="36" t="s">
        <v>93</v>
      </c>
      <c r="E4" s="36" t="s">
        <v>94</v>
      </c>
      <c r="F4" s="36" t="s">
        <v>95</v>
      </c>
      <c r="G4" s="36" t="s">
        <v>96</v>
      </c>
      <c r="H4" s="36" t="s">
        <v>97</v>
      </c>
      <c r="I4" s="36" t="s">
        <v>98</v>
      </c>
      <c r="J4" s="36" t="s">
        <v>99</v>
      </c>
      <c r="K4" s="36" t="s">
        <v>100</v>
      </c>
      <c r="L4" s="36" t="s">
        <v>101</v>
      </c>
      <c r="M4" s="24"/>
    </row>
    <row r="5" spans="1:13" x14ac:dyDescent="0.25">
      <c r="A5" s="24"/>
      <c r="B5" s="35" t="s">
        <v>102</v>
      </c>
      <c r="C5" s="36" t="s">
        <v>103</v>
      </c>
      <c r="D5" s="36" t="s">
        <v>104</v>
      </c>
      <c r="E5" s="36" t="s">
        <v>105</v>
      </c>
      <c r="F5" s="36" t="s">
        <v>106</v>
      </c>
      <c r="G5" s="36" t="s">
        <v>103</v>
      </c>
      <c r="H5" s="36" t="s">
        <v>104</v>
      </c>
      <c r="I5" s="36" t="s">
        <v>105</v>
      </c>
      <c r="J5" s="36" t="s">
        <v>106</v>
      </c>
      <c r="K5" s="36" t="s">
        <v>103</v>
      </c>
      <c r="L5" s="36" t="s">
        <v>104</v>
      </c>
      <c r="M5" s="24"/>
    </row>
    <row r="6" spans="1:13" x14ac:dyDescent="0.25">
      <c r="A6" s="24"/>
      <c r="B6" s="35" t="s">
        <v>107</v>
      </c>
      <c r="C6" s="36">
        <v>50000</v>
      </c>
      <c r="D6" s="36">
        <v>55000</v>
      </c>
      <c r="E6" s="36">
        <v>60000</v>
      </c>
      <c r="F6" s="36">
        <v>65000</v>
      </c>
      <c r="G6" s="36">
        <v>70000</v>
      </c>
      <c r="H6" s="36">
        <v>75000</v>
      </c>
      <c r="I6" s="36">
        <v>80000</v>
      </c>
      <c r="J6" s="36">
        <v>85000</v>
      </c>
      <c r="K6" s="36">
        <v>90000</v>
      </c>
      <c r="L6" s="36">
        <v>95000</v>
      </c>
      <c r="M6" s="24"/>
    </row>
    <row r="7" spans="1:13" x14ac:dyDescent="0.25">
      <c r="A7" s="24"/>
      <c r="B7" s="35" t="s">
        <v>108</v>
      </c>
      <c r="C7" s="36">
        <v>2000</v>
      </c>
      <c r="D7" s="36">
        <v>2500</v>
      </c>
      <c r="E7" s="36">
        <v>3000</v>
      </c>
      <c r="F7" s="36">
        <v>3500</v>
      </c>
      <c r="G7" s="36">
        <v>4000</v>
      </c>
      <c r="H7" s="36">
        <v>4500</v>
      </c>
      <c r="I7" s="36">
        <v>5000</v>
      </c>
      <c r="J7" s="36">
        <v>5500</v>
      </c>
      <c r="K7" s="36">
        <v>6000</v>
      </c>
      <c r="L7" s="36">
        <v>6500</v>
      </c>
      <c r="M7" s="24"/>
    </row>
    <row r="8" spans="1:13" x14ac:dyDescent="0.25">
      <c r="A8" s="24"/>
      <c r="B8" s="35" t="s">
        <v>109</v>
      </c>
      <c r="C8" s="36">
        <v>52000</v>
      </c>
      <c r="D8" s="36">
        <v>57500</v>
      </c>
      <c r="E8" s="36">
        <v>63000</v>
      </c>
      <c r="F8" s="36">
        <v>685000</v>
      </c>
      <c r="G8" s="36">
        <v>74000</v>
      </c>
      <c r="H8" s="36">
        <v>79500</v>
      </c>
      <c r="I8" s="36">
        <v>85000</v>
      </c>
      <c r="J8" s="36">
        <v>90500</v>
      </c>
      <c r="K8" s="36">
        <v>96000</v>
      </c>
      <c r="L8" s="36">
        <v>101500</v>
      </c>
      <c r="M8" s="24"/>
    </row>
    <row r="9" spans="1:13" x14ac:dyDescent="0.25">
      <c r="A9" s="24"/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</row>
    <row r="10" spans="1:13" x14ac:dyDescent="0.25">
      <c r="A10" s="23">
        <v>1</v>
      </c>
      <c r="B10" s="34" t="s">
        <v>110</v>
      </c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</row>
    <row r="11" spans="1:13" x14ac:dyDescent="0.25">
      <c r="A11" s="23"/>
      <c r="B11" s="24"/>
      <c r="C11" s="34"/>
      <c r="D11" s="34"/>
      <c r="E11" s="24"/>
      <c r="F11" s="24"/>
      <c r="G11" s="24"/>
      <c r="H11" s="24"/>
      <c r="I11" s="24"/>
      <c r="J11" s="24"/>
      <c r="K11" s="24"/>
      <c r="L11" s="24"/>
      <c r="M11" s="24"/>
    </row>
    <row r="12" spans="1:13" x14ac:dyDescent="0.25">
      <c r="A12" s="23"/>
      <c r="B12" s="24" t="s">
        <v>111</v>
      </c>
      <c r="C12" s="37" t="str">
        <f>HLOOKUP(102,B3:L5,3,FALSE)</f>
        <v>Marketing</v>
      </c>
      <c r="D12" s="24"/>
      <c r="E12" s="24"/>
      <c r="F12" s="24"/>
      <c r="G12" s="24"/>
      <c r="H12" s="24"/>
      <c r="I12" s="24"/>
      <c r="J12" s="24"/>
      <c r="K12" s="24"/>
      <c r="L12" s="24"/>
      <c r="M12" s="24"/>
    </row>
    <row r="13" spans="1:13" x14ac:dyDescent="0.25">
      <c r="A13" s="23"/>
      <c r="B13" s="3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</row>
    <row r="14" spans="1:13" x14ac:dyDescent="0.25">
      <c r="A14" s="23"/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</row>
    <row r="15" spans="1:13" x14ac:dyDescent="0.25">
      <c r="A15" s="23"/>
      <c r="B15" s="38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</row>
    <row r="16" spans="1:13" x14ac:dyDescent="0.25">
      <c r="A16" s="23"/>
      <c r="B16" s="38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</row>
    <row r="17" spans="1:13" x14ac:dyDescent="0.25">
      <c r="A17" s="23"/>
      <c r="B17" s="38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</row>
    <row r="18" spans="1:13" x14ac:dyDescent="0.25">
      <c r="A18" s="23"/>
      <c r="B18" s="38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</row>
    <row r="19" spans="1:13" x14ac:dyDescent="0.25">
      <c r="A19" s="23"/>
      <c r="B19" s="38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</row>
    <row r="20" spans="1:13" x14ac:dyDescent="0.25">
      <c r="A20" s="23"/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</row>
    <row r="21" spans="1:13" x14ac:dyDescent="0.25">
      <c r="A21" s="23">
        <v>2</v>
      </c>
      <c r="B21" s="34" t="s">
        <v>112</v>
      </c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</row>
    <row r="22" spans="1:13" x14ac:dyDescent="0.25">
      <c r="A22" s="23"/>
      <c r="B22" s="24"/>
      <c r="C22" s="34"/>
      <c r="D22" s="34"/>
      <c r="E22" s="24"/>
      <c r="F22" s="24"/>
      <c r="G22" s="24"/>
      <c r="H22" s="24"/>
      <c r="I22" s="24"/>
      <c r="J22" s="24"/>
      <c r="K22" s="24"/>
      <c r="L22" s="24"/>
      <c r="M22" s="24"/>
    </row>
    <row r="23" spans="1:13" x14ac:dyDescent="0.25">
      <c r="A23" s="23"/>
      <c r="B23" s="24" t="s">
        <v>111</v>
      </c>
      <c r="C23" s="37">
        <f>HLOOKUP(105,C3:L6,4,FALSE)</f>
        <v>70000</v>
      </c>
      <c r="D23" s="24"/>
      <c r="E23" s="24"/>
      <c r="F23" s="24"/>
      <c r="G23" s="24"/>
      <c r="H23" s="24"/>
      <c r="I23" s="24"/>
      <c r="J23" s="24"/>
      <c r="K23" s="24"/>
      <c r="L23" s="24"/>
      <c r="M23" s="24"/>
    </row>
    <row r="24" spans="1:13" x14ac:dyDescent="0.25">
      <c r="A24" s="23"/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</row>
    <row r="25" spans="1:13" x14ac:dyDescent="0.25">
      <c r="A25" s="23"/>
      <c r="B25" s="3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</row>
    <row r="26" spans="1:13" x14ac:dyDescent="0.25">
      <c r="A26" s="23"/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</row>
    <row r="27" spans="1:13" x14ac:dyDescent="0.25">
      <c r="A27" s="23"/>
      <c r="B27" s="38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</row>
    <row r="28" spans="1:13" x14ac:dyDescent="0.25">
      <c r="A28" s="23"/>
      <c r="B28" s="38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</row>
    <row r="29" spans="1:13" x14ac:dyDescent="0.25">
      <c r="A29" s="23"/>
      <c r="B29" s="38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</row>
    <row r="30" spans="1:13" x14ac:dyDescent="0.25">
      <c r="A30" s="23"/>
      <c r="B30" s="38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</row>
    <row r="31" spans="1:13" x14ac:dyDescent="0.25">
      <c r="A31" s="23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</row>
    <row r="32" spans="1:13" x14ac:dyDescent="0.25">
      <c r="A32" s="23">
        <v>3</v>
      </c>
      <c r="B32" s="34" t="s">
        <v>113</v>
      </c>
      <c r="C32" s="34"/>
      <c r="D32" s="34"/>
      <c r="E32" s="24"/>
      <c r="F32" s="24"/>
      <c r="G32" s="24"/>
      <c r="H32" s="24"/>
      <c r="I32" s="24"/>
      <c r="J32" s="24"/>
      <c r="K32" s="24"/>
      <c r="L32" s="24"/>
      <c r="M32" s="24"/>
    </row>
    <row r="33" spans="1:13" x14ac:dyDescent="0.25">
      <c r="A33" s="23"/>
      <c r="B33" s="23" t="s">
        <v>111</v>
      </c>
      <c r="C33" s="37">
        <f>HLOOKUP(107,C3:L8,6,FALSE)</f>
        <v>85000</v>
      </c>
      <c r="D33" s="24"/>
      <c r="E33" s="24"/>
      <c r="F33" s="24"/>
      <c r="G33" s="24"/>
      <c r="H33" s="24"/>
      <c r="I33" s="24"/>
      <c r="J33" s="24"/>
      <c r="K33" s="24"/>
      <c r="L33" s="24"/>
      <c r="M33" s="24"/>
    </row>
    <row r="34" spans="1:13" x14ac:dyDescent="0.25">
      <c r="A34" s="23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</row>
    <row r="35" spans="1:13" x14ac:dyDescent="0.25">
      <c r="A35" s="23"/>
      <c r="B35" s="34" t="s">
        <v>114</v>
      </c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</row>
    <row r="36" spans="1:13" x14ac:dyDescent="0.25">
      <c r="A36" s="23"/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</row>
    <row r="37" spans="1:13" x14ac:dyDescent="0.25">
      <c r="A37" s="23"/>
      <c r="B37" s="38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</row>
    <row r="38" spans="1:13" x14ac:dyDescent="0.25">
      <c r="A38" s="23"/>
      <c r="B38" s="38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</row>
    <row r="39" spans="1:13" x14ac:dyDescent="0.25">
      <c r="A39" s="23"/>
      <c r="B39" s="38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</row>
    <row r="40" spans="1:13" x14ac:dyDescent="0.25">
      <c r="A40" s="23"/>
      <c r="B40" s="38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</row>
    <row r="41" spans="1:13" x14ac:dyDescent="0.25">
      <c r="A41" s="23"/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</row>
    <row r="42" spans="1:13" x14ac:dyDescent="0.25">
      <c r="A42" s="23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0001A-7845-4E3E-8D9D-D1AB9CB3C31E}">
  <sheetPr codeName="Sheet7"/>
  <dimension ref="A1:E10"/>
  <sheetViews>
    <sheetView workbookViewId="0">
      <selection activeCell="J18" sqref="J18"/>
    </sheetView>
  </sheetViews>
  <sheetFormatPr defaultRowHeight="15" x14ac:dyDescent="0.25"/>
  <sheetData>
    <row r="1" spans="1:5" x14ac:dyDescent="0.25">
      <c r="A1" s="39" t="s">
        <v>115</v>
      </c>
      <c r="B1" s="25"/>
      <c r="C1" s="25"/>
      <c r="D1" s="25"/>
      <c r="E1" s="25"/>
    </row>
    <row r="2" spans="1:5" x14ac:dyDescent="0.25">
      <c r="A2" s="1" t="s">
        <v>116</v>
      </c>
      <c r="B2" s="25"/>
      <c r="C2" s="25"/>
      <c r="D2" s="25"/>
      <c r="E2" s="25"/>
    </row>
    <row r="3" spans="1:5" x14ac:dyDescent="0.25">
      <c r="A3" s="1" t="s">
        <v>117</v>
      </c>
      <c r="B3" s="25"/>
      <c r="C3" s="25"/>
      <c r="D3" s="25"/>
      <c r="E3" s="25"/>
    </row>
    <row r="4" spans="1:5" x14ac:dyDescent="0.25">
      <c r="A4" s="1" t="s">
        <v>118</v>
      </c>
      <c r="B4" s="25"/>
      <c r="C4" s="25"/>
      <c r="D4" s="25"/>
      <c r="E4" s="25"/>
    </row>
    <row r="5" spans="1:5" x14ac:dyDescent="0.25">
      <c r="A5" s="25"/>
      <c r="B5" s="25"/>
      <c r="C5" s="25"/>
      <c r="D5" s="25"/>
      <c r="E5" s="25"/>
    </row>
    <row r="6" spans="1:5" x14ac:dyDescent="0.25">
      <c r="A6" s="40" t="s">
        <v>1</v>
      </c>
      <c r="B6" s="40" t="s">
        <v>119</v>
      </c>
      <c r="C6" s="40" t="s">
        <v>120</v>
      </c>
      <c r="D6" s="25"/>
      <c r="E6" s="25"/>
    </row>
    <row r="7" spans="1:5" x14ac:dyDescent="0.25">
      <c r="A7" s="3" t="s">
        <v>121</v>
      </c>
      <c r="B7" s="3">
        <v>98</v>
      </c>
      <c r="C7" s="41" t="str">
        <f>IF(B7&gt;=60,"pass","fail")</f>
        <v>pass</v>
      </c>
      <c r="D7" s="1"/>
      <c r="E7" s="25"/>
    </row>
    <row r="8" spans="1:5" x14ac:dyDescent="0.25">
      <c r="A8" s="3" t="s">
        <v>122</v>
      </c>
      <c r="B8" s="3">
        <v>55</v>
      </c>
      <c r="C8" s="41" t="str">
        <f>IF(B8&gt;=60,"pass","fail")</f>
        <v>fail</v>
      </c>
      <c r="D8" s="1"/>
      <c r="E8" s="25"/>
    </row>
    <row r="9" spans="1:5" x14ac:dyDescent="0.25">
      <c r="A9" s="3" t="s">
        <v>123</v>
      </c>
      <c r="B9" s="3">
        <v>15</v>
      </c>
      <c r="C9" s="41" t="str">
        <f>IF(B9&gt;=60,"pass","fail")</f>
        <v>fail</v>
      </c>
      <c r="D9" s="1"/>
      <c r="E9" s="25"/>
    </row>
    <row r="10" spans="1:5" x14ac:dyDescent="0.25">
      <c r="A10" s="3" t="s">
        <v>124</v>
      </c>
      <c r="B10" s="3">
        <v>60</v>
      </c>
      <c r="C10" s="41" t="str">
        <f>IF(B10&gt;=60,"pass","fail")</f>
        <v>pass</v>
      </c>
      <c r="D10" s="1"/>
      <c r="E10" s="2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22FA6-6619-4C1B-A10B-16E4121C38AC}">
  <sheetPr codeName="Sheet8"/>
  <dimension ref="A1:E10"/>
  <sheetViews>
    <sheetView workbookViewId="0">
      <selection activeCell="J20" sqref="J20"/>
    </sheetView>
  </sheetViews>
  <sheetFormatPr defaultRowHeight="15" x14ac:dyDescent="0.25"/>
  <cols>
    <col min="4" max="4" width="13" customWidth="1"/>
  </cols>
  <sheetData>
    <row r="1" spans="1:5" x14ac:dyDescent="0.25">
      <c r="A1" s="39" t="s">
        <v>125</v>
      </c>
    </row>
    <row r="2" spans="1:5" x14ac:dyDescent="0.25">
      <c r="A2" s="42" t="s">
        <v>126</v>
      </c>
    </row>
    <row r="3" spans="1:5" x14ac:dyDescent="0.25">
      <c r="A3" s="39" t="s">
        <v>127</v>
      </c>
    </row>
    <row r="4" spans="1:5" x14ac:dyDescent="0.25">
      <c r="A4" s="43"/>
    </row>
    <row r="5" spans="1:5" x14ac:dyDescent="0.25">
      <c r="B5" s="1" t="s">
        <v>4</v>
      </c>
      <c r="C5" s="1" t="s">
        <v>5</v>
      </c>
    </row>
    <row r="6" spans="1:5" x14ac:dyDescent="0.25">
      <c r="A6" s="3"/>
      <c r="B6" s="3" t="s">
        <v>128</v>
      </c>
      <c r="C6" s="3" t="s">
        <v>129</v>
      </c>
      <c r="D6" s="40" t="s">
        <v>130</v>
      </c>
    </row>
    <row r="7" spans="1:5" x14ac:dyDescent="0.25">
      <c r="A7" s="3" t="s">
        <v>131</v>
      </c>
      <c r="B7" s="44">
        <v>94</v>
      </c>
      <c r="C7" s="44">
        <v>94</v>
      </c>
      <c r="D7" s="41" t="str">
        <f>IF(C7,"match","no match")</f>
        <v>match</v>
      </c>
      <c r="E7" s="1"/>
    </row>
    <row r="8" spans="1:5" x14ac:dyDescent="0.25">
      <c r="A8" s="3" t="s">
        <v>132</v>
      </c>
      <c r="B8" s="44">
        <v>109</v>
      </c>
      <c r="C8" s="44">
        <v>109</v>
      </c>
      <c r="D8" s="41" t="str">
        <f>IF(C8,"match","no match")</f>
        <v>match</v>
      </c>
      <c r="E8" s="1"/>
    </row>
    <row r="9" spans="1:5" x14ac:dyDescent="0.25">
      <c r="A9" s="3" t="s">
        <v>133</v>
      </c>
      <c r="B9" s="44">
        <v>85</v>
      </c>
      <c r="C9" s="44">
        <v>85.5</v>
      </c>
      <c r="D9" s="41" t="str">
        <f>IF(C9,"match","no match")</f>
        <v>match</v>
      </c>
      <c r="E9" s="1"/>
    </row>
    <row r="10" spans="1:5" x14ac:dyDescent="0.25">
      <c r="A10" s="3" t="s">
        <v>134</v>
      </c>
      <c r="B10" s="44">
        <v>12</v>
      </c>
      <c r="C10" s="44">
        <v>12</v>
      </c>
      <c r="D10" s="41" t="str">
        <f>IF(C10,"match","no match")</f>
        <v>match</v>
      </c>
      <c r="E10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4CD6E-C069-4D31-8832-5DA6B9833150}">
  <sheetPr codeName="Sheet9"/>
  <dimension ref="A1:H16"/>
  <sheetViews>
    <sheetView workbookViewId="0">
      <selection activeCell="G17" sqref="G17"/>
    </sheetView>
  </sheetViews>
  <sheetFormatPr defaultRowHeight="15" x14ac:dyDescent="0.25"/>
  <cols>
    <col min="5" max="5" width="25.7109375" customWidth="1"/>
    <col min="6" max="6" width="14.140625" customWidth="1"/>
  </cols>
  <sheetData>
    <row r="1" spans="1:8" x14ac:dyDescent="0.25">
      <c r="B1" s="1" t="s">
        <v>135</v>
      </c>
    </row>
    <row r="2" spans="1:8" x14ac:dyDescent="0.25">
      <c r="A2" s="45">
        <v>1</v>
      </c>
      <c r="B2" s="46" t="s">
        <v>136</v>
      </c>
    </row>
    <row r="3" spans="1:8" x14ac:dyDescent="0.25">
      <c r="A3" s="45"/>
      <c r="B3" s="47"/>
    </row>
    <row r="4" spans="1:8" x14ac:dyDescent="0.25">
      <c r="A4" s="45">
        <v>2</v>
      </c>
      <c r="B4" s="46" t="s">
        <v>137</v>
      </c>
    </row>
    <row r="5" spans="1:8" x14ac:dyDescent="0.25">
      <c r="A5" s="45"/>
      <c r="B5" s="1"/>
    </row>
    <row r="6" spans="1:8" x14ac:dyDescent="0.25">
      <c r="A6" s="45"/>
      <c r="B6" s="1"/>
    </row>
    <row r="7" spans="1:8" x14ac:dyDescent="0.25">
      <c r="E7" s="3" t="s">
        <v>138</v>
      </c>
      <c r="F7" s="3" t="s">
        <v>139</v>
      </c>
    </row>
    <row r="8" spans="1:8" x14ac:dyDescent="0.25">
      <c r="B8" s="48" t="s">
        <v>140</v>
      </c>
      <c r="C8" s="48" t="s">
        <v>1</v>
      </c>
      <c r="D8" s="49" t="s">
        <v>141</v>
      </c>
      <c r="E8" s="48" t="s">
        <v>142</v>
      </c>
      <c r="F8" s="48" t="s">
        <v>143</v>
      </c>
      <c r="H8" s="1"/>
    </row>
    <row r="9" spans="1:8" x14ac:dyDescent="0.25">
      <c r="B9" s="3">
        <v>1</v>
      </c>
      <c r="C9" s="3" t="s">
        <v>144</v>
      </c>
      <c r="D9" s="50">
        <v>16</v>
      </c>
      <c r="E9" s="41" t="str">
        <f>IF(D9&gt;=18,"eligible for driving license","not")</f>
        <v>not</v>
      </c>
      <c r="F9" s="41" t="str">
        <f>IF(D9&lt;18,"Minor","Adult")</f>
        <v>Minor</v>
      </c>
      <c r="H9" s="1"/>
    </row>
    <row r="10" spans="1:8" x14ac:dyDescent="0.25">
      <c r="B10" s="3">
        <v>2</v>
      </c>
      <c r="C10" s="3" t="s">
        <v>145</v>
      </c>
      <c r="D10" s="50">
        <v>18</v>
      </c>
      <c r="E10" s="41" t="str">
        <f t="shared" ref="E10:E16" si="0">IF(D10&gt;=18,"eligible for driving license","not")</f>
        <v>eligible for driving license</v>
      </c>
      <c r="F10" s="41" t="str">
        <f t="shared" ref="F10:F16" si="1">IF(D10&lt;18,"Minor","Adult")</f>
        <v>Adult</v>
      </c>
      <c r="H10" s="1"/>
    </row>
    <row r="11" spans="1:8" x14ac:dyDescent="0.25">
      <c r="B11" s="3">
        <v>3</v>
      </c>
      <c r="C11" s="3" t="s">
        <v>146</v>
      </c>
      <c r="D11" s="50">
        <v>15.5</v>
      </c>
      <c r="E11" s="41" t="str">
        <f t="shared" si="0"/>
        <v>not</v>
      </c>
      <c r="F11" s="41" t="str">
        <f t="shared" si="1"/>
        <v>Minor</v>
      </c>
      <c r="H11" s="1"/>
    </row>
    <row r="12" spans="1:8" x14ac:dyDescent="0.25">
      <c r="B12" s="3">
        <v>4</v>
      </c>
      <c r="C12" s="3" t="s">
        <v>147</v>
      </c>
      <c r="D12" s="50">
        <v>19</v>
      </c>
      <c r="E12" s="41" t="str">
        <f t="shared" si="0"/>
        <v>eligible for driving license</v>
      </c>
      <c r="F12" s="41" t="str">
        <f t="shared" si="1"/>
        <v>Adult</v>
      </c>
      <c r="H12" s="1"/>
    </row>
    <row r="13" spans="1:8" x14ac:dyDescent="0.25">
      <c r="B13" s="3">
        <v>5</v>
      </c>
      <c r="C13" s="3" t="s">
        <v>148</v>
      </c>
      <c r="D13" s="50">
        <v>18</v>
      </c>
      <c r="E13" s="41" t="str">
        <f t="shared" si="0"/>
        <v>eligible for driving license</v>
      </c>
      <c r="F13" s="41" t="str">
        <f t="shared" si="1"/>
        <v>Adult</v>
      </c>
      <c r="H13" s="1"/>
    </row>
    <row r="14" spans="1:8" x14ac:dyDescent="0.25">
      <c r="B14" s="3">
        <v>6</v>
      </c>
      <c r="C14" s="3" t="s">
        <v>149</v>
      </c>
      <c r="D14" s="50">
        <v>13</v>
      </c>
      <c r="E14" s="41" t="str">
        <f t="shared" si="0"/>
        <v>not</v>
      </c>
      <c r="F14" s="41" t="str">
        <f t="shared" si="1"/>
        <v>Minor</v>
      </c>
      <c r="H14" s="1"/>
    </row>
    <row r="15" spans="1:8" x14ac:dyDescent="0.25">
      <c r="B15" s="3">
        <v>7</v>
      </c>
      <c r="C15" s="3" t="s">
        <v>150</v>
      </c>
      <c r="D15" s="50">
        <v>18</v>
      </c>
      <c r="E15" s="41" t="str">
        <f t="shared" si="0"/>
        <v>eligible for driving license</v>
      </c>
      <c r="F15" s="41" t="str">
        <f t="shared" si="1"/>
        <v>Adult</v>
      </c>
      <c r="H15" s="1"/>
    </row>
    <row r="16" spans="1:8" x14ac:dyDescent="0.25">
      <c r="B16" s="3">
        <v>8</v>
      </c>
      <c r="C16" s="3" t="s">
        <v>151</v>
      </c>
      <c r="D16" s="50">
        <v>17</v>
      </c>
      <c r="E16" s="41" t="str">
        <f t="shared" si="0"/>
        <v>not</v>
      </c>
      <c r="F16" s="41" t="str">
        <f t="shared" si="1"/>
        <v>Minor</v>
      </c>
      <c r="H16" s="1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U G A A B Q S w M E F A A C A A g A S p o v W 9 k M / K G l A A A A 9 g A A A B I A H A B D b 2 5 m a W c v U G F j a 2 F n Z S 5 4 b W w g o h g A K K A U A A A A A A A A A A A A A A A A A A A A A A A A A A A A h Y 9 L D o I w G I S v Q r q n D z R K y E 9 Z u J X E h G j c N r V C I x R D i + V u L j y S V x C j q D u X M / N N M n O / 3 i A b m j q 4 q M 7 q 1 q S I Y Y o C Z W R 7 0 K Z M U e + O Y Y w y D h s h T 6 J U w Q g b m w x W p 6 h y 7 p w Q 4 r 3 H f o b b r i Q R p Y z s 8 3 U h K 9 W I U B v r h J E K f V q H / y 3 E Y f c a w y P M 5 g v M l j G m Q C Y T c m 2 + Q D T u f a Y / J q z 6 2 v W d 4 s q E 2 w L I J I G 8 P / A H U E s D B B Q A A g A I A E q a L 1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K m i 9 b N D a o L 6 4 D A A C x E Q A A E w A c A E Z v c m 1 1 b G F z L 1 N l Y 3 R p b 2 4 x L m 0 g o h g A K K A U A A A A A A A A A A A A A A A A A A A A A A A A A A A A 7 V f b b t t G E H 0 3 4 H 9 Y M G h B F Q p l K U V b N D A K h 0 m A o I G r W C r y Y B i L F T m W F y J 3 i d 2 l Z E H Q 9 / Q / + m W d X c o S L 1 I s y f Z D 0 f r F 5 F 7 m n L m c 4 U h D Z L g U Z F D 8 7 7 4 9 P T k 9 0 X d M Q U x e e X / / F c p c G M V B E y Z i E k M G I g Y R 2 Y X R n G Q y y x N m L 1 5 D z M 2 N R 8 5 J A u b 0 h O D f Q O Y q A l z 5 C q O g z 8 b g 2 4 d Q C g P C a N + 7 M y b 7 t d M B E c z 4 h G d o g A V S j T v 2 r f O Z a 0 P l L Y 0 e 8 C n i 0 z I + H c 3 p B t 9 r t d o F 7 H t m 2 B m i F v C L s + W 1 X b k 5 P e G i d O B p f h K / 1 / p 3 + h r u i U G t n 1 s 9 / H A f Q R K E u V L o 2 l e p J i M p J 3 5 r c X 3 J U j j 3 D g L w b p b X q y D d r F x 6 5 Y V 3 T I y R 6 n C e g Q 3 y k I 0 S C I a K C X 0 r V R r K J E + F 3 d R + Q a q 9 W H h X T E y 8 N v k k z E 8 / B n Z z 2 S a L F Z k 5 8 a V a 5 9 Q Q A 0 p x I 9 W 8 h T c M n s W V e + M u 9 D d B b h j D W E L j w n d E 3 p K Z V A m W k Z / c t r K y g T 4 g O 2 G w H D Z W C s o V O 8 v W 2 v c r S O X U p c k 6 q T f u F x u r Z b 8 W p P b a b M l U + U T 3 k T g 2 g W 1 M y w 7 H + P z N C F W c E F g K W 5 2 w G 9 u d 6 D r I P R L 2 c M Z D y E 2 h N 1 G r C j + s 7 n f K + / / i / 6 8 U / 7 7 B W A v j m 8 F w R 0 W e j k A t d 9 D s P U q z K Z e D E 3 B Q T Z S I D h V P r b i G u L 6 T Z 5 1 j b 1 9 J W 6 u B h d i B H i b A x D 7 o F Z q H g D u E K n q 5 t 1 Q I V B v L I J O G X G E R a H I J T B E F L C G G p 0 C U W 3 x N L v G A k W Q E J N d 4 B R k T o 1 j M x Z h k u c q k B n 3 M L D G b z Y J 8 g t b g P o g k P n b g P n L R f 2 2 R O 7 9 F P D 7 v / d z 7 f h w l + B T + n o / 5 t N + f / P I l / P j n 9 L O 5 k H H y Q V + w W X W c 6 G 7 G i e 5 q n D i m O T l T L g N K a l 0 E 6 I d G A 3 n H 4 5 o 4 7 O q F n j Q k U 8 l G m U Y 5 G z Y X 1 E F R m w t q c 0 F t L q j L B a U U c 0 G N p C O g N h c U W d N V L u h D L o 7 p + 8 8 C / H z f g 1 L M n x D y N Y d B l u A 3 s Y C y 0 / B 7 S H j K U U Q b Q u 5 I c a L R n 0 m N j z u L t 4 t L V l L v 5 m u T v t f B I 1 9 y a W B g 5 m g 5 1 N O W 6 1 w b G 0 G 3 Z j T o H d / 7 d z t X i 6 R D r c a y S m H n V + 3 4 a a j u 8 0 c l U 2 8 r t D f 8 4 7 C B y H E g Z 8 d 0 H i 6 m o A 2 W b m D u u O Y 6 l Q L m q x 4 U y T R j A g e e z l N + p T h y 9 O w Y K a 6 u P p + Y P j l v U z T U H J g U j 7 Z M R V v 0 V S C / o M Q q L B 9 R m L 9 d Y R s T R b G V 3 n u 1 9 z c v p b c a h 2 p g a 4 R 2 b r 5 5 A S n W g x H K G L y j h t c 6 i f a i H t m q i K t m 3 / 4 D U E s B A i 0 A F A A C A A g A S p o v W 9 k M / K G l A A A A 9 g A A A B I A A A A A A A A A A A A A A A A A A A A A A E N v b m Z p Z y 9 Q Y W N r Y W d l L n h t b F B L A Q I t A B Q A A g A I A E q a L 1 s P y u m r p A A A A O k A A A A T A A A A A A A A A A A A A A A A A P E A A A B b Q 2 9 u d G V u d F 9 U e X B l c 1 0 u e G 1 s U E s B A i 0 A F A A C A A g A S p o v W z Q 2 q C + u A w A A s R E A A B M A A A A A A A A A A A A A A A A A 4 g E A A E Z v c m 1 1 b G F z L 1 N l Y 3 R p b 2 4 x L m 1 Q S w U G A A A A A A M A A w D C A A A A 3 Q U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G 2 U A A A A A A A D 5 Z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M y J U E 3 Q 2 9 1 b n R y a W V z J T I w Y W 5 k J T I w Z G V w Z W 5 k Z W 5 j a W V z J T I w Y n k l M j B w b 3 B 1 b G F 0 a W 9 u J T V C Z W R p d C U 1 R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V G 9 E Y X R h T W 9 k Z W x F b m F i b G V k I i B W Y W x 1 Z T 0 i b D A i I C 8 + P E V u d H J 5 I F R 5 c G U 9 I k Z p b G x D b 3 V u d C I g V m F s d W U 9 I m w y N D g i I C 8 + P E V u d H J 5 I F R 5 c G U 9 I k Z p b G x D b 2 x 1 b W 5 O Y W 1 l c y I g V m F s d W U 9 I n N b J n F 1 b 3 Q 7 U m F u a y Z x d W 9 0 O y w m c X V v d D t D b 3 V u d H J 5 I C h v c i B k Z X B l b m R l b n Q g d G V y c m l 0 b 3 J 5 K S Z x d W 9 0 O y w m c X V v d D t Q b 3 B 1 b G F 0 a W 9 u J n F 1 b 3 Q 7 L C Z x d W 9 0 O 0 R h d G U m c X V v d D s s J n F 1 b 3 Q 7 J S B v Z i B 3 b 3 J s Z C B c b n B v c H V s Y X R p b 2 4 m c X V v d D s s J n F 1 b 3 Q 7 U 2 9 1 c m N l J n F 1 b 3 Q 7 X S I g L z 4 8 R W 5 0 c n k g V H l w Z T 0 i R m l s b E x h c 3 R V c G R h d G V k I i B W Y W x 1 Z T 0 i Z D I w M T U t M D M t M D Z U M T E 6 M z k 6 M j I u O D Q 0 N j k 4 N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b H V t b l R 5 c G V z I i B W Y W x 1 Z T 0 i c 2 h v Y U d o b 2 F H I i A v P j x F b n R y e S B U e X B l P S J S Z W N v d m V y e V R h c m d l d F N o Z W V 0 I i B W Y W x 1 Z T 0 i c 1 N o Z W V 0 N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R d W V y e U l E I i B W Y W x 1 Z T 0 i c 2 R i Z m U z N D Y 1 L W E 3 M 2 M t N D F l N C 0 4 O W F h L T B m Z T U 4 M j M y N G R i N S I g L z 4 8 R W 5 0 c n k g V H l w Z T 0 i R m l s b E 9 i a m V j d F R 5 c G U i I F Z h b H V l P S J z Q 2 9 u b m V j d G l v b k 9 u b H k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8 K n Q 2 9 1 b n R y a W V z I G F u Z C B k Z X B l b m R l b m N p Z X M g Y n k g c G 9 w d W x h d G l v b l t l Z G l 0 X S 9 E Y X R h M C 5 7 U m F u a y w w f S Z x d W 9 0 O y w m c X V v d D t T Z W N 0 a W 9 u M S / C p 0 N v d W 5 0 c m l l c y B h b m Q g Z G V w Z W 5 k Z W 5 j a W V z I G J 5 I H B v c H V s Y X R p b 2 5 b Z W R p d F 0 v R G F 0 Y T A u e 0 N v d W 5 0 c n k g K G 9 y I G R l c G V u Z G V u d C B 0 Z X J y a X R v c n k p L D F 9 J n F 1 b 3 Q 7 L C Z x d W 9 0 O 1 N l Y 3 R p b 2 4 x L 8 K n Q 2 9 1 b n R y a W V z I G F u Z C B k Z X B l b m R l b m N p Z X M g Y n k g c G 9 w d W x h d G l v b l t l Z G l 0 X S 9 E Y X R h M C 5 7 U G 9 w d W x h d G l v b i w y f S Z x d W 9 0 O y w m c X V v d D t T Z W N 0 a W 9 u M S / C p 0 N v d W 5 0 c m l l c y B h b m Q g Z G V w Z W 5 k Z W 5 j a W V z I G J 5 I H B v c H V s Y X R p b 2 5 b Z W R p d F 0 v R G F 0 Y T A u e 0 R h d G U s M 3 0 m c X V v d D s s J n F 1 b 3 Q 7 U 2 V j d G l v b j E v w q d D b 3 V u d H J p Z X M g Y W 5 k I G R l c G V u Z G V u Y 2 l l c y B i e S B w b 3 B 1 b G F 0 a W 9 u W 2 V k a X R d L 0 R h d G E w L n s l I G 9 m I H d v c m x k I F x u c G 9 w d W x h d G l v b i w 0 f S Z x d W 9 0 O y w m c X V v d D t T Z W N 0 a W 9 u M S / C p 0 N v d W 5 0 c m l l c y B h b m Q g Z G V w Z W 5 k Z W 5 j a W V z I G J 5 I H B v c H V s Y X R p b 2 5 b Z W R p d F 0 v R G F 0 Y T A u e 1 N v d X J j Z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/ C p 0 N v d W 5 0 c m l l c y B h b m Q g Z G V w Z W 5 k Z W 5 j a W V z I G J 5 I H B v c H V s Y X R p b 2 5 b Z W R p d F 0 v R G F 0 Y T A u e 1 J h b m s s M H 0 m c X V v d D s s J n F 1 b 3 Q 7 U 2 V j d G l v b j E v w q d D b 3 V u d H J p Z X M g Y W 5 k I G R l c G V u Z G V u Y 2 l l c y B i e S B w b 3 B 1 b G F 0 a W 9 u W 2 V k a X R d L 0 R h d G E w L n t D b 3 V u d H J 5 I C h v c i B k Z X B l b m R l b n Q g d G V y c m l 0 b 3 J 5 K S w x f S Z x d W 9 0 O y w m c X V v d D t T Z W N 0 a W 9 u M S / C p 0 N v d W 5 0 c m l l c y B h b m Q g Z G V w Z W 5 k Z W 5 j a W V z I G J 5 I H B v c H V s Y X R p b 2 5 b Z W R p d F 0 v R G F 0 Y T A u e 1 B v c H V s Y X R p b 2 4 s M n 0 m c X V v d D s s J n F 1 b 3 Q 7 U 2 V j d G l v b j E v w q d D b 3 V u d H J p Z X M g Y W 5 k I G R l c G V u Z G V u Y 2 l l c y B i e S B w b 3 B 1 b G F 0 a W 9 u W 2 V k a X R d L 0 R h d G E w L n t E Y X R l L D N 9 J n F 1 b 3 Q 7 L C Z x d W 9 0 O 1 N l Y 3 R p b 2 4 x L 8 K n Q 2 9 1 b n R y a W V z I G F u Z C B k Z X B l b m R l b m N p Z X M g Y n k g c G 9 w d W x h d G l v b l t l Z G l 0 X S 9 E Y X R h M C 5 7 J S B v Z i B 3 b 3 J s Z C B c b n B v c H V s Y X R p b 2 4 s N H 0 m c X V v d D s s J n F 1 b 3 Q 7 U 2 V j d G l v b j E v w q d D b 3 V u d H J p Z X M g Y W 5 k I G R l c G V u Z G V u Y 2 l l c y B i e S B w b 3 B 1 b G F 0 a W 9 u W 2 V k a X R d L 0 R h d G E w L n t T b 3 V y Y 2 U s N X 0 m c X V v d D t d L C Z x d W 9 0 O 1 J l b G F 0 a W 9 u c 2 h p c E l u Z m 8 m c X V v d D s 6 W 1 1 9 I i A v P j x F b n R y e S B U e X B l P S J S Z X N 1 b H R U e X B l I i B W Y W x 1 Z T 0 i c 1 R h Y m x l I i A v P j x F b n R y e S B U e X B l P S J C d W Z m Z X J O Z X h 0 U m V m c m V z a C I g V m F s d W U 9 I m w x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y V D M i V B N 0 N v d W 5 0 c m l l c y U y M G F u Z C U y M G R l c G V u Z G V u Y 2 l l c y U y M G J 5 J T I w c G 9 w d W x h d G l v b i U 1 Q m V k a X Q l N U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M y J U E 3 Q 2 9 1 b n R y a W V z J T I w Y W 5 k J T I w Z G V w Z W 5 k Z W 5 j a W V z J T I w Y n k l M j B w b 3 B 1 b G F 0 a W 9 u J T V C Z W R p d C U 1 R C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D M i V B N 0 N v d W 5 0 c m l l c y U y M G F u Z C U y M G R l c G V u Z G V u Y 2 l l c y U y M G J 5 J T I w c G 9 w d W x h d G l v b i U 1 Q m V k a X Q l N U Q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F R v R G F 0 Y U 1 v Z G V s R W 5 h Y m x l Z C I g V m F s d W U 9 I m w w I i A v P j x F b n R y e S B U e X B l P S J G a W x s V G F y Z 2 V 0 I i B W Y W x 1 Z T 0 i c 0 N v d W 5 0 c m l l c 1 9 h b m R f Z G V w Z W 5 k Z W 5 j a W V z X 2 J 5 X 3 B v c H V s Y X R p b 2 5 f Z W R p d C I g L z 4 8 R W 5 0 c n k g V H l w Z T 0 i R m l s b E N v d W 5 0 I i B W Y W x 1 Z T 0 i b D I 0 O C I g L z 4 8 R W 5 0 c n k g V H l w Z T 0 i R m l s b E N v b H V t b k 5 h b W V z I i B W Y W x 1 Z T 0 i c 1 s m c X V v d D t S Y W 5 r J n F 1 b 3 Q 7 L C Z x d W 9 0 O 0 N v d W 5 0 c n k g K G 9 y I G R l c G V u Z G V u d C B 0 Z X J y a X R v c n k p J n F 1 b 3 Q 7 L C Z x d W 9 0 O 1 B v c H V s Y X R p b 2 4 m c X V v d D s s J n F 1 b 3 Q 7 R G F 0 Z S Z x d W 9 0 O y w m c X V v d D s l I G 9 m I H d v c m x k I F x u c G 9 w d W x h d G l v b i Z x d W 9 0 O y w m c X V v d D t T b 3 V y Y 2 U m c X V v d D t d I i A v P j x F b n R y e S B U e X B l P S J G a W x s T G F z d F V w Z G F 0 Z W Q i I F Z h b H V l P S J k M j A x N S 0 w M y 0 w N l Q x M T o z O T o y M i 4 4 N D Q 2 O T g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s d W 1 u V H l w Z X M i I F Z h b H V l P S J z a G 9 h R 2 h v Y U c i I C 8 + P E V u d H J 5 I F R 5 c G U 9 I l J l Y 2 9 2 Z X J 5 V G F y Z 2 V 0 U 2 h l Z X Q i I F Z h b H V l P S J z U 2 h l Z X Q 1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F 1 Z X J 5 S U Q i I F Z h b H V l P S J z Y z k w N W M 3 Z j c t N D Y x Y i 0 0 N D g 3 L T g 3 N m M t O W Q 3 Y W M y Z D J l Z G I 4 I i A v P j x F b n R y e S B U e X B l P S J G a W x s T 2 J q Z W N 0 V H l w Z S I g V m F s d W U 9 I n N U Y W J s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w q d D b 3 V u d H J p Z X M g Y W 5 k I G R l c G V u Z G V u Y 2 l l c y B i e S B w b 3 B 1 b G F 0 a W 9 u W 2 V k a X R d L 0 R h d G E w L n t S Y W 5 r L D B 9 J n F 1 b 3 Q 7 L C Z x d W 9 0 O 1 N l Y 3 R p b 2 4 x L 8 K n Q 2 9 1 b n R y a W V z I G F u Z C B k Z X B l b m R l b m N p Z X M g Y n k g c G 9 w d W x h d G l v b l t l Z G l 0 X S 9 E Y X R h M C 5 7 Q 2 9 1 b n R y e S A o b 3 I g Z G V w Z W 5 k Z W 5 0 I H R l c n J p d G 9 y e S k s M X 0 m c X V v d D s s J n F 1 b 3 Q 7 U 2 V j d G l v b j E v w q d D b 3 V u d H J p Z X M g Y W 5 k I G R l c G V u Z G V u Y 2 l l c y B i e S B w b 3 B 1 b G F 0 a W 9 u W 2 V k a X R d L 0 R h d G E w L n t Q b 3 B 1 b G F 0 a W 9 u L D J 9 J n F 1 b 3 Q 7 L C Z x d W 9 0 O 1 N l Y 3 R p b 2 4 x L 8 K n Q 2 9 1 b n R y a W V z I G F u Z C B k Z X B l b m R l b m N p Z X M g Y n k g c G 9 w d W x h d G l v b l t l Z G l 0 X S 9 E Y X R h M C 5 7 R G F 0 Z S w z f S Z x d W 9 0 O y w m c X V v d D t T Z W N 0 a W 9 u M S / C p 0 N v d W 5 0 c m l l c y B h b m Q g Z G V w Z W 5 k Z W 5 j a W V z I G J 5 I H B v c H V s Y X R p b 2 5 b Z W R p d F 0 v R G F 0 Y T A u e y U g b 2 Y g d 2 9 y b G Q g X G 5 w b 3 B 1 b G F 0 a W 9 u L D R 9 J n F 1 b 3 Q 7 L C Z x d W 9 0 O 1 N l Y 3 R p b 2 4 x L 8 K n Q 2 9 1 b n R y a W V z I G F u Z C B k Z X B l b m R l b m N p Z X M g Y n k g c G 9 w d W x h d G l v b l t l Z G l 0 X S 9 E Y X R h M C 5 7 U 2 9 1 c m N l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8 K n Q 2 9 1 b n R y a W V z I G F u Z C B k Z X B l b m R l b m N p Z X M g Y n k g c G 9 w d W x h d G l v b l t l Z G l 0 X S 9 E Y X R h M C 5 7 U m F u a y w w f S Z x d W 9 0 O y w m c X V v d D t T Z W N 0 a W 9 u M S / C p 0 N v d W 5 0 c m l l c y B h b m Q g Z G V w Z W 5 k Z W 5 j a W V z I G J 5 I H B v c H V s Y X R p b 2 5 b Z W R p d F 0 v R G F 0 Y T A u e 0 N v d W 5 0 c n k g K G 9 y I G R l c G V u Z G V u d C B 0 Z X J y a X R v c n k p L D F 9 J n F 1 b 3 Q 7 L C Z x d W 9 0 O 1 N l Y 3 R p b 2 4 x L 8 K n Q 2 9 1 b n R y a W V z I G F u Z C B k Z X B l b m R l b m N p Z X M g Y n k g c G 9 w d W x h d G l v b l t l Z G l 0 X S 9 E Y X R h M C 5 7 U G 9 w d W x h d G l v b i w y f S Z x d W 9 0 O y w m c X V v d D t T Z W N 0 a W 9 u M S / C p 0 N v d W 5 0 c m l l c y B h b m Q g Z G V w Z W 5 k Z W 5 j a W V z I G J 5 I H B v c H V s Y X R p b 2 5 b Z W R p d F 0 v R G F 0 Y T A u e 0 R h d G U s M 3 0 m c X V v d D s s J n F 1 b 3 Q 7 U 2 V j d G l v b j E v w q d D b 3 V u d H J p Z X M g Y W 5 k I G R l c G V u Z G V u Y 2 l l c y B i e S B w b 3 B 1 b G F 0 a W 9 u W 2 V k a X R d L 0 R h d G E w L n s l I G 9 m I H d v c m x k I F x u c G 9 w d W x h d G l v b i w 0 f S Z x d W 9 0 O y w m c X V v d D t T Z W N 0 a W 9 u M S / C p 0 N v d W 5 0 c m l l c y B h b m Q g Z G V w Z W 5 k Z W 5 j a W V z I G J 5 I H B v c H V s Y X R p b 2 5 b Z W R p d F 0 v R G F 0 Y T A u e 1 N v d X J j Z S w 1 f S Z x d W 9 0 O 1 0 s J n F 1 b 3 Q 7 U m V s Y X R p b 2 5 z a G l w S W 5 m b y Z x d W 9 0 O z p b X X 0 i I C 8 + P E V u d H J 5 I F R 5 c G U 9 I l J l c 3 V s d F R 5 c G U i I F Z h b H V l P S J z V G F i b G U i I C 8 + P E V u d H J 5 I F R 5 c G U 9 I k J 1 Z m Z l c k 5 l e H R S Z W Z y Z X N o I i B W Y W x 1 Z T 0 i b D E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J U M y J U E 3 Q 2 9 1 b n R y a W V z J T I w Y W 5 k J T I w Z G V w Z W 5 k Z W 5 j a W V z J T I w Y n k l M j B w b 3 B 1 b G F 0 a W 9 u J T V C Z W R p d C U 1 R C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Q z I l Q T d D b 3 V u d H J p Z X M l M j B h b m Q l M j B k Z X B l b m R l b m N p Z X M l M j B i e S U y M H B v c H V s Y X R p b 2 4 l N U J l Z G l 0 J T V E J T I w K D I p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1 b n R y a W V z X 2 F u Z F 9 k Z X B l b m R l b m N p Z X N f Y n l f c G 9 w d W x h d G l v b l 9 l Z G l 0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T A 3 M T N i M 2 Y t M j U 2 N C 0 0 M 2 Q 3 L T h i Y z U t M m M 3 M G U x N 2 I z Z G Q 5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D b 3 V u d H J p Z X N f Y W 5 k X 2 R l c G V u Z G V u Y 2 l l c 1 9 i e V 9 w b 3 B 1 b G F 0 a W 9 u X 2 V k a X R f M i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N o Z W V 0 M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Q 2 9 1 b n Q i I F Z h b H V l P S J s M j Q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5 L T E y V D E 4 O j U z O j M y L j A 3 N T Y 2 N D J a I i A v P j x F b n R y e S B U e X B l P S J G a W x s Q 2 9 s d W 1 u V H l w Z X M i I F Z h b H V l P S J z Q X d Z R E N R U T 0 i I C 8 + P E V u d H J 5 I F R 5 c G U 9 I k Z p b G x D b 2 x 1 b W 5 O Y W 1 l c y I g V m F s d W U 9 I n N b J n F 1 b 3 Q 7 U m F u a y Z x d W 9 0 O y w m c X V v d D t D b 3 V u d H J 5 J n F 1 b 3 Q 7 L C Z x d W 9 0 O 1 B v c H V s Y X R p b 2 4 m c X V v d D s s J n F 1 b 3 Q 7 R G F 0 Z S Z x d W 9 0 O y w m c X V v d D s l I G 9 m I H d v c m x k I F x u c G 9 w d W x h d G l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v d W 5 0 c m l l c 1 9 h b m R f Z G V w Z W 5 k Z W 5 j a W V z X 2 J 5 X 3 B v c H V s Y X R p b 2 5 f Z W R p d C 9 D a G F u Z 2 V k I F R 5 c G U u e 1 J h b m s s M H 0 m c X V v d D s s J n F 1 b 3 Q 7 U 2 V j d G l v b j E v Q 2 9 1 b n R y a W V z X 2 F u Z F 9 k Z X B l b m R l b m N p Z X N f Y n l f c G 9 w d W x h d G l v b l 9 l Z G l 0 L 0 N o Y W 5 n Z W Q g V H l w Z S 5 7 Q 2 9 1 b n R y e S A o b 3 I g Z G V w Z W 5 k Z W 5 0 I H R l c n J p d G 9 y e S k s M X 0 m c X V v d D s s J n F 1 b 3 Q 7 U 2 V j d G l v b j E v Q 2 9 1 b n R y a W V z X 2 F u Z F 9 k Z X B l b m R l b m N p Z X N f Y n l f c G 9 w d W x h d G l v b l 9 l Z G l 0 L 0 N o Y W 5 n Z W Q g V H l w Z T E u e 1 B v c H V s Y X R p b 2 4 s M n 0 m c X V v d D s s J n F 1 b 3 Q 7 U 2 V j d G l v b j E v Q 2 9 1 b n R y a W V z X 2 F u Z F 9 k Z X B l b m R l b m N p Z X N f Y n l f c G 9 w d W x h d G l v b l 9 l Z G l 0 L 0 N o Y W 5 n Z W Q g V H l w Z T E u e 0 R h d G U s M 3 0 m c X V v d D s s J n F 1 b 3 Q 7 U 2 V j d G l v b j E v Q 2 9 1 b n R y a W V z X 2 F u Z F 9 k Z X B l b m R l b m N p Z X N f Y n l f c G 9 w d W x h d G l v b l 9 l Z G l 0 L 0 N o Y W 5 n Z W Q g V H l w Z S 5 7 J S B v Z i B 3 b 3 J s Z C B c b n B v c H V s Y X R p b 2 4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Q 2 9 1 b n R y a W V z X 2 F u Z F 9 k Z X B l b m R l b m N p Z X N f Y n l f c G 9 w d W x h d G l v b l 9 l Z G l 0 L 0 N o Y W 5 n Z W Q g V H l w Z S 5 7 U m F u a y w w f S Z x d W 9 0 O y w m c X V v d D t T Z W N 0 a W 9 u M S 9 D b 3 V u d H J p Z X N f Y W 5 k X 2 R l c G V u Z G V u Y 2 l l c 1 9 i e V 9 w b 3 B 1 b G F 0 a W 9 u X 2 V k a X Q v Q 2 h h b m d l Z C B U e X B l L n t D b 3 V u d H J 5 I C h v c i B k Z X B l b m R l b n Q g d G V y c m l 0 b 3 J 5 K S w x f S Z x d W 9 0 O y w m c X V v d D t T Z W N 0 a W 9 u M S 9 D b 3 V u d H J p Z X N f Y W 5 k X 2 R l c G V u Z G V u Y 2 l l c 1 9 i e V 9 w b 3 B 1 b G F 0 a W 9 u X 2 V k a X Q v Q 2 h h b m d l Z C B U e X B l M S 5 7 U G 9 w d W x h d G l v b i w y f S Z x d W 9 0 O y w m c X V v d D t T Z W N 0 a W 9 u M S 9 D b 3 V u d H J p Z X N f Y W 5 k X 2 R l c G V u Z G V u Y 2 l l c 1 9 i e V 9 w b 3 B 1 b G F 0 a W 9 u X 2 V k a X Q v Q 2 h h b m d l Z C B U e X B l M S 5 7 R G F 0 Z S w z f S Z x d W 9 0 O y w m c X V v d D t T Z W N 0 a W 9 u M S 9 D b 3 V u d H J p Z X N f Y W 5 k X 2 R l c G V u Z G V u Y 2 l l c 1 9 i e V 9 w b 3 B 1 b G F 0 a W 9 u X 2 V k a X Q v Q 2 h h b m d l Z C B U e X B l L n s l I G 9 m I H d v c m x k I F x u c G 9 w d W x h d G l v b i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9 1 b n R y a W V z X 2 F u Z F 9 k Z X B l b m R l b m N p Z X N f Y n l f c G 9 w d W x h d G l v b l 9 l Z G l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d W 5 0 c m l l c 1 9 h b m R f Z G V w Z W 5 k Z W 5 j a W V z X 2 J 5 X 3 B v c H V s Y X R p b 2 5 f Z W R p d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d W 5 0 c m l l c 1 9 h b m R f Z G V w Z W 5 k Z W 5 j a W V z X 2 J 5 X 3 B v c H V s Y X R p b 2 5 f Z W R p d C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d W 5 0 c m l l c 1 9 h b m R f Z G V w Z W 5 k Z W 5 j a W V z X 2 J 5 X 3 B v c H V s Y X R p b 2 5 f Z W R p d C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V u d H J p Z X N f Y W 5 k X 2 R l c G V u Z G V u Y 2 l l c 1 9 i e V 9 w b 3 B 1 b G F 0 a W 9 u X 2 V k a X Q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V u d H J p Z X N f Y W 5 k X 2 R l c G V u Z G V u Y 2 l l c 1 9 i e V 9 w b 3 B 1 b G F 0 a W 9 u X 2 V k a X Q l M j A o M i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0 O G R i M m E 1 M y 1 i O T Q 3 L T Q y Y 2 U t Y m U 1 Y S 0 0 Y T g 3 M T M 0 Z T E z N D g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0 N v d W 5 0 c m l l c 1 9 h b m R f Z G V w Z W 5 k Z W 5 j a W V z X 2 J 5 X 3 B v c H V s Y X R p b 2 5 f Z W R p d F 9 f M i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N o Z W V 0 M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Q 2 9 1 b n Q i I F Z h b H V l P S J s M j Q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5 L T E 1 V D E z O j I y O j A 0 L j I 0 M z U 0 M D B a I i A v P j x F b n R y e S B U e X B l P S J G a W x s Q 2 9 s d W 1 u V H l w Z X M i I F Z h b H V l P S J z Q X d Z R E N R U T 0 i I C 8 + P E V u d H J 5 I F R 5 c G U 9 I k Z p b G x D b 2 x 1 b W 5 O Y W 1 l c y I g V m F s d W U 9 I n N b J n F 1 b 3 Q 7 U m F u a y Z x d W 9 0 O y w m c X V v d D t D b 3 V u d H J 5 I C h v c i B k Z X B l b m R l b n Q g d G V y c m l 0 b 3 J 5 K S Z x d W 9 0 O y w m c X V v d D t Q b 3 B 1 b G F 0 a W 9 u J n F 1 b 3 Q 7 L C Z x d W 9 0 O 0 R h d G U m c X V v d D s s J n F 1 b 3 Q 7 J S B v Z i B 3 b 3 J s Z C B c b n B v c H V s Y X R p b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3 V u d H J p Z X N f Y W 5 k X 2 R l c G V u Z G V u Y 2 l l c 1 9 i e V 9 w b 3 B 1 b G F 0 a W 9 u X 2 V k a X Q g K D I p L 0 N o Y W 5 n Z W Q g V H l w Z S 5 7 U m F u a y w w f S Z x d W 9 0 O y w m c X V v d D t T Z W N 0 a W 9 u M S 9 D b 3 V u d H J p Z X N f Y W 5 k X 2 R l c G V u Z G V u Y 2 l l c 1 9 i e V 9 w b 3 B 1 b G F 0 a W 9 u X 2 V k a X Q g K D I p L 0 N s Z W F u Z W Q g V G V 4 d C 5 7 Q 2 9 1 b n R y e S A o b 3 I g Z G V w Z W 5 k Z W 5 0 I H R l c n J p d G 9 y e S k s M X 0 m c X V v d D s s J n F 1 b 3 Q 7 U 2 V j d G l v b j E v Q 2 9 1 b n R y a W V z X 2 F u Z F 9 k Z X B l b m R l b m N p Z X N f Y n l f c G 9 w d W x h d G l v b l 9 l Z G l 0 I C g y K S 9 D a G F u Z 2 V k I F R 5 c G U x L n t Q b 3 B 1 b G F 0 a W 9 u L D J 9 J n F 1 b 3 Q 7 L C Z x d W 9 0 O 1 N l Y 3 R p b 2 4 x L 0 N v d W 5 0 c m l l c 1 9 h b m R f Z G V w Z W 5 k Z W 5 j a W V z X 2 J 5 X 3 B v c H V s Y X R p b 2 5 f Z W R p d C A o M i k v Q 2 h h b m d l Z C B U e X B l M S 5 7 R G F 0 Z S w z f S Z x d W 9 0 O y w m c X V v d D t T Z W N 0 a W 9 u M S 9 D b 3 V u d H J p Z X N f Y W 5 k X 2 R l c G V u Z G V u Y 2 l l c 1 9 i e V 9 w b 3 B 1 b G F 0 a W 9 u X 2 V k a X Q g K D I p L 0 N o Y W 5 n Z W Q g V H l w Z T I u e y U g b 2 Y g d 2 9 y b G Q g X G 5 w b 3 B 1 b G F 0 a W 9 u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N v d W 5 0 c m l l c 1 9 h b m R f Z G V w Z W 5 k Z W 5 j a W V z X 2 J 5 X 3 B v c H V s Y X R p b 2 5 f Z W R p d C A o M i k v Q 2 h h b m d l Z C B U e X B l L n t S Y W 5 r L D B 9 J n F 1 b 3 Q 7 L C Z x d W 9 0 O 1 N l Y 3 R p b 2 4 x L 0 N v d W 5 0 c m l l c 1 9 h b m R f Z G V w Z W 5 k Z W 5 j a W V z X 2 J 5 X 3 B v c H V s Y X R p b 2 5 f Z W R p d C A o M i k v Q 2 x l Y W 5 l Z C B U Z X h 0 L n t D b 3 V u d H J 5 I C h v c i B k Z X B l b m R l b n Q g d G V y c m l 0 b 3 J 5 K S w x f S Z x d W 9 0 O y w m c X V v d D t T Z W N 0 a W 9 u M S 9 D b 3 V u d H J p Z X N f Y W 5 k X 2 R l c G V u Z G V u Y 2 l l c 1 9 i e V 9 w b 3 B 1 b G F 0 a W 9 u X 2 V k a X Q g K D I p L 0 N o Y W 5 n Z W Q g V H l w Z T E u e 1 B v c H V s Y X R p b 2 4 s M n 0 m c X V v d D s s J n F 1 b 3 Q 7 U 2 V j d G l v b j E v Q 2 9 1 b n R y a W V z X 2 F u Z F 9 k Z X B l b m R l b m N p Z X N f Y n l f c G 9 w d W x h d G l v b l 9 l Z G l 0 I C g y K S 9 D a G F u Z 2 V k I F R 5 c G U x L n t E Y X R l L D N 9 J n F 1 b 3 Q 7 L C Z x d W 9 0 O 1 N l Y 3 R p b 2 4 x L 0 N v d W 5 0 c m l l c 1 9 h b m R f Z G V w Z W 5 k Z W 5 j a W V z X 2 J 5 X 3 B v c H V s Y X R p b 2 5 f Z W R p d C A o M i k v Q 2 h h b m d l Z C B U e X B l M i 5 7 J S B v Z i B 3 b 3 J s Z C B c b n B v c H V s Y X R p b 2 4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v d W 5 0 c m l l c 1 9 h b m R f Z G V w Z W 5 k Z W 5 j a W V z X 2 J 5 X 3 B v c H V s Y X R p b 2 5 f Z W R p d C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V u d H J p Z X N f Y W 5 k X 2 R l c G V u Z G V u Y 2 l l c 1 9 i e V 9 w b 3 B 1 b G F 0 a W 9 u X 2 V k a X Q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V u d H J p Z X N f Y W 5 k X 2 R l c G V u Z G V u Y 2 l l c 1 9 i e V 9 w b 3 B 1 b G F 0 a W 9 u X 2 V k a X Q l M j A o M i k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V u d H J p Z X N f Y W 5 k X 2 R l c G V u Z G V u Y 2 l l c 1 9 i e V 9 w b 3 B 1 b G F 0 a W 9 u X 2 V k a X Q l M j A o M i k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1 b n R y a W V z X 2 F u Z F 9 k Z X B l b m R l b m N p Z X N f Y n l f c G 9 w d W x h d G l v b l 9 l Z G l 0 J T I w K D I p L 0 N o Y W 5 n Z W Q l M j B U e X B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d W 5 0 c m l l c 1 9 h b m R f Z G V w Z W 5 k Z W 5 j a W V z X 2 J 5 X 3 B v c H V s Y X R p b 2 5 f Z W R p d C U y M C g y K S 9 U c m l t b W V k J T I w V G V 4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d W 5 0 c m l l c 1 9 h b m R f Z G V w Z W 5 k Z W 5 j a W V z X 2 J 5 X 3 B v c H V s Y X R p b 2 5 f Z W R p d C U y M C g y K S 9 D b G V h b m V k J T I w V G V 4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b 3 Q l M j B S Y X R l c y U y M E 5 l Y X I l M j B y Z W F s J T I w d G l t Z S U y M H J h d G V z J T I w L S U y M E 5 v d C U y M H R v J T I w Y m U l M j B 1 c 2 V k J T I w Z m 9 y J T I w d H J h Z G l u Z y U y M H B 1 c n B v c 2 V z P C 9 J d G V t U G F 0 a D 4 8 L 0 l 0 Z W 1 M b 2 N h d G l v b j 4 8 U 3 R h Y m x l R W 5 0 c m l l c z 4 8 R W 5 0 c n k g V H l w Z T 0 i S X N Q c m l 2 Y X R l I i B W Y W x 1 Z T 0 i b D A i I C 8 + P E V u d H J 5 I F R 5 c G U 9 I k l z R n V u Y 3 R p b 2 5 R d W V y e S I g V m F s d W U 9 I m w w I i A v P j x F b n R y e S B U e X B l P S J G a W x s R W 5 h Y m x l Z C I g V m F s d W U 9 I m w x I i A v P j x F b n R y e S B U e X B l P S J G a W x s V G 9 E Y X R h T W 9 k Z W x F b m F i b G V k I i B W Y W x 1 Z T 0 i b D A i I C 8 + P E V u d H J 5 I F R 5 c G U 9 I k Z p b G x U Y X J n Z X Q i I F Z h b H V l P S J z U 3 B v d F 9 S Y X R l c 1 9 O Z W F y X 3 J l Y W x f d G l t Z V 9 y Y X R l c 1 9 f X 0 5 v d F 9 0 b 1 9 i Z V 9 1 c 2 V k X 2 Z v c l 9 0 c m F k a W 5 n X 3 B 1 c n B v c 2 V z I i A v P j x F b n R y e S B U e X B l P S J G a W x s Q 2 9 1 b n Q i I F Z h b H V l P S J s M T M i I C 8 + P E V u d H J 5 I F R 5 c G U 9 I k Z p b G x D b 2 x 1 b W 5 O Y W 1 l c y I g V m F s d W U 9 I n N b J n F 1 b 3 Q 7 Q 3 J v c 3 M g U m F 0 Z X M q J n F 1 b 3 Q 7 L C Z x d W 9 0 O 0 J p Z C Z x d W 9 0 O y w m c X V v d D t B c 2 s m c X V v d D t d I i A v P j x F b n R y e S B U e X B l P S J G a W x s T G F z d F V w Z G F 0 Z W Q i I F Z h b H V l P S J k M j A x N S 0 w M y 0 w N l Q x M T o z M T o x M S 4 y N j Y 1 N D U 4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s d W 1 u V H l w Z X M i I F Z h b H V l P S J z a G 9 X R i I g L z 4 8 R W 5 0 c n k g V H l w Z T 0 i U m V j b 3 Z l c n l U Y X J n Z X R T a G V l d C I g V m F s d W U 9 I n N T a G V l d D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X V l c n l J R C I g V m F s d W U 9 I n M w Z D A w O G V l O S 0 1 O W Q w L T Q 5 M W Q t O T I z N i 1 j M W U 5 N j M x M 2 Q 0 O G U i I C 8 + P E V u d H J 5 I F R 5 c G U 9 I k Z p b G x P Y m p l Y 3 R U e X B l I i B W Y W x 1 Z T 0 i c 1 R h Y m x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c G 9 0 I F J h d G V z I E 5 l Y X I g c m V h b C B 0 a W 1 l I H J h d G V z I C 0 g T m 9 0 I H R v I G J l I H V z Z W Q g Z m 9 y I H R y Y W R p b m c g c H V y c G 9 z Z X M v Q 2 h h b m d l Z C B U e X B l L n t D c m 9 z c y B S Y X R l c y o s M H 0 m c X V v d D s s J n F 1 b 3 Q 7 U 2 V j d G l v b j E v U 3 B v d C B S Y X R l c y B O Z W F y I H J l Y W w g d G l t Z S B y Y X R l c y A t I E 5 v d C B 0 b y B i Z S B 1 c 2 V k I G Z v c i B 0 c m F k a W 5 n I H B 1 c n B v c 2 V z L 0 N o Y W 5 n Z W Q g V H l w Z S 5 7 Q m l k L D F 9 J n F 1 b 3 Q 7 L C Z x d W 9 0 O 1 N l Y 3 R p b 2 4 x L 1 N w b 3 Q g U m F 0 Z X M g T m V h c i B y Z W F s I H R p b W U g c m F 0 Z X M g L S B O b 3 Q g d G 8 g Y m U g d X N l Z C B m b 3 I g d H J h Z G l u Z y B w d X J w b 3 N l c y 9 D a G F u Z 2 V k I F R 5 c G U u e 0 F z a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T c G 9 0 I F J h d G V z I E 5 l Y X I g c m V h b C B 0 a W 1 l I H J h d G V z I C 0 g T m 9 0 I H R v I G J l I H V z Z W Q g Z m 9 y I H R y Y W R p b m c g c H V y c G 9 z Z X M v Q 2 h h b m d l Z C B U e X B l L n t D c m 9 z c y B S Y X R l c y o s M H 0 m c X V v d D s s J n F 1 b 3 Q 7 U 2 V j d G l v b j E v U 3 B v d C B S Y X R l c y B O Z W F y I H J l Y W w g d G l t Z S B y Y X R l c y A t I E 5 v d C B 0 b y B i Z S B 1 c 2 V k I G Z v c i B 0 c m F k a W 5 n I H B 1 c n B v c 2 V z L 0 N o Y W 5 n Z W Q g V H l w Z S 5 7 Q m l k L D F 9 J n F 1 b 3 Q 7 L C Z x d W 9 0 O 1 N l Y 3 R p b 2 4 x L 1 N w b 3 Q g U m F 0 Z X M g T m V h c i B y Z W F s I H R p b W U g c m F 0 Z X M g L S B O b 3 Q g d G 8 g Y m U g d X N l Z C B m b 3 I g d H J h Z G l u Z y B w d X J w b 3 N l c y 9 D a G F u Z 2 V k I F R 5 c G U u e 0 F z a y w y f S Z x d W 9 0 O 1 0 s J n F 1 b 3 Q 7 U m V s Y X R p b 2 5 z a G l w S W 5 m b y Z x d W 9 0 O z p b X X 0 i I C 8 + P E V u d H J 5 I F R 5 c G U 9 I l J l c 3 V s d F R 5 c G U i I F Z h b H V l P S J z R X h j Z X B 0 a W 9 u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N w b 3 Q l M j B S Y X R l c y U y M E 5 l Y X I l M j B y Z W F s J T I w d G l t Z S U y M H J h d G V z J T I w L S U y M E 5 v d C U y M H R v J T I w Y m U l M j B 1 c 2 V k J T I w Z m 9 y J T I w d H J h Z G l u Z y U y M H B 1 c n B v c 2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b 3 Q l M j B S Y X R l c y U y M E 5 l Y X I l M j B y Z W F s J T I w d G l t Z S U y M H J h d G V z J T I w L S U y M E 5 v d C U y M H R v J T I w Y m U l M j B 1 c 2 V k J T I w Z m 9 y J T I w d H J h Z G l u Z y U y M H B 1 c n B v c 2 V z L 0 R h d G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v d C U y M F J h d G V z J T I w T m V h c i U y M H J l Y W w l M j B 0 a W 1 l J T I w c m F 0 Z X M l M j A t J T I w T m 9 0 J T I w d G 8 l M j B i Z S U y M H V z Z W Q l M j B m b 3 I l M j B 0 c m F k a W 5 n J T I w c H V y c G 9 z Z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9 0 X 1 J h d G V z X 0 5 l Y X J f c m V h b F 9 0 a W 1 l X 3 J h d G V z X 1 9 f T m 9 0 X 3 R v X 2 J l X 3 V z Z W R f Z m 9 y X 3 R y Y W R p b m d f c H V y c G 9 z Z X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l M m N h Y j k 0 M y 0 3 N m E 3 L T R m N 2 Y t O T N l O S 1 j Y W V j Z W E 5 N D M 0 N G I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1 N w b 3 R f U m F 0 Z X N f T m V h c l 9 y Z W F s X 3 R p b W V f c m F 0 Z X N f X 1 9 O b 3 R f d G 9 f Y m V f d X N l Z F 9 m b 3 J f d H J h Z G l u Z 1 9 w d X J w b 3 N l c 1 8 y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z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A i I C 8 + P E V u d H J 5 I F R 5 c G U 9 I k Z p b G x D b 3 V u d C I g V m F s d W U 9 I m w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O S 0 x N V Q x M z o z M j o x N C 4 x N D M 5 M T U w W i I g L z 4 8 R W 5 0 c n k g V H l w Z T 0 i R m l s b E N v b H V t b l R 5 c G V z I i B W Y W x 1 Z T 0 i c 0 J n W U Z C U T 0 9 I i A v P j x F b n R y e S B U e X B l P S J G a W x s Q 2 9 s d W 1 u T m F t Z X M i I F Z h b H V l P S J z W y Z x d W 9 0 O 0 Z y b 2 0 m c X V v d D s s J n F 1 b 3 Q 7 V E 8 m c X V v d D s s J n F 1 b 3 Q 7 Q m l k J n F 1 b 3 Q 7 L C Z x d W 9 0 O 0 F z a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w b 3 R f U m F 0 Z X N f T m V h c l 9 y Z W F s X 3 R p b W V f c m F 0 Z X N f X 1 9 O b 3 R f d G 9 f Y m V f d X N l Z F 9 m b 3 J f d H J h Z G l u Z 1 9 w d X J w b 3 N l c y 9 D a G F u Z 2 V k I F R 5 c G U x L n t D c m 9 z c y B S Y X R l c y 4 x L D B 9 J n F 1 b 3 Q 7 L C Z x d W 9 0 O 1 N l Y 3 R p b 2 4 x L 1 N w b 3 R f U m F 0 Z X N f T m V h c l 9 y Z W F s X 3 R p b W V f c m F 0 Z X N f X 1 9 O b 3 R f d G 9 f Y m V f d X N l Z F 9 m b 3 J f d H J h Z G l u Z 1 9 w d X J w b 3 N l c y 9 D a G F u Z 2 V k I F R 5 c G U x L n t D c m 9 z c y B S Y X R l c y 4 y L D F 9 J n F 1 b 3 Q 7 L C Z x d W 9 0 O 1 N l Y 3 R p b 2 4 x L 1 N w b 3 R f U m F 0 Z X N f T m V h c l 9 y Z W F s X 3 R p b W V f c m F 0 Z X N f X 1 9 O b 3 R f d G 9 f Y m V f d X N l Z F 9 m b 3 J f d H J h Z G l u Z 1 9 w d X J w b 3 N l c y 9 D a G F u Z 2 V k I F R 5 c G U u e 0 J p Z C w x f S Z x d W 9 0 O y w m c X V v d D t T Z W N 0 a W 9 u M S 9 T c G 9 0 X 1 J h d G V z X 0 5 l Y X J f c m V h b F 9 0 a W 1 l X 3 J h d G V z X 1 9 f T m 9 0 X 3 R v X 2 J l X 3 V z Z W R f Z m 9 y X 3 R y Y W R p b m d f c H V y c G 9 z Z X M v Q 2 h h b m d l Z C B U e X B l L n t B c 2 s s M n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U 3 B v d F 9 S Y X R l c 1 9 O Z W F y X 3 J l Y W x f d G l t Z V 9 y Y X R l c 1 9 f X 0 5 v d F 9 0 b 1 9 i Z V 9 1 c 2 V k X 2 Z v c l 9 0 c m F k a W 5 n X 3 B 1 c n B v c 2 V z L 0 N o Y W 5 n Z W Q g V H l w Z T E u e 0 N y b 3 N z I F J h d G V z L j E s M H 0 m c X V v d D s s J n F 1 b 3 Q 7 U 2 V j d G l v b j E v U 3 B v d F 9 S Y X R l c 1 9 O Z W F y X 3 J l Y W x f d G l t Z V 9 y Y X R l c 1 9 f X 0 5 v d F 9 0 b 1 9 i Z V 9 1 c 2 V k X 2 Z v c l 9 0 c m F k a W 5 n X 3 B 1 c n B v c 2 V z L 0 N o Y W 5 n Z W Q g V H l w Z T E u e 0 N y b 3 N z I F J h d G V z L j I s M X 0 m c X V v d D s s J n F 1 b 3 Q 7 U 2 V j d G l v b j E v U 3 B v d F 9 S Y X R l c 1 9 O Z W F y X 3 J l Y W x f d G l t Z V 9 y Y X R l c 1 9 f X 0 5 v d F 9 0 b 1 9 i Z V 9 1 c 2 V k X 2 Z v c l 9 0 c m F k a W 5 n X 3 B 1 c n B v c 2 V z L 0 N o Y W 5 n Z W Q g V H l w Z S 5 7 Q m l k L D F 9 J n F 1 b 3 Q 7 L C Z x d W 9 0 O 1 N l Y 3 R p b 2 4 x L 1 N w b 3 R f U m F 0 Z X N f T m V h c l 9 y Z W F s X 3 R p b W V f c m F 0 Z X N f X 1 9 O b 3 R f d G 9 f Y m V f d X N l Z F 9 m b 3 J f d H J h Z G l u Z 1 9 w d X J w b 3 N l c y 9 D a G F u Z 2 V k I F R 5 c G U u e 0 F z a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3 B v d F 9 S Y X R l c 1 9 O Z W F y X 3 J l Y W x f d G l t Z V 9 y Y X R l c 1 9 f X 0 5 v d F 9 0 b 1 9 i Z V 9 1 c 2 V k X 2 Z v c l 9 0 c m F k a W 5 n X 3 B 1 c n B v c 2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b 3 R f U m F 0 Z X N f T m V h c l 9 y Z W F s X 3 R p b W V f c m F 0 Z X N f X 1 9 O b 3 R f d G 9 f Y m V f d X N l Z F 9 m b 3 J f d H J h Z G l u Z 1 9 w d X J w b 3 N l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b 3 R f U m F 0 Z X N f T m V h c l 9 y Z W F s X 3 R p b W V f c m F 0 Z X N f X 1 9 O b 3 R f d G 9 f Y m V f d X N l Z F 9 m b 3 J f d H J h Z G l u Z 1 9 w d X J w b 3 N l c y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v d F 9 S Y X R l c 1 9 O Z W F y X 3 J l Y W x f d G l t Z V 9 y Y X R l c 1 9 f X 0 5 v d F 9 0 b 1 9 i Z V 9 1 c 2 V k X 2 Z v c l 9 0 c m F k a W 5 n X 3 B 1 c n B v c 2 V z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b 3 R f U m F 0 Z X N f T m V h c l 9 y Z W F s X 3 R p b W V f c m F 0 Z X N f X 1 9 O b 3 R f d G 9 f Y m V f d X N l Z F 9 m b 3 J f d H J h Z G l u Z 1 9 w d X J w b 3 N l c y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V G 9 E Y X R h T W 9 k Z W x F b m F i b G V k I i B W Y W x 1 Z T 0 i b D A i I C 8 + P E V u d H J 5 I F R 5 c G U 9 I k Z p b G x U Y X J n Z X Q i I F Z h b H V l P S J z V G F i b G V f M C I g L z 4 8 R W 5 0 c n k g V H l w Z T 0 i R m l s b E N v d W 5 0 I i B W Y W x 1 Z T 0 i b D I y M S I g L z 4 8 R W 5 0 c n k g V H l w Z T 0 i R m l s b E N v b H V t b k 5 h b W V z I i B W Y W x 1 Z T 0 i c 1 s m c X V v d D t B J n F 1 b 3 Q 7 L C Z x d W 9 0 O 1 B y a W N l J n F 1 b 3 Q 7 L C Z x d W 9 0 O y U m c X V v d D s s J n F 1 b 3 Q 7 Q 2 h h b m d l J n F 1 b 3 Q 7 L C Z x d W 9 0 O 0 N v b H V t b j E m c X V v d D t d I i A v P j x F b n R y e S B U e X B l P S J G a W x s T G F z d F V w Z G F 0 Z W Q i I F Z h b H V l P S J k M j A x N S 0 w M y 0 w N l Q x M T o z M z o 1 M i 4 z M z E 2 N T A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s d W 1 u V H l w Z X M i I F Z h b H V l P S J z a G 9 h R 2 h v W T 0 i I C 8 + P E V u d H J 5 I F R 5 c G U 9 I l J l Y 2 9 2 Z X J 5 V G F y Z 2 V 0 U 2 h l Z X Q i I F Z h b H V l P S J z U 2 h l Z X Q z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F 1 Z X J 5 S U Q i I F Z h b H V l P S J z Z G Q z M z F k N D U t Y z g z N S 0 0 Y m V k L T g 2 N D Q t M m Y 3 Y j Z l N D M 5 M j U 1 I i A v P j x F b n R y e S B U e X B l P S J G a W x s T 2 J q Z W N 0 V H l w Z S I g V m F s d W U 9 I n N U Y W J s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9 E Y X R h M C 5 7 Q S w w f S Z x d W 9 0 O y w m c X V v d D t T Z W N 0 a W 9 u M S 9 U Y W J s Z S A w L 0 R h d G E w L n t Q c m l j Z S w x f S Z x d W 9 0 O y w m c X V v d D t T Z W N 0 a W 9 u M S 9 U Y W J s Z S A w L 0 R h d G E w L n s l L D J 9 J n F 1 b 3 Q 7 L C Z x d W 9 0 O 1 N l Y 3 R p b 2 4 x L 1 R h Y m x l I D A v R G F 0 Y T A u e 0 N o Y W 5 n Z S w z f S Z x d W 9 0 O y w m c X V v d D t T Z W N 0 a W 9 u M S 9 U Y W J s Z S A w L 0 R h d G E w L n s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V G F i b G U g M C 9 E Y X R h M C 5 7 Q S w w f S Z x d W 9 0 O y w m c X V v d D t T Z W N 0 a W 9 u M S 9 U Y W J s Z S A w L 0 R h d G E w L n t Q c m l j Z S w x f S Z x d W 9 0 O y w m c X V v d D t T Z W N 0 a W 9 u M S 9 U Y W J s Z S A w L 0 R h d G E w L n s l L D J 9 J n F 1 b 3 Q 7 L C Z x d W 9 0 O 1 N l Y 3 R p b 2 4 x L 1 R h Y m x l I D A v R G F 0 Y T A u e 0 N o Y W 5 n Z S w z f S Z x d W 9 0 O y w m c X V v d D t T Z W N 0 a W 9 u M S 9 U Y W J s Z S A w L 0 R h d G E w L n s s N H 0 m c X V v d D t d L C Z x d W 9 0 O 1 J l b G F 0 a W 9 u c 2 h p c E l u Z m 8 m c X V v d D s 6 W 1 1 9 I i A v P j x F b n R y e S B U e X B l P S J S Z X N 1 b H R U e X B l I i B W Y W x 1 Z T 0 i c 1 R h Y m x l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x l J T I w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V 8 w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T h m Z D Q z Y j Q t Z W M 0 Y i 0 0 Z m F h L T g 1 Y W E t M W E 4 O D Z k N D E 2 Z T I x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U Y W J s Z V 8 x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1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A i I C 8 + P E V u d H J 5 I F R 5 c G U 9 I k Z p b G x D b 3 V u d C I g V m F s d W U 9 I m w y M j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k t M T V U M T M 6 N D g 6 M j E u M j c z N D c 4 O V o i I C 8 + P E V u d H J 5 I F R 5 c G U 9 I k Z p b G x D b 2 x 1 b W 5 U e X B l c y I g V m F s d W U 9 I n N C Z 1 l H Q l F V P S I g L z 4 8 R W 5 0 c n k g V H l w Z T 0 i R m l s b E N v b H V t b k 5 h b W V z I i B W Y W x 1 Z T 0 i c 1 s m c X V v d D t J b n Z l c 3 R t Z W 5 0 L j E m c X V v d D s s J n F 1 b 3 Q 7 Q 2 9 k Z S Z x d W 9 0 O y w m c X V v d D t Q c m l j Z S Z x d W 9 0 O y w m c X V v d D s l J n F 1 b 3 Q 7 L C Z x d W 9 0 O 0 N o Y W 5 n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X z A v Q 2 h h b m d l Z C B U e X B l M S 5 7 S W 5 2 Z X N 0 b W V u d C 4 x L D B 9 J n F 1 b 3 Q 7 L C Z x d W 9 0 O 1 N l Y 3 R p b 2 4 x L 1 R h Y m x l X z A v Q 2 h h b m d l Z C B U e X B l M S 5 7 S W 5 2 Z X N 0 b W V u d C 4 y L D F 9 J n F 1 b 3 Q 7 L C Z x d W 9 0 O 1 N l Y 3 R p b 2 4 x L 1 R h Y m x l X z A v Q 2 h h b m d l Z C B U e X B l L n t Q c m l j Z S w x f S Z x d W 9 0 O y w m c X V v d D t T Z W N 0 a W 9 u M S 9 U Y W J s Z V 8 w L 0 N o Y W 5 n Z W Q g V H l w Z S 5 7 J S w y f S Z x d W 9 0 O y w m c X V v d D t T Z W N 0 a W 9 u M S 9 U Y W J s Z V 8 w L 0 N o Y W 5 n Z W Q g V H l w Z S 5 7 Q 2 h h b m d l L D N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R h Y m x l X z A v Q 2 h h b m d l Z C B U e X B l M S 5 7 S W 5 2 Z X N 0 b W V u d C 4 x L D B 9 J n F 1 b 3 Q 7 L C Z x d W 9 0 O 1 N l Y 3 R p b 2 4 x L 1 R h Y m x l X z A v Q 2 h h b m d l Z C B U e X B l M S 5 7 S W 5 2 Z X N 0 b W V u d C 4 y L D F 9 J n F 1 b 3 Q 7 L C Z x d W 9 0 O 1 N l Y 3 R p b 2 4 x L 1 R h Y m x l X z A v Q 2 h h b m d l Z C B U e X B l L n t Q c m l j Z S w x f S Z x d W 9 0 O y w m c X V v d D t T Z W N 0 a W 9 u M S 9 U Y W J s Z V 8 w L 0 N o Y W 5 n Z W Q g V H l w Z S 5 7 J S w y f S Z x d W 9 0 O y w m c X V v d D t T Z W N 0 a W 9 u M S 9 U Y W J s Z V 8 w L 0 N o Y W 5 n Z W Q g V H l w Z S 5 7 Q 2 h h b m d l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V 8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X z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V 8 w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V 8 w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X z A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V 8 w L 1 J l b W 9 2 Z W Q l M j B D b 2 x 1 b W 5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O J C h M X 8 M 7 l H n E 2 T F j S K o 1 Q A A A A A A g A A A A A A E G Y A A A A B A A A g A A A A p b I O 0 o w I d 0 t 1 s q S U R 3 M V 3 + A u 6 f U o K g X D N 4 E F b q j O o X w A A A A A D o A A A A A C A A A g A A A A s 2 / l n 1 0 D r p 8 I 9 W W x g q Q O K N 5 5 n B A z C L x w F 1 l A f 5 e w T 7 p Q A A A A b 7 H 0 q W b 6 l k W B W U y 9 4 S y q Q W n E K W V Y x 1 + j L G Z J f H / N C z q E b I I r E T S 1 7 f m l w K u 6 a 4 y G e c m i F E A Q j b X L 2 F i m u L y j k L Q 0 L V B e e u t A Z F j / p M A P t I 5 A A A A A n i S g R W 9 z U C D A K k 5 T i k w F f y x h J n t q / K h 1 D l T 7 c m t w j Q G x + T N u 2 K P W u E Q M 8 y 3 b K N v Y m j G 2 7 r z D 1 + I A n q M R t 4 / P 2 A = = < / D a t a M a s h u p > 
</file>

<file path=customXml/itemProps1.xml><?xml version="1.0" encoding="utf-8"?>
<ds:datastoreItem xmlns:ds="http://schemas.openxmlformats.org/officeDocument/2006/customXml" ds:itemID="{842BBCCD-4CD1-4D01-8496-461BBE05C9F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AVERAGE 1 - Question</vt:lpstr>
      <vt:lpstr>AVERAGE 3 - Question</vt:lpstr>
      <vt:lpstr>COUNT 1 - Question</vt:lpstr>
      <vt:lpstr>COUNT 2 - Question3</vt:lpstr>
      <vt:lpstr>COUNT 3 - Question</vt:lpstr>
      <vt:lpstr>HLOOKUP - Question</vt:lpstr>
      <vt:lpstr>IF 1 - Question</vt:lpstr>
      <vt:lpstr>IF  2 - Question</vt:lpstr>
      <vt:lpstr>IF 3 - Question</vt:lpstr>
      <vt:lpstr>IF 4 - Question</vt:lpstr>
      <vt:lpstr>MATH 1 - Question</vt:lpstr>
      <vt:lpstr>MAX MIN 1 - Question</vt:lpstr>
      <vt:lpstr>MAX MIN 2</vt:lpstr>
      <vt:lpstr>MAX MIN 3</vt:lpstr>
      <vt:lpstr>Nested IF 1 - Question</vt:lpstr>
      <vt:lpstr>SUM 1</vt:lpstr>
      <vt:lpstr>SUM 2 - Question</vt:lpstr>
      <vt:lpstr>SUM 3 - Question</vt:lpstr>
      <vt:lpstr>SUMIF - 1</vt:lpstr>
      <vt:lpstr>SUMIF-2</vt:lpstr>
      <vt:lpstr>VLOOKUP</vt:lpstr>
      <vt:lpstr>VLOOKUP 1 - Question</vt:lpstr>
      <vt:lpstr>VLOOKUP 2A Questions</vt:lpstr>
      <vt:lpstr>Populations</vt:lpstr>
      <vt:lpstr>populations changed data</vt:lpstr>
      <vt:lpstr>question 3 power query file</vt:lpstr>
      <vt:lpstr>question4 power query file</vt:lpstr>
      <vt:lpstr>chnaged data</vt:lpstr>
      <vt:lpstr>sales price</vt:lpstr>
      <vt:lpstr>sales price changed data</vt:lpstr>
      <vt:lpstr>Questions 27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BCS</cp:lastModifiedBy>
  <cp:revision/>
  <dcterms:created xsi:type="dcterms:W3CDTF">2021-05-15T17:54:01Z</dcterms:created>
  <dcterms:modified xsi:type="dcterms:W3CDTF">2025-09-16T15:53:44Z</dcterms:modified>
  <cp:category/>
  <cp:contentStatus/>
</cp:coreProperties>
</file>