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drawing+xml" PartName="/xl/drawings/drawing38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firstSheet="11" activeTab="20"/>
  </bookViews>
  <sheets>
    <sheet name="CPE" sheetId="1" r:id="rId1"/>
    <sheet name="PLR" sheetId="2" r:id="rId2"/>
    <sheet name="CPL" sheetId="3" r:id="rId3"/>
    <sheet name="CPT" sheetId="4" r:id="rId4"/>
    <sheet name="SLQ" sheetId="5" r:id="rId5"/>
    <sheet name="PEP" sheetId="6" r:id="rId6"/>
    <sheet name="SBR" sheetId="7" r:id="rId7"/>
    <sheet name="SSO" sheetId="8" r:id="rId8"/>
    <sheet name="RLU" sheetId="9" r:id="rId9"/>
    <sheet name="MDO" sheetId="10" r:id="rId10"/>
    <sheet name="SDI" sheetId="11" r:id="rId11"/>
    <sheet name="DMG" sheetId="12" r:id="rId12"/>
    <sheet name="MCI" sheetId="13" r:id="rId13"/>
    <sheet name="ARP" sheetId="14" r:id="rId14"/>
    <sheet name="PMI_SE" sheetId="15" r:id="rId15"/>
    <sheet name="ARD" sheetId="16" r:id="rId16"/>
    <sheet name="JDH" sheetId="17" r:id="rId17"/>
    <sheet name="MTC" sheetId="18" r:id="rId18"/>
    <sheet name="MBD" sheetId="19" r:id="rId19"/>
    <sheet name="PCV" sheetId="20" r:id="rId20"/>
    <sheet name="UPM" sheetId="21" r:id="rId21"/>
    <sheet name="ODF" sheetId="22" r:id="rId22"/>
    <sheet name="SMC" sheetId="23" r:id="rId23"/>
    <sheet name="PMI" sheetId="24" r:id="rId24"/>
    <sheet name="INP" sheetId="25" r:id="rId25"/>
    <sheet name="PDA" sheetId="26" r:id="rId26"/>
    <sheet name="Plan2" sheetId="27" r:id="rId27"/>
    <sheet name="Integrados" sheetId="28" r:id="rId28"/>
    <sheet name="Integrados_PMI" sheetId="29" r:id="rId29"/>
    <sheet name="Integrados ARP" sheetId="30" r:id="rId30"/>
    <sheet name="Integrados DMG" sheetId="31" r:id="rId31"/>
    <sheet name="Integrados INP" sheetId="32" r:id="rId32"/>
    <sheet name="Integrados ARD" sheetId="33" r:id="rId33"/>
    <sheet name="Integrados JDH" sheetId="34" r:id="rId34"/>
    <sheet name="Integrados SDI" sheetId="35" r:id="rId35"/>
    <sheet name="Integrados SMC" sheetId="36" r:id="rId36"/>
    <sheet name="Integrados ODF" sheetId="37" r:id="rId37"/>
    <sheet name="Integrados SLQ" sheetId="38" r:id="rId38"/>
    <sheet name="Integrados CPE" sheetId="39" r:id="rId39"/>
    <sheet name="Plan1" sheetId="40" r:id="rId40"/>
    <sheet name="Plan3" sheetId="41" r:id="rId41"/>
  </sheets>
  <definedNames>
    <definedName name="_xlnm.Print_Area" localSheetId="1">PLR!$A$1:U14</definedName>
    <definedName name="_xlnm.Print_Area" localSheetId="2">CPL!$A$1:U15</definedName>
    <definedName name="_xlnm.Print_Area" localSheetId="3">CPT!$A$1:U14</definedName>
    <definedName name="_xlnm.Print_Area" localSheetId="8">RLU!$A$1:U18</definedName>
    <definedName name="_xlnm.Print_Area" localSheetId="9">MDO!$A$1:U14</definedName>
    <definedName name="_xlnm.Print_Area" localSheetId="22">SMC!$A$1:T25</definedName>
    <definedName name="_xlnm.Print_Area" localSheetId="29">'Integrados ARP'!$A$1:L24</definedName>
    <definedName name="_xlnm.Print_Area" localSheetId="35">'Integrados SMC'!$A$1:M23</definedName>
    <definedName name="_xlnm.Print_Area" localSheetId="36">'Integrados ODF'!$A$1:M12</definedName>
    <definedName name="_xlnm.Print_Area" localSheetId="37">'Integrados SLQ'!$A$1:N18</definedName>
    <definedName name="_xlnm.Print_Area" localSheetId="38">'Integrados CPE'!$A$1:N20</definedName>
  </definedNames>
  <calcPr calcId="144525"/>
  <extLst/>
</workbook>
</file>

<file path=xl/comments1.xml><?xml version="1.0" encoding="utf-8"?>
<comments xmlns="http://schemas.openxmlformats.org/spreadsheetml/2006/main">
  <authors>
    <author>Administrador</author>
  </authors>
  <commentList>
    <comment ref="U6" authorId="0">
      <text>
        <r>
          <rPr>
            <sz val="9"/>
            <color indexed="81"/>
            <rFont val="宋体"/>
            <charset val="134"/>
          </rPr>
          <t xml:space="preserve">LIMITE DA CIDADE COM A ZONA RURAL</t>
        </r>
      </text>
    </comment>
    <comment ref="U19" authorId="0">
      <text>
        <r>
          <rPr>
            <sz val="9"/>
            <color indexed="81"/>
            <rFont val="宋体"/>
            <charset val="134"/>
          </rPr>
          <t xml:space="preserve">SAÍDA DE TAQUARANA PARA ZONA RURAL</t>
        </r>
      </text>
    </comment>
    <comment ref="U20" authorId="0">
      <text>
        <r>
          <rPr>
            <sz val="9"/>
            <color indexed="81"/>
            <rFont val="宋体"/>
            <charset val="134"/>
          </rPr>
          <t xml:space="preserve">INSTALAR APÓS CIRCUITO DUPLO</t>
        </r>
      </text>
    </comment>
    <comment ref="U21" authorId="0">
      <text>
        <r>
          <rPr>
            <sz val="9"/>
            <color indexed="81"/>
            <rFont val="宋体"/>
            <charset val="134"/>
          </rPr>
          <t xml:space="preserve">CHAVE APÓS POPULAR ALIMENTOS</t>
        </r>
      </text>
    </comment>
  </commentList>
</comments>
</file>

<file path=xl/sharedStrings.xml><?xml version="1.0" encoding="utf-8"?>
<sst xmlns="http://schemas.openxmlformats.org/spreadsheetml/2006/main" count="950">
  <si>
    <t>PRM - Departamento de Manutenção de AT</t>
  </si>
  <si>
    <t>PRMT - Gerência de Automação e Telecom Operativa</t>
  </si>
  <si>
    <t>TABELA RESUMO DE ALOCAÇÕES DOS RELIGADORES NOS ALIMENTADORES DA SE CORURIPE</t>
  </si>
  <si>
    <t>Itens</t>
  </si>
  <si>
    <t>Área</t>
  </si>
  <si>
    <t>Subestação</t>
  </si>
  <si>
    <t xml:space="preserve">Instalado </t>
  </si>
  <si>
    <t>Alimentação</t>
  </si>
  <si>
    <t>Tela do VTS Pronta</t>
  </si>
  <si>
    <t>Integrado</t>
  </si>
  <si>
    <t>Operadora</t>
  </si>
  <si>
    <t>Data da Integração</t>
  </si>
  <si>
    <t>Alimentador</t>
  </si>
  <si>
    <t>Nome do Religador</t>
  </si>
  <si>
    <t>DNP</t>
  </si>
  <si>
    <t>PORTA</t>
  </si>
  <si>
    <t>Troca de Firmware</t>
  </si>
  <si>
    <t>Porta DNP</t>
  </si>
  <si>
    <t>NA/NF</t>
  </si>
  <si>
    <t>Posto Antigo</t>
  </si>
  <si>
    <t>Posto Novo</t>
  </si>
  <si>
    <t>LAT</t>
  </si>
  <si>
    <t>LONG</t>
  </si>
  <si>
    <t>OBSERVAÇÕES</t>
  </si>
  <si>
    <t>Oeste</t>
  </si>
  <si>
    <t>CPE</t>
  </si>
  <si>
    <t>CONCLUIDO</t>
  </si>
  <si>
    <t>TP</t>
  </si>
  <si>
    <t>ok</t>
  </si>
  <si>
    <t>OK</t>
  </si>
  <si>
    <t>OI</t>
  </si>
  <si>
    <t>01Y1</t>
  </si>
  <si>
    <t>REL_39388</t>
  </si>
  <si>
    <t>half</t>
  </si>
  <si>
    <t xml:space="preserve"> 10° 9'56.80"S</t>
  </si>
  <si>
    <t xml:space="preserve"> 36°19'41.12"O</t>
  </si>
  <si>
    <t>INSTALADO APÓS RAMAL DA CHAVE 29679</t>
  </si>
  <si>
    <t>REDE BT</t>
  </si>
  <si>
    <t>REL_29786</t>
  </si>
  <si>
    <t xml:space="preserve"> 10° 9'18.08"S</t>
  </si>
  <si>
    <t xml:space="preserve"> 36°20'14.55"O</t>
  </si>
  <si>
    <t>01Y2</t>
  </si>
  <si>
    <t>REL_39093</t>
  </si>
  <si>
    <t>REL_IN01</t>
  </si>
  <si>
    <t xml:space="preserve"> 10°11'31.26"S</t>
  </si>
  <si>
    <t xml:space="preserve"> 36°11'58.34"O</t>
  </si>
  <si>
    <t>INSTALAR RELIGADOR NO TRONCO DO ALIMENTADOR, ENTRE A CHAVE 29319 E O RAMAL DA  CHAVE 29456.</t>
  </si>
  <si>
    <t>OK(SEM COMUNIC)</t>
  </si>
  <si>
    <t>VODAFONE</t>
  </si>
  <si>
    <t>REL_29328</t>
  </si>
  <si>
    <t xml:space="preserve"> 10°20'34.64"S</t>
  </si>
  <si>
    <t xml:space="preserve"> 36°19'0.50"O</t>
  </si>
  <si>
    <t>Em andamento</t>
  </si>
  <si>
    <t>01Y5</t>
  </si>
  <si>
    <t>REL_29132</t>
  </si>
  <si>
    <t xml:space="preserve"> 10° 7'38.08"S</t>
  </si>
  <si>
    <t xml:space="preserve"> 36°10'37.25"O</t>
  </si>
  <si>
    <t>REL_28886</t>
  </si>
  <si>
    <t xml:space="preserve"> 10° 7'58.31"S</t>
  </si>
  <si>
    <t xml:space="preserve"> 36° 9'38.42"O</t>
  </si>
  <si>
    <t>FIRMWARE ATUALIZADO DIA 04/02/2015</t>
  </si>
  <si>
    <t>TABELA RESUMO DE ALOCAÇÕES DOS RELIGADORES NOS ALIMENTADORES DA SE PILAR</t>
  </si>
  <si>
    <t>Instalado</t>
  </si>
  <si>
    <t>Tela VTS pronta</t>
  </si>
  <si>
    <t>Data integração</t>
  </si>
  <si>
    <t>Porta</t>
  </si>
  <si>
    <t>Latitude</t>
  </si>
  <si>
    <t>Longitude</t>
  </si>
  <si>
    <t>Observações</t>
  </si>
  <si>
    <t>Leste</t>
  </si>
  <si>
    <t>PLR</t>
  </si>
  <si>
    <t>VODA FONE</t>
  </si>
  <si>
    <t>REL_39096</t>
  </si>
  <si>
    <t>HALF</t>
  </si>
  <si>
    <t xml:space="preserve">  9°35'56.14"S</t>
  </si>
  <si>
    <t xml:space="preserve"> 36° 0'2.04"O</t>
  </si>
  <si>
    <t>SEM REDE BT</t>
  </si>
  <si>
    <t>REL_07976</t>
  </si>
  <si>
    <t xml:space="preserve">  9°35'6.98"S</t>
  </si>
  <si>
    <t xml:space="preserve"> 35°57'27.29"O</t>
  </si>
  <si>
    <t>REL_11095</t>
  </si>
  <si>
    <t xml:space="preserve">  9°36'1.00"S</t>
  </si>
  <si>
    <t xml:space="preserve"> 35°57'23.70"O</t>
  </si>
  <si>
    <t>01Y3</t>
  </si>
  <si>
    <t>REL_39094</t>
  </si>
  <si>
    <t>REL IN01 Y3</t>
  </si>
  <si>
    <t xml:space="preserve">  9°35'24.31"S</t>
  </si>
  <si>
    <t xml:space="preserve"> 35°58'0.49"O</t>
  </si>
  <si>
    <t>TABELA RESUMO DE ALOCAÇÕES DOS RELIGADORES NOS ALIMENTADORES DA SE CAPELA</t>
  </si>
  <si>
    <t>CPL</t>
  </si>
  <si>
    <t>REL-48177</t>
  </si>
  <si>
    <t xml:space="preserve">  9°23'52.67"S</t>
  </si>
  <si>
    <t xml:space="preserve"> 36°10'8.01"O</t>
  </si>
  <si>
    <t>REL-48138</t>
  </si>
  <si>
    <t xml:space="preserve">  9°22'8.71"S</t>
  </si>
  <si>
    <t xml:space="preserve"> 36° 9'48.53"O</t>
  </si>
  <si>
    <t>01Y4</t>
  </si>
  <si>
    <t>REL-57510</t>
  </si>
  <si>
    <t xml:space="preserve">  9°24'2.70"S</t>
  </si>
  <si>
    <t xml:space="preserve"> 36° 4'45.18"O</t>
  </si>
  <si>
    <t>REL-57505</t>
  </si>
  <si>
    <t xml:space="preserve">  9°24'6.67"S</t>
  </si>
  <si>
    <t xml:space="preserve"> 36° 4'41.55"O</t>
  </si>
  <si>
    <t>REL-11590</t>
  </si>
  <si>
    <t xml:space="preserve">  9°30'28.21"S</t>
  </si>
  <si>
    <t xml:space="preserve"> 36° 1'16.16"O</t>
  </si>
  <si>
    <r>
      <rPr>
        <sz val="8"/>
        <color indexed="8"/>
        <rFont val="Arial"/>
        <family val="2"/>
        <charset val="134"/>
      </rPr>
      <t>Não entregue ao COI devido a defeito na lâmina da fase c da chave de entrada</t>
    </r>
    <r>
      <rPr>
        <b/>
        <sz val="8"/>
        <color indexed="10"/>
        <rFont val="Arial"/>
        <family val="2"/>
        <charset val="134"/>
      </rPr>
      <t>.DEFEITO CORRIGIDO</t>
    </r>
  </si>
  <si>
    <t xml:space="preserve">Data de entrega ao COI </t>
  </si>
  <si>
    <t>TABELA RESUMO DE ALOCAÇÕES DOS RELIGADORES NOS ALIMENTADORES DA SE CAMPESTRE</t>
  </si>
  <si>
    <t>Troca de firmware</t>
  </si>
  <si>
    <t>Porta de Com DNP</t>
  </si>
  <si>
    <t>CPT</t>
  </si>
  <si>
    <t>CLARO</t>
  </si>
  <si>
    <t>REL_43496</t>
  </si>
  <si>
    <t>NF</t>
  </si>
  <si>
    <t>43496</t>
  </si>
  <si>
    <t xml:space="preserve">  8°56'41.14"S</t>
  </si>
  <si>
    <t xml:space="preserve"> 35°39'51.69"O</t>
  </si>
  <si>
    <t>REL_43729</t>
  </si>
  <si>
    <t xml:space="preserve">  8°54'55.12"S</t>
  </si>
  <si>
    <t xml:space="preserve"> 35°42'57.83"O</t>
  </si>
  <si>
    <t>REL_43702</t>
  </si>
  <si>
    <t xml:space="preserve">  8°51'53.07"S</t>
  </si>
  <si>
    <t xml:space="preserve"> 35°33'25.01"O</t>
  </si>
  <si>
    <t>REL_43341</t>
  </si>
  <si>
    <t xml:space="preserve">  8°51'53.22"S</t>
  </si>
  <si>
    <t xml:space="preserve"> 35°33'23.51"O</t>
  </si>
  <si>
    <t>REL_43756</t>
  </si>
  <si>
    <t>TABELA RESUMO DE ALOCAÇÕES DOS RELIGADORES NOS ALIMENTADORES DA SE SÃO LUIZ DO QUITUNDE</t>
  </si>
  <si>
    <t>SLQ</t>
  </si>
  <si>
    <t>REL_39463</t>
  </si>
  <si>
    <t>NA</t>
  </si>
  <si>
    <t xml:space="preserve">  9°28'4.14"S</t>
  </si>
  <si>
    <t>35°33'26.57"O</t>
  </si>
  <si>
    <t>VIVO</t>
  </si>
  <si>
    <t>REL_39457</t>
  </si>
  <si>
    <t>9°28'28.32"S</t>
  </si>
  <si>
    <t>35°33'55.77"O</t>
  </si>
  <si>
    <t>REL_05777</t>
  </si>
  <si>
    <t>9°23'2.68"S</t>
  </si>
  <si>
    <t>35°31'32.52"O</t>
  </si>
  <si>
    <t>Vivo</t>
  </si>
  <si>
    <t>REL_08570</t>
  </si>
  <si>
    <t xml:space="preserve"> 9°27'30.40"S</t>
  </si>
  <si>
    <t>35°32'29.20"O</t>
  </si>
  <si>
    <t>REL_08566</t>
  </si>
  <si>
    <t>9°27'32.18"S</t>
  </si>
  <si>
    <t>35°32'27.84"O</t>
  </si>
  <si>
    <t>REL_08393</t>
  </si>
  <si>
    <t>9°24'11.73"S</t>
  </si>
  <si>
    <t>35°30'53.34"O</t>
  </si>
  <si>
    <t>REL_39377</t>
  </si>
  <si>
    <t>9°21'33.42"S</t>
  </si>
  <si>
    <t>35°33'55.03"O</t>
  </si>
  <si>
    <t>REL_08244</t>
  </si>
  <si>
    <t>9°24'19.27"S</t>
  </si>
  <si>
    <t>35°30'3.45"O</t>
  </si>
  <si>
    <t>REL_08263</t>
  </si>
  <si>
    <t>9°23'4.68"S</t>
  </si>
  <si>
    <t>35°31'11.39"O</t>
  </si>
  <si>
    <t>OK(s/com)</t>
  </si>
  <si>
    <t>REL_09870</t>
  </si>
  <si>
    <t>9°19'9.00"S</t>
  </si>
  <si>
    <t>35°33'52.03"O</t>
  </si>
  <si>
    <t>andamento</t>
  </si>
  <si>
    <t>Equipamento sem instalação concluída</t>
  </si>
  <si>
    <t>REL_10656</t>
  </si>
  <si>
    <t>9°14'48.06"S</t>
  </si>
  <si>
    <t>35°29'35.12"O</t>
  </si>
  <si>
    <t>REL_10731</t>
  </si>
  <si>
    <t>9°16'43.09"S</t>
  </si>
  <si>
    <t>35°33'59.77"O</t>
  </si>
  <si>
    <t>REL_39225</t>
  </si>
  <si>
    <t>9°17'7.95"S</t>
  </si>
  <si>
    <t>35°33'28.60"O</t>
  </si>
  <si>
    <t>REL_39202</t>
  </si>
  <si>
    <t xml:space="preserve">  9°13'49.59"S</t>
  </si>
  <si>
    <t xml:space="preserve"> 35°29'55.08"O</t>
  </si>
  <si>
    <t>Data de entrega ao COI</t>
  </si>
  <si>
    <t>TABELA RESUMO DE ALOCAÇÕES DOS RELIGADORES NOS ALIMENTADORES DA SE PERIPERI</t>
  </si>
  <si>
    <t>troca de firmware</t>
  </si>
  <si>
    <t>oeste</t>
  </si>
  <si>
    <t>PEP</t>
  </si>
  <si>
    <t>REL_28716</t>
  </si>
  <si>
    <t>Roubaram o aterramento</t>
  </si>
  <si>
    <t xml:space="preserve">  9°54'31.77"S</t>
  </si>
  <si>
    <t xml:space="preserve"> 36°20'50.07"O</t>
  </si>
  <si>
    <t>REL_28722</t>
  </si>
  <si>
    <t>Sem a placa. A placa com esse número está no outro vão.</t>
  </si>
  <si>
    <t xml:space="preserve">  9°54'40.37"S</t>
  </si>
  <si>
    <t xml:space="preserve"> 36°20'58.63"O</t>
  </si>
  <si>
    <t>REL_09377</t>
  </si>
  <si>
    <t>09377</t>
  </si>
  <si>
    <t xml:space="preserve">  9°52'13.62"S</t>
  </si>
  <si>
    <t xml:space="preserve"> 36° 8'49.82"O</t>
  </si>
  <si>
    <t>01Y6</t>
  </si>
  <si>
    <t>REL_39089</t>
  </si>
  <si>
    <t xml:space="preserve">  9°54'1.52"S</t>
  </si>
  <si>
    <t xml:space="preserve"> 36°16'35.33"O</t>
  </si>
  <si>
    <t>REL_28338</t>
  </si>
  <si>
    <t>Roubaram o aterramento. Está sem placa. A placa está no próximo vão.</t>
  </si>
  <si>
    <t xml:space="preserve">  9°54'20.13"S</t>
  </si>
  <si>
    <t xml:space="preserve"> 36°18'56.72"O</t>
  </si>
  <si>
    <t>REL_28507</t>
  </si>
  <si>
    <t xml:space="preserve">  9°47'23.09"S</t>
  </si>
  <si>
    <t xml:space="preserve"> 36°21'16.22"O</t>
  </si>
  <si>
    <t>TABELA RESUMO DE ALOCAÇÕES DOS RELIGADORES NOS ALIMENTADORES DA SE SÃO BRÁS</t>
  </si>
  <si>
    <t>SBR</t>
  </si>
  <si>
    <t>REL_36685</t>
  </si>
  <si>
    <t xml:space="preserve"> 10°10'50.51"S</t>
  </si>
  <si>
    <t xml:space="preserve"> 36°49'38.44"O</t>
  </si>
  <si>
    <t>REL_37112</t>
  </si>
  <si>
    <t xml:space="preserve"> 10° 3'21.03"S</t>
  </si>
  <si>
    <t xml:space="preserve"> 36°52'55.37"O</t>
  </si>
  <si>
    <t>REL_36899</t>
  </si>
  <si>
    <t>IN01 Y4</t>
  </si>
  <si>
    <t>INSTALAR RELIGADOR NA ENTRADA DE TRAIPÚ, APÓS O RAMAL DAS TORRES NA FRENTE DA KIMAGEM</t>
  </si>
  <si>
    <t xml:space="preserve"> 10°1'4.09"S</t>
  </si>
  <si>
    <t xml:space="preserve"> 36°52'40.96"O</t>
  </si>
  <si>
    <t>TABELA RESUMO DE ALOCAÇÕES DOS RELIGADORES NOS ALIMENTADORES DA SE SÃO SEBASTIÃO</t>
  </si>
  <si>
    <t>SSO</t>
  </si>
  <si>
    <t>PREPARAR TELA NO VTS</t>
  </si>
  <si>
    <t>REL_39468</t>
  </si>
  <si>
    <t>REL_02Y3</t>
  </si>
  <si>
    <t xml:space="preserve">  9°53'49.36"S</t>
  </si>
  <si>
    <t>36°27'23.29"O</t>
  </si>
  <si>
    <t>INSTALAR RELIGADOR APÓS O RAMAL DA FU-18360 NO SENTIDO DE TEOTÔNIO VILELA</t>
  </si>
  <si>
    <t>ATENÇÃO 1</t>
  </si>
  <si>
    <t>REL_28098</t>
  </si>
  <si>
    <t xml:space="preserve">  9°55'19.98"S</t>
  </si>
  <si>
    <t>36°28'34.58"O</t>
  </si>
  <si>
    <t>SUBSTITUIR A CF-28098 POR RELIGADOR</t>
  </si>
  <si>
    <t>TIM</t>
  </si>
  <si>
    <t>REL_19838</t>
  </si>
  <si>
    <t xml:space="preserve">  9°56'29.03"S</t>
  </si>
  <si>
    <t>36°27'53.92"O</t>
  </si>
  <si>
    <t>SUBSTITUIR A FU-19838 POR RELIGADOR</t>
  </si>
  <si>
    <t>REL_18360</t>
  </si>
  <si>
    <t xml:space="preserve">  9°53'49.32"S</t>
  </si>
  <si>
    <t>36°27'24.57"O</t>
  </si>
  <si>
    <t>SUBSTITUIR A FU-18360 POR RELIGADOR</t>
  </si>
  <si>
    <t>ATENÇÃO 2</t>
  </si>
  <si>
    <t>REL_39452</t>
  </si>
  <si>
    <t xml:space="preserve">  9°59'25.89"S</t>
  </si>
  <si>
    <t>36°35'19.73"O</t>
  </si>
  <si>
    <t>SUBSTITUIR A FU-26673 POR RELIGADOR</t>
  </si>
  <si>
    <t>ok(s/com)</t>
  </si>
  <si>
    <t>REL_26952</t>
  </si>
  <si>
    <t xml:space="preserve">  9°57'15.17"S</t>
  </si>
  <si>
    <t>36°32'35.27"O</t>
  </si>
  <si>
    <t>SUBSTITUIR A FU-26952 POR RELIGADOR</t>
  </si>
  <si>
    <t>REL_26893</t>
  </si>
  <si>
    <t xml:space="preserve"> 10° 0'9.34"S</t>
  </si>
  <si>
    <t>36°36'25.78"O</t>
  </si>
  <si>
    <t>SUBSTITUIR A FU-26893 POR RELIGADOR</t>
  </si>
  <si>
    <t>REL_26569</t>
  </si>
  <si>
    <t xml:space="preserve">  9°59'1.01"S</t>
  </si>
  <si>
    <t>36°33'38.54"O</t>
  </si>
  <si>
    <t>SUBSTITUIR A FU-26569 POR RELIGADOR</t>
  </si>
  <si>
    <t>RETIRAR DO VTS O REL 28298 - DNP 652 E ACRESCENTAR NO VTS O REL 28098 COM O MESMO DNP</t>
  </si>
  <si>
    <t>RETIRAR DO VTS O REL 26673 - DNP 653 E ACRESCENTAR NO VTS O REL 39452 COM O MESMO DNP</t>
  </si>
  <si>
    <t>TABELA RESUMO DE ALOCAÇÕES DOS RELIGADORES NOS ALIMENTADORES DA SE RIO LARGO</t>
  </si>
  <si>
    <t>RLU</t>
  </si>
  <si>
    <t>REL_04007</t>
  </si>
  <si>
    <t xml:space="preserve">  9°28'29.77"S</t>
  </si>
  <si>
    <t xml:space="preserve"> 35°49'29.74"O</t>
  </si>
  <si>
    <t>REL_08085</t>
  </si>
  <si>
    <t>08085</t>
  </si>
  <si>
    <t xml:space="preserve">  9°28'51.08"S</t>
  </si>
  <si>
    <t xml:space="preserve"> 35°50'22.30"O</t>
  </si>
  <si>
    <t>38538</t>
  </si>
  <si>
    <t xml:space="preserve">  9°29'11.56"S</t>
  </si>
  <si>
    <t xml:space="preserve"> 35°49'8.57"O</t>
  </si>
  <si>
    <t>06387</t>
  </si>
  <si>
    <t xml:space="preserve">  9°29'3.76"S</t>
  </si>
  <si>
    <t xml:space="preserve"> 35°51'30.14"O</t>
  </si>
  <si>
    <t>05654</t>
  </si>
  <si>
    <t xml:space="preserve">  9°29'13.81"S</t>
  </si>
  <si>
    <t xml:space="preserve"> 35°51'12.63"O</t>
  </si>
  <si>
    <t>08778</t>
  </si>
  <si>
    <t xml:space="preserve">  9°29'5.06"S</t>
  </si>
  <si>
    <t xml:space="preserve"> 35°50'48.90"O</t>
  </si>
  <si>
    <t>08935</t>
  </si>
  <si>
    <t xml:space="preserve">  9°25'3.84"S</t>
  </si>
  <si>
    <t xml:space="preserve"> 35°50'25.75"O</t>
  </si>
  <si>
    <t>38512</t>
  </si>
  <si>
    <t xml:space="preserve">  9°22'23.11"S</t>
  </si>
  <si>
    <t xml:space="preserve"> 35°49'47.27"O</t>
  </si>
  <si>
    <t xml:space="preserve">  9°22'23.20"S</t>
  </si>
  <si>
    <t xml:space="preserve"> 35°49'47.43"O</t>
  </si>
  <si>
    <t>07096</t>
  </si>
  <si>
    <t xml:space="preserve">  9°19'28.27"S</t>
  </si>
  <si>
    <t xml:space="preserve"> 35°49'50.16"O</t>
  </si>
  <si>
    <t xml:space="preserve">  9°30'41.39"S</t>
  </si>
  <si>
    <t xml:space="preserve"> 35°48'40.12"O</t>
  </si>
  <si>
    <t>07551</t>
  </si>
  <si>
    <t xml:space="preserve">  9°31'1.48"S</t>
  </si>
  <si>
    <t xml:space="preserve"> 35°48'14.56"O</t>
  </si>
  <si>
    <t>37940</t>
  </si>
  <si>
    <t xml:space="preserve">  9°30'52.64"S</t>
  </si>
  <si>
    <t xml:space="preserve"> 35°48'1.53"O</t>
  </si>
  <si>
    <t>05989</t>
  </si>
  <si>
    <t xml:space="preserve">  9°32'1.64"S</t>
  </si>
  <si>
    <t xml:space="preserve"> 35°47'41.78"O</t>
  </si>
  <si>
    <t>TABELA RESUMO DE ALOCAÇÕES DOS RELIGADORES NOS ALIMENTADORES DA SE MARECHAL DEODORO</t>
  </si>
  <si>
    <t>Porta de com DNP</t>
  </si>
  <si>
    <t>MDO</t>
  </si>
  <si>
    <t>REL_39470</t>
  </si>
  <si>
    <t xml:space="preserve">  9°45'59.14"S</t>
  </si>
  <si>
    <t xml:space="preserve"> 35°51'2.94"O</t>
  </si>
  <si>
    <t>REL_00290</t>
  </si>
  <si>
    <t xml:space="preserve">  9°48'57.92"S</t>
  </si>
  <si>
    <t xml:space="preserve"> 35°52'35.44"O</t>
  </si>
  <si>
    <t>REL_00045</t>
  </si>
  <si>
    <t xml:space="preserve">  9°42'17.11"S</t>
  </si>
  <si>
    <t xml:space="preserve"> 35°55'50.55"O</t>
  </si>
  <si>
    <t>REL_00079</t>
  </si>
  <si>
    <t xml:space="preserve">  9°42'4.60"S</t>
  </si>
  <si>
    <t xml:space="preserve"> 35°55'59.06"O</t>
  </si>
  <si>
    <t>TABELA RESUMO DE ALOCAÇÕES DOS RELIGADORES NOS ALIMENTADORES DA SE SANTANA DO IPANEMA</t>
  </si>
  <si>
    <t>ITENS</t>
  </si>
  <si>
    <t>SUBESTAÇÃO</t>
  </si>
  <si>
    <t>ALIMENTADOR</t>
  </si>
  <si>
    <t>NOME DO RELIGADOR (PROVISÓRIO)</t>
  </si>
  <si>
    <t>POSTO</t>
  </si>
  <si>
    <t>SDI</t>
  </si>
  <si>
    <t>REL_39487</t>
  </si>
  <si>
    <t>INSTALAR RELIGADOR NO INICIO DO RAMAL  QUE VAI PARA CHAVE 52869</t>
  </si>
  <si>
    <t xml:space="preserve">  9°22'33.35"S</t>
  </si>
  <si>
    <t xml:space="preserve"> 37°15'49.06"O</t>
  </si>
  <si>
    <t>REL_39488</t>
  </si>
  <si>
    <t>NO TRONCO APÓS RAMAL DA CHAVE FU_52588</t>
  </si>
  <si>
    <t xml:space="preserve">  9°14'35.37"S</t>
  </si>
  <si>
    <t xml:space="preserve"> 37°21'51.01"O</t>
  </si>
  <si>
    <t>REL_51395</t>
  </si>
  <si>
    <t xml:space="preserve">  9°18'20.82"S</t>
  </si>
  <si>
    <t xml:space="preserve"> 37°17'17.98"O</t>
  </si>
  <si>
    <t>REL_60281</t>
  </si>
  <si>
    <t xml:space="preserve">  9° 9'9.69"S</t>
  </si>
  <si>
    <t xml:space="preserve"> 37°21'43.98"O</t>
  </si>
  <si>
    <t>REL_52506</t>
  </si>
  <si>
    <t xml:space="preserve">  9°13'48.27"S</t>
  </si>
  <si>
    <t xml:space="preserve"> 37°20'55.07"O</t>
  </si>
  <si>
    <t>REL_60146</t>
  </si>
  <si>
    <t xml:space="preserve">  9°17'56.37"S</t>
  </si>
  <si>
    <t xml:space="preserve"> 37°16'54.10"O</t>
  </si>
  <si>
    <t>REL_39485</t>
  </si>
  <si>
    <t>APÓS RAMAL DA CHAVE FU_50904</t>
  </si>
  <si>
    <t xml:space="preserve">  9°23'11.17"S</t>
  </si>
  <si>
    <t xml:space="preserve"> 37° 3'44.27"O</t>
  </si>
  <si>
    <t>REL_60391</t>
  </si>
  <si>
    <t xml:space="preserve">  9°23'15.43"S</t>
  </si>
  <si>
    <t xml:space="preserve"> 37° 8'8.07"O</t>
  </si>
  <si>
    <t>EQTO INOPERANTE FONTE COM DEFEITO</t>
  </si>
  <si>
    <t>REL_39486</t>
  </si>
  <si>
    <t>INSTALAR DEPOIS DA FU-51082 E ANTES DA PONTE.</t>
  </si>
  <si>
    <t xml:space="preserve">  9°24'12.67"S</t>
  </si>
  <si>
    <t xml:space="preserve"> 36°59'22.31"O</t>
  </si>
  <si>
    <t>REL_39493</t>
  </si>
  <si>
    <t xml:space="preserve">  9°22'13.15"S</t>
  </si>
  <si>
    <t xml:space="preserve"> 37°14'50.97"O</t>
  </si>
  <si>
    <t>DOM - Departamento de Manutenção de AT</t>
  </si>
  <si>
    <t>DOMT - Gerência de Automação e Telecom Operativa</t>
  </si>
  <si>
    <t>TABELA RESUMO DE ALOCAÇÕES DOS RELIGADORES NOS ALIMENTADORES DA SE DELMIRO GOUVEIA</t>
  </si>
  <si>
    <t>Inspecionado</t>
  </si>
  <si>
    <t>TROCA DE FIRMWARE</t>
  </si>
  <si>
    <t>PORTA DE COMUNICAÇÃO DNP</t>
  </si>
  <si>
    <t>POSTO ANTIGO</t>
  </si>
  <si>
    <t>POSTO NOVO</t>
  </si>
  <si>
    <t>DMG</t>
  </si>
  <si>
    <t xml:space="preserve">  9°23'52.01"S</t>
  </si>
  <si>
    <t xml:space="preserve"> 38° 0'30.27"O</t>
  </si>
  <si>
    <t xml:space="preserve">  9°20'52.35"S</t>
  </si>
  <si>
    <t xml:space="preserve"> 38° 1'59.68"O</t>
  </si>
  <si>
    <t xml:space="preserve">  9°19'27.65"S</t>
  </si>
  <si>
    <t xml:space="preserve"> 37°58'37.74"O</t>
  </si>
  <si>
    <t xml:space="preserve">  9°17'14.52"S</t>
  </si>
  <si>
    <t xml:space="preserve"> 37°57'48.54"O</t>
  </si>
  <si>
    <t>ok(sem comunicação)</t>
  </si>
  <si>
    <t xml:space="preserve">  9°15'32.48"S</t>
  </si>
  <si>
    <t xml:space="preserve"> 37°56'7.55"O</t>
  </si>
  <si>
    <t xml:space="preserve">  9°15'21.73"S</t>
  </si>
  <si>
    <t xml:space="preserve"> 37°55'54.90"O</t>
  </si>
  <si>
    <t>REL_39083</t>
  </si>
  <si>
    <t>NOVO</t>
  </si>
  <si>
    <t xml:space="preserve">INSTALAR RELIGADOR DEPOIS DO POSTO DE GASOLINA </t>
  </si>
  <si>
    <t xml:space="preserve">  9°23'45.33"S</t>
  </si>
  <si>
    <t xml:space="preserve"> 37°58'18.54"O</t>
  </si>
  <si>
    <t xml:space="preserve">  9°28'5.22"S</t>
  </si>
  <si>
    <t xml:space="preserve"> 37°50'38.76"O</t>
  </si>
  <si>
    <t xml:space="preserve">  9°27'39.73"S</t>
  </si>
  <si>
    <t xml:space="preserve"> 37°50'59.57"O</t>
  </si>
  <si>
    <t>TABELA RESUMO DE ALOCAÇÕES DOS RELIGADORES NOS ALIMENTADORES DA SE MURICI</t>
  </si>
  <si>
    <t>MCI</t>
  </si>
  <si>
    <t>09747</t>
  </si>
  <si>
    <t xml:space="preserve">  9°17'58.56"S</t>
  </si>
  <si>
    <t xml:space="preserve"> 35°57'48.27"O</t>
  </si>
  <si>
    <t>REL_IN01 Y1</t>
  </si>
  <si>
    <t>39095</t>
  </si>
  <si>
    <t xml:space="preserve">  9°14'49.35"S</t>
  </si>
  <si>
    <t xml:space="preserve"> 36° 0'40.12"O</t>
  </si>
  <si>
    <t>REL_IN02 Y2</t>
  </si>
  <si>
    <t>39098</t>
  </si>
  <si>
    <t xml:space="preserve">  9°18'50.10"S</t>
  </si>
  <si>
    <t xml:space="preserve"> 35°57'0.54"O</t>
  </si>
  <si>
    <t>TABELA RESUMO DE ALOCAÇÕES DOS RELIGADORES NOS ALIMENTADORES DA SE ARAPIRACA I</t>
  </si>
  <si>
    <t>DEC/2013 (HORAS)</t>
  </si>
  <si>
    <t>NOME DO RELIGADOR</t>
  </si>
  <si>
    <t>ARP</t>
  </si>
  <si>
    <t>REL-39071</t>
  </si>
  <si>
    <t xml:space="preserve">  9°37'12.43"S</t>
  </si>
  <si>
    <t xml:space="preserve"> 36°45'49.56"O</t>
  </si>
  <si>
    <t>REL-39072</t>
  </si>
  <si>
    <t xml:space="preserve">  9°43'33.91"S</t>
  </si>
  <si>
    <t xml:space="preserve"> 36°40'11.94"O</t>
  </si>
  <si>
    <t>REL-21431</t>
  </si>
  <si>
    <t xml:space="preserve">  9°43'15.71"S</t>
  </si>
  <si>
    <t xml:space="preserve"> 36°41'13.86"O</t>
  </si>
  <si>
    <t xml:space="preserve"> </t>
  </si>
  <si>
    <t>REL-21452</t>
  </si>
  <si>
    <t xml:space="preserve">  9°40'44.91"S</t>
  </si>
  <si>
    <t xml:space="preserve"> 36°41'50.72"O</t>
  </si>
  <si>
    <t>REL-39069</t>
  </si>
  <si>
    <t xml:space="preserve">  9°42'28.83"S</t>
  </si>
  <si>
    <t xml:space="preserve"> 36°46'35.47"O</t>
  </si>
  <si>
    <t>REL-50055</t>
  </si>
  <si>
    <t xml:space="preserve">  9°38'51.69"S</t>
  </si>
  <si>
    <t xml:space="preserve"> 36°44'19.72"O</t>
  </si>
  <si>
    <t>REL-21473</t>
  </si>
  <si>
    <t xml:space="preserve">  9°37'13.00"S</t>
  </si>
  <si>
    <t xml:space="preserve"> 36°45'48.73"O</t>
  </si>
  <si>
    <t>REL-12559</t>
  </si>
  <si>
    <t xml:space="preserve">  9°45'4.62"S</t>
  </si>
  <si>
    <t xml:space="preserve"> 36°39'46.02"O</t>
  </si>
  <si>
    <t>REL-11679</t>
  </si>
  <si>
    <t xml:space="preserve">  9°45'10.41"S</t>
  </si>
  <si>
    <t xml:space="preserve"> 36°39'39.12"O</t>
  </si>
  <si>
    <t>REL-20296</t>
  </si>
  <si>
    <t xml:space="preserve">  9°45'9.65"S</t>
  </si>
  <si>
    <t xml:space="preserve"> 36°39'30.10"O</t>
  </si>
  <si>
    <t>REL-20328</t>
  </si>
  <si>
    <t xml:space="preserve">  9°45'16.60"S</t>
  </si>
  <si>
    <t xml:space="preserve"> 36°39'27.14"O</t>
  </si>
  <si>
    <t>ok(pend)</t>
  </si>
  <si>
    <t>REL-26039</t>
  </si>
  <si>
    <t xml:space="preserve">  9°39'10.83"S</t>
  </si>
  <si>
    <t xml:space="preserve"> 36°35'39.72"O</t>
  </si>
  <si>
    <t>REL-26165</t>
  </si>
  <si>
    <t xml:space="preserve">  9°38'7.35"S</t>
  </si>
  <si>
    <t xml:space="preserve"> 36°35'4.99"O</t>
  </si>
  <si>
    <t>falta AC</t>
  </si>
  <si>
    <t>REL-25928</t>
  </si>
  <si>
    <t xml:space="preserve">  9°37'59.04"S</t>
  </si>
  <si>
    <t>36°34'28.81"O</t>
  </si>
  <si>
    <t>eqto sem supressor de surto, só tem sinal VIVO. FALTA AC</t>
  </si>
  <si>
    <t>REL-25758</t>
  </si>
  <si>
    <t xml:space="preserve">  9°38'39.12"S</t>
  </si>
  <si>
    <t xml:space="preserve"> 36°29'19.88"O</t>
  </si>
  <si>
    <t>REL_39073</t>
  </si>
  <si>
    <t xml:space="preserve">  9°44'17.11"S</t>
  </si>
  <si>
    <t xml:space="preserve"> 36°38'39.59"O</t>
  </si>
  <si>
    <t>REL-39070</t>
  </si>
  <si>
    <t xml:space="preserve">  9°44'21.42"S</t>
  </si>
  <si>
    <t xml:space="preserve"> 36°38'34.67"O</t>
  </si>
  <si>
    <t>REL-20350</t>
  </si>
  <si>
    <t xml:space="preserve">  9°44'50.88"S</t>
  </si>
  <si>
    <t xml:space="preserve"> 36°39'19.77"O</t>
  </si>
  <si>
    <t>REL-21446</t>
  </si>
  <si>
    <t xml:space="preserve">  9°40'53.71"S</t>
  </si>
  <si>
    <t xml:space="preserve"> 36°41'46.03"O</t>
  </si>
  <si>
    <t>TABELA RESUMO DE ALOCAÇÕES DOS RELIGADORES DA SE PMI</t>
  </si>
  <si>
    <t>PMI</t>
  </si>
  <si>
    <t>REL_21Y1</t>
  </si>
  <si>
    <t>INSTALAÇÃO TEMPORÁRIA NA SE PMI</t>
  </si>
  <si>
    <t>REL_21Y2</t>
  </si>
  <si>
    <t>REL_21Y3</t>
  </si>
  <si>
    <t>REL_21Y4</t>
  </si>
  <si>
    <t>REL_21Y5</t>
  </si>
  <si>
    <t>TABELA RESUMO DE ALOCAÇÕES DOS RELIGADORES NOS ALIMENTADORES DA SE ARAPIRACA II</t>
  </si>
  <si>
    <t>ARD</t>
  </si>
  <si>
    <t>01M1</t>
  </si>
  <si>
    <t>REL_39451</t>
  </si>
  <si>
    <t xml:space="preserve">  9°47'27.26"S</t>
  </si>
  <si>
    <t xml:space="preserve"> 36°37'34.81"O</t>
  </si>
  <si>
    <t>FONTE COM DEFEITO</t>
  </si>
  <si>
    <t>OK(S/COM)</t>
  </si>
  <si>
    <t>REL_57561</t>
  </si>
  <si>
    <t xml:space="preserve">  9°45'33.76"S</t>
  </si>
  <si>
    <t xml:space="preserve"> 36°31'33.31"O</t>
  </si>
  <si>
    <t>SUBSTITUIR A FU-57561 POR RELIGADOR</t>
  </si>
  <si>
    <t>REL_23695</t>
  </si>
  <si>
    <t xml:space="preserve">  9°44'17.79"S</t>
  </si>
  <si>
    <t xml:space="preserve"> 36°29'48.69"O</t>
  </si>
  <si>
    <t>SUBSTITUIR A FU-23695 POR RELIGADOR</t>
  </si>
  <si>
    <t>REL_23985</t>
  </si>
  <si>
    <t>OK(PEND)</t>
  </si>
  <si>
    <t xml:space="preserve">  9°44'38.13"S</t>
  </si>
  <si>
    <t xml:space="preserve"> 36°28'17.41"O</t>
  </si>
  <si>
    <t>SUBSTITUIR A FU-57567 POR RELIGADOR</t>
  </si>
  <si>
    <t>REL_23665</t>
  </si>
  <si>
    <t xml:space="preserve">  9°44'40.52"S</t>
  </si>
  <si>
    <t xml:space="preserve"> 36°28'6.68"O</t>
  </si>
  <si>
    <t>SUBSTITUIR A FU-23665 POR RELIGADOR</t>
  </si>
  <si>
    <t>01M2</t>
  </si>
  <si>
    <t>REL_20119</t>
  </si>
  <si>
    <t xml:space="preserve">  9°45'20.67"S</t>
  </si>
  <si>
    <t xml:space="preserve"> 36°39'9.80"O</t>
  </si>
  <si>
    <t>INSTALAR RELIGADOR ANTES DA CHAVE 20080.</t>
  </si>
  <si>
    <t>REL_20164</t>
  </si>
  <si>
    <t xml:space="preserve">  9°44'56.62"S</t>
  </si>
  <si>
    <t xml:space="preserve"> 36°39'22.16"O</t>
  </si>
  <si>
    <t>SUBSTITUIR A CO-20164 POR RELIGADOR</t>
  </si>
  <si>
    <t>01M3</t>
  </si>
  <si>
    <t>REL_20316</t>
  </si>
  <si>
    <t xml:space="preserve">  9°45'46.68"S</t>
  </si>
  <si>
    <t xml:space="preserve"> 36°39'15.28"O</t>
  </si>
  <si>
    <t>SUBSTITUIR A CO-20316 POR RELIGADOR</t>
  </si>
  <si>
    <t>REL_17217</t>
  </si>
  <si>
    <t xml:space="preserve">  9°45'48.66"S</t>
  </si>
  <si>
    <t xml:space="preserve"> 36°39'21.32"O</t>
  </si>
  <si>
    <t>SUBSTITUIR A CF-17217 POR RELIGADOR</t>
  </si>
  <si>
    <t>REL_20331</t>
  </si>
  <si>
    <t xml:space="preserve">  9°45'16.85"S</t>
  </si>
  <si>
    <t xml:space="preserve"> 36°39'32.25"O</t>
  </si>
  <si>
    <t>SUBSTITUIR A CO-20331 POR RELIGADOR</t>
  </si>
  <si>
    <t>01M4</t>
  </si>
  <si>
    <t>REL_20051</t>
  </si>
  <si>
    <t xml:space="preserve">  9°46'50.00"S</t>
  </si>
  <si>
    <t xml:space="preserve"> 36°46'16.18"O</t>
  </si>
  <si>
    <t>SUBSTITUIR A FU-20051 POR RELIGADOR</t>
  </si>
  <si>
    <t>REL_19810</t>
  </si>
  <si>
    <t xml:space="preserve">  9°53'3.46"S</t>
  </si>
  <si>
    <t xml:space="preserve"> 36°45'12.80"O</t>
  </si>
  <si>
    <t>SUBSTITUIR A FU-19810 POR RELIGADOR</t>
  </si>
  <si>
    <t>REL_19036</t>
  </si>
  <si>
    <t xml:space="preserve">  9°53'3.40"S</t>
  </si>
  <si>
    <t xml:space="preserve"> 36°45'12.22"O</t>
  </si>
  <si>
    <t>SUBSTITUIR A FU-19036 POR RELIGADOR</t>
  </si>
  <si>
    <t>REL_19801</t>
  </si>
  <si>
    <t xml:space="preserve">  9°46'52.63"S</t>
  </si>
  <si>
    <t xml:space="preserve"> 36°46'13.81"O</t>
  </si>
  <si>
    <t>INSTALAR RELIGADOR PRÓXIMO A CHAVE 19055.</t>
  </si>
  <si>
    <t>REL_19607</t>
  </si>
  <si>
    <t xml:space="preserve">  9°52'49.41"S</t>
  </si>
  <si>
    <t xml:space="preserve"> 36°50'11.01"O</t>
  </si>
  <si>
    <t>SUBSTITUIR A FU-19607 POR RELIGADOR</t>
  </si>
  <si>
    <t>01M5</t>
  </si>
  <si>
    <t>REL_17199</t>
  </si>
  <si>
    <t xml:space="preserve">  9°45'36.11"S</t>
  </si>
  <si>
    <t xml:space="preserve"> 36°40'16.59"O</t>
  </si>
  <si>
    <t>SUBSTITUIR A FU-17199 POR RELIGADOR</t>
  </si>
  <si>
    <t>REL_17250</t>
  </si>
  <si>
    <t xml:space="preserve">  9°44'40.38"S</t>
  </si>
  <si>
    <t xml:space="preserve"> 36°40'22.19"O</t>
  </si>
  <si>
    <t>SUBSTITUIR A CF-17250 POR RELIGADOR</t>
  </si>
  <si>
    <t>01M6</t>
  </si>
  <si>
    <t>REL_39453</t>
  </si>
  <si>
    <t xml:space="preserve">  9°51'34.25"S</t>
  </si>
  <si>
    <t xml:space="preserve"> 36°40'17.36"O</t>
  </si>
  <si>
    <t>INSTALAR RELIGADOR PRÓXIMO A CHAVE 16595 NO RAMAL SENTIDO FEIRA GRANDE</t>
  </si>
  <si>
    <t>REL_16595</t>
  </si>
  <si>
    <t xml:space="preserve">  9°51'34.54"S</t>
  </si>
  <si>
    <t xml:space="preserve"> 36°40'16.34"O</t>
  </si>
  <si>
    <t>SUBSTITUIR A FU-16595 POR RELIGADOR</t>
  </si>
  <si>
    <t>01M8</t>
  </si>
  <si>
    <t>REL_13399</t>
  </si>
  <si>
    <t xml:space="preserve">  9°48'12.60"S</t>
  </si>
  <si>
    <t xml:space="preserve"> 36°34'44.64"O</t>
  </si>
  <si>
    <t>SUBSTITUIR A FU-13399 POR RELIGADOR</t>
  </si>
  <si>
    <t>TABELA RESUMO DE ALOCAÇÕES DOS RELIGADORES NOS ALIMENTADORES DA SE JACARÉ DOS HOMENS</t>
  </si>
  <si>
    <t>ÁREA</t>
  </si>
  <si>
    <t>ALIMENTAÇÃO</t>
  </si>
  <si>
    <t>PORTA DNP</t>
  </si>
  <si>
    <t>OESTE</t>
  </si>
  <si>
    <t>JDH</t>
  </si>
  <si>
    <t xml:space="preserve">  9°46'21.23"S</t>
  </si>
  <si>
    <t xml:space="preserve"> 37°15'7.35"O</t>
  </si>
  <si>
    <t>REL_IN02</t>
  </si>
  <si>
    <t>INSTALAR ANTES DO BANCO REGULADOR 39471</t>
  </si>
  <si>
    <t xml:space="preserve">  9°38'31.78"S</t>
  </si>
  <si>
    <t xml:space="preserve"> 37°12'35.50"O</t>
  </si>
  <si>
    <t xml:space="preserve">  9°49'14.28"S</t>
  </si>
  <si>
    <t xml:space="preserve"> 37°16'49.22"O</t>
  </si>
  <si>
    <t xml:space="preserve">  9°46'6.93"S</t>
  </si>
  <si>
    <t xml:space="preserve"> 37° 0'44.75"O</t>
  </si>
  <si>
    <t>REL_IN03</t>
  </si>
  <si>
    <t xml:space="preserve">  9°40'2.04"S</t>
  </si>
  <si>
    <t xml:space="preserve"> 37° 7'53.50"O</t>
  </si>
  <si>
    <t>vodafone</t>
  </si>
  <si>
    <t xml:space="preserve">  9°40'42.86"S</t>
  </si>
  <si>
    <t xml:space="preserve"> 37° 7'27.14"O</t>
  </si>
  <si>
    <t xml:space="preserve">  9°33'28.18"S</t>
  </si>
  <si>
    <t xml:space="preserve"> 37° 0'41.98"O</t>
  </si>
  <si>
    <t>SUBSTITUIR CO-35553 POR RELIGADOR, PARA MANOBRA DO JDH-Y4 C/ SDI-Y2</t>
  </si>
  <si>
    <t xml:space="preserve">  9°31'34.09"S</t>
  </si>
  <si>
    <t xml:space="preserve"> 36°59'24.24"O</t>
  </si>
  <si>
    <t>INSTALAR APÓS RAMAL DA FU-35223</t>
  </si>
  <si>
    <t xml:space="preserve">  9°33'33.64"S</t>
  </si>
  <si>
    <t xml:space="preserve"> 37° 0'46.09"O</t>
  </si>
  <si>
    <t xml:space="preserve">  9°31'38.53"S</t>
  </si>
  <si>
    <t xml:space="preserve"> 36°59'24.59"O</t>
  </si>
  <si>
    <t>TABELA RESUMO DE ALOCAÇÕES DOS RELIGADORES NOS ALIMENTADORES DA SE Matriz de Camaragibe</t>
  </si>
  <si>
    <t>MTC</t>
  </si>
  <si>
    <t>10344</t>
  </si>
  <si>
    <t xml:space="preserve">  9° 9'48.47"S</t>
  </si>
  <si>
    <t xml:space="preserve"> 35°32'37.68"O</t>
  </si>
  <si>
    <t>10387</t>
  </si>
  <si>
    <t xml:space="preserve">  9°10'4.45"S</t>
  </si>
  <si>
    <t xml:space="preserve"> 35°32'42.34"O</t>
  </si>
  <si>
    <t xml:space="preserve">  9°11'59.67"S</t>
  </si>
  <si>
    <t xml:space="preserve"> 35°24'51.21"O</t>
  </si>
  <si>
    <t>56283</t>
  </si>
  <si>
    <t xml:space="preserve">  9°13'14.49"S</t>
  </si>
  <si>
    <t xml:space="preserve"> 35°20'50.43"O</t>
  </si>
  <si>
    <t>12862</t>
  </si>
  <si>
    <t xml:space="preserve">  9°15'52.25"S</t>
  </si>
  <si>
    <t xml:space="preserve"> 35°22'18.89"O</t>
  </si>
  <si>
    <t>10374</t>
  </si>
  <si>
    <t xml:space="preserve">  9°18'40.31"S</t>
  </si>
  <si>
    <t xml:space="preserve"> 35°24'52.12"O</t>
  </si>
  <si>
    <t>56167</t>
  </si>
  <si>
    <t xml:space="preserve">  9° 7'24.44"S</t>
  </si>
  <si>
    <t xml:space="preserve"> 35°33'2.74"O</t>
  </si>
  <si>
    <t>56271</t>
  </si>
  <si>
    <t xml:space="preserve">  9° 8'15.13"S</t>
  </si>
  <si>
    <t xml:space="preserve"> 35°31'12.14"O</t>
  </si>
  <si>
    <t xml:space="preserve">  9° 6'13.05"S</t>
  </si>
  <si>
    <t xml:space="preserve"> 35°38'34.34"O</t>
  </si>
  <si>
    <t>TABELA RESUMO DE ALOCAÇÕES DOS RELIGADORES NOS ALIMENTADORES DA SE MARIBONDO</t>
  </si>
  <si>
    <t>MBD</t>
  </si>
  <si>
    <t xml:space="preserve">  9°31'26.62"S</t>
  </si>
  <si>
    <t xml:space="preserve"> 36°26'22.35"O</t>
  </si>
  <si>
    <t xml:space="preserve">  9°32'19.54"S</t>
  </si>
  <si>
    <t xml:space="preserve"> 36°25'32.94"O</t>
  </si>
  <si>
    <t xml:space="preserve">  9°36'51.35"S</t>
  </si>
  <si>
    <t xml:space="preserve"> 36°19'24.13"O</t>
  </si>
  <si>
    <t xml:space="preserve">  9°41'4.02"S</t>
  </si>
  <si>
    <t xml:space="preserve"> 36°17'37.65"O</t>
  </si>
  <si>
    <t>REL IN02</t>
  </si>
  <si>
    <t xml:space="preserve">  9°28'23.79"S</t>
  </si>
  <si>
    <t xml:space="preserve"> 36°11'29.96"O</t>
  </si>
  <si>
    <t xml:space="preserve">  9°29'28.07"S</t>
  </si>
  <si>
    <t xml:space="preserve"> 36°12'27.25"O</t>
  </si>
  <si>
    <t>TABELA RESUMO DE ALOCAÇÕES DOS RELIGADORES NOS ALIMENTADORES DA SE PORTO CALVO</t>
  </si>
  <si>
    <t>PCV</t>
  </si>
  <si>
    <t>EM ANDAMENTO</t>
  </si>
  <si>
    <t xml:space="preserve">  9° 4'57.39"S</t>
  </si>
  <si>
    <t xml:space="preserve"> 35°15'46.63"O</t>
  </si>
  <si>
    <t xml:space="preserve">  9° 6'7.16"S</t>
  </si>
  <si>
    <t xml:space="preserve"> 35°15'35.78"O</t>
  </si>
  <si>
    <t>REL_39491</t>
  </si>
  <si>
    <t>REL_IN5 Y1</t>
  </si>
  <si>
    <t>39491</t>
  </si>
  <si>
    <t xml:space="preserve">  9° 2'59.82"S</t>
  </si>
  <si>
    <t xml:space="preserve"> 35°23'28.36"O</t>
  </si>
  <si>
    <t>REL_16989</t>
  </si>
  <si>
    <t>16989</t>
  </si>
  <si>
    <t xml:space="preserve">  9° 4'43.05"S</t>
  </si>
  <si>
    <t xml:space="preserve"> 35°16'26.86"O</t>
  </si>
  <si>
    <t>REL_56259</t>
  </si>
  <si>
    <t>REL_IN04 Y2</t>
  </si>
  <si>
    <t>56259</t>
  </si>
  <si>
    <t xml:space="preserve">  9°10'46.96"S</t>
  </si>
  <si>
    <t xml:space="preserve"> 35°18'28.09"O</t>
  </si>
  <si>
    <t>REL_56164</t>
  </si>
  <si>
    <t>REL_IN03 Y2</t>
  </si>
  <si>
    <t>56164</t>
  </si>
  <si>
    <t xml:space="preserve">  9° 4'8.25"S</t>
  </si>
  <si>
    <t xml:space="preserve"> 35°24'21.61"O</t>
  </si>
  <si>
    <t>REL_13034</t>
  </si>
  <si>
    <t>13034</t>
  </si>
  <si>
    <t xml:space="preserve">  9°13'10.18"S</t>
  </si>
  <si>
    <t xml:space="preserve"> 35°20'30.98"O</t>
  </si>
  <si>
    <t>REL_58732</t>
  </si>
  <si>
    <t>REL_IN02 Y4</t>
  </si>
  <si>
    <t>58732</t>
  </si>
  <si>
    <t xml:space="preserve">  8°59'16.26"S</t>
  </si>
  <si>
    <t xml:space="preserve"> 35°25'54.89"O</t>
  </si>
  <si>
    <t>TABELA RESUMO DE ALOCAÇÕES DOS RELIGADORES NOS ALIMENTADORES DA SE UNIAÕ DOS PALMARES</t>
  </si>
  <si>
    <t>UPM</t>
  </si>
  <si>
    <t xml:space="preserve">  9° 6'56.04"S</t>
  </si>
  <si>
    <t xml:space="preserve"> 36° 2'45.01"O</t>
  </si>
  <si>
    <t xml:space="preserve">  9° 1'43.22"S</t>
  </si>
  <si>
    <t>36° 2'23.38"O</t>
  </si>
  <si>
    <t xml:space="preserve">  9° 4'10.25"S</t>
  </si>
  <si>
    <t xml:space="preserve"> 36° 2'25.60"O</t>
  </si>
  <si>
    <t xml:space="preserve">  9° 2'37.18"S</t>
  </si>
  <si>
    <t xml:space="preserve"> 36° 2'20.81"O</t>
  </si>
  <si>
    <t xml:space="preserve">  9° 8'33.30"S</t>
  </si>
  <si>
    <t xml:space="preserve"> 36° 5'17.56"O</t>
  </si>
  <si>
    <t xml:space="preserve">  9° 9'47.07"S</t>
  </si>
  <si>
    <t xml:space="preserve"> 36° 2'29.41"O</t>
  </si>
  <si>
    <t xml:space="preserve">  9° 9'35.38"S</t>
  </si>
  <si>
    <t xml:space="preserve"> 36° 1'57.03"O</t>
  </si>
  <si>
    <t xml:space="preserve">  8°58'0.27"S</t>
  </si>
  <si>
    <t xml:space="preserve"> 35°54'46.11"O</t>
  </si>
  <si>
    <t xml:space="preserve">  9° 0'5.18"S</t>
  </si>
  <si>
    <t xml:space="preserve"> 36° 1'38.86"O</t>
  </si>
  <si>
    <t xml:space="preserve">  9° 0'4.45"S</t>
  </si>
  <si>
    <t xml:space="preserve"> 36° 1'34.61"O</t>
  </si>
  <si>
    <t xml:space="preserve">  9° 6'18.93"S</t>
  </si>
  <si>
    <t xml:space="preserve"> 35°55'46.67"O</t>
  </si>
  <si>
    <t xml:space="preserve">  9° 8'37.96"S</t>
  </si>
  <si>
    <t xml:space="preserve"> 36° 0'6.18"O</t>
  </si>
  <si>
    <t xml:space="preserve">  9° 8'56.90"S</t>
  </si>
  <si>
    <t xml:space="preserve"> 36° 0'41.15"O</t>
  </si>
  <si>
    <t xml:space="preserve">  9° 7'54.20"S</t>
  </si>
  <si>
    <t xml:space="preserve"> 36° 8'44.47"O</t>
  </si>
  <si>
    <t xml:space="preserve">  9° 9'55.25"S</t>
  </si>
  <si>
    <t xml:space="preserve"> 36° 1'47.88"O</t>
  </si>
  <si>
    <t>TABELA RESUMO DE ALOCAÇÕES DOS RELIGADORES NOS ALIMENTADORES DA SE OLHO D´ÁGUA DAS FLORES</t>
  </si>
  <si>
    <t>ODF</t>
  </si>
  <si>
    <t>ok (sem comunicação)</t>
  </si>
  <si>
    <t>REL_39497</t>
  </si>
  <si>
    <t>INSTALAR APÓS RAMAL DA CHAVE 33271</t>
  </si>
  <si>
    <t xml:space="preserve">  9°34'56.30"S</t>
  </si>
  <si>
    <t xml:space="preserve"> 37°19'40.78"O</t>
  </si>
  <si>
    <t>REL_39500</t>
  </si>
  <si>
    <t xml:space="preserve">  9°31'22.05"S</t>
  </si>
  <si>
    <t xml:space="preserve"> 37°11'33.79"O</t>
  </si>
  <si>
    <t>REL_50257</t>
  </si>
  <si>
    <t xml:space="preserve">  9°30'51.81"S</t>
  </si>
  <si>
    <t xml:space="preserve"> 37°11'28.05"O</t>
  </si>
  <si>
    <t>vivo</t>
  </si>
  <si>
    <t>REL_39495</t>
  </si>
  <si>
    <t>À 1750m da SE ( SENTIDO SANTANA)</t>
  </si>
  <si>
    <t xml:space="preserve">  9°30'55.58"S</t>
  </si>
  <si>
    <t xml:space="preserve"> 37°17'39.44"O</t>
  </si>
  <si>
    <t>REL_30279</t>
  </si>
  <si>
    <t xml:space="preserve">  9°28'34.46"S</t>
  </si>
  <si>
    <t xml:space="preserve"> 37°24'15.93"O</t>
  </si>
  <si>
    <t>REL_32512</t>
  </si>
  <si>
    <t xml:space="preserve">  9°28'21.32"S</t>
  </si>
  <si>
    <t xml:space="preserve"> 37°27'28.40"O</t>
  </si>
  <si>
    <t>REL_39498</t>
  </si>
  <si>
    <t>INSTALAR ANTES DO RAMAL DA CHAVE FU-32913 E APÓS A DERIVAÇÃO DA CHAVE 30279</t>
  </si>
  <si>
    <t xml:space="preserve">  9°28'36.57"S</t>
  </si>
  <si>
    <t xml:space="preserve"> 37°24'23.99"O</t>
  </si>
  <si>
    <t>TABELA RESUMO DE ALOCAÇÕES DOS RELIGADORES NOS ALIMENTADORES DA SE SÃO MIGUEL DOS CAMPOS</t>
  </si>
  <si>
    <t xml:space="preserve">Porta </t>
  </si>
  <si>
    <t>SMC</t>
  </si>
  <si>
    <t>REL-10115</t>
  </si>
  <si>
    <t>SUBSTITUIR A CG-10115 POR RELIGADOR</t>
  </si>
  <si>
    <t xml:space="preserve">  9°39'11.14"S</t>
  </si>
  <si>
    <t xml:space="preserve"> 36°12'24.28"O</t>
  </si>
  <si>
    <t>REL-10000</t>
  </si>
  <si>
    <t>SUBSTITUIR A FU-10000 POR RELIGADOR</t>
  </si>
  <si>
    <t xml:space="preserve">  9°39'12.41"S</t>
  </si>
  <si>
    <t xml:space="preserve"> 36°12'21.75"O</t>
  </si>
  <si>
    <t>REL-10196</t>
  </si>
  <si>
    <t>SUBSTITUIR A FU-10196 POR RELIGADOR</t>
  </si>
  <si>
    <t xml:space="preserve">  9°39'12.73"S</t>
  </si>
  <si>
    <t xml:space="preserve"> 36°12'21.91"O</t>
  </si>
  <si>
    <t>REL-39375</t>
  </si>
  <si>
    <t>09949</t>
  </si>
  <si>
    <t>SUBSTITUIR A FU-09949 POR RELIGADOR</t>
  </si>
  <si>
    <t xml:space="preserve">  9°40'38.85"S</t>
  </si>
  <si>
    <t xml:space="preserve"> 36° 9'59.11"O</t>
  </si>
  <si>
    <t>REL-09415</t>
  </si>
  <si>
    <t>09415</t>
  </si>
  <si>
    <t>SUBSTITUIR A CF-09415 POR RELIGADOR</t>
  </si>
  <si>
    <t xml:space="preserve">  9°46'12.73"S</t>
  </si>
  <si>
    <t xml:space="preserve"> 36° 6'21.90"O</t>
  </si>
  <si>
    <t>Sem baixa tensão</t>
  </si>
  <si>
    <t>REL-09365</t>
  </si>
  <si>
    <t>09365</t>
  </si>
  <si>
    <t>SUBSTITUIR A CO-09365 POR RELIGADOR</t>
  </si>
  <si>
    <t xml:space="preserve">  9°46'49.00"S</t>
  </si>
  <si>
    <t xml:space="preserve"> 36° 6'6.11"O</t>
  </si>
  <si>
    <t>REL-39086</t>
  </si>
  <si>
    <t>INSTALAR RELIGADOR   NO TRONCO APÓS DERIVAÇÃO QUE INTERLIGA COM Y5</t>
  </si>
  <si>
    <t xml:space="preserve">  9°47'32.10"S</t>
  </si>
  <si>
    <t xml:space="preserve"> 36° 6'19.11"O</t>
  </si>
  <si>
    <t>REL-09561</t>
  </si>
  <si>
    <t>09561</t>
  </si>
  <si>
    <t>SUBSTITUIR A CF-09561 POR RELIGADOR</t>
  </si>
  <si>
    <t xml:space="preserve">  9°48'34.55"S</t>
  </si>
  <si>
    <t xml:space="preserve"> 36° 7'0.05"O</t>
  </si>
  <si>
    <t>REL-08699</t>
  </si>
  <si>
    <t>08699</t>
  </si>
  <si>
    <t>SUBSTITUIR A CO-08699 POR RELIGADOR</t>
  </si>
  <si>
    <t xml:space="preserve">  9°46'49.87"S</t>
  </si>
  <si>
    <t xml:space="preserve"> 36° 5'50.47"O</t>
  </si>
  <si>
    <t>REL-08639</t>
  </si>
  <si>
    <t>08639</t>
  </si>
  <si>
    <t>SUBSTITUIR A CF-08639 POR RELIGADOR</t>
  </si>
  <si>
    <t xml:space="preserve">  9°46'46.90"S</t>
  </si>
  <si>
    <t xml:space="preserve"> 36° 6'4.85"O</t>
  </si>
  <si>
    <t>REL-09305</t>
  </si>
  <si>
    <t>09305</t>
  </si>
  <si>
    <t>SUBSTITUIR A FU-09305 POR RELIGADOR</t>
  </si>
  <si>
    <t xml:space="preserve">  9°47'39.08"S</t>
  </si>
  <si>
    <t xml:space="preserve"> 36° 6'0.04"O</t>
  </si>
  <si>
    <t>defeito na fonte</t>
  </si>
  <si>
    <t>REL-09061</t>
  </si>
  <si>
    <t>09061</t>
  </si>
  <si>
    <t>SUBSTITUIR A CF-09061 POR RELIGADOR</t>
  </si>
  <si>
    <t xml:space="preserve">  9°47'31.40"S</t>
  </si>
  <si>
    <t xml:space="preserve"> 36° 6'17.55"O</t>
  </si>
  <si>
    <t>ok(sem comun)</t>
  </si>
  <si>
    <t>REL-09251</t>
  </si>
  <si>
    <t>09251</t>
  </si>
  <si>
    <t>SUBSTITUIR A FU-09251 POR RELIGADOR</t>
  </si>
  <si>
    <t xml:space="preserve">  9°51'13.48"S</t>
  </si>
  <si>
    <t xml:space="preserve"> 36° 1'24.91"O</t>
  </si>
  <si>
    <t>REL-09121</t>
  </si>
  <si>
    <t>09121</t>
  </si>
  <si>
    <t>SUBSTITUIR A FU-09121 POR RELIGADOR</t>
  </si>
  <si>
    <t xml:space="preserve">  9°51'31.45"S</t>
  </si>
  <si>
    <t xml:space="preserve"> 36° 2'26.35"O</t>
  </si>
  <si>
    <t>REL-08090</t>
  </si>
  <si>
    <t>08163</t>
  </si>
  <si>
    <t>08090</t>
  </si>
  <si>
    <t>SUBSTITUIR A FU-08163 POR RELIGADOR</t>
  </si>
  <si>
    <t xml:space="preserve">  9°45'43.80"S</t>
  </si>
  <si>
    <t xml:space="preserve"> 36° 3'24.85"O</t>
  </si>
  <si>
    <t>REL-39085</t>
  </si>
  <si>
    <t>SUBSTITUIR A CF-90662 POR RELIGADOR</t>
  </si>
  <si>
    <t xml:space="preserve">  9°46'1.54"S</t>
  </si>
  <si>
    <t xml:space="preserve"> 36° 2'10.15"O</t>
  </si>
  <si>
    <t>REL-08046</t>
  </si>
  <si>
    <t>08046</t>
  </si>
  <si>
    <t>SUBSTITUIR A FU-08046 POR RELIGADOR</t>
  </si>
  <si>
    <t xml:space="preserve">  9°50'25.26"S</t>
  </si>
  <si>
    <t xml:space="preserve"> 35°53'43.42"O</t>
  </si>
  <si>
    <t>REL-41106</t>
  </si>
  <si>
    <t>00300</t>
  </si>
  <si>
    <t>41106</t>
  </si>
  <si>
    <t>SUBSTITUIR A SEC-00300 POR RELIGADOR</t>
  </si>
  <si>
    <t xml:space="preserve">  9°49'54.97"S</t>
  </si>
  <si>
    <t xml:space="preserve"> 35°53'11.13"O</t>
  </si>
  <si>
    <t>SE PMI - TABELA RESUMO DE ALOCAÇÕES</t>
  </si>
  <si>
    <t>Tela VTS Pronta</t>
  </si>
  <si>
    <t>voda fone</t>
  </si>
  <si>
    <t>REL-58137</t>
  </si>
  <si>
    <t>SUBSTITUIR A FU-58137 POR RELIGADOR</t>
  </si>
  <si>
    <t>REL-57731</t>
  </si>
  <si>
    <t>SUBSTITUIR A FU-57731 POR RELIGADOR</t>
  </si>
  <si>
    <t>REL-41102</t>
  </si>
  <si>
    <t>SUBSTITUIR A FU-58336 POR RELIGADOR(antigo 58336)</t>
  </si>
  <si>
    <t>REL-57820</t>
  </si>
  <si>
    <t>SUBSTITUIR A FU-57820 POR RELIGADOR</t>
  </si>
  <si>
    <t>instalada na posição errada - posto 57823</t>
  </si>
  <si>
    <t>REL-60135</t>
  </si>
  <si>
    <t>SUBSTITUIR A FU-60135 POR RELIGADOR</t>
  </si>
  <si>
    <t>instalada na posição errada - posto 57744</t>
  </si>
  <si>
    <t>REL-53687</t>
  </si>
  <si>
    <t>SUBSTITUIR A FU-53687POR RELIGADOR</t>
  </si>
  <si>
    <t>REL-53652</t>
  </si>
  <si>
    <t>SUBSTITUIR A FU-53652 POR RELIGADOR</t>
  </si>
  <si>
    <t>REL-53677</t>
  </si>
  <si>
    <t>SUBSTITUIR A CF-53677 POR RELIGADOR</t>
  </si>
  <si>
    <t>REL-53370</t>
  </si>
  <si>
    <t>SUBSTITUIR A FU-53370 POR RELIGADOR</t>
  </si>
  <si>
    <t>REL-39082</t>
  </si>
  <si>
    <t>INSTALAR RELIGADOR PROX. AO POSTOS 53370 NO RAMAL QUE VAI PARA MINADOR DO NEGRÃO</t>
  </si>
  <si>
    <t>REL-53842</t>
  </si>
  <si>
    <t>SUBSTITUIR A FU-53842 POR RELIGADOR</t>
  </si>
  <si>
    <t>REL-53780</t>
  </si>
  <si>
    <t>SUBSTITUIR A CO-53780 POR RELIGADOR</t>
  </si>
  <si>
    <t>REL-53779</t>
  </si>
  <si>
    <t>SUBSTITUIR A FU-53779 POR RELIGADOR</t>
  </si>
  <si>
    <t>REL-55014</t>
  </si>
  <si>
    <t>SUBSTITUIR A FU-55014 POR RELIGADOR</t>
  </si>
  <si>
    <t>REL-55171</t>
  </si>
  <si>
    <t>INSTALAR RELIGADOR NO POSTO 55171</t>
  </si>
  <si>
    <t>REL-56162</t>
  </si>
  <si>
    <t>SUBSTITUIR A CF-56162 POR RELIGADOR</t>
  </si>
  <si>
    <t>REL-54969</t>
  </si>
  <si>
    <t>SUBSTITUIR A CF-54969 POR RELIGADOR</t>
  </si>
  <si>
    <t>REL-55005</t>
  </si>
  <si>
    <t>SUBSTITUIR A FU-55005 POR RELIGADOR E ABRIR CHAVE 55315 DEIXANDO N/A</t>
  </si>
  <si>
    <t>??</t>
  </si>
  <si>
    <t>REL-59060</t>
  </si>
  <si>
    <t>???</t>
  </si>
  <si>
    <t>TABELA RESUMO DE ALOCAÇÕES DOS RELIGADORES NOS ALIMENTADORES DA SE INHAPI</t>
  </si>
  <si>
    <t>INHAPI</t>
  </si>
  <si>
    <t>INSTALAR RELIGADOR (RUA PROJETADA 8) CONFORME COORDENADA</t>
  </si>
  <si>
    <t xml:space="preserve">  9° 7'9.56"S</t>
  </si>
  <si>
    <t xml:space="preserve"> 37°44'5.21"O</t>
  </si>
  <si>
    <t xml:space="preserve">  9° 7'20.93"S</t>
  </si>
  <si>
    <t xml:space="preserve"> 37°44'4.45"O</t>
  </si>
  <si>
    <t xml:space="preserve">  9° 7'9.27"S</t>
  </si>
  <si>
    <t xml:space="preserve"> 37°35'45.01"O</t>
  </si>
  <si>
    <t xml:space="preserve">  9° 7'37.01"S</t>
  </si>
  <si>
    <t xml:space="preserve"> 37°44'20.61"O</t>
  </si>
  <si>
    <t xml:space="preserve">  9°15'57.98"S</t>
  </si>
  <si>
    <t xml:space="preserve"> 37°44'10.35"O</t>
  </si>
  <si>
    <t xml:space="preserve">  9°28'49.26"S</t>
  </si>
  <si>
    <t xml:space="preserve"> 37°40'46.98"O</t>
  </si>
  <si>
    <t>TABELA RESUMO DE ALOCAÇÕES DOS RELIGADORES NOS ALIMENTADORES DA SE PÃO DE AÇÚCAR</t>
  </si>
  <si>
    <t>PDA</t>
  </si>
  <si>
    <t>andam</t>
  </si>
  <si>
    <t>Equipamento não encontrado</t>
  </si>
  <si>
    <t>REL_36309</t>
  </si>
  <si>
    <t xml:space="preserve">  9°44'10.80"S</t>
  </si>
  <si>
    <t xml:space="preserve"> 37°26'0.89"O</t>
  </si>
  <si>
    <t>REL_35907</t>
  </si>
  <si>
    <t xml:space="preserve">  9°40'45.75"S</t>
  </si>
  <si>
    <t xml:space="preserve"> 37°23'49.64"O</t>
  </si>
  <si>
    <t>TP do equipamento estourado</t>
  </si>
  <si>
    <t>REL_39494</t>
  </si>
  <si>
    <t xml:space="preserve">  9°40'49.86"S</t>
  </si>
  <si>
    <t xml:space="preserve"> 37°23'24.46"O</t>
  </si>
  <si>
    <t>Qtd de Religadores Alocados por SE</t>
  </si>
  <si>
    <t>Religadores integrados com comunicação com o COI</t>
  </si>
  <si>
    <t>Religadores integrados sem comunicação com o COI</t>
  </si>
  <si>
    <t>Religadores instalados com pendências</t>
  </si>
  <si>
    <t>INP</t>
  </si>
  <si>
    <t>Total</t>
  </si>
  <si>
    <t>TABELA RESUMO DE EQUIPAMENTOS INTEGRADOS</t>
  </si>
  <si>
    <r>
      <rPr>
        <b/>
        <sz val="11"/>
        <color indexed="8"/>
        <rFont val="Calibri"/>
        <family val="2"/>
        <charset val="134"/>
      </rPr>
      <t xml:space="preserve">Integrado </t>
    </r>
    <r>
      <rPr>
        <b/>
        <sz val="11"/>
        <color indexed="10"/>
        <rFont val="Calibri"/>
        <family val="2"/>
        <charset val="134"/>
      </rPr>
      <t>com Comunicação com</t>
    </r>
    <r>
      <rPr>
        <b/>
        <sz val="11"/>
        <color indexed="8"/>
        <rFont val="Calibri"/>
        <family val="2"/>
        <charset val="134"/>
      </rPr>
      <t xml:space="preserve"> o COI</t>
    </r>
  </si>
  <si>
    <r>
      <rPr>
        <b/>
        <sz val="11"/>
        <color indexed="8"/>
        <rFont val="Calibri"/>
        <family val="2"/>
        <charset val="134"/>
      </rPr>
      <t xml:space="preserve">Integrado </t>
    </r>
    <r>
      <rPr>
        <b/>
        <sz val="11"/>
        <color indexed="10"/>
        <rFont val="Calibri"/>
        <family val="2"/>
        <charset val="134"/>
      </rPr>
      <t>sem comunicação</t>
    </r>
    <r>
      <rPr>
        <b/>
        <sz val="11"/>
        <color indexed="8"/>
        <rFont val="Calibri"/>
        <family val="2"/>
        <charset val="134"/>
      </rPr>
      <t xml:space="preserve"> com o COI</t>
    </r>
  </si>
  <si>
    <t>TABELA RESUMO DE EQUIPAMENTOS INTEGRADOS EM PMI</t>
  </si>
  <si>
    <t xml:space="preserve">Data da </t>
  </si>
  <si>
    <t>Não Integrados</t>
  </si>
  <si>
    <t>TABELA RESUMO DE EQUIPAMENTOS INTEGRADOS EM ARP</t>
  </si>
  <si>
    <t>RELIGADOR</t>
  </si>
  <si>
    <t>ARAPIRACA I</t>
  </si>
  <si>
    <t>PENDENTE INSTALAÇÃO DE EQUIPAMENTO</t>
  </si>
  <si>
    <t>PENDENTE INSTALAÇÃO DE BAIXA TENSÃO</t>
  </si>
  <si>
    <t>TABELA RESUMO DE EQUIPAMENTOS INTEGRADOS EM DMG</t>
  </si>
  <si>
    <t>Delmiro Gouveia</t>
  </si>
  <si>
    <t>TABELA RESUMO DE EQUIPAMENTOS INTEGRADOS EM INP</t>
  </si>
  <si>
    <t>Religador</t>
  </si>
  <si>
    <t>TABELA RESUMO DE EQUIPAMENTOS INTEGRADOS EM ARD</t>
  </si>
  <si>
    <t>ARAPIRACA II</t>
  </si>
  <si>
    <t>Pendente instalação de baixa tensão</t>
  </si>
  <si>
    <t>TABELA RESUMO DE EQUIPAMENTOS INTEGRADOS EM JDH</t>
  </si>
  <si>
    <t>JACARÉ DOS HOMENS</t>
  </si>
  <si>
    <t>ok(COMUNICAÇÃO INTERMITENTE)</t>
  </si>
  <si>
    <t>TABELA RESUMO DE EQUIPAMENTOS INTEGRADOS EM SDI</t>
  </si>
  <si>
    <t>SANTANA DO IPANEMA</t>
  </si>
  <si>
    <t>ok(comunicação intermitente)</t>
  </si>
  <si>
    <t>Equipamento inoperante - fonte do religador queimado</t>
  </si>
  <si>
    <t>TABELA RESUMO DE EQUIPAMENTOS INTEGRADOS EM SMC</t>
  </si>
  <si>
    <t>Não Integrados(sem baixa tensão)</t>
  </si>
  <si>
    <t>SÃO MIGUEL DOS CAMPOS</t>
  </si>
  <si>
    <t>SEM BAIXA TENSÃO</t>
  </si>
  <si>
    <t>INSTALAÇÃO EM ANDAMENTO</t>
  </si>
  <si>
    <t>FONTE DANIFICADA</t>
  </si>
  <si>
    <t>TABELA RESUMO DE EQUIPAMENTOS INTEGRADOS NOS ALIMENTADORES DA SE ODF</t>
  </si>
  <si>
    <t>TABELA RESUMO DE EQUIPAMENTOS INTEGRADOS NOS ALIMENTADORES DA SE SLQ</t>
  </si>
  <si>
    <t>Instalação do religador em andamento.</t>
  </si>
  <si>
    <t>TABELA RESUMO DE EQUIPAMENTOS INTEGRADOS NOS ALIMENTADORES DA SE CPE</t>
  </si>
  <si>
    <t>Equipamento não instalado</t>
  </si>
  <si>
    <t>Total de REL Alocados</t>
  </si>
  <si>
    <t>Total de REL Instalados sem Pendências</t>
  </si>
  <si>
    <t>Total de REL Instalados com Pendências</t>
  </si>
  <si>
    <t>Total de REL´s já Instalados</t>
  </si>
</sst>
</file>

<file path=xl/styles.xml><?xml version="1.0" encoding="utf-8"?>
<styleSheet xmlns="http://schemas.openxmlformats.org/spreadsheetml/2006/main">
  <numFmts count="13">
    <numFmt numFmtId="176" formatCode="_ * #,##0_ ;_ * \-#,##0_ ;_ * &quot;-&quot;_ ;_ @_ "/>
    <numFmt numFmtId="177" formatCode="_ * #,##0.00_ ;_ * \-#,##0.00_ ;_ * &quot;-&quot;??_ ;_ @_ "/>
    <numFmt numFmtId="178" formatCode="\30000"/>
    <numFmt numFmtId="179" formatCode="&quot;REL_&quot;00000"/>
    <numFmt numFmtId="180" formatCode="&quot;SUBSTITUIR A SE-&quot;0&quot; POR RELIGADOR&quot;"/>
    <numFmt numFmtId="181" formatCode="00000"/>
    <numFmt numFmtId="182" formatCode="#,##0.00\ ;\-#,##0.00\ ;&quot; -&quot;#\ ;@\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3" formatCode="&quot;SUBSTITUIR A FU-&quot;0&quot; POR RELIGADOR&quot;"/>
    <numFmt numFmtId="184" formatCode="&quot;SUBSTITUIR A CO-&quot;0&quot; POR RELIGADOR&quot;"/>
    <numFmt numFmtId="185" formatCode="&quot;SUBSTITUIR A CF-&quot;0&quot; POR RELIGADOR&quot;"/>
    <numFmt numFmtId="186" formatCode="&quot;INSTALAR REL-&quot;0"/>
  </numFmts>
  <fonts count="4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i/>
      <sz val="11"/>
      <color indexed="8"/>
      <name val="Calibri"/>
      <family val="2"/>
      <charset val="134"/>
    </font>
    <font>
      <b/>
      <sz val="11"/>
      <color indexed="8"/>
      <name val="Arial"/>
      <family val="2"/>
      <charset val="134"/>
    </font>
    <font>
      <sz val="12"/>
      <color indexed="8"/>
      <name val="Calibri"/>
      <family val="2"/>
      <charset val="134"/>
    </font>
    <font>
      <b/>
      <sz val="12"/>
      <color indexed="8"/>
      <name val="Calibri"/>
      <family val="2"/>
      <charset val="134"/>
    </font>
    <font>
      <b/>
      <sz val="8"/>
      <color indexed="8"/>
      <name val="Calibri"/>
      <family val="2"/>
      <charset val="134"/>
    </font>
    <font>
      <sz val="11"/>
      <name val="Calibri"/>
      <family val="2"/>
      <charset val="134"/>
    </font>
    <font>
      <b/>
      <sz val="10"/>
      <color indexed="8"/>
      <name val="Calibri"/>
      <family val="2"/>
      <charset val="134"/>
    </font>
    <font>
      <sz val="8"/>
      <color indexed="8"/>
      <name val="Arial"/>
      <family val="2"/>
      <charset val="134"/>
    </font>
    <font>
      <sz val="10"/>
      <color indexed="8"/>
      <name val="Arial"/>
      <family val="2"/>
      <charset val="134"/>
    </font>
    <font>
      <b/>
      <sz val="11"/>
      <color indexed="10"/>
      <name val="Calibri"/>
      <family val="2"/>
      <charset val="134"/>
    </font>
    <font>
      <b/>
      <sz val="11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sz val="9"/>
      <color indexed="8"/>
      <name val="Arial"/>
      <family val="2"/>
      <charset val="134"/>
    </font>
    <font>
      <sz val="8"/>
      <color indexed="8"/>
      <name val="Calibri"/>
      <family val="2"/>
      <charset val="134"/>
    </font>
    <font>
      <sz val="9"/>
      <name val="Arial"/>
      <family val="2"/>
      <charset val="134"/>
    </font>
    <font>
      <sz val="9"/>
      <name val="Calibri"/>
      <family val="2"/>
      <charset val="134"/>
    </font>
    <font>
      <b/>
      <i/>
      <sz val="14"/>
      <color indexed="8"/>
      <name val="Calibri"/>
      <family val="2"/>
      <charset val="134"/>
    </font>
    <font>
      <sz val="10"/>
      <name val="Arial"/>
      <family val="2"/>
      <charset val="134"/>
    </font>
    <font>
      <sz val="7"/>
      <color indexed="8"/>
      <name val="Calibri"/>
      <family val="2"/>
      <charset val="134"/>
    </font>
    <font>
      <i/>
      <sz val="11"/>
      <color indexed="8"/>
      <name val="Calibri"/>
      <family val="2"/>
      <charset val="134"/>
    </font>
    <font>
      <sz val="10"/>
      <color indexed="8"/>
      <name val="Calibri"/>
      <family val="2"/>
      <charset val="134"/>
    </font>
    <font>
      <b/>
      <i/>
      <sz val="10"/>
      <color indexed="8"/>
      <name val="Arial"/>
      <family val="2"/>
      <charset val="134"/>
    </font>
    <font>
      <b/>
      <i/>
      <sz val="11"/>
      <color indexed="10"/>
      <name val="Calibri"/>
      <family val="2"/>
      <charset val="134"/>
    </font>
    <font>
      <sz val="8"/>
      <name val="Arial"/>
      <family val="2"/>
      <charset val="134"/>
    </font>
    <font>
      <b/>
      <sz val="10"/>
      <color indexed="8"/>
      <name val="Arial"/>
      <family val="2"/>
      <charset val="134"/>
    </font>
    <font>
      <b/>
      <sz val="10"/>
      <name val="Arial"/>
      <family val="2"/>
      <charset val="134"/>
    </font>
    <font>
      <sz val="10"/>
      <color indexed="10"/>
      <name val="Arial"/>
      <family val="2"/>
      <charset val="134"/>
    </font>
    <font>
      <sz val="20"/>
      <color indexed="8"/>
      <name val="Calibri"/>
      <family val="2"/>
      <charset val="134"/>
    </font>
    <font>
      <sz val="14"/>
      <color indexed="8"/>
      <name val="Calibri"/>
      <family val="2"/>
      <charset val="134"/>
    </font>
    <font>
      <b/>
      <sz val="10"/>
      <color indexed="8"/>
      <name val="Arial Narrow"/>
      <family val="2"/>
      <charset val="134"/>
    </font>
    <font>
      <sz val="11"/>
      <color indexed="8"/>
      <name val="Arial Narrow"/>
      <family val="2"/>
      <charset val="134"/>
    </font>
    <font>
      <sz val="7"/>
      <color indexed="8"/>
      <name val="Arial Narrow"/>
      <family val="2"/>
      <charset val="134"/>
    </font>
    <font>
      <b/>
      <sz val="8"/>
      <color indexed="8"/>
      <name val="Arial Narrow"/>
      <family val="2"/>
      <charset val="134"/>
    </font>
    <font>
      <b/>
      <i/>
      <sz val="14"/>
      <color indexed="8"/>
      <name val="Arial Narrow"/>
      <family val="2"/>
      <charset val="134"/>
    </font>
    <font>
      <sz val="10"/>
      <color indexed="8"/>
      <name val="Arial Narrow"/>
      <family val="2"/>
      <charset val="134"/>
    </font>
    <font>
      <sz val="8"/>
      <color indexed="8"/>
      <name val="Arial Narrow"/>
      <family val="2"/>
      <charset val="134"/>
    </font>
    <font>
      <sz val="7"/>
      <color indexed="8"/>
      <name val="Arial"/>
      <family val="2"/>
      <charset val="134"/>
    </font>
    <font>
      <sz val="12"/>
      <name val="Times New Roman"/>
      <charset val="134"/>
    </font>
    <font>
      <b/>
      <sz val="8"/>
      <color indexed="10"/>
      <name val="Arial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40" fillId="0" borderId="0" applyFont="0" applyFill="0" applyBorder="0" applyAlignment="0" applyProtection="0">
      <alignment vertical="center"/>
    </xf>
    <xf numFmtId="44" fontId="40" fillId="0" borderId="0" applyFont="0" applyFill="0" applyBorder="0" applyAlignment="0" applyProtection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42" fontId="40" fillId="0" borderId="0" applyFont="0" applyFill="0" applyBorder="0" applyAlignment="0" applyProtection="0">
      <alignment vertical="center"/>
    </xf>
    <xf numFmtId="182" fontId="0" fillId="0" borderId="0">
      <alignment vertical="center"/>
    </xf>
  </cellStyleXfs>
  <cellXfs count="497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9" fontId="0" fillId="0" borderId="1" xfId="1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0" borderId="0" xfId="0" applyFont="1" applyAlignment="1">
      <alignment horizontal="right" vertical="center"/>
    </xf>
    <xf numFmtId="0" fontId="0" fillId="0" borderId="4" xfId="0" applyBorder="1" applyAlignment="1"/>
    <xf numFmtId="0" fontId="3" fillId="0" borderId="4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8" applyNumberFormat="1" applyFont="1" applyBorder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8" applyNumberFormat="1" applyFont="1" applyFill="1" applyBorder="1" applyAlignment="1">
      <alignment horizontal="center" vertical="center"/>
    </xf>
    <xf numFmtId="18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8" applyNumberFormat="1" applyFont="1" applyFill="1" applyBorder="1" applyAlignment="1">
      <alignment horizontal="center" vertical="center"/>
    </xf>
    <xf numFmtId="181" fontId="4" fillId="4" borderId="1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8" applyNumberFormat="1" applyFont="1" applyBorder="1" applyAlignment="1">
      <alignment horizontal="center" vertical="center"/>
    </xf>
    <xf numFmtId="181" fontId="4" fillId="0" borderId="11" xfId="0" applyNumberFormat="1" applyFont="1" applyBorder="1" applyAlignment="1">
      <alignment horizontal="center" vertical="center"/>
    </xf>
    <xf numFmtId="179" fontId="4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58" fontId="4" fillId="0" borderId="16" xfId="0" applyNumberFormat="1" applyFont="1" applyBorder="1" applyAlignment="1">
      <alignment horizontal="center" vertical="center"/>
    </xf>
    <xf numFmtId="10" fontId="0" fillId="0" borderId="10" xfId="1" applyNumberFormat="1" applyFont="1" applyBorder="1" applyAlignment="1"/>
    <xf numFmtId="10" fontId="0" fillId="0" borderId="11" xfId="1" applyNumberFormat="1" applyFont="1" applyBorder="1" applyAlignment="1"/>
    <xf numFmtId="10" fontId="0" fillId="0" borderId="17" xfId="1" applyNumberFormat="1" applyFont="1" applyBorder="1" applyAlignment="1"/>
    <xf numFmtId="58" fontId="4" fillId="0" borderId="16" xfId="0" applyNumberFormat="1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 wrapText="1"/>
    </xf>
    <xf numFmtId="58" fontId="4" fillId="0" borderId="1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1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0" fillId="0" borderId="10" xfId="1" applyFont="1" applyBorder="1" applyAlignment="1"/>
    <xf numFmtId="9" fontId="0" fillId="0" borderId="11" xfId="1" applyFont="1" applyBorder="1" applyAlignment="1"/>
    <xf numFmtId="9" fontId="0" fillId="0" borderId="17" xfId="1" applyFont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 wrapText="1"/>
    </xf>
    <xf numFmtId="181" fontId="0" fillId="0" borderId="1" xfId="0" applyNumberFormat="1" applyFill="1" applyBorder="1" applyAlignment="1">
      <alignment horizontal="center" vertical="center"/>
    </xf>
    <xf numFmtId="58" fontId="1" fillId="0" borderId="1" xfId="0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181" fontId="0" fillId="0" borderId="14" xfId="0" applyNumberForma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58" fontId="0" fillId="0" borderId="1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16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81" fontId="0" fillId="0" borderId="11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58" fontId="0" fillId="0" borderId="17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181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58" fontId="0" fillId="3" borderId="25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8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58" fontId="0" fillId="3" borderId="16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81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58" fontId="0" fillId="3" borderId="17" xfId="0" applyNumberFormat="1" applyFill="1" applyBorder="1" applyAlignment="1">
      <alignment horizontal="center" vertical="center" wrapText="1"/>
    </xf>
    <xf numFmtId="0" fontId="0" fillId="0" borderId="0" xfId="0" applyBorder="1" applyAlignment="1"/>
    <xf numFmtId="179" fontId="0" fillId="0" borderId="11" xfId="0" applyNumberFormat="1" applyBorder="1" applyAlignment="1">
      <alignment horizontal="center" vertical="center"/>
    </xf>
    <xf numFmtId="0" fontId="0" fillId="0" borderId="11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0" fillId="0" borderId="1" xfId="0" applyFill="1" applyBorder="1" applyAlignment="1">
      <alignment horizontal="center" vertical="center" wrapText="1"/>
    </xf>
    <xf numFmtId="58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2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vertical="center"/>
    </xf>
    <xf numFmtId="0" fontId="0" fillId="0" borderId="29" xfId="0" applyBorder="1" applyAlignment="1"/>
    <xf numFmtId="0" fontId="3" fillId="0" borderId="29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58" fontId="0" fillId="0" borderId="16" xfId="0" applyNumberFormat="1" applyFill="1" applyBorder="1" applyAlignment="1"/>
    <xf numFmtId="0" fontId="7" fillId="0" borderId="7" xfId="0" applyFont="1" applyFill="1" applyBorder="1" applyAlignment="1">
      <alignment horizontal="center" vertical="center"/>
    </xf>
    <xf numFmtId="181" fontId="7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81" fontId="0" fillId="4" borderId="1" xfId="0" applyNumberFormat="1" applyFill="1" applyBorder="1" applyAlignment="1">
      <alignment horizontal="center" vertical="center"/>
    </xf>
    <xf numFmtId="181" fontId="1" fillId="4" borderId="8" xfId="0" applyNumberFormat="1" applyFont="1" applyFill="1" applyBorder="1" applyAlignment="1">
      <alignment horizontal="center" vertical="center"/>
    </xf>
    <xf numFmtId="181" fontId="1" fillId="4" borderId="9" xfId="0" applyNumberFormat="1" applyFont="1" applyFill="1" applyBorder="1" applyAlignment="1">
      <alignment horizontal="center" vertical="center"/>
    </xf>
    <xf numFmtId="181" fontId="1" fillId="4" borderId="18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81" fontId="0" fillId="0" borderId="3" xfId="0" applyNumberForma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81" fontId="7" fillId="0" borderId="2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81" fontId="0" fillId="0" borderId="11" xfId="0" applyNumberForma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/>
    <xf numFmtId="58" fontId="0" fillId="0" borderId="17" xfId="0" applyNumberFormat="1" applyFill="1" applyBorder="1" applyAlignment="1"/>
    <xf numFmtId="10" fontId="0" fillId="0" borderId="10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vertical="center"/>
    </xf>
    <xf numFmtId="10" fontId="0" fillId="0" borderId="17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58" fontId="0" fillId="0" borderId="1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58" fontId="9" fillId="0" borderId="1" xfId="8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10" fillId="0" borderId="1" xfId="8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183" fontId="0" fillId="0" borderId="1" xfId="0" applyNumberFormat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184" fontId="0" fillId="0" borderId="1" xfId="0" applyNumberFormat="1" applyBorder="1" applyAlignment="1">
      <alignment horizontal="left" vertical="center" wrapText="1"/>
    </xf>
    <xf numFmtId="185" fontId="0" fillId="0" borderId="1" xfId="0" applyNumberFormat="1" applyBorder="1" applyAlignment="1">
      <alignment horizontal="left" vertical="center" wrapText="1"/>
    </xf>
    <xf numFmtId="0" fontId="0" fillId="0" borderId="0" xfId="0" applyFill="1" applyAlignment="1"/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58" fontId="0" fillId="6" borderId="1" xfId="0" applyNumberFormat="1" applyFill="1" applyBorder="1" applyAlignment="1">
      <alignment horizontal="center" vertical="center" wrapText="1"/>
    </xf>
    <xf numFmtId="181" fontId="0" fillId="6" borderId="1" xfId="0" applyNumberFormat="1" applyFill="1" applyBorder="1" applyAlignment="1">
      <alignment horizontal="center" vertical="center"/>
    </xf>
    <xf numFmtId="58" fontId="11" fillId="0" borderId="1" xfId="0" applyNumberFormat="1" applyFont="1" applyFill="1" applyBorder="1" applyAlignment="1">
      <alignment horizontal="center" vertical="center" wrapText="1"/>
    </xf>
    <xf numFmtId="181" fontId="11" fillId="0" borderId="1" xfId="0" applyNumberFormat="1" applyFont="1" applyFill="1" applyBorder="1" applyAlignment="1">
      <alignment horizontal="center" vertical="center"/>
    </xf>
    <xf numFmtId="58" fontId="12" fillId="6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181" fontId="12" fillId="6" borderId="1" xfId="0" applyNumberFormat="1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Alignment="1"/>
    <xf numFmtId="0" fontId="0" fillId="0" borderId="0" xfId="0" applyNumberFormat="1" applyAlignment="1"/>
    <xf numFmtId="0" fontId="13" fillId="3" borderId="7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58" fontId="15" fillId="0" borderId="1" xfId="8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58" fontId="15" fillId="0" borderId="1" xfId="8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58" fontId="17" fillId="0" borderId="1" xfId="8" applyNumberFormat="1" applyFont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0" fillId="7" borderId="0" xfId="0" applyFill="1" applyAlignment="1"/>
    <xf numFmtId="0" fontId="2" fillId="0" borderId="0" xfId="0" applyFont="1" applyAlignment="1"/>
    <xf numFmtId="0" fontId="13" fillId="3" borderId="1" xfId="0" applyNumberFormat="1" applyFont="1" applyFill="1" applyBorder="1" applyAlignment="1">
      <alignment horizontal="center" vertical="center" wrapText="1"/>
    </xf>
    <xf numFmtId="58" fontId="14" fillId="0" borderId="1" xfId="0" applyNumberFormat="1" applyFont="1" applyFill="1" applyBorder="1" applyAlignment="1">
      <alignment horizontal="center" vertical="center" wrapText="1"/>
    </xf>
    <xf numFmtId="181" fontId="14" fillId="0" borderId="3" xfId="0" applyNumberFormat="1" applyFont="1" applyFill="1" applyBorder="1" applyAlignment="1">
      <alignment horizontal="center" vertical="center"/>
    </xf>
    <xf numFmtId="0" fontId="14" fillId="0" borderId="3" xfId="0" applyNumberFormat="1" applyFont="1" applyFill="1" applyBorder="1" applyAlignment="1">
      <alignment horizontal="center" vertical="center"/>
    </xf>
    <xf numFmtId="1" fontId="17" fillId="0" borderId="1" xfId="8" applyNumberFormat="1" applyFont="1" applyFill="1" applyBorder="1" applyAlignment="1">
      <alignment horizontal="center" vertical="center"/>
    </xf>
    <xf numFmtId="1" fontId="17" fillId="0" borderId="3" xfId="8" applyNumberFormat="1" applyFont="1" applyFill="1" applyBorder="1" applyAlignment="1">
      <alignment horizontal="center" vertical="center"/>
    </xf>
    <xf numFmtId="181" fontId="14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49" fontId="17" fillId="0" borderId="1" xfId="8" applyNumberFormat="1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 wrapText="1"/>
    </xf>
    <xf numFmtId="181" fontId="18" fillId="0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4" fillId="0" borderId="11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83" fontId="0" fillId="0" borderId="19" xfId="0" applyNumberForma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58" fontId="10" fillId="8" borderId="1" xfId="8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58" fontId="10" fillId="7" borderId="1" xfId="8" applyNumberFormat="1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179" fontId="20" fillId="0" borderId="1" xfId="8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179" fontId="0" fillId="0" borderId="1" xfId="0" applyNumberFormat="1" applyFill="1" applyBorder="1" applyAlignment="1">
      <alignment horizontal="center" vertical="center"/>
    </xf>
    <xf numFmtId="179" fontId="20" fillId="7" borderId="1" xfId="8" applyNumberFormat="1" applyFon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81" fontId="0" fillId="7" borderId="1" xfId="0" applyNumberForma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/>
    <xf numFmtId="0" fontId="1" fillId="0" borderId="12" xfId="0" applyFont="1" applyBorder="1" applyAlignment="1">
      <alignment horizontal="center" vertical="center" wrapText="1"/>
    </xf>
    <xf numFmtId="0" fontId="20" fillId="0" borderId="1" xfId="8" applyNumberFormat="1" applyFont="1" applyFill="1" applyBorder="1" applyAlignment="1">
      <alignment horizontal="center" vertical="center"/>
    </xf>
    <xf numFmtId="49" fontId="20" fillId="7" borderId="1" xfId="8" applyNumberFormat="1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58" fontId="10" fillId="0" borderId="1" xfId="8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9" fontId="0" fillId="7" borderId="1" xfId="0" applyNumberFormat="1" applyFont="1" applyFill="1" applyBorder="1" applyAlignment="1">
      <alignment horizontal="center" vertical="center"/>
    </xf>
    <xf numFmtId="179" fontId="0" fillId="0" borderId="1" xfId="0" applyNumberFormat="1" applyFont="1" applyFill="1" applyBorder="1" applyAlignment="1">
      <alignment horizontal="center" vertical="center"/>
    </xf>
    <xf numFmtId="49" fontId="20" fillId="0" borderId="1" xfId="8" applyNumberFormat="1" applyFont="1" applyFill="1" applyBorder="1" applyAlignment="1">
      <alignment horizontal="center" vertical="center"/>
    </xf>
    <xf numFmtId="49" fontId="20" fillId="0" borderId="1" xfId="8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0" xfId="0" applyFill="1" applyAlignment="1"/>
    <xf numFmtId="0" fontId="19" fillId="9" borderId="8" xfId="0" applyFont="1" applyFill="1" applyBorder="1" applyAlignment="1">
      <alignment horizontal="center" vertical="center"/>
    </xf>
    <xf numFmtId="0" fontId="19" fillId="9" borderId="9" xfId="0" applyFont="1" applyFill="1" applyBorder="1" applyAlignment="1">
      <alignment horizontal="center" vertical="center"/>
    </xf>
    <xf numFmtId="58" fontId="9" fillId="9" borderId="1" xfId="8" applyNumberFormat="1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81" fontId="0" fillId="8" borderId="1" xfId="0" applyNumberFormat="1" applyFill="1" applyBorder="1" applyAlignment="1">
      <alignment horizontal="center" vertical="center"/>
    </xf>
    <xf numFmtId="0" fontId="19" fillId="9" borderId="19" xfId="0" applyFont="1" applyFill="1" applyBorder="1" applyAlignment="1">
      <alignment horizontal="center" vertical="center"/>
    </xf>
    <xf numFmtId="179" fontId="0" fillId="9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178" fontId="0" fillId="9" borderId="1" xfId="0" applyNumberFormat="1" applyFill="1" applyBorder="1" applyAlignment="1">
      <alignment horizontal="center" vertical="center"/>
    </xf>
    <xf numFmtId="181" fontId="0" fillId="9" borderId="1" xfId="0" applyNumberFormat="1" applyFill="1" applyBorder="1" applyAlignment="1">
      <alignment horizontal="center" vertical="center"/>
    </xf>
    <xf numFmtId="179" fontId="0" fillId="9" borderId="1" xfId="0" applyNumberFormat="1" applyFill="1" applyBorder="1" applyAlignment="1">
      <alignment horizontal="center" vertical="center"/>
    </xf>
    <xf numFmtId="49" fontId="20" fillId="8" borderId="1" xfId="8" applyNumberFormat="1" applyFont="1" applyFill="1" applyBorder="1" applyAlignment="1">
      <alignment horizontal="center" vertical="center"/>
    </xf>
    <xf numFmtId="181" fontId="22" fillId="9" borderId="1" xfId="0" applyNumberFormat="1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6" fillId="0" borderId="0" xfId="0" applyFont="1" applyAlignment="1"/>
    <xf numFmtId="0" fontId="23" fillId="0" borderId="0" xfId="0" applyFont="1" applyAlignment="1"/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58" fontId="20" fillId="0" borderId="1" xfId="8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58" fontId="20" fillId="10" borderId="1" xfId="8" applyNumberFormat="1" applyFont="1" applyFill="1" applyBorder="1" applyAlignment="1">
      <alignment horizontal="center" vertical="center"/>
    </xf>
    <xf numFmtId="58" fontId="1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4" borderId="1" xfId="8" applyNumberFormat="1" applyFont="1" applyFill="1" applyBorder="1" applyAlignment="1">
      <alignment horizontal="center" vertical="center"/>
    </xf>
    <xf numFmtId="1" fontId="10" fillId="4" borderId="1" xfId="8" applyNumberFormat="1" applyFont="1" applyFill="1" applyBorder="1" applyAlignment="1">
      <alignment horizontal="center" vertical="center"/>
    </xf>
    <xf numFmtId="0" fontId="23" fillId="0" borderId="1" xfId="0" applyFont="1" applyBorder="1" applyAlignment="1"/>
    <xf numFmtId="1" fontId="20" fillId="0" borderId="1" xfId="8" applyNumberFormat="1" applyFont="1" applyFill="1" applyBorder="1" applyAlignment="1">
      <alignment horizontal="center" vertical="center"/>
    </xf>
    <xf numFmtId="1" fontId="10" fillId="0" borderId="1" xfId="8" applyNumberFormat="1" applyFont="1" applyFill="1" applyBorder="1" applyAlignment="1">
      <alignment horizontal="center" vertical="center"/>
    </xf>
    <xf numFmtId="181" fontId="10" fillId="0" borderId="1" xfId="0" applyNumberFormat="1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24" fillId="9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181" fontId="10" fillId="10" borderId="1" xfId="0" applyNumberFormat="1" applyFont="1" applyFill="1" applyBorder="1" applyAlignment="1">
      <alignment horizontal="center" vertical="center"/>
    </xf>
    <xf numFmtId="1" fontId="10" fillId="10" borderId="1" xfId="8" applyNumberFormat="1" applyFont="1" applyFill="1" applyBorder="1" applyAlignment="1">
      <alignment horizontal="center" vertical="center"/>
    </xf>
    <xf numFmtId="0" fontId="25" fillId="0" borderId="31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58" fontId="25" fillId="0" borderId="32" xfId="0" applyNumberFormat="1" applyFont="1" applyBorder="1" applyAlignment="1">
      <alignment vertical="center" wrapText="1"/>
    </xf>
    <xf numFmtId="58" fontId="26" fillId="0" borderId="1" xfId="8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3" fontId="20" fillId="0" borderId="1" xfId="8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49" fontId="10" fillId="0" borderId="1" xfId="8" applyNumberFormat="1" applyFont="1" applyFill="1" applyBorder="1" applyAlignment="1">
      <alignment horizontal="center" vertical="center"/>
    </xf>
    <xf numFmtId="0" fontId="14" fillId="0" borderId="0" xfId="0" applyFont="1" applyAlignment="1"/>
    <xf numFmtId="0" fontId="27" fillId="11" borderId="1" xfId="0" applyFont="1" applyFill="1" applyBorder="1" applyAlignment="1">
      <alignment horizontal="center" vertical="center" wrapText="1"/>
    </xf>
    <xf numFmtId="58" fontId="28" fillId="0" borderId="1" xfId="8" applyNumberFormat="1" applyFont="1" applyFill="1" applyBorder="1" applyAlignment="1">
      <alignment horizontal="center" vertical="center"/>
    </xf>
    <xf numFmtId="58" fontId="27" fillId="0" borderId="1" xfId="8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58" fontId="27" fillId="4" borderId="1" xfId="8" applyNumberFormat="1" applyFont="1" applyFill="1" applyBorder="1" applyAlignment="1">
      <alignment horizontal="center" vertical="center"/>
    </xf>
    <xf numFmtId="58" fontId="27" fillId="10" borderId="1" xfId="8" applyNumberFormat="1" applyFont="1" applyFill="1" applyBorder="1" applyAlignment="1">
      <alignment horizontal="center" vertical="center" wrapText="1"/>
    </xf>
    <xf numFmtId="58" fontId="20" fillId="0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181" fontId="20" fillId="0" borderId="1" xfId="0" applyNumberFormat="1" applyFont="1" applyFill="1" applyBorder="1" applyAlignment="1">
      <alignment horizontal="center" vertical="center"/>
    </xf>
    <xf numFmtId="58" fontId="29" fillId="4" borderId="1" xfId="0" applyNumberFormat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181" fontId="10" fillId="4" borderId="1" xfId="0" applyNumberFormat="1" applyFont="1" applyFill="1" applyBorder="1" applyAlignment="1">
      <alignment horizontal="center" vertical="center"/>
    </xf>
    <xf numFmtId="58" fontId="29" fillId="1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10" fillId="4" borderId="1" xfId="2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1" fontId="20" fillId="10" borderId="1" xfId="8" applyNumberFormat="1" applyFont="1" applyFill="1" applyBorder="1" applyAlignment="1">
      <alignment horizontal="center" vertical="center"/>
    </xf>
    <xf numFmtId="0" fontId="10" fillId="10" borderId="1" xfId="2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5" fillId="0" borderId="0" xfId="0" applyFont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8" fillId="3" borderId="37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/>
    </xf>
    <xf numFmtId="181" fontId="10" fillId="0" borderId="1" xfId="8" applyNumberFormat="1" applyFont="1" applyBorder="1" applyAlignment="1">
      <alignment horizontal="center" vertical="center"/>
    </xf>
    <xf numFmtId="186" fontId="0" fillId="0" borderId="1" xfId="0" applyNumberFormat="1" applyBorder="1" applyAlignment="1">
      <alignment horizontal="left" vertical="center" wrapText="1"/>
    </xf>
    <xf numFmtId="183" fontId="0" fillId="0" borderId="11" xfId="0" applyNumberFormat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10" fillId="4" borderId="1" xfId="8" applyNumberFormat="1" applyFont="1" applyFill="1" applyBorder="1" applyAlignment="1">
      <alignment horizontal="center" vertical="center"/>
    </xf>
    <xf numFmtId="181" fontId="0" fillId="4" borderId="8" xfId="0" applyNumberFormat="1" applyFill="1" applyBorder="1" applyAlignment="1">
      <alignment horizontal="center" vertical="center"/>
    </xf>
    <xf numFmtId="181" fontId="0" fillId="4" borderId="9" xfId="0" applyNumberFormat="1" applyFill="1" applyBorder="1" applyAlignment="1">
      <alignment horizontal="center" vertical="center"/>
    </xf>
    <xf numFmtId="181" fontId="0" fillId="4" borderId="19" xfId="0" applyNumberFormat="1" applyFill="1" applyBorder="1" applyAlignment="1">
      <alignment horizontal="center" vertical="center"/>
    </xf>
    <xf numFmtId="0" fontId="0" fillId="4" borderId="1" xfId="0" applyFill="1" applyBorder="1" applyAlignment="1"/>
    <xf numFmtId="0" fontId="0" fillId="4" borderId="0" xfId="0" applyFill="1" applyAlignment="1">
      <alignment wrapText="1"/>
    </xf>
    <xf numFmtId="0" fontId="0" fillId="4" borderId="16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58" fontId="9" fillId="0" borderId="1" xfId="0" applyNumberFormat="1" applyFont="1" applyFill="1" applyBorder="1" applyAlignment="1">
      <alignment horizontal="center" vertical="center"/>
    </xf>
    <xf numFmtId="179" fontId="9" fillId="0" borderId="1" xfId="0" applyNumberFormat="1" applyFont="1" applyBorder="1" applyAlignment="1">
      <alignment horizontal="center" vertical="center"/>
    </xf>
    <xf numFmtId="179" fontId="9" fillId="0" borderId="11" xfId="0" applyNumberFormat="1" applyFont="1" applyBorder="1" applyAlignment="1">
      <alignment horizontal="center" vertical="center"/>
    </xf>
    <xf numFmtId="181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 vertical="center" wrapText="1"/>
    </xf>
    <xf numFmtId="181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 wrapText="1"/>
    </xf>
    <xf numFmtId="181" fontId="9" fillId="0" borderId="1" xfId="0" applyNumberFormat="1" applyFont="1" applyFill="1" applyBorder="1" applyAlignment="1">
      <alignment horizontal="center" vertical="center"/>
    </xf>
    <xf numFmtId="179" fontId="9" fillId="0" borderId="1" xfId="0" applyNumberFormat="1" applyFont="1" applyFill="1" applyBorder="1" applyAlignment="1">
      <alignment horizontal="center" vertical="center"/>
    </xf>
    <xf numFmtId="179" fontId="9" fillId="0" borderId="11" xfId="0" applyNumberFormat="1" applyFont="1" applyFill="1" applyBorder="1" applyAlignment="1">
      <alignment horizontal="center" vertical="center"/>
    </xf>
    <xf numFmtId="181" fontId="9" fillId="0" borderId="11" xfId="0" applyNumberFormat="1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0" fillId="0" borderId="16" xfId="0" applyBorder="1" applyAlignment="1"/>
    <xf numFmtId="0" fontId="0" fillId="0" borderId="17" xfId="0" applyBorder="1" applyAlignment="1"/>
    <xf numFmtId="0" fontId="0" fillId="9" borderId="19" xfId="0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 wrapText="1"/>
    </xf>
    <xf numFmtId="0" fontId="30" fillId="9" borderId="1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58" fontId="9" fillId="0" borderId="11" xfId="8" applyNumberFormat="1" applyFont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 wrapText="1"/>
    </xf>
    <xf numFmtId="0" fontId="30" fillId="9" borderId="9" xfId="0" applyFont="1" applyFill="1" applyBorder="1" applyAlignment="1">
      <alignment horizontal="center" vertical="center" wrapText="1"/>
    </xf>
    <xf numFmtId="0" fontId="30" fillId="9" borderId="19" xfId="0" applyFont="1" applyFill="1" applyBorder="1" applyAlignment="1">
      <alignment horizontal="center" vertical="center" wrapText="1"/>
    </xf>
    <xf numFmtId="0" fontId="31" fillId="0" borderId="0" xfId="0" applyFont="1" applyAlignment="1"/>
    <xf numFmtId="3" fontId="10" fillId="9" borderId="1" xfId="8" applyNumberFormat="1" applyFont="1" applyFill="1" applyBorder="1" applyAlignment="1">
      <alignment horizontal="center" vertical="center"/>
    </xf>
    <xf numFmtId="1" fontId="15" fillId="9" borderId="1" xfId="8" applyNumberFormat="1" applyFont="1" applyFill="1" applyBorder="1" applyAlignment="1">
      <alignment horizontal="center" vertical="center"/>
    </xf>
    <xf numFmtId="1" fontId="10" fillId="9" borderId="1" xfId="8" applyNumberFormat="1" applyFont="1" applyFill="1" applyBorder="1" applyAlignment="1">
      <alignment horizontal="center" vertical="center"/>
    </xf>
    <xf numFmtId="3" fontId="10" fillId="0" borderId="1" xfId="8" applyNumberFormat="1" applyFont="1" applyBorder="1" applyAlignment="1">
      <alignment horizontal="center" vertical="center"/>
    </xf>
    <xf numFmtId="1" fontId="10" fillId="0" borderId="1" xfId="8" applyNumberFormat="1" applyFont="1" applyBorder="1" applyAlignment="1">
      <alignment horizontal="center" vertical="center"/>
    </xf>
    <xf numFmtId="58" fontId="0" fillId="0" borderId="11" xfId="0" applyNumberFormat="1" applyBorder="1" applyAlignment="1">
      <alignment vertical="center"/>
    </xf>
    <xf numFmtId="3" fontId="10" fillId="0" borderId="11" xfId="8" applyNumberFormat="1" applyFont="1" applyBorder="1" applyAlignment="1">
      <alignment horizontal="center" vertical="center"/>
    </xf>
    <xf numFmtId="1" fontId="10" fillId="0" borderId="11" xfId="8" applyNumberFormat="1" applyFont="1" applyBorder="1" applyAlignment="1">
      <alignment horizontal="center" vertical="center"/>
    </xf>
    <xf numFmtId="0" fontId="23" fillId="9" borderId="1" xfId="2" applyFont="1" applyFill="1" applyBorder="1" applyAlignment="1">
      <alignment horizontal="center" vertical="center" wrapText="1"/>
    </xf>
    <xf numFmtId="0" fontId="23" fillId="9" borderId="16" xfId="0" applyFont="1" applyFill="1" applyBorder="1" applyAlignment="1">
      <alignment horizontal="left" vertical="center" wrapText="1"/>
    </xf>
    <xf numFmtId="0" fontId="23" fillId="0" borderId="1" xfId="2" applyFont="1" applyFill="1" applyBorder="1" applyAlignment="1">
      <alignment horizontal="center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11" xfId="2" applyFont="1" applyFill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2" fillId="3" borderId="7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6" fillId="0" borderId="1" xfId="0" applyFont="1" applyFill="1" applyBorder="1" applyAlignment="1">
      <alignment vertical="center" wrapText="1"/>
    </xf>
    <xf numFmtId="0" fontId="37" fillId="0" borderId="1" xfId="8" applyNumberFormat="1" applyFont="1" applyBorder="1" applyAlignment="1">
      <alignment horizontal="center" vertical="center"/>
    </xf>
    <xf numFmtId="181" fontId="33" fillId="0" borderId="1" xfId="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179" fontId="33" fillId="0" borderId="1" xfId="0" applyNumberFormat="1" applyFont="1" applyFill="1" applyBorder="1" applyAlignment="1">
      <alignment horizontal="center" vertical="center"/>
    </xf>
    <xf numFmtId="181" fontId="37" fillId="0" borderId="1" xfId="8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32" fillId="3" borderId="16" xfId="0" applyFont="1" applyFill="1" applyBorder="1" applyAlignment="1">
      <alignment horizontal="center" vertical="center" wrapText="1"/>
    </xf>
    <xf numFmtId="184" fontId="38" fillId="0" borderId="1" xfId="0" applyNumberFormat="1" applyFont="1" applyBorder="1" applyAlignment="1">
      <alignment horizontal="left" vertical="center" wrapText="1"/>
    </xf>
    <xf numFmtId="0" fontId="33" fillId="0" borderId="1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183" fontId="38" fillId="0" borderId="1" xfId="0" applyNumberFormat="1" applyFont="1" applyBorder="1" applyAlignment="1">
      <alignment horizontal="left" vertical="center" wrapText="1"/>
    </xf>
    <xf numFmtId="58" fontId="9" fillId="0" borderId="1" xfId="8" applyNumberFormat="1" applyFont="1" applyFill="1" applyBorder="1" applyAlignment="1">
      <alignment horizontal="center" vertical="center"/>
    </xf>
    <xf numFmtId="3" fontId="10" fillId="0" borderId="1" xfId="8" applyNumberFormat="1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58" fontId="9" fillId="4" borderId="1" xfId="8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58" fontId="0" fillId="0" borderId="11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81" fontId="22" fillId="0" borderId="1" xfId="0" applyNumberFormat="1" applyFont="1" applyBorder="1" applyAlignment="1">
      <alignment horizontal="center" vertical="center"/>
    </xf>
    <xf numFmtId="181" fontId="22" fillId="4" borderId="1" xfId="0" applyNumberFormat="1" applyFont="1" applyFill="1" applyBorder="1" applyAlignment="1">
      <alignment horizontal="center" vertical="center"/>
    </xf>
    <xf numFmtId="181" fontId="22" fillId="0" borderId="11" xfId="0" applyNumberFormat="1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9" fillId="0" borderId="1" xfId="0" applyFont="1" applyBorder="1" applyAlignment="1"/>
    <xf numFmtId="58" fontId="9" fillId="0" borderId="1" xfId="0" applyNumberFormat="1" applyFont="1" applyBorder="1" applyAlignment="1">
      <alignment horizontal="center" vertical="center" wrapText="1"/>
    </xf>
    <xf numFmtId="58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4" borderId="0" xfId="0" applyFill="1" applyAlignment="1"/>
    <xf numFmtId="0" fontId="16" fillId="0" borderId="19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/>
    </xf>
    <xf numFmtId="0" fontId="10" fillId="0" borderId="1" xfId="8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58" fontId="16" fillId="0" borderId="1" xfId="0" applyNumberFormat="1" applyFont="1" applyFill="1" applyBorder="1" applyAlignment="1">
      <alignment horizontal="center" vertical="center"/>
    </xf>
    <xf numFmtId="0" fontId="10" fillId="0" borderId="1" xfId="8" applyNumberFormat="1" applyFon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 wrapText="1"/>
    </xf>
    <xf numFmtId="58" fontId="16" fillId="4" borderId="1" xfId="0" applyNumberFormat="1" applyFont="1" applyFill="1" applyBorder="1" applyAlignment="1">
      <alignment horizontal="center" vertical="center"/>
    </xf>
    <xf numFmtId="0" fontId="10" fillId="4" borderId="1" xfId="8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 wrapText="1"/>
    </xf>
    <xf numFmtId="178" fontId="0" fillId="4" borderId="1" xfId="0" applyNumberForma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183" fontId="16" fillId="0" borderId="1" xfId="0" applyNumberFormat="1" applyFont="1" applyBorder="1" applyAlignment="1">
      <alignment horizontal="left" vertical="center" wrapText="1"/>
    </xf>
    <xf numFmtId="181" fontId="10" fillId="0" borderId="1" xfId="8" applyNumberFormat="1" applyFont="1" applyFill="1" applyBorder="1" applyAlignment="1">
      <alignment horizontal="center" vertical="center"/>
    </xf>
    <xf numFmtId="183" fontId="16" fillId="0" borderId="1" xfId="0" applyNumberFormat="1" applyFont="1" applyFill="1" applyBorder="1" applyAlignment="1">
      <alignment horizontal="left" vertical="center" wrapText="1"/>
    </xf>
    <xf numFmtId="180" fontId="16" fillId="0" borderId="1" xfId="0" applyNumberFormat="1" applyFont="1" applyBorder="1" applyAlignment="1">
      <alignment horizontal="left" vertical="center" wrapText="1"/>
    </xf>
    <xf numFmtId="181" fontId="10" fillId="4" borderId="1" xfId="8" applyNumberFormat="1" applyFont="1" applyFill="1" applyBorder="1" applyAlignment="1">
      <alignment horizontal="center" vertical="center"/>
    </xf>
    <xf numFmtId="184" fontId="16" fillId="4" borderId="1" xfId="0" applyNumberFormat="1" applyFont="1" applyFill="1" applyBorder="1" applyAlignment="1">
      <alignment horizontal="left" vertical="center" wrapText="1"/>
    </xf>
  </cellXfs>
  <cellStyles count="9">
    <cellStyle name="Normal" xfId="0" builtinId="0"/>
    <cellStyle name="Porcentagem" xfId="1"/>
    <cellStyle name="Normal_Plan2" xfId="2"/>
    <cellStyle name="Comma" xfId="3" builtinId="3"/>
    <cellStyle name="Currency" xfId="4" builtinId="4"/>
    <cellStyle name="Comma[0]" xfId="5" builtinId="6"/>
    <cellStyle name="Percent" xfId="6" builtinId="5"/>
    <cellStyle name="Currency[0]" xfId="7" builtinId="7"/>
    <cellStyle name="TableStyleLight1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" Type="http://schemas.openxmlformats.org/officeDocument/2006/relationships/worksheet" Target="worksheets/sheet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" Type="http://schemas.openxmlformats.org/officeDocument/2006/relationships/worksheet" Target="worksheets/sheet3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" Type="http://schemas.openxmlformats.org/officeDocument/2006/relationships/worksheet" Target="worksheets/sheet4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Religadores Integrados nos Alimentadores da SE PMI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Integrados_PMI!$K$4:$M$4</c:f>
              <c:strCache>
                <c:ptCount val="3"/>
                <c:pt idx="0">
                  <c:v>Integrado com Comunicação com o COI</c:v>
                </c:pt>
                <c:pt idx="1">
                  <c:v>Integrado sem comunicação com o COI</c:v>
                </c:pt>
                <c:pt idx="2">
                  <c:v>Não Integrados</c:v>
                </c:pt>
              </c:strCache>
            </c:strRef>
          </c:cat>
          <c:val>
            <c:numRef>
              <c:f>Integrados_PMI!$K$5:$M$5</c:f>
              <c:numCache>
                <c:ptCount val="3"/>
                <c:pt idx="0">
                  <c:v>0.368421052631579</c:v>
                </c:pt>
                <c:pt idx="1">
                  <c:v>0.526315789473684</c:v>
                </c:pt>
                <c:pt idx="2">
                  <c:v>0.105263157894737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00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Religadores Integrados nos Alimentadores da SE ARP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'Integrados ARP'!$J$5:$L$5</c:f>
              <c:strCache>
                <c:ptCount val="3"/>
                <c:pt idx="0">
                  <c:v>Integrado com Comunicação com o COI</c:v>
                </c:pt>
                <c:pt idx="1">
                  <c:v>Integrado sem comunicação com o COI</c:v>
                </c:pt>
                <c:pt idx="2">
                  <c:v>Não Integrados</c:v>
                </c:pt>
              </c:strCache>
            </c:strRef>
          </c:cat>
          <c:val>
            <c:numRef>
              <c:f>'Integrados ARP'!$J$6:$L$6</c:f>
              <c:numCache>
                <c:ptCount val="3"/>
                <c:pt idx="0">
                  <c:v>0.894736842105263</c:v>
                </c:pt>
                <c:pt idx="1">
                  <c:v>0</c:v>
                </c:pt>
                <c:pt idx="2">
                  <c:v>0.105263157894737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00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Religadores Integrados nos Alimentadores da SE DMG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'Integrados DMG'!$K$4:$M$4</c:f>
              <c:strCache>
                <c:ptCount val="3"/>
                <c:pt idx="0">
                  <c:v>Integrado com Comunicação com o COI</c:v>
                </c:pt>
                <c:pt idx="1">
                  <c:v>Integrado sem comunicação com o COI</c:v>
                </c:pt>
                <c:pt idx="2">
                  <c:v>Não Integrados</c:v>
                </c:pt>
              </c:strCache>
            </c:strRef>
          </c:cat>
          <c:val>
            <c:numRef>
              <c:f>'Integrados DMG'!$K$5:$M$5</c:f>
              <c:numCache>
                <c:ptCount val="3"/>
                <c:pt idx="0">
                  <c:v>0.777777777777778</c:v>
                </c:pt>
                <c:pt idx="1">
                  <c:v>0.111111111111111</c:v>
                </c:pt>
                <c:pt idx="2">
                  <c:v>0.111111111111111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00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Religadores Integrados nos Alimentadores da SE INP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'Integrados INP'!$J$4:$L$4</c:f>
              <c:strCache>
                <c:ptCount val="3"/>
                <c:pt idx="0">
                  <c:v>Integrado com Comunicação com o COI</c:v>
                </c:pt>
                <c:pt idx="1">
                  <c:v>Integrado sem comunicação com o COI</c:v>
                </c:pt>
                <c:pt idx="2">
                  <c:v>Não Integrados</c:v>
                </c:pt>
              </c:strCache>
            </c:strRef>
          </c:cat>
          <c:val>
            <c:numRef>
              <c:f>'Integrados INP'!$J$5:$L$5</c:f>
              <c:numCache>
                <c:ptCount val="3"/>
                <c:pt idx="0">
                  <c:v>0.666666666666667</c:v>
                </c:pt>
                <c:pt idx="1">
                  <c:v>0.166666666666667</c:v>
                </c:pt>
                <c:pt idx="2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Religadores Integrados nos Alimentadores da SE ARD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'Integrados ARD'!$J$4:$L$4</c:f>
              <c:strCache>
                <c:ptCount val="3"/>
                <c:pt idx="0">
                  <c:v>Integrado com Comunicação com o COI</c:v>
                </c:pt>
                <c:pt idx="1">
                  <c:v>Integrado sem comunicação com o COI</c:v>
                </c:pt>
                <c:pt idx="2">
                  <c:v>Não Integrados</c:v>
                </c:pt>
              </c:strCache>
            </c:strRef>
          </c:cat>
          <c:val>
            <c:numRef>
              <c:f>'Integrados ARD'!$J$5:$L$5</c:f>
              <c:numCache>
                <c:ptCount val="3"/>
                <c:pt idx="0">
                  <c:v>0.4</c:v>
                </c:pt>
                <c:pt idx="1">
                  <c:v>0.3</c:v>
                </c:pt>
                <c:pt idx="2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Religadores Integrados nos Alimentadores da SE INP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'Integrados JDH'!$J$4:$L$4</c:f>
              <c:strCache>
                <c:ptCount val="3"/>
                <c:pt idx="0">
                  <c:v>Integrado com Comunicação com o COI</c:v>
                </c:pt>
                <c:pt idx="1">
                  <c:v>Integrado sem comunicação com o COI</c:v>
                </c:pt>
                <c:pt idx="2">
                  <c:v>Não Integrados</c:v>
                </c:pt>
              </c:strCache>
            </c:strRef>
          </c:cat>
          <c:val>
            <c:numRef>
              <c:f>'Integrados JDH'!$J$5:$L$5</c:f>
              <c:numCache>
                <c:ptCount val="3"/>
                <c:pt idx="0">
                  <c:v>0.7</c:v>
                </c:pt>
                <c:pt idx="1">
                  <c:v>0.2</c:v>
                </c:pt>
                <c:pt idx="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Religadores Integrados nos Alimentadores da SE  SDI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'Integrados SDI'!$J$4:$L$4</c:f>
              <c:strCache>
                <c:ptCount val="3"/>
                <c:pt idx="0">
                  <c:v>Integrado com Comunicação com o COI</c:v>
                </c:pt>
                <c:pt idx="1">
                  <c:v>Integrado sem comunicação com o COI</c:v>
                </c:pt>
                <c:pt idx="2">
                  <c:v>Não Integrados</c:v>
                </c:pt>
              </c:strCache>
            </c:strRef>
          </c:cat>
          <c:val>
            <c:numRef>
              <c:f>'Integrados SDI'!$J$5:$L$5</c:f>
              <c:numCache>
                <c:ptCount val="3"/>
                <c:pt idx="0">
                  <c:v>0.9</c:v>
                </c:pt>
                <c:pt idx="1">
                  <c:v>0</c:v>
                </c:pt>
                <c:pt idx="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Religadores Integrados nos Alimentadores da SE  SDI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'Integrados SMC'!$J$4:$L$4</c:f>
              <c:strCache>
                <c:ptCount val="3"/>
                <c:pt idx="0">
                  <c:v>Integrado com Comunicação com o COI</c:v>
                </c:pt>
                <c:pt idx="1">
                  <c:v>Integrado sem comunicação com o COI</c:v>
                </c:pt>
                <c:pt idx="2">
                  <c:v>Não Integrados(sem baixa tensão)</c:v>
                </c:pt>
              </c:strCache>
            </c:strRef>
          </c:cat>
          <c:val>
            <c:numRef>
              <c:f>'Integrados SMC'!$J$5:$L$5</c:f>
              <c:numCache>
                <c:ptCount val="3"/>
                <c:pt idx="0">
                  <c:v>0.666666666666667</c:v>
                </c:pt>
                <c:pt idx="1">
                  <c:v>0.0555555555555556</c:v>
                </c:pt>
                <c:pt idx="2">
                  <c:v>0.277777777777778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Religadores Integrados nos Alimentadores da SE  ODF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'Integrados ODF'!$J$4:$L$4</c:f>
              <c:strCache>
                <c:ptCount val="3"/>
                <c:pt idx="0">
                  <c:v>Integrado com Comunicação com o COI</c:v>
                </c:pt>
                <c:pt idx="1">
                  <c:v>Integrado sem comunicação com o COI</c:v>
                </c:pt>
                <c:pt idx="2">
                  <c:v>Não Integrados</c:v>
                </c:pt>
              </c:strCache>
            </c:strRef>
          </c:cat>
          <c:val>
            <c:numRef>
              <c:f>'Integrados ODF'!$J$5:$L$5</c:f>
              <c:numCache>
                <c:ptCount val="3"/>
                <c:pt idx="0">
                  <c:v>0.571428571428571</c:v>
                </c:pt>
                <c:pt idx="1">
                  <c:v>0.428571428571429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Religadores Integrados nos Alimentadores da SE  SLQ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'Integrados SLQ'!$K$4:$M$4</c:f>
              <c:strCache>
                <c:ptCount val="3"/>
                <c:pt idx="0">
                  <c:v>Integrado com Comunicação com o COI</c:v>
                </c:pt>
                <c:pt idx="1">
                  <c:v>Integrado sem comunicação com o COI</c:v>
                </c:pt>
                <c:pt idx="2">
                  <c:v>Não Integrados</c:v>
                </c:pt>
              </c:strCache>
            </c:strRef>
          </c:cat>
          <c:val>
            <c:numRef>
              <c:f>'Integrados SLQ'!$K$5:$M$5</c:f>
              <c:numCache>
                <c:ptCount val="3"/>
                <c:pt idx="0">
                  <c:v>0.785714285714286</c:v>
                </c:pt>
                <c:pt idx="1">
                  <c:v>0.142857142857143</c:v>
                </c:pt>
                <c:pt idx="2">
                  <c:v>0.0714285714285714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00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Religadores Integrados nos Alimentadores da SE  CPE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'Integrados CPE'!$K$4:$M$4</c:f>
              <c:strCache>
                <c:ptCount val="3"/>
                <c:pt idx="0">
                  <c:v>Integrado com Comunicação com o COI</c:v>
                </c:pt>
                <c:pt idx="1">
                  <c:v>Integrado sem comunicação com o COI</c:v>
                </c:pt>
                <c:pt idx="2">
                  <c:v>Não Integrados</c:v>
                </c:pt>
              </c:strCache>
            </c:strRef>
          </c:cat>
          <c:val>
            <c:numRef>
              <c:f>'Integrados CPE'!$K$5:$M$5</c:f>
              <c:numCache>
                <c:ptCount val="3"/>
                <c:pt idx="0">
                  <c:v>0.666666666666667</c:v>
                </c:pt>
                <c:pt idx="1">
                  <c:v>0.166666666666667</c:v>
                </c:pt>
                <c:pt idx="2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00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drawings/drawing5.xml><?xml version="1.0" encoding="utf-8"?>
<xdr:wsDr xmlns:a="http://schemas.openxmlformats.org/drawingml/2006/main" xmlns:xdr="http://schemas.openxmlformats.org/drawingml/2006/spreadsheetDrawing"/>
</file>

<file path=xl/drawings/drawing6.xml><?xml version="1.0" encoding="utf-8"?>
<xdr:wsDr xmlns:a="http://schemas.openxmlformats.org/drawingml/2006/main" xmlns:xdr="http://schemas.openxmlformats.org/drawingml/2006/spreadsheetDrawing"/>
</file>

<file path=xl/drawings/drawing7.xml><?xml version="1.0" encoding="utf-8"?>
<xdr:wsDr xmlns:a="http://schemas.openxmlformats.org/drawingml/2006/main" xmlns:xdr="http://schemas.openxmlformats.org/drawingml/2006/spreadsheetDrawing"/>
</file>

<file path=xl/drawings/drawing8.xml><?xml version="1.0" encoding="utf-8"?>
<xdr:wsDr xmlns:a="http://schemas.openxmlformats.org/drawingml/2006/main" xmlns:xdr="http://schemas.openxmlformats.org/drawingml/2006/spreadsheetDrawing"/>
</file>

<file path=xl/drawings/drawing9.xml><?xml version="1.0" encoding="utf-8"?>
<xdr:wsDr xmlns:a="http://schemas.openxmlformats.org/drawingml/2006/main" xmlns:xdr="http://schemas.openxmlformats.org/drawingml/2006/spreadsheetDrawing"/>
</file>

<file path=xl/drawings/drawing10.xml><?xml version="1.0" encoding="utf-8"?>
<xdr:wsDr xmlns:a="http://schemas.openxmlformats.org/drawingml/2006/main" xmlns:xdr="http://schemas.openxmlformats.org/drawingml/2006/spreadsheetDrawing"/>
</file>

<file path=xl/drawings/drawing11.xml><?xml version="1.0" encoding="utf-8"?>
<xdr:wsDr xmlns:a="http://schemas.openxmlformats.org/drawingml/2006/main" xmlns:xdr="http://schemas.openxmlformats.org/drawingml/2006/spreadsheetDrawing"/>
</file>

<file path=xl/drawings/drawing12.xml><?xml version="1.0" encoding="utf-8"?>
<xdr:wsDr xmlns:a="http://schemas.openxmlformats.org/drawingml/2006/main" xmlns:xdr="http://schemas.openxmlformats.org/drawingml/2006/spreadsheetDrawing"/>
</file>

<file path=xl/drawings/drawing13.xml><?xml version="1.0" encoding="utf-8"?>
<xdr:wsDr xmlns:a="http://schemas.openxmlformats.org/drawingml/2006/main" xmlns:xdr="http://schemas.openxmlformats.org/drawingml/2006/spreadsheetDrawing"/>
</file>

<file path=xl/drawings/drawing14.xml><?xml version="1.0" encoding="utf-8"?>
<xdr:wsDr xmlns:a="http://schemas.openxmlformats.org/drawingml/2006/main" xmlns:xdr="http://schemas.openxmlformats.org/drawingml/2006/spreadsheetDrawing"/>
</file>

<file path=xl/drawings/drawing15.xml><?xml version="1.0" encoding="utf-8"?>
<xdr:wsDr xmlns:a="http://schemas.openxmlformats.org/drawingml/2006/main" xmlns:xdr="http://schemas.openxmlformats.org/drawingml/2006/spreadsheetDrawing"/>
</file>

<file path=xl/drawings/drawing16.xml><?xml version="1.0" encoding="utf-8"?>
<xdr:wsDr xmlns:a="http://schemas.openxmlformats.org/drawingml/2006/main" xmlns:xdr="http://schemas.openxmlformats.org/drawingml/2006/spreadsheetDrawing"/>
</file>

<file path=xl/drawings/drawing17.xml><?xml version="1.0" encoding="utf-8"?>
<xdr:wsDr xmlns:a="http://schemas.openxmlformats.org/drawingml/2006/main" xmlns:xdr="http://schemas.openxmlformats.org/drawingml/2006/spreadsheetDrawing"/>
</file>

<file path=xl/drawings/drawing18.xml><?xml version="1.0" encoding="utf-8"?>
<xdr:wsDr xmlns:a="http://schemas.openxmlformats.org/drawingml/2006/main" xmlns:xdr="http://schemas.openxmlformats.org/drawingml/2006/spreadsheetDrawing"/>
</file>

<file path=xl/drawings/drawing19.xml><?xml version="1.0" encoding="utf-8"?>
<xdr:wsDr xmlns:a="http://schemas.openxmlformats.org/drawingml/2006/main" xmlns:xdr="http://schemas.openxmlformats.org/drawingml/2006/spreadsheetDrawing"/>
</file>

<file path=xl/drawings/drawing20.xml><?xml version="1.0" encoding="utf-8"?>
<xdr:wsDr xmlns:a="http://schemas.openxmlformats.org/drawingml/2006/main" xmlns:xdr="http://schemas.openxmlformats.org/drawingml/2006/spreadsheetDrawing"/>
</file>

<file path=xl/drawings/drawing21.xml><?xml version="1.0" encoding="utf-8"?>
<xdr:wsDr xmlns:a="http://schemas.openxmlformats.org/drawingml/2006/main" xmlns:xdr="http://schemas.openxmlformats.org/drawingml/2006/spreadsheetDrawing"/>
</file>

<file path=xl/drawings/drawing22.xml><?xml version="1.0" encoding="utf-8"?>
<xdr:wsDr xmlns:a="http://schemas.openxmlformats.org/drawingml/2006/main" xmlns:xdr="http://schemas.openxmlformats.org/drawingml/2006/spreadsheetDrawing"/>
</file>

<file path=xl/drawings/drawing23.xml><?xml version="1.0" encoding="utf-8"?>
<xdr:wsDr xmlns:a="http://schemas.openxmlformats.org/drawingml/2006/main" xmlns:xdr="http://schemas.openxmlformats.org/drawingml/2006/spreadsheetDrawing"/>
</file>

<file path=xl/drawings/drawing24.xml><?xml version="1.0" encoding="utf-8"?>
<xdr:wsDr xmlns:a="http://schemas.openxmlformats.org/drawingml/2006/main" xmlns:xdr="http://schemas.openxmlformats.org/drawingml/2006/spreadsheetDrawing"/>
</file>

<file path=xl/drawings/drawing25.xml><?xml version="1.0" encoding="utf-8"?>
<xdr:wsDr xmlns:a="http://schemas.openxmlformats.org/drawingml/2006/main" xmlns:xdr="http://schemas.openxmlformats.org/drawingml/2006/spreadsheetDrawing"/>
</file>

<file path=xl/drawings/drawing26.xml><?xml version="1.0" encoding="utf-8"?>
<xdr:wsDr xmlns:a="http://schemas.openxmlformats.org/drawingml/2006/main" xmlns:xdr="http://schemas.openxmlformats.org/drawingml/2006/spreadsheetDrawing"/>
</file>

<file path=xl/drawings/drawing27.xml><?xml version="1.0" encoding="utf-8"?>
<xdr:wsDr xmlns:a="http://schemas.openxmlformats.org/drawingml/2006/main" xmlns:xdr="http://schemas.openxmlformats.org/drawingml/2006/spreadsheetDrawing"/>
</file>

<file path=xl/drawings/drawing28.xml><?xml version="1.0" encoding="utf-8"?>
<xdr:wsDr xmlns:a="http://schemas.openxmlformats.org/drawingml/2006/main" xmlns:xdr="http://schemas.openxmlformats.org/drawingml/2006/spreadsheetDrawing">
  <xdr:twoCellAnchor editAs="twoCell">
    <xdr:from>
      <xdr:col>8</xdr:col>
      <xdr:colOff>361950</xdr:colOff>
      <xdr:row>5</xdr:row>
      <xdr:rowOff>171450</xdr:rowOff>
    </xdr:from>
    <xdr:to>
      <xdr:col>12</xdr:col>
      <xdr:colOff>647700</xdr:colOff>
      <xdr:row>14</xdr:row>
      <xdr:rowOff>209550</xdr:rowOff>
    </xdr:to>
    <xdr:graphicFrame>
      <xdr:nvGraphicFramePr>
        <xdr:cNvPr id="29701" name="Gráfico 5"/>
        <xdr:cNvGraphicFramePr/>
      </xdr:nvGraphicFramePr>
      <xdr:xfrm>
        <a:off x="8401050" y="1819910"/>
        <a:ext cx="4552950" cy="288988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29.xml><?xml version="1.0" encoding="utf-8"?>
<xdr:wsDr xmlns:a="http://schemas.openxmlformats.org/drawingml/2006/main" xmlns:xdr="http://schemas.openxmlformats.org/drawingml/2006/spreadsheetDrawing">
  <xdr:twoCellAnchor editAs="twoCell">
    <xdr:from>
      <xdr:col>8</xdr:col>
      <xdr:colOff>428625</xdr:colOff>
      <xdr:row>6</xdr:row>
      <xdr:rowOff>277495</xdr:rowOff>
    </xdr:from>
    <xdr:to>
      <xdr:col>11</xdr:col>
      <xdr:colOff>1143000</xdr:colOff>
      <xdr:row>16</xdr:row>
      <xdr:rowOff>82550</xdr:rowOff>
    </xdr:to>
    <xdr:graphicFrame>
      <xdr:nvGraphicFramePr>
        <xdr:cNvPr id="30722" name="Gráfico 2"/>
        <xdr:cNvGraphicFramePr/>
      </xdr:nvGraphicFramePr>
      <xdr:xfrm>
        <a:off x="9705975" y="2870835"/>
        <a:ext cx="4257675" cy="297370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30.xml><?xml version="1.0" encoding="utf-8"?>
<xdr:wsDr xmlns:a="http://schemas.openxmlformats.org/drawingml/2006/main" xmlns:xdr="http://schemas.openxmlformats.org/drawingml/2006/spreadsheetDrawing">
  <xdr:twoCellAnchor editAs="twoCell">
    <xdr:from>
      <xdr:col>9</xdr:col>
      <xdr:colOff>57150</xdr:colOff>
      <xdr:row>5</xdr:row>
      <xdr:rowOff>261620</xdr:rowOff>
    </xdr:from>
    <xdr:to>
      <xdr:col>14</xdr:col>
      <xdr:colOff>228600</xdr:colOff>
      <xdr:row>15</xdr:row>
      <xdr:rowOff>57150</xdr:rowOff>
    </xdr:to>
    <xdr:graphicFrame>
      <xdr:nvGraphicFramePr>
        <xdr:cNvPr id="31746" name="Gráfico 2"/>
        <xdr:cNvGraphicFramePr/>
      </xdr:nvGraphicFramePr>
      <xdr:xfrm>
        <a:off x="9496425" y="2281555"/>
        <a:ext cx="5153025" cy="271145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31.xml><?xml version="1.0" encoding="utf-8"?>
<xdr:wsDr xmlns:a="http://schemas.openxmlformats.org/drawingml/2006/main" xmlns:xdr="http://schemas.openxmlformats.org/drawingml/2006/spreadsheetDrawing">
  <xdr:twoCellAnchor editAs="twoCell">
    <xdr:from>
      <xdr:col>9</xdr:col>
      <xdr:colOff>0</xdr:colOff>
      <xdr:row>6</xdr:row>
      <xdr:rowOff>0</xdr:rowOff>
    </xdr:from>
    <xdr:to>
      <xdr:col>12</xdr:col>
      <xdr:colOff>0</xdr:colOff>
      <xdr:row>17</xdr:row>
      <xdr:rowOff>125095</xdr:rowOff>
    </xdr:to>
    <xdr:graphicFrame>
      <xdr:nvGraphicFramePr>
        <xdr:cNvPr id="32772" name="Gráfico 4"/>
        <xdr:cNvGraphicFramePr/>
      </xdr:nvGraphicFramePr>
      <xdr:xfrm>
        <a:off x="8753475" y="2381885"/>
        <a:ext cx="4124325" cy="272605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32.xml><?xml version="1.0" encoding="utf-8"?>
<xdr:wsDr xmlns:a="http://schemas.openxmlformats.org/drawingml/2006/main" xmlns:xdr="http://schemas.openxmlformats.org/drawingml/2006/spreadsheetDrawing">
  <xdr:twoCellAnchor editAs="twoCell">
    <xdr:from>
      <xdr:col>8</xdr:col>
      <xdr:colOff>301625</xdr:colOff>
      <xdr:row>5</xdr:row>
      <xdr:rowOff>254000</xdr:rowOff>
    </xdr:from>
    <xdr:to>
      <xdr:col>12</xdr:col>
      <xdr:colOff>479425</xdr:colOff>
      <xdr:row>14</xdr:row>
      <xdr:rowOff>112395</xdr:rowOff>
    </xdr:to>
    <xdr:graphicFrame>
      <xdr:nvGraphicFramePr>
        <xdr:cNvPr id="33805" name="Gráfico 13"/>
        <xdr:cNvGraphicFramePr/>
      </xdr:nvGraphicFramePr>
      <xdr:xfrm>
        <a:off x="7550150" y="2299970"/>
        <a:ext cx="3854450" cy="271018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33.xml><?xml version="1.0" encoding="utf-8"?>
<xdr:wsDr xmlns:a="http://schemas.openxmlformats.org/drawingml/2006/main" xmlns:xdr="http://schemas.openxmlformats.org/drawingml/2006/spreadsheetDrawing">
  <xdr:twoCellAnchor editAs="twoCell">
    <xdr:from>
      <xdr:col>9</xdr:col>
      <xdr:colOff>0</xdr:colOff>
      <xdr:row>6</xdr:row>
      <xdr:rowOff>0</xdr:rowOff>
    </xdr:from>
    <xdr:to>
      <xdr:col>12</xdr:col>
      <xdr:colOff>0</xdr:colOff>
      <xdr:row>17</xdr:row>
      <xdr:rowOff>125095</xdr:rowOff>
    </xdr:to>
    <xdr:graphicFrame>
      <xdr:nvGraphicFramePr>
        <xdr:cNvPr id="34818" name="Gráfico 2"/>
        <xdr:cNvGraphicFramePr/>
      </xdr:nvGraphicFramePr>
      <xdr:xfrm>
        <a:off x="8696325" y="2381885"/>
        <a:ext cx="4124325" cy="348805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34.xml><?xml version="1.0" encoding="utf-8"?>
<xdr:wsDr xmlns:a="http://schemas.openxmlformats.org/drawingml/2006/main" xmlns:xdr="http://schemas.openxmlformats.org/drawingml/2006/spreadsheetDrawing">
  <xdr:twoCellAnchor editAs="twoCell">
    <xdr:from>
      <xdr:col>9</xdr:col>
      <xdr:colOff>0</xdr:colOff>
      <xdr:row>6</xdr:row>
      <xdr:rowOff>0</xdr:rowOff>
    </xdr:from>
    <xdr:to>
      <xdr:col>12</xdr:col>
      <xdr:colOff>0</xdr:colOff>
      <xdr:row>17</xdr:row>
      <xdr:rowOff>125095</xdr:rowOff>
    </xdr:to>
    <xdr:graphicFrame>
      <xdr:nvGraphicFramePr>
        <xdr:cNvPr id="35842" name="Gráfico 2"/>
        <xdr:cNvGraphicFramePr/>
      </xdr:nvGraphicFramePr>
      <xdr:xfrm>
        <a:off x="9029700" y="2594610"/>
        <a:ext cx="4124325" cy="435991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35.xml><?xml version="1.0" encoding="utf-8"?>
<xdr:wsDr xmlns:a="http://schemas.openxmlformats.org/drawingml/2006/main" xmlns:xdr="http://schemas.openxmlformats.org/drawingml/2006/spreadsheetDrawing">
  <xdr:twoCellAnchor editAs="twoCell">
    <xdr:from>
      <xdr:col>9</xdr:col>
      <xdr:colOff>53975</xdr:colOff>
      <xdr:row>5</xdr:row>
      <xdr:rowOff>394335</xdr:rowOff>
    </xdr:from>
    <xdr:to>
      <xdr:col>12</xdr:col>
      <xdr:colOff>44450</xdr:colOff>
      <xdr:row>12</xdr:row>
      <xdr:rowOff>356235</xdr:rowOff>
    </xdr:to>
    <xdr:graphicFrame>
      <xdr:nvGraphicFramePr>
        <xdr:cNvPr id="36866" name="Gráfico 2"/>
        <xdr:cNvGraphicFramePr/>
      </xdr:nvGraphicFramePr>
      <xdr:xfrm>
        <a:off x="9083675" y="2543175"/>
        <a:ext cx="4114800" cy="317944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36.xml><?xml version="1.0" encoding="utf-8"?>
<xdr:wsDr xmlns:a="http://schemas.openxmlformats.org/drawingml/2006/main" xmlns:xdr="http://schemas.openxmlformats.org/drawingml/2006/spreadsheetDrawing">
  <xdr:twoCellAnchor editAs="twoCell">
    <xdr:from>
      <xdr:col>9</xdr:col>
      <xdr:colOff>0</xdr:colOff>
      <xdr:row>6</xdr:row>
      <xdr:rowOff>0</xdr:rowOff>
    </xdr:from>
    <xdr:to>
      <xdr:col>12</xdr:col>
      <xdr:colOff>0</xdr:colOff>
      <xdr:row>11</xdr:row>
      <xdr:rowOff>0</xdr:rowOff>
    </xdr:to>
    <xdr:graphicFrame>
      <xdr:nvGraphicFramePr>
        <xdr:cNvPr id="37890" name="Gráfico 2"/>
        <xdr:cNvGraphicFramePr/>
      </xdr:nvGraphicFramePr>
      <xdr:xfrm>
        <a:off x="9029700" y="2594610"/>
        <a:ext cx="4124325" cy="232600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37.xml><?xml version="1.0" encoding="utf-8"?>
<xdr:wsDr xmlns:a="http://schemas.openxmlformats.org/drawingml/2006/main" xmlns:xdr="http://schemas.openxmlformats.org/drawingml/2006/spreadsheetDrawing">
  <xdr:twoCellAnchor editAs="twoCell">
    <xdr:from>
      <xdr:col>10</xdr:col>
      <xdr:colOff>0</xdr:colOff>
      <xdr:row>6</xdr:row>
      <xdr:rowOff>0</xdr:rowOff>
    </xdr:from>
    <xdr:to>
      <xdr:col>13</xdr:col>
      <xdr:colOff>0</xdr:colOff>
      <xdr:row>11</xdr:row>
      <xdr:rowOff>0</xdr:rowOff>
    </xdr:to>
    <xdr:graphicFrame>
      <xdr:nvGraphicFramePr>
        <xdr:cNvPr id="38914" name="Gráfico 2"/>
        <xdr:cNvGraphicFramePr/>
      </xdr:nvGraphicFramePr>
      <xdr:xfrm>
        <a:off x="9810750" y="2594610"/>
        <a:ext cx="4124325" cy="232600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38.xml><?xml version="1.0" encoding="utf-8"?>
<xdr:wsDr xmlns:a="http://schemas.openxmlformats.org/drawingml/2006/main" xmlns:xdr="http://schemas.openxmlformats.org/drawingml/2006/spreadsheetDrawing">
  <xdr:twoCellAnchor editAs="twoCell">
    <xdr:from>
      <xdr:col>10</xdr:col>
      <xdr:colOff>0</xdr:colOff>
      <xdr:row>5</xdr:row>
      <xdr:rowOff>434975</xdr:rowOff>
    </xdr:from>
    <xdr:to>
      <xdr:col>12</xdr:col>
      <xdr:colOff>1473200</xdr:colOff>
      <xdr:row>14</xdr:row>
      <xdr:rowOff>67945</xdr:rowOff>
    </xdr:to>
    <xdr:graphicFrame>
      <xdr:nvGraphicFramePr>
        <xdr:cNvPr id="39938" name="Gráfico 2"/>
        <xdr:cNvGraphicFramePr/>
      </xdr:nvGraphicFramePr>
      <xdr:xfrm>
        <a:off x="9810750" y="2583815"/>
        <a:ext cx="4121150" cy="272097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vmlDrawing" Target="../drawings/vmlDrawing31.v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vmlDrawing" Target="../drawings/vmlDrawing32.v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vmlDrawing" Target="../drawings/vmlDrawing33.v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vmlDrawing" Target="../drawings/vmlDrawing34.v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vmlDrawing" Target="../drawings/vmlDrawing35.v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vmlDrawing" Target="../drawings/vmlDrawing36.v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vmlDrawing" Target="../drawings/vmlDrawing37.v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vmlDrawing" Target="../drawings/vmlDrawing3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U14"/>
  <sheetViews>
    <sheetView workbookViewId="0">
      <selection activeCell="H14" sqref="H14"/>
    </sheetView>
  </sheetViews>
  <sheetFormatPr defaultColWidth="9" defaultRowHeight="15"/>
  <cols>
    <col min="1" max="2" width="5.28571428571429" customWidth="1"/>
    <col min="3" max="3" width="10.7142857142857" customWidth="1"/>
    <col min="4" max="4" width="11.5714285714286" customWidth="1"/>
    <col min="5" max="9" width="11" customWidth="1"/>
    <col min="10" max="10" width="12.5714285714286" customWidth="1"/>
    <col min="11" max="11" width="15.4285714285714" customWidth="1"/>
    <col min="12" max="13" width="8.14285714285714" customWidth="1"/>
    <col min="14" max="14" width="9.14285714285714" customWidth="1"/>
    <col min="15" max="15" width="11.4285714285714" customWidth="1"/>
    <col min="16" max="16" width="6.42857142857143" customWidth="1"/>
    <col min="17" max="17" width="11.7142857142857" customWidth="1"/>
    <col min="18" max="18" width="9" customWidth="1"/>
    <col min="19" max="19" width="12.4285714285714" customWidth="1"/>
    <col min="20" max="20" width="13.5714285714286" customWidth="1"/>
    <col min="21" max="21" width="36.5714285714286" customWidth="1"/>
    <col min="22" max="16384" width="9.14285714285714"/>
  </cols>
  <sheetData>
    <row r="1" ht="24.95" customHeight="1" spans="1:20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ht="24.95" customHeight="1" spans="1:20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</row>
    <row r="3" ht="24.95" customHeight="1" spans="1:21">
      <c r="A3" s="300" t="s">
        <v>2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490"/>
    </row>
    <row r="4" ht="30" customHeight="1" spans="1:21">
      <c r="A4" s="274" t="s">
        <v>3</v>
      </c>
      <c r="B4" s="275" t="s">
        <v>4</v>
      </c>
      <c r="C4" s="276" t="s">
        <v>5</v>
      </c>
      <c r="D4" s="276" t="s">
        <v>6</v>
      </c>
      <c r="E4" s="276" t="s">
        <v>7</v>
      </c>
      <c r="F4" s="166" t="s">
        <v>8</v>
      </c>
      <c r="G4" s="166" t="s">
        <v>9</v>
      </c>
      <c r="H4" s="166" t="s">
        <v>10</v>
      </c>
      <c r="I4" s="166" t="s">
        <v>11</v>
      </c>
      <c r="J4" s="166" t="s">
        <v>12</v>
      </c>
      <c r="K4" s="166" t="s">
        <v>13</v>
      </c>
      <c r="L4" s="166" t="s">
        <v>14</v>
      </c>
      <c r="M4" s="166" t="s">
        <v>15</v>
      </c>
      <c r="N4" s="166" t="s">
        <v>16</v>
      </c>
      <c r="O4" s="166" t="s">
        <v>17</v>
      </c>
      <c r="P4" s="166" t="s">
        <v>18</v>
      </c>
      <c r="Q4" s="166" t="s">
        <v>19</v>
      </c>
      <c r="R4" s="166" t="s">
        <v>20</v>
      </c>
      <c r="S4" s="166" t="s">
        <v>21</v>
      </c>
      <c r="T4" s="166" t="s">
        <v>22</v>
      </c>
      <c r="U4" s="166" t="s">
        <v>23</v>
      </c>
    </row>
    <row r="5" ht="24.95" customHeight="1" spans="1:21">
      <c r="A5" s="125">
        <v>1</v>
      </c>
      <c r="B5" s="473" t="s">
        <v>24</v>
      </c>
      <c r="C5" s="121" t="s">
        <v>25</v>
      </c>
      <c r="D5" s="207" t="s">
        <v>26</v>
      </c>
      <c r="E5" s="207" t="s">
        <v>27</v>
      </c>
      <c r="F5" s="207" t="s">
        <v>28</v>
      </c>
      <c r="G5" s="207" t="s">
        <v>29</v>
      </c>
      <c r="H5" s="207" t="s">
        <v>30</v>
      </c>
      <c r="I5" s="479">
        <v>42039</v>
      </c>
      <c r="J5" s="480" t="s">
        <v>31</v>
      </c>
      <c r="K5" s="53" t="s">
        <v>32</v>
      </c>
      <c r="L5" s="481">
        <v>720</v>
      </c>
      <c r="M5" s="482">
        <v>720</v>
      </c>
      <c r="N5" s="482" t="s">
        <v>29</v>
      </c>
      <c r="O5" s="482" t="s">
        <v>33</v>
      </c>
      <c r="P5" s="54"/>
      <c r="Q5" s="361">
        <v>29614</v>
      </c>
      <c r="R5" s="361">
        <v>39388</v>
      </c>
      <c r="S5" s="51" t="s">
        <v>34</v>
      </c>
      <c r="T5" s="51" t="s">
        <v>35</v>
      </c>
      <c r="U5" s="491" t="s">
        <v>36</v>
      </c>
    </row>
    <row r="6" ht="24.95" customHeight="1" spans="1:21">
      <c r="A6" s="125">
        <v>2</v>
      </c>
      <c r="B6" s="473" t="s">
        <v>24</v>
      </c>
      <c r="C6" s="121" t="s">
        <v>25</v>
      </c>
      <c r="D6" s="207" t="s">
        <v>26</v>
      </c>
      <c r="E6" s="207" t="s">
        <v>37</v>
      </c>
      <c r="F6" s="207" t="s">
        <v>28</v>
      </c>
      <c r="G6" s="207" t="s">
        <v>29</v>
      </c>
      <c r="H6" s="207" t="s">
        <v>30</v>
      </c>
      <c r="I6" s="479">
        <v>42039</v>
      </c>
      <c r="J6" s="480" t="s">
        <v>31</v>
      </c>
      <c r="K6" s="53" t="s">
        <v>38</v>
      </c>
      <c r="L6" s="481">
        <v>721</v>
      </c>
      <c r="M6" s="482">
        <v>721</v>
      </c>
      <c r="N6" s="482" t="s">
        <v>29</v>
      </c>
      <c r="O6" s="482" t="s">
        <v>33</v>
      </c>
      <c r="P6" s="54"/>
      <c r="Q6" s="361">
        <v>29786</v>
      </c>
      <c r="R6" s="361">
        <v>29786</v>
      </c>
      <c r="S6" s="51" t="s">
        <v>39</v>
      </c>
      <c r="T6" s="51" t="s">
        <v>40</v>
      </c>
      <c r="U6" s="491" t="str">
        <f t="shared" ref="U6:U10" si="0">T6</f>
        <v> 36°20'14.55"O</v>
      </c>
    </row>
    <row r="7" s="177" customFormat="1" ht="24.95" customHeight="1" spans="1:21">
      <c r="A7" s="125">
        <v>3</v>
      </c>
      <c r="B7" s="473" t="s">
        <v>24</v>
      </c>
      <c r="C7" s="121" t="s">
        <v>25</v>
      </c>
      <c r="D7" s="212" t="s">
        <v>26</v>
      </c>
      <c r="E7" s="212" t="s">
        <v>27</v>
      </c>
      <c r="F7" s="212" t="s">
        <v>28</v>
      </c>
      <c r="G7" s="212" t="s">
        <v>29</v>
      </c>
      <c r="H7" s="207" t="s">
        <v>30</v>
      </c>
      <c r="I7" s="483">
        <v>42040</v>
      </c>
      <c r="J7" s="484" t="s">
        <v>41</v>
      </c>
      <c r="K7" s="69" t="s">
        <v>42</v>
      </c>
      <c r="L7" s="471">
        <v>722</v>
      </c>
      <c r="M7" s="485">
        <v>722</v>
      </c>
      <c r="N7" s="485" t="s">
        <v>29</v>
      </c>
      <c r="O7" s="485"/>
      <c r="P7" s="254"/>
      <c r="Q7" s="492" t="s">
        <v>43</v>
      </c>
      <c r="R7" s="492">
        <v>39093</v>
      </c>
      <c r="S7" s="67" t="s">
        <v>44</v>
      </c>
      <c r="T7" s="67" t="s">
        <v>45</v>
      </c>
      <c r="U7" s="493" t="s">
        <v>46</v>
      </c>
    </row>
    <row r="8" ht="24.95" customHeight="1" spans="1:21">
      <c r="A8" s="125">
        <v>4</v>
      </c>
      <c r="B8" s="473" t="s">
        <v>24</v>
      </c>
      <c r="C8" s="121" t="s">
        <v>25</v>
      </c>
      <c r="D8" s="207" t="s">
        <v>26</v>
      </c>
      <c r="E8" s="207" t="s">
        <v>27</v>
      </c>
      <c r="F8" s="207" t="s">
        <v>28</v>
      </c>
      <c r="G8" s="474" t="s">
        <v>47</v>
      </c>
      <c r="H8" s="207" t="s">
        <v>48</v>
      </c>
      <c r="I8" s="479">
        <v>42039</v>
      </c>
      <c r="J8" s="480" t="s">
        <v>41</v>
      </c>
      <c r="K8" s="53" t="s">
        <v>49</v>
      </c>
      <c r="L8" s="481">
        <v>723</v>
      </c>
      <c r="M8" s="482">
        <v>723</v>
      </c>
      <c r="N8" s="482" t="s">
        <v>29</v>
      </c>
      <c r="O8" s="482"/>
      <c r="P8" s="54"/>
      <c r="Q8" s="361">
        <v>29328</v>
      </c>
      <c r="R8" s="361">
        <v>29328</v>
      </c>
      <c r="S8" s="51" t="s">
        <v>50</v>
      </c>
      <c r="T8" s="51" t="s">
        <v>51</v>
      </c>
      <c r="U8" s="494" t="str">
        <f>T8</f>
        <v> 36°19'0.50"O</v>
      </c>
    </row>
    <row r="9" s="472" customFormat="1" ht="24.95" customHeight="1" spans="1:21">
      <c r="A9" s="136">
        <v>5</v>
      </c>
      <c r="B9" s="475" t="s">
        <v>24</v>
      </c>
      <c r="C9" s="365" t="s">
        <v>25</v>
      </c>
      <c r="D9" s="476" t="s">
        <v>52</v>
      </c>
      <c r="E9" s="476"/>
      <c r="F9" s="476" t="s">
        <v>28</v>
      </c>
      <c r="G9" s="476"/>
      <c r="H9" s="476"/>
      <c r="I9" s="486"/>
      <c r="J9" s="487" t="s">
        <v>53</v>
      </c>
      <c r="K9" s="138" t="s">
        <v>54</v>
      </c>
      <c r="L9" s="488">
        <v>724</v>
      </c>
      <c r="M9" s="489">
        <v>724</v>
      </c>
      <c r="N9" s="489"/>
      <c r="O9" s="489"/>
      <c r="P9" s="455"/>
      <c r="Q9" s="495">
        <v>29132</v>
      </c>
      <c r="R9" s="495"/>
      <c r="S9" s="137" t="s">
        <v>55</v>
      </c>
      <c r="T9" s="137" t="s">
        <v>56</v>
      </c>
      <c r="U9" s="496" t="str">
        <f>T9</f>
        <v> 36°10'37.25"O</v>
      </c>
    </row>
    <row r="10" ht="24.95" customHeight="1" spans="1:21">
      <c r="A10" s="147">
        <v>6</v>
      </c>
      <c r="B10" s="477" t="s">
        <v>24</v>
      </c>
      <c r="C10" s="478" t="s">
        <v>25</v>
      </c>
      <c r="D10" s="401" t="s">
        <v>26</v>
      </c>
      <c r="E10" s="401" t="s">
        <v>27</v>
      </c>
      <c r="F10" s="207" t="s">
        <v>28</v>
      </c>
      <c r="G10" s="207" t="s">
        <v>29</v>
      </c>
      <c r="H10" s="207" t="s">
        <v>30</v>
      </c>
      <c r="I10" s="479">
        <v>42039</v>
      </c>
      <c r="J10" s="480" t="s">
        <v>53</v>
      </c>
      <c r="K10" s="53" t="s">
        <v>57</v>
      </c>
      <c r="L10" s="481">
        <v>725</v>
      </c>
      <c r="M10" s="482">
        <v>725</v>
      </c>
      <c r="N10" s="482" t="s">
        <v>29</v>
      </c>
      <c r="O10" s="482" t="s">
        <v>33</v>
      </c>
      <c r="P10" s="54"/>
      <c r="Q10" s="361">
        <v>28886</v>
      </c>
      <c r="R10" s="361">
        <v>28886</v>
      </c>
      <c r="S10" s="51" t="s">
        <v>58</v>
      </c>
      <c r="T10" s="51" t="s">
        <v>59</v>
      </c>
      <c r="U10" s="491" t="str">
        <f>T10</f>
        <v> 36° 9'38.42"O</v>
      </c>
    </row>
    <row r="14" spans="1:2">
      <c r="A14" s="219"/>
      <c r="B14" s="220" t="s">
        <v>60</v>
      </c>
    </row>
  </sheetData>
  <mergeCells count="3">
    <mergeCell ref="A1:T1"/>
    <mergeCell ref="A2:T2"/>
    <mergeCell ref="A3:U3"/>
  </mergeCells>
  <pageMargins left="0.511805555555556" right="0.511805555555556" top="0.786805555555556" bottom="0.786805555555556" header="0.314583333333333" footer="0.314583333333333"/>
  <pageSetup paperSize="9" scale="60" orientation="landscape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U8"/>
  <sheetViews>
    <sheetView view="pageBreakPreview" zoomScale="90" zoomScaleNormal="100" zoomScaleSheetLayoutView="90" topLeftCell="A2" workbookViewId="0">
      <selection activeCell="J7" sqref="J7"/>
    </sheetView>
  </sheetViews>
  <sheetFormatPr defaultColWidth="9" defaultRowHeight="15" outlineLevelRow="7"/>
  <cols>
    <col min="1" max="2" width="4.85714285714286" customWidth="1"/>
    <col min="3" max="3" width="10" customWidth="1"/>
    <col min="4" max="4" width="10.4285714285714" customWidth="1"/>
    <col min="5" max="5" width="11.2857142857143" customWidth="1"/>
    <col min="6" max="6" width="7.85714285714286" customWidth="1"/>
    <col min="7" max="7" width="12.2857142857143" customWidth="1"/>
    <col min="8" max="8" width="9.85714285714286" customWidth="1"/>
    <col min="9" max="9" width="9.28571428571429" customWidth="1"/>
    <col min="10" max="10" width="10.8571428571429" customWidth="1"/>
    <col min="11" max="11" width="9.85714285714286" customWidth="1"/>
    <col min="12" max="12" width="4.57142857142857" customWidth="1"/>
    <col min="13" max="13" width="6.71428571428571" customWidth="1"/>
    <col min="14" max="14" width="6.42857142857143" customWidth="1"/>
    <col min="15" max="15" width="11" customWidth="1"/>
    <col min="16" max="18" width="10" customWidth="1"/>
    <col min="19" max="19" width="13.1428571428571" customWidth="1"/>
    <col min="20" max="20" width="14.2857142857143" customWidth="1"/>
    <col min="21" max="21" width="11.1428571428571" customWidth="1"/>
    <col min="22" max="16384" width="9.14285714285714"/>
  </cols>
  <sheetData>
    <row r="1" ht="24.95" customHeight="1" spans="3:21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24.95" customHeight="1" spans="3:21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 ht="24.95" customHeight="1" spans="1:21">
      <c r="A3" s="178" t="s">
        <v>61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95"/>
    </row>
    <row r="4" ht="30" customHeight="1" spans="1:21">
      <c r="A4" s="166" t="s">
        <v>3</v>
      </c>
      <c r="B4" s="166" t="s">
        <v>4</v>
      </c>
      <c r="C4" s="166" t="s">
        <v>5</v>
      </c>
      <c r="D4" s="166" t="s">
        <v>62</v>
      </c>
      <c r="E4" s="166" t="s">
        <v>7</v>
      </c>
      <c r="F4" s="166" t="s">
        <v>63</v>
      </c>
      <c r="G4" s="166" t="s">
        <v>9</v>
      </c>
      <c r="H4" s="166" t="s">
        <v>10</v>
      </c>
      <c r="I4" s="166" t="s">
        <v>64</v>
      </c>
      <c r="J4" s="166" t="s">
        <v>12</v>
      </c>
      <c r="K4" s="166" t="s">
        <v>13</v>
      </c>
      <c r="L4" s="166" t="s">
        <v>14</v>
      </c>
      <c r="M4" s="166" t="s">
        <v>65</v>
      </c>
      <c r="N4" s="166" t="s">
        <v>18</v>
      </c>
      <c r="O4" s="166" t="s">
        <v>19</v>
      </c>
      <c r="P4" s="166" t="s">
        <v>20</v>
      </c>
      <c r="Q4" s="166" t="s">
        <v>17</v>
      </c>
      <c r="R4" s="166" t="s">
        <v>16</v>
      </c>
      <c r="S4" s="166" t="s">
        <v>66</v>
      </c>
      <c r="T4" s="166" t="s">
        <v>67</v>
      </c>
      <c r="U4" s="166" t="s">
        <v>68</v>
      </c>
    </row>
    <row r="5" ht="45" customHeight="1" spans="1:21">
      <c r="A5" s="375">
        <v>1</v>
      </c>
      <c r="B5" s="375" t="s">
        <v>69</v>
      </c>
      <c r="C5" s="375" t="s">
        <v>70</v>
      </c>
      <c r="D5" s="375" t="s">
        <v>26</v>
      </c>
      <c r="E5" s="375" t="s">
        <v>27</v>
      </c>
      <c r="F5" s="375" t="s">
        <v>28</v>
      </c>
      <c r="G5" s="375" t="s">
        <v>28</v>
      </c>
      <c r="H5" s="375" t="s">
        <v>71</v>
      </c>
      <c r="I5" s="378">
        <v>42067</v>
      </c>
      <c r="J5" s="375" t="s">
        <v>31</v>
      </c>
      <c r="K5" s="375" t="s">
        <v>72</v>
      </c>
      <c r="L5" s="471">
        <v>866</v>
      </c>
      <c r="M5" s="471">
        <v>30866</v>
      </c>
      <c r="N5" s="375"/>
      <c r="O5" s="375">
        <v>10993</v>
      </c>
      <c r="P5" s="375">
        <v>39096</v>
      </c>
      <c r="Q5" s="375" t="s">
        <v>73</v>
      </c>
      <c r="R5" s="375" t="s">
        <v>29</v>
      </c>
      <c r="S5" s="67" t="s">
        <v>74</v>
      </c>
      <c r="T5" s="67" t="s">
        <v>75</v>
      </c>
      <c r="U5" s="462"/>
    </row>
    <row r="6" ht="45" customHeight="1" spans="1:21">
      <c r="A6" s="375">
        <v>2</v>
      </c>
      <c r="B6" s="375" t="s">
        <v>69</v>
      </c>
      <c r="C6" s="375" t="s">
        <v>70</v>
      </c>
      <c r="D6" s="375" t="s">
        <v>26</v>
      </c>
      <c r="E6" s="375" t="s">
        <v>76</v>
      </c>
      <c r="F6" s="375" t="s">
        <v>28</v>
      </c>
      <c r="G6" s="375" t="s">
        <v>28</v>
      </c>
      <c r="H6" s="375" t="s">
        <v>30</v>
      </c>
      <c r="I6" s="378">
        <v>42067</v>
      </c>
      <c r="J6" s="375" t="s">
        <v>41</v>
      </c>
      <c r="K6" s="375" t="s">
        <v>77</v>
      </c>
      <c r="L6" s="471">
        <v>867</v>
      </c>
      <c r="M6" s="471">
        <v>30867</v>
      </c>
      <c r="N6" s="375"/>
      <c r="O6" s="375">
        <v>7976</v>
      </c>
      <c r="P6" s="375">
        <v>7976</v>
      </c>
      <c r="Q6" s="375" t="s">
        <v>73</v>
      </c>
      <c r="R6" s="375" t="s">
        <v>29</v>
      </c>
      <c r="S6" s="67" t="s">
        <v>78</v>
      </c>
      <c r="T6" s="67" t="s">
        <v>79</v>
      </c>
      <c r="U6" s="462"/>
    </row>
    <row r="7" ht="45" customHeight="1" spans="1:21">
      <c r="A7" s="375">
        <v>3</v>
      </c>
      <c r="B7" s="375" t="s">
        <v>69</v>
      </c>
      <c r="C7" s="375" t="s">
        <v>70</v>
      </c>
      <c r="D7" s="375" t="s">
        <v>26</v>
      </c>
      <c r="E7" s="375" t="s">
        <v>37</v>
      </c>
      <c r="F7" s="375" t="s">
        <v>28</v>
      </c>
      <c r="G7" s="375" t="s">
        <v>28</v>
      </c>
      <c r="H7" s="375" t="s">
        <v>30</v>
      </c>
      <c r="I7" s="378">
        <v>42067</v>
      </c>
      <c r="J7" s="375" t="s">
        <v>41</v>
      </c>
      <c r="K7" s="375" t="s">
        <v>80</v>
      </c>
      <c r="L7" s="471">
        <v>868</v>
      </c>
      <c r="M7" s="471">
        <v>30868</v>
      </c>
      <c r="N7" s="375"/>
      <c r="O7" s="375">
        <v>11095</v>
      </c>
      <c r="P7" s="375">
        <v>11095</v>
      </c>
      <c r="Q7" s="375" t="s">
        <v>73</v>
      </c>
      <c r="R7" s="375" t="s">
        <v>29</v>
      </c>
      <c r="S7" s="67" t="s">
        <v>81</v>
      </c>
      <c r="T7" s="67" t="s">
        <v>82</v>
      </c>
      <c r="U7" s="462"/>
    </row>
    <row r="8" ht="45" customHeight="1" spans="1:21">
      <c r="A8" s="375">
        <v>4</v>
      </c>
      <c r="B8" s="375" t="s">
        <v>69</v>
      </c>
      <c r="C8" s="375" t="s">
        <v>70</v>
      </c>
      <c r="D8" s="375" t="s">
        <v>26</v>
      </c>
      <c r="E8" s="375" t="s">
        <v>76</v>
      </c>
      <c r="F8" s="375" t="s">
        <v>28</v>
      </c>
      <c r="G8" s="375" t="s">
        <v>28</v>
      </c>
      <c r="H8" s="375" t="s">
        <v>30</v>
      </c>
      <c r="I8" s="378">
        <v>42067</v>
      </c>
      <c r="J8" s="375" t="s">
        <v>83</v>
      </c>
      <c r="K8" s="375" t="s">
        <v>84</v>
      </c>
      <c r="L8" s="471">
        <v>869</v>
      </c>
      <c r="M8" s="471">
        <v>30869</v>
      </c>
      <c r="N8" s="375"/>
      <c r="O8" s="375" t="s">
        <v>85</v>
      </c>
      <c r="P8" s="375">
        <v>39094</v>
      </c>
      <c r="Q8" s="375" t="s">
        <v>73</v>
      </c>
      <c r="R8" s="375" t="s">
        <v>29</v>
      </c>
      <c r="S8" s="67" t="s">
        <v>86</v>
      </c>
      <c r="T8" s="67" t="s">
        <v>87</v>
      </c>
      <c r="U8" s="463"/>
    </row>
  </sheetData>
  <mergeCells count="3">
    <mergeCell ref="C1:U1"/>
    <mergeCell ref="C2:U2"/>
    <mergeCell ref="A3:U3"/>
  </mergeCells>
  <pageMargins left="0.511805555555556" right="0.511805555555556" top="0.786805555555556" bottom="0.786805555555556" header="0.314583333333333" footer="0.314583333333333"/>
  <pageSetup paperSize="9" scale="68" orientation="landscape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U9"/>
  <sheetViews>
    <sheetView view="pageBreakPreview" zoomScale="90" zoomScaleNormal="100" zoomScaleSheetLayoutView="90" workbookViewId="0">
      <selection activeCell="J11" sqref="J11"/>
    </sheetView>
  </sheetViews>
  <sheetFormatPr defaultColWidth="9" defaultRowHeight="15"/>
  <cols>
    <col min="1" max="1" width="6.71428571428571" customWidth="1"/>
    <col min="2" max="2" width="6.71428571428571" customWidth="1"/>
    <col min="3" max="3" width="12" customWidth="1"/>
    <col min="5" max="5" width="13" customWidth="1"/>
    <col min="7" max="7" width="11" customWidth="1"/>
    <col min="8" max="8" width="11.2857142857143" customWidth="1"/>
    <col min="9" max="9" width="10.7142857142857" customWidth="1"/>
    <col min="10" max="10" width="12.7142857142857" customWidth="1"/>
    <col min="11" max="11" width="14.5714285714286" customWidth="1"/>
    <col min="12" max="12" width="9.42857142857143" customWidth="1"/>
    <col min="13" max="15" width="9.14285714285714" customWidth="1"/>
    <col min="16" max="16" width="8" customWidth="1"/>
    <col min="18" max="18" width="9.14285714285714"/>
    <col min="19" max="19" width="11.7142857142857" customWidth="1"/>
    <col min="20" max="20" width="12.2857142857143" customWidth="1"/>
    <col min="21" max="21" width="24.8571428571429" customWidth="1"/>
  </cols>
  <sheetData>
    <row r="1" ht="24.95" customHeight="1" spans="3:21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24.95" customHeight="1" spans="3:21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 ht="24.95" customHeight="1" spans="1:21">
      <c r="A3" s="178" t="s">
        <v>88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95"/>
    </row>
    <row r="4" ht="30" customHeight="1" spans="1:21">
      <c r="A4" s="166" t="s">
        <v>3</v>
      </c>
      <c r="B4" s="166" t="s">
        <v>4</v>
      </c>
      <c r="C4" s="166" t="s">
        <v>5</v>
      </c>
      <c r="D4" s="166" t="s">
        <v>62</v>
      </c>
      <c r="E4" s="166" t="s">
        <v>7</v>
      </c>
      <c r="F4" s="166" t="s">
        <v>63</v>
      </c>
      <c r="G4" s="166" t="s">
        <v>9</v>
      </c>
      <c r="H4" s="166" t="s">
        <v>10</v>
      </c>
      <c r="I4" s="166" t="s">
        <v>64</v>
      </c>
      <c r="J4" s="166" t="s">
        <v>12</v>
      </c>
      <c r="K4" s="166" t="s">
        <v>13</v>
      </c>
      <c r="L4" s="166" t="s">
        <v>14</v>
      </c>
      <c r="M4" s="166" t="s">
        <v>65</v>
      </c>
      <c r="N4" s="166" t="s">
        <v>16</v>
      </c>
      <c r="O4" s="166" t="s">
        <v>17</v>
      </c>
      <c r="P4" s="166" t="s">
        <v>18</v>
      </c>
      <c r="Q4" s="166" t="s">
        <v>19</v>
      </c>
      <c r="R4" s="166" t="s">
        <v>20</v>
      </c>
      <c r="S4" s="166" t="s">
        <v>66</v>
      </c>
      <c r="T4" s="166" t="s">
        <v>67</v>
      </c>
      <c r="U4" s="166" t="s">
        <v>68</v>
      </c>
    </row>
    <row r="5" ht="45" customHeight="1" spans="1:21">
      <c r="A5" s="375">
        <v>1</v>
      </c>
      <c r="B5" s="375" t="s">
        <v>69</v>
      </c>
      <c r="C5" s="375" t="s">
        <v>89</v>
      </c>
      <c r="D5" s="464" t="s">
        <v>26</v>
      </c>
      <c r="E5" s="375" t="s">
        <v>27</v>
      </c>
      <c r="F5" s="465" t="s">
        <v>29</v>
      </c>
      <c r="G5" s="465" t="s">
        <v>29</v>
      </c>
      <c r="H5" s="465" t="s">
        <v>48</v>
      </c>
      <c r="I5" s="468">
        <v>42065</v>
      </c>
      <c r="J5" s="375" t="s">
        <v>83</v>
      </c>
      <c r="K5" s="375" t="s">
        <v>90</v>
      </c>
      <c r="L5" s="375">
        <v>832</v>
      </c>
      <c r="M5" s="375">
        <v>30832</v>
      </c>
      <c r="N5" s="375" t="s">
        <v>29</v>
      </c>
      <c r="O5" s="375" t="s">
        <v>73</v>
      </c>
      <c r="P5" s="375"/>
      <c r="Q5" s="375">
        <v>59339</v>
      </c>
      <c r="R5" s="375">
        <v>48177</v>
      </c>
      <c r="S5" s="462" t="s">
        <v>91</v>
      </c>
      <c r="T5" s="462" t="s">
        <v>92</v>
      </c>
      <c r="U5" s="462"/>
    </row>
    <row r="6" ht="45" customHeight="1" spans="1:21">
      <c r="A6" s="382">
        <v>2</v>
      </c>
      <c r="B6" s="375" t="s">
        <v>69</v>
      </c>
      <c r="C6" s="382" t="s">
        <v>89</v>
      </c>
      <c r="D6" s="466" t="s">
        <v>26</v>
      </c>
      <c r="E6" s="382" t="s">
        <v>27</v>
      </c>
      <c r="F6" s="465" t="s">
        <v>29</v>
      </c>
      <c r="G6" s="467"/>
      <c r="H6" s="465" t="s">
        <v>48</v>
      </c>
      <c r="I6" s="468">
        <v>42066</v>
      </c>
      <c r="J6" s="382" t="s">
        <v>83</v>
      </c>
      <c r="K6" s="382" t="s">
        <v>93</v>
      </c>
      <c r="L6" s="382">
        <v>831</v>
      </c>
      <c r="M6" s="382">
        <v>30831</v>
      </c>
      <c r="N6" s="375" t="s">
        <v>29</v>
      </c>
      <c r="O6" s="375" t="s">
        <v>73</v>
      </c>
      <c r="P6" s="382"/>
      <c r="Q6" s="382">
        <v>11854</v>
      </c>
      <c r="R6" s="382">
        <v>48138</v>
      </c>
      <c r="S6" s="470" t="s">
        <v>94</v>
      </c>
      <c r="T6" s="470" t="s">
        <v>95</v>
      </c>
      <c r="U6" s="470"/>
    </row>
    <row r="7" ht="45" customHeight="1" spans="1:21">
      <c r="A7" s="382">
        <v>3</v>
      </c>
      <c r="B7" s="375" t="s">
        <v>69</v>
      </c>
      <c r="C7" s="382" t="s">
        <v>89</v>
      </c>
      <c r="D7" s="466" t="s">
        <v>26</v>
      </c>
      <c r="E7" s="382" t="s">
        <v>27</v>
      </c>
      <c r="F7" s="465" t="s">
        <v>29</v>
      </c>
      <c r="G7" s="467"/>
      <c r="H7" s="465" t="s">
        <v>48</v>
      </c>
      <c r="I7" s="468">
        <v>42067</v>
      </c>
      <c r="J7" s="382" t="s">
        <v>96</v>
      </c>
      <c r="K7" s="382" t="s">
        <v>97</v>
      </c>
      <c r="L7" s="382">
        <v>829</v>
      </c>
      <c r="M7" s="382">
        <v>30829</v>
      </c>
      <c r="N7" s="375" t="s">
        <v>29</v>
      </c>
      <c r="O7" s="375" t="s">
        <v>73</v>
      </c>
      <c r="P7" s="382"/>
      <c r="Q7" s="382">
        <v>57510</v>
      </c>
      <c r="R7" s="382">
        <v>57510</v>
      </c>
      <c r="S7" s="470" t="s">
        <v>98</v>
      </c>
      <c r="T7" s="470" t="s">
        <v>99</v>
      </c>
      <c r="U7" s="470"/>
    </row>
    <row r="8" ht="45" customHeight="1" spans="1:21">
      <c r="A8" s="382">
        <v>4</v>
      </c>
      <c r="B8" s="375" t="s">
        <v>69</v>
      </c>
      <c r="C8" s="382" t="s">
        <v>89</v>
      </c>
      <c r="D8" s="466" t="s">
        <v>26</v>
      </c>
      <c r="E8" s="382" t="s">
        <v>27</v>
      </c>
      <c r="F8" s="465" t="s">
        <v>29</v>
      </c>
      <c r="G8" s="467"/>
      <c r="H8" s="465" t="s">
        <v>48</v>
      </c>
      <c r="I8" s="468">
        <v>42068</v>
      </c>
      <c r="J8" s="382" t="s">
        <v>96</v>
      </c>
      <c r="K8" s="382" t="s">
        <v>100</v>
      </c>
      <c r="L8" s="382">
        <v>830</v>
      </c>
      <c r="M8" s="382">
        <v>30830</v>
      </c>
      <c r="N8" s="375" t="s">
        <v>29</v>
      </c>
      <c r="O8" s="375" t="s">
        <v>73</v>
      </c>
      <c r="P8" s="382"/>
      <c r="Q8" s="382">
        <v>57505</v>
      </c>
      <c r="R8" s="382">
        <v>57505</v>
      </c>
      <c r="S8" s="470" t="s">
        <v>101</v>
      </c>
      <c r="T8" s="470" t="s">
        <v>102</v>
      </c>
      <c r="U8" s="470"/>
    </row>
    <row r="9" ht="45" customHeight="1" spans="1:21">
      <c r="A9" s="375">
        <v>5</v>
      </c>
      <c r="B9" s="375" t="s">
        <v>69</v>
      </c>
      <c r="C9" s="375" t="s">
        <v>89</v>
      </c>
      <c r="D9" s="464" t="s">
        <v>26</v>
      </c>
      <c r="E9" s="375" t="s">
        <v>27</v>
      </c>
      <c r="F9" s="463" t="s">
        <v>29</v>
      </c>
      <c r="G9" s="463" t="s">
        <v>29</v>
      </c>
      <c r="H9" s="463" t="s">
        <v>30</v>
      </c>
      <c r="I9" s="469">
        <v>42065</v>
      </c>
      <c r="J9" s="375" t="s">
        <v>53</v>
      </c>
      <c r="K9" s="375" t="s">
        <v>103</v>
      </c>
      <c r="L9" s="375">
        <v>865</v>
      </c>
      <c r="M9" s="375">
        <v>30865</v>
      </c>
      <c r="N9" s="375" t="s">
        <v>29</v>
      </c>
      <c r="O9" s="375" t="s">
        <v>73</v>
      </c>
      <c r="P9" s="375"/>
      <c r="Q9" s="375">
        <v>11590</v>
      </c>
      <c r="R9" s="375">
        <v>11590</v>
      </c>
      <c r="S9" s="462" t="s">
        <v>104</v>
      </c>
      <c r="T9" s="462" t="s">
        <v>105</v>
      </c>
      <c r="U9" s="462" t="s">
        <v>106</v>
      </c>
    </row>
  </sheetData>
  <mergeCells count="3">
    <mergeCell ref="C1:U1"/>
    <mergeCell ref="C2:U2"/>
    <mergeCell ref="A3:U3"/>
  </mergeCells>
  <pageMargins left="0.511805555555556" right="0.511805555555556" top="0.786805555555556" bottom="0.786805555555556" header="0.314583333333333" footer="0.314583333333333"/>
  <pageSetup paperSize="9" scale="59" orientation="landscape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U9"/>
  <sheetViews>
    <sheetView view="pageBreakPreview" zoomScale="90" zoomScaleNormal="100" zoomScaleSheetLayoutView="90" workbookViewId="0">
      <selection activeCell="N14" sqref="N14"/>
    </sheetView>
  </sheetViews>
  <sheetFormatPr defaultColWidth="9" defaultRowHeight="15"/>
  <cols>
    <col min="1" max="2" width="4.85714285714286" customWidth="1"/>
    <col min="3" max="3" width="10" customWidth="1"/>
    <col min="4" max="4" width="11.8571428571429" customWidth="1"/>
    <col min="5" max="5" width="11" customWidth="1"/>
    <col min="6" max="6" width="7.85714285714286" customWidth="1"/>
    <col min="7" max="7" width="8.57142857142857" customWidth="1"/>
    <col min="8" max="8" width="9.42857142857143" customWidth="1"/>
    <col min="9" max="9" width="9.28571428571429" customWidth="1"/>
    <col min="10" max="10" width="10.8571428571429" customWidth="1"/>
    <col min="11" max="11" width="9.85714285714286" customWidth="1"/>
    <col min="12" max="12" width="4.57142857142857" customWidth="1"/>
    <col min="13" max="13" width="7.85714285714286" customWidth="1"/>
    <col min="14" max="15" width="9.14285714285714" customWidth="1"/>
    <col min="16" max="16" width="6.42857142857143" customWidth="1"/>
    <col min="17" max="17" width="6.71428571428571" customWidth="1"/>
    <col min="18" max="18" width="10" customWidth="1"/>
    <col min="19" max="19" width="13.1428571428571" customWidth="1"/>
    <col min="20" max="20" width="14.2857142857143" customWidth="1"/>
    <col min="21" max="21" width="11.1428571428571" customWidth="1"/>
    <col min="22" max="16384" width="9.14285714285714"/>
  </cols>
  <sheetData>
    <row r="1" ht="24.95" customHeight="1" spans="3:21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24.95" customHeight="1" spans="3:21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 ht="31.5" customHeight="1" spans="1:21">
      <c r="A3" s="322" t="s">
        <v>107</v>
      </c>
      <c r="B3" s="323"/>
      <c r="C3" s="323"/>
      <c r="D3" s="324">
        <v>42062</v>
      </c>
      <c r="E3" s="179" t="s">
        <v>108</v>
      </c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95"/>
    </row>
    <row r="4" ht="30" customHeight="1" spans="1:21">
      <c r="A4" s="166" t="s">
        <v>3</v>
      </c>
      <c r="B4" s="166" t="s">
        <v>4</v>
      </c>
      <c r="C4" s="166" t="s">
        <v>5</v>
      </c>
      <c r="D4" s="166" t="s">
        <v>62</v>
      </c>
      <c r="E4" s="166" t="s">
        <v>7</v>
      </c>
      <c r="F4" s="166" t="s">
        <v>63</v>
      </c>
      <c r="G4" s="166" t="s">
        <v>9</v>
      </c>
      <c r="H4" s="166" t="s">
        <v>10</v>
      </c>
      <c r="I4" s="166" t="s">
        <v>64</v>
      </c>
      <c r="J4" s="166" t="s">
        <v>12</v>
      </c>
      <c r="K4" s="166" t="s">
        <v>13</v>
      </c>
      <c r="L4" s="166" t="s">
        <v>14</v>
      </c>
      <c r="M4" s="166" t="s">
        <v>65</v>
      </c>
      <c r="N4" s="166" t="s">
        <v>109</v>
      </c>
      <c r="O4" s="166" t="s">
        <v>110</v>
      </c>
      <c r="P4" s="166" t="s">
        <v>18</v>
      </c>
      <c r="Q4" s="166" t="s">
        <v>19</v>
      </c>
      <c r="R4" s="166" t="s">
        <v>20</v>
      </c>
      <c r="S4" s="166" t="s">
        <v>66</v>
      </c>
      <c r="T4" s="166" t="s">
        <v>67</v>
      </c>
      <c r="U4" s="166" t="s">
        <v>68</v>
      </c>
    </row>
    <row r="5" ht="45" customHeight="1" spans="1:21">
      <c r="A5" s="375">
        <v>1</v>
      </c>
      <c r="B5" s="375" t="s">
        <v>69</v>
      </c>
      <c r="C5" s="375" t="s">
        <v>111</v>
      </c>
      <c r="D5" s="461" t="s">
        <v>26</v>
      </c>
      <c r="E5" s="375" t="s">
        <v>27</v>
      </c>
      <c r="F5" s="375" t="s">
        <v>28</v>
      </c>
      <c r="G5" s="375" t="s">
        <v>28</v>
      </c>
      <c r="H5" s="375" t="s">
        <v>112</v>
      </c>
      <c r="I5" s="378">
        <v>42059</v>
      </c>
      <c r="J5" s="67" t="s">
        <v>83</v>
      </c>
      <c r="K5" s="375" t="s">
        <v>113</v>
      </c>
      <c r="L5" s="121">
        <v>884</v>
      </c>
      <c r="M5" s="121">
        <v>30884</v>
      </c>
      <c r="N5" s="121" t="s">
        <v>29</v>
      </c>
      <c r="O5" s="121" t="s">
        <v>73</v>
      </c>
      <c r="P5" s="254" t="s">
        <v>114</v>
      </c>
      <c r="Q5" s="69">
        <v>43496</v>
      </c>
      <c r="R5" s="270" t="s">
        <v>115</v>
      </c>
      <c r="S5" s="67" t="s">
        <v>116</v>
      </c>
      <c r="T5" s="67" t="s">
        <v>117</v>
      </c>
      <c r="U5" s="462"/>
    </row>
    <row r="6" ht="45" customHeight="1" spans="1:21">
      <c r="A6" s="375">
        <v>2</v>
      </c>
      <c r="B6" s="375" t="s">
        <v>69</v>
      </c>
      <c r="C6" s="375" t="s">
        <v>111</v>
      </c>
      <c r="D6" s="461" t="s">
        <v>26</v>
      </c>
      <c r="E6" s="375" t="s">
        <v>27</v>
      </c>
      <c r="F6" s="375" t="s">
        <v>28</v>
      </c>
      <c r="G6" s="375" t="s">
        <v>28</v>
      </c>
      <c r="H6" s="375" t="s">
        <v>112</v>
      </c>
      <c r="I6" s="378">
        <v>42059</v>
      </c>
      <c r="J6" s="67" t="s">
        <v>83</v>
      </c>
      <c r="K6" s="375" t="s">
        <v>118</v>
      </c>
      <c r="L6" s="121">
        <v>885</v>
      </c>
      <c r="M6" s="121">
        <v>30885</v>
      </c>
      <c r="N6" s="121" t="s">
        <v>29</v>
      </c>
      <c r="O6" s="121" t="s">
        <v>73</v>
      </c>
      <c r="P6" s="254" t="s">
        <v>114</v>
      </c>
      <c r="Q6" s="69">
        <v>43729</v>
      </c>
      <c r="R6" s="270"/>
      <c r="S6" s="67" t="s">
        <v>119</v>
      </c>
      <c r="T6" s="67" t="s">
        <v>120</v>
      </c>
      <c r="U6" s="462"/>
    </row>
    <row r="7" ht="45" customHeight="1" spans="1:21">
      <c r="A7" s="375">
        <v>3</v>
      </c>
      <c r="B7" s="375" t="s">
        <v>69</v>
      </c>
      <c r="C7" s="375" t="s">
        <v>111</v>
      </c>
      <c r="D7" s="461" t="s">
        <v>26</v>
      </c>
      <c r="E7" s="375" t="s">
        <v>27</v>
      </c>
      <c r="F7" s="375" t="s">
        <v>28</v>
      </c>
      <c r="G7" s="375" t="s">
        <v>28</v>
      </c>
      <c r="H7" s="375" t="s">
        <v>30</v>
      </c>
      <c r="I7" s="378">
        <v>42059</v>
      </c>
      <c r="J7" s="67" t="s">
        <v>96</v>
      </c>
      <c r="K7" s="375" t="s">
        <v>121</v>
      </c>
      <c r="L7" s="121">
        <v>886</v>
      </c>
      <c r="M7" s="121">
        <v>30886</v>
      </c>
      <c r="N7" s="121" t="s">
        <v>29</v>
      </c>
      <c r="O7" s="121" t="s">
        <v>73</v>
      </c>
      <c r="P7" s="254" t="s">
        <v>114</v>
      </c>
      <c r="Q7" s="69">
        <v>43702</v>
      </c>
      <c r="R7" s="270"/>
      <c r="S7" s="67" t="s">
        <v>122</v>
      </c>
      <c r="T7" s="67" t="s">
        <v>123</v>
      </c>
      <c r="U7" s="462"/>
    </row>
    <row r="8" ht="45" customHeight="1" spans="1:21">
      <c r="A8" s="375">
        <v>4</v>
      </c>
      <c r="B8" s="375" t="s">
        <v>69</v>
      </c>
      <c r="C8" s="375" t="s">
        <v>111</v>
      </c>
      <c r="D8" s="461" t="s">
        <v>26</v>
      </c>
      <c r="E8" s="375" t="s">
        <v>27</v>
      </c>
      <c r="F8" s="375" t="s">
        <v>28</v>
      </c>
      <c r="G8" s="375" t="s">
        <v>28</v>
      </c>
      <c r="H8" s="375" t="s">
        <v>30</v>
      </c>
      <c r="I8" s="378">
        <v>42059</v>
      </c>
      <c r="J8" s="67" t="s">
        <v>96</v>
      </c>
      <c r="K8" s="375" t="s">
        <v>124</v>
      </c>
      <c r="L8" s="121">
        <v>887</v>
      </c>
      <c r="M8" s="121">
        <v>30887</v>
      </c>
      <c r="N8" s="121" t="s">
        <v>29</v>
      </c>
      <c r="O8" s="121" t="s">
        <v>73</v>
      </c>
      <c r="P8" s="254" t="s">
        <v>114</v>
      </c>
      <c r="Q8" s="69">
        <v>43341</v>
      </c>
      <c r="R8" s="270"/>
      <c r="S8" s="67" t="s">
        <v>125</v>
      </c>
      <c r="T8" s="67" t="s">
        <v>126</v>
      </c>
      <c r="U8" s="463"/>
    </row>
    <row r="9" ht="45" customHeight="1" spans="1:21">
      <c r="A9" s="375">
        <v>5</v>
      </c>
      <c r="B9" s="375" t="s">
        <v>69</v>
      </c>
      <c r="C9" s="375" t="s">
        <v>111</v>
      </c>
      <c r="D9" s="461" t="s">
        <v>26</v>
      </c>
      <c r="E9" s="375" t="s">
        <v>27</v>
      </c>
      <c r="F9" s="375" t="s">
        <v>28</v>
      </c>
      <c r="G9" s="375" t="s">
        <v>28</v>
      </c>
      <c r="H9" s="375" t="s">
        <v>112</v>
      </c>
      <c r="I9" s="378">
        <v>42059</v>
      </c>
      <c r="J9" s="67" t="s">
        <v>83</v>
      </c>
      <c r="K9" s="375" t="s">
        <v>127</v>
      </c>
      <c r="L9" s="121">
        <v>895</v>
      </c>
      <c r="M9" s="121">
        <v>30895</v>
      </c>
      <c r="N9" s="121" t="s">
        <v>29</v>
      </c>
      <c r="O9" s="121" t="s">
        <v>73</v>
      </c>
      <c r="P9" s="254" t="s">
        <v>114</v>
      </c>
      <c r="Q9" s="123"/>
      <c r="R9" s="123"/>
      <c r="S9" s="123"/>
      <c r="T9" s="123"/>
      <c r="U9" s="123"/>
    </row>
  </sheetData>
  <mergeCells count="4">
    <mergeCell ref="C1:U1"/>
    <mergeCell ref="C2:U2"/>
    <mergeCell ref="A3:C3"/>
    <mergeCell ref="E3:U3"/>
  </mergeCells>
  <pageMargins left="0.511805555555556" right="0.511805555555556" top="0.786805555555556" bottom="0.786805555555556" header="0.314583333333333" footer="0.314583333333333"/>
  <pageSetup paperSize="9" scale="71" orientation="landscape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S18"/>
  <sheetViews>
    <sheetView view="pageBreakPreview" zoomScale="80" zoomScaleNormal="100" zoomScaleSheetLayoutView="80" workbookViewId="0">
      <selection activeCell="M13" sqref="M13"/>
    </sheetView>
  </sheetViews>
  <sheetFormatPr defaultColWidth="9" defaultRowHeight="15"/>
  <cols>
    <col min="1" max="1" width="5.28571428571429" customWidth="1"/>
    <col min="2" max="2" width="7.28571428571429" customWidth="1"/>
    <col min="3" max="3" width="13.4285714285714" customWidth="1"/>
    <col min="4" max="4" width="10.2857142857143" customWidth="1"/>
    <col min="5" max="8" width="11" customWidth="1"/>
    <col min="9" max="9" width="12.8571428571429" customWidth="1"/>
    <col min="10" max="10" width="12.5714285714286" customWidth="1"/>
    <col min="11" max="11" width="15.4285714285714" customWidth="1"/>
    <col min="12" max="12" width="10.8571428571429" customWidth="1"/>
    <col min="13" max="14" width="11.2857142857143" customWidth="1"/>
    <col min="15" max="15" width="6.42857142857143" customWidth="1"/>
    <col min="16" max="16" width="11.7142857142857" customWidth="1"/>
    <col min="17" max="17" width="9" customWidth="1"/>
    <col min="18" max="18" width="12.4285714285714" customWidth="1"/>
    <col min="19" max="19" width="13.5714285714286" customWidth="1"/>
    <col min="20" max="16384" width="9.14285714285714"/>
  </cols>
  <sheetData>
    <row r="1" ht="24.95" customHeight="1" spans="1:19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ht="24.95" customHeight="1" spans="1:19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</row>
    <row r="3" ht="24.95" customHeight="1" spans="1:19">
      <c r="A3" s="272" t="s">
        <v>128</v>
      </c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7"/>
    </row>
    <row r="4" ht="24.95" customHeight="1" spans="1:19">
      <c r="A4" s="274" t="s">
        <v>3</v>
      </c>
      <c r="B4" s="275" t="s">
        <v>4</v>
      </c>
      <c r="C4" s="276" t="s">
        <v>5</v>
      </c>
      <c r="D4" s="276" t="s">
        <v>6</v>
      </c>
      <c r="E4" s="276" t="s">
        <v>7</v>
      </c>
      <c r="F4" s="276" t="s">
        <v>8</v>
      </c>
      <c r="G4" s="276" t="s">
        <v>9</v>
      </c>
      <c r="H4" s="276" t="s">
        <v>10</v>
      </c>
      <c r="I4" s="276" t="s">
        <v>11</v>
      </c>
      <c r="J4" s="276" t="s">
        <v>12</v>
      </c>
      <c r="K4" s="276" t="s">
        <v>13</v>
      </c>
      <c r="L4" s="276" t="s">
        <v>14</v>
      </c>
      <c r="M4" s="276" t="s">
        <v>65</v>
      </c>
      <c r="N4" s="276" t="s">
        <v>16</v>
      </c>
      <c r="O4" s="276" t="s">
        <v>18</v>
      </c>
      <c r="P4" s="276" t="s">
        <v>19</v>
      </c>
      <c r="Q4" s="276" t="s">
        <v>20</v>
      </c>
      <c r="R4" s="276" t="s">
        <v>21</v>
      </c>
      <c r="S4" s="278" t="s">
        <v>22</v>
      </c>
    </row>
    <row r="5" ht="24.95" customHeight="1" spans="1:19">
      <c r="A5" s="78">
        <v>1</v>
      </c>
      <c r="B5" s="167" t="s">
        <v>69</v>
      </c>
      <c r="C5" s="52" t="s">
        <v>129</v>
      </c>
      <c r="D5" s="267" t="s">
        <v>26</v>
      </c>
      <c r="E5" s="168" t="s">
        <v>37</v>
      </c>
      <c r="F5" s="51" t="s">
        <v>28</v>
      </c>
      <c r="G5" s="51" t="s">
        <v>29</v>
      </c>
      <c r="H5" s="51" t="s">
        <v>30</v>
      </c>
      <c r="I5" s="59">
        <v>42027</v>
      </c>
      <c r="J5" s="51" t="s">
        <v>31</v>
      </c>
      <c r="K5" s="53" t="s">
        <v>130</v>
      </c>
      <c r="L5" s="171">
        <v>848</v>
      </c>
      <c r="M5" s="286">
        <v>848</v>
      </c>
      <c r="N5" s="53"/>
      <c r="O5" s="54" t="s">
        <v>131</v>
      </c>
      <c r="P5" s="53">
        <v>39463</v>
      </c>
      <c r="Q5" s="458"/>
      <c r="R5" s="51" t="s">
        <v>132</v>
      </c>
      <c r="S5" s="174" t="s">
        <v>133</v>
      </c>
    </row>
    <row r="6" ht="24.95" customHeight="1" spans="1:19">
      <c r="A6" s="78">
        <v>2</v>
      </c>
      <c r="B6" s="167" t="s">
        <v>69</v>
      </c>
      <c r="C6" s="52" t="s">
        <v>129</v>
      </c>
      <c r="D6" s="267" t="s">
        <v>26</v>
      </c>
      <c r="E6" s="168" t="s">
        <v>37</v>
      </c>
      <c r="F6" s="51" t="s">
        <v>28</v>
      </c>
      <c r="G6" s="51" t="s">
        <v>29</v>
      </c>
      <c r="H6" s="51" t="s">
        <v>134</v>
      </c>
      <c r="I6" s="59">
        <v>42027</v>
      </c>
      <c r="J6" s="51" t="s">
        <v>31</v>
      </c>
      <c r="K6" s="53" t="s">
        <v>135</v>
      </c>
      <c r="L6" s="171">
        <v>847</v>
      </c>
      <c r="M6" s="286">
        <v>847</v>
      </c>
      <c r="N6" s="53"/>
      <c r="O6" s="54" t="s">
        <v>131</v>
      </c>
      <c r="P6" s="53">
        <v>39457</v>
      </c>
      <c r="Q6" s="458">
        <v>39457</v>
      </c>
      <c r="R6" s="51" t="s">
        <v>136</v>
      </c>
      <c r="S6" s="174" t="s">
        <v>137</v>
      </c>
    </row>
    <row r="7" ht="24.95" customHeight="1" spans="1:19">
      <c r="A7" s="78">
        <v>3</v>
      </c>
      <c r="B7" s="167" t="s">
        <v>69</v>
      </c>
      <c r="C7" s="52" t="s">
        <v>129</v>
      </c>
      <c r="D7" s="267" t="s">
        <v>26</v>
      </c>
      <c r="E7" s="168" t="s">
        <v>27</v>
      </c>
      <c r="F7" s="51" t="s">
        <v>28</v>
      </c>
      <c r="G7" s="51" t="s">
        <v>29</v>
      </c>
      <c r="H7" s="51" t="s">
        <v>30</v>
      </c>
      <c r="I7" s="59">
        <v>42031</v>
      </c>
      <c r="J7" s="51" t="s">
        <v>31</v>
      </c>
      <c r="K7" s="53" t="s">
        <v>138</v>
      </c>
      <c r="L7" s="171">
        <v>849</v>
      </c>
      <c r="M7" s="286">
        <v>849</v>
      </c>
      <c r="N7" s="53"/>
      <c r="O7" s="54" t="s">
        <v>114</v>
      </c>
      <c r="P7" s="53">
        <v>5777</v>
      </c>
      <c r="Q7" s="458"/>
      <c r="R7" s="51" t="s">
        <v>139</v>
      </c>
      <c r="S7" s="174" t="s">
        <v>140</v>
      </c>
    </row>
    <row r="8" ht="24.95" customHeight="1" spans="1:19">
      <c r="A8" s="125">
        <v>4</v>
      </c>
      <c r="B8" s="167" t="s">
        <v>69</v>
      </c>
      <c r="C8" s="52" t="s">
        <v>129</v>
      </c>
      <c r="D8" s="267" t="s">
        <v>26</v>
      </c>
      <c r="E8" s="168" t="s">
        <v>37</v>
      </c>
      <c r="F8" s="51" t="s">
        <v>28</v>
      </c>
      <c r="G8" s="51" t="s">
        <v>29</v>
      </c>
      <c r="H8" s="51" t="s">
        <v>141</v>
      </c>
      <c r="I8" s="59">
        <v>42027</v>
      </c>
      <c r="J8" s="51" t="s">
        <v>31</v>
      </c>
      <c r="K8" s="69" t="s">
        <v>142</v>
      </c>
      <c r="L8" s="252">
        <v>846</v>
      </c>
      <c r="M8" s="253">
        <v>846</v>
      </c>
      <c r="N8" s="69"/>
      <c r="O8" s="54" t="s">
        <v>114</v>
      </c>
      <c r="P8" s="53">
        <v>8570</v>
      </c>
      <c r="Q8" s="458"/>
      <c r="R8" s="51" t="s">
        <v>143</v>
      </c>
      <c r="S8" s="174" t="s">
        <v>144</v>
      </c>
    </row>
    <row r="9" ht="24.95" customHeight="1" spans="1:19">
      <c r="A9" s="78">
        <v>5</v>
      </c>
      <c r="B9" s="167" t="s">
        <v>69</v>
      </c>
      <c r="C9" s="52" t="s">
        <v>129</v>
      </c>
      <c r="D9" s="267" t="s">
        <v>26</v>
      </c>
      <c r="E9" s="168" t="s">
        <v>37</v>
      </c>
      <c r="F9" s="51" t="s">
        <v>28</v>
      </c>
      <c r="G9" s="51" t="s">
        <v>29</v>
      </c>
      <c r="H9" s="51" t="s">
        <v>141</v>
      </c>
      <c r="I9" s="59">
        <v>42026</v>
      </c>
      <c r="J9" s="51" t="s">
        <v>31</v>
      </c>
      <c r="K9" s="53" t="s">
        <v>145</v>
      </c>
      <c r="L9" s="171">
        <v>845</v>
      </c>
      <c r="M9" s="286">
        <v>845</v>
      </c>
      <c r="N9" s="53"/>
      <c r="O9" s="54" t="s">
        <v>114</v>
      </c>
      <c r="P9" s="53">
        <v>8566</v>
      </c>
      <c r="Q9" s="458">
        <v>8566</v>
      </c>
      <c r="R9" s="51" t="s">
        <v>146</v>
      </c>
      <c r="S9" s="174" t="s">
        <v>147</v>
      </c>
    </row>
    <row r="10" ht="24.95" customHeight="1" spans="1:19">
      <c r="A10" s="78">
        <v>6</v>
      </c>
      <c r="B10" s="167" t="s">
        <v>69</v>
      </c>
      <c r="C10" s="52" t="s">
        <v>129</v>
      </c>
      <c r="D10" s="267" t="s">
        <v>26</v>
      </c>
      <c r="E10" s="168" t="s">
        <v>27</v>
      </c>
      <c r="F10" s="51" t="s">
        <v>28</v>
      </c>
      <c r="G10" s="51" t="s">
        <v>29</v>
      </c>
      <c r="H10" s="51" t="s">
        <v>30</v>
      </c>
      <c r="I10" s="59">
        <v>42032</v>
      </c>
      <c r="J10" s="51" t="s">
        <v>31</v>
      </c>
      <c r="K10" s="53" t="s">
        <v>148</v>
      </c>
      <c r="L10" s="171">
        <v>850</v>
      </c>
      <c r="M10" s="286">
        <v>850</v>
      </c>
      <c r="N10" s="53"/>
      <c r="O10" s="54" t="s">
        <v>114</v>
      </c>
      <c r="P10" s="53">
        <v>8393</v>
      </c>
      <c r="Q10" s="458">
        <v>8393</v>
      </c>
      <c r="R10" s="51" t="s">
        <v>149</v>
      </c>
      <c r="S10" s="174" t="s">
        <v>150</v>
      </c>
    </row>
    <row r="11" ht="24.95" customHeight="1" spans="1:19">
      <c r="A11" s="78">
        <v>7</v>
      </c>
      <c r="B11" s="167" t="s">
        <v>69</v>
      </c>
      <c r="C11" s="52" t="s">
        <v>129</v>
      </c>
      <c r="D11" s="267" t="s">
        <v>26</v>
      </c>
      <c r="E11" s="168" t="s">
        <v>27</v>
      </c>
      <c r="F11" s="51" t="s">
        <v>28</v>
      </c>
      <c r="G11" s="51" t="s">
        <v>28</v>
      </c>
      <c r="H11" s="51" t="s">
        <v>141</v>
      </c>
      <c r="I11" s="59">
        <v>41667</v>
      </c>
      <c r="J11" s="51" t="s">
        <v>31</v>
      </c>
      <c r="K11" s="53" t="s">
        <v>151</v>
      </c>
      <c r="L11" s="171">
        <v>851</v>
      </c>
      <c r="M11" s="286">
        <v>851</v>
      </c>
      <c r="N11" s="53"/>
      <c r="O11" s="54" t="s">
        <v>114</v>
      </c>
      <c r="P11" s="53">
        <v>8594</v>
      </c>
      <c r="Q11" s="458">
        <v>39377</v>
      </c>
      <c r="R11" s="51" t="s">
        <v>152</v>
      </c>
      <c r="S11" s="174" t="s">
        <v>153</v>
      </c>
    </row>
    <row r="12" ht="24.95" customHeight="1" spans="1:19">
      <c r="A12" s="78">
        <v>8</v>
      </c>
      <c r="B12" s="167" t="s">
        <v>69</v>
      </c>
      <c r="C12" s="52" t="s">
        <v>129</v>
      </c>
      <c r="D12" s="267" t="s">
        <v>26</v>
      </c>
      <c r="E12" s="168" t="s">
        <v>27</v>
      </c>
      <c r="F12" s="51" t="s">
        <v>28</v>
      </c>
      <c r="G12" s="51" t="s">
        <v>28</v>
      </c>
      <c r="H12" s="51" t="s">
        <v>141</v>
      </c>
      <c r="I12" s="59">
        <v>41667</v>
      </c>
      <c r="J12" s="51" t="s">
        <v>41</v>
      </c>
      <c r="K12" s="53" t="s">
        <v>154</v>
      </c>
      <c r="L12" s="171">
        <v>852</v>
      </c>
      <c r="M12" s="286">
        <v>852</v>
      </c>
      <c r="N12" s="53"/>
      <c r="O12" s="54" t="s">
        <v>114</v>
      </c>
      <c r="P12" s="53">
        <v>8244</v>
      </c>
      <c r="Q12" s="458">
        <v>8244</v>
      </c>
      <c r="R12" s="51" t="s">
        <v>155</v>
      </c>
      <c r="S12" s="174" t="s">
        <v>156</v>
      </c>
    </row>
    <row r="13" ht="24.95" customHeight="1" spans="1:19">
      <c r="A13" s="78">
        <v>9</v>
      </c>
      <c r="B13" s="167" t="s">
        <v>69</v>
      </c>
      <c r="C13" s="52" t="s">
        <v>129</v>
      </c>
      <c r="D13" s="267" t="s">
        <v>26</v>
      </c>
      <c r="E13" s="168" t="s">
        <v>27</v>
      </c>
      <c r="F13" s="51" t="s">
        <v>28</v>
      </c>
      <c r="G13" s="51" t="s">
        <v>29</v>
      </c>
      <c r="H13" s="51" t="s">
        <v>30</v>
      </c>
      <c r="I13" s="59">
        <v>42031</v>
      </c>
      <c r="J13" s="51" t="s">
        <v>41</v>
      </c>
      <c r="K13" s="53" t="s">
        <v>157</v>
      </c>
      <c r="L13" s="171">
        <v>853</v>
      </c>
      <c r="M13" s="286">
        <v>853</v>
      </c>
      <c r="N13" s="53"/>
      <c r="O13" s="54" t="s">
        <v>114</v>
      </c>
      <c r="P13" s="53">
        <v>8263</v>
      </c>
      <c r="Q13" s="458">
        <v>8263</v>
      </c>
      <c r="R13" s="51" t="s">
        <v>158</v>
      </c>
      <c r="S13" s="174" t="s">
        <v>159</v>
      </c>
    </row>
    <row r="14" ht="24.95" customHeight="1" spans="1:19">
      <c r="A14" s="78">
        <v>10</v>
      </c>
      <c r="B14" s="167" t="s">
        <v>69</v>
      </c>
      <c r="C14" s="52" t="s">
        <v>129</v>
      </c>
      <c r="D14" s="267" t="s">
        <v>26</v>
      </c>
      <c r="E14" s="168" t="s">
        <v>37</v>
      </c>
      <c r="F14" s="51" t="s">
        <v>28</v>
      </c>
      <c r="G14" s="51" t="s">
        <v>160</v>
      </c>
      <c r="H14" s="51"/>
      <c r="I14" s="59">
        <v>42030</v>
      </c>
      <c r="J14" s="51" t="s">
        <v>83</v>
      </c>
      <c r="K14" s="53" t="s">
        <v>161</v>
      </c>
      <c r="L14" s="171">
        <v>854</v>
      </c>
      <c r="M14" s="286">
        <v>854</v>
      </c>
      <c r="N14" s="53"/>
      <c r="O14" s="54" t="s">
        <v>114</v>
      </c>
      <c r="P14" s="53">
        <v>9870</v>
      </c>
      <c r="Q14" s="458">
        <v>9870</v>
      </c>
      <c r="R14" s="51" t="s">
        <v>162</v>
      </c>
      <c r="S14" s="174" t="s">
        <v>163</v>
      </c>
    </row>
    <row r="15" ht="24.95" customHeight="1" spans="1:19">
      <c r="A15" s="136">
        <v>11</v>
      </c>
      <c r="B15" s="446" t="s">
        <v>69</v>
      </c>
      <c r="C15" s="365" t="s">
        <v>129</v>
      </c>
      <c r="D15" s="447" t="s">
        <v>164</v>
      </c>
      <c r="E15" s="448"/>
      <c r="F15" s="137" t="s">
        <v>28</v>
      </c>
      <c r="G15" s="449" t="s">
        <v>165</v>
      </c>
      <c r="H15" s="450"/>
      <c r="I15" s="452"/>
      <c r="J15" s="137" t="s">
        <v>96</v>
      </c>
      <c r="K15" s="138" t="s">
        <v>166</v>
      </c>
      <c r="L15" s="453">
        <v>855</v>
      </c>
      <c r="M15" s="454">
        <v>855</v>
      </c>
      <c r="N15" s="138"/>
      <c r="O15" s="455" t="s">
        <v>114</v>
      </c>
      <c r="P15" s="138">
        <v>10656</v>
      </c>
      <c r="Q15" s="459"/>
      <c r="R15" s="137" t="s">
        <v>167</v>
      </c>
      <c r="S15" s="372" t="s">
        <v>168</v>
      </c>
    </row>
    <row r="16" ht="24.95" customHeight="1" spans="1:19">
      <c r="A16" s="78">
        <v>12</v>
      </c>
      <c r="B16" s="167" t="s">
        <v>69</v>
      </c>
      <c r="C16" s="52" t="s">
        <v>129</v>
      </c>
      <c r="D16" s="267" t="s">
        <v>26</v>
      </c>
      <c r="E16" s="168" t="s">
        <v>27</v>
      </c>
      <c r="F16" s="51" t="s">
        <v>28</v>
      </c>
      <c r="G16" s="51" t="s">
        <v>29</v>
      </c>
      <c r="H16" s="51" t="s">
        <v>30</v>
      </c>
      <c r="I16" s="59">
        <v>42031</v>
      </c>
      <c r="J16" s="51" t="s">
        <v>96</v>
      </c>
      <c r="K16" s="53" t="s">
        <v>169</v>
      </c>
      <c r="L16" s="171">
        <v>856</v>
      </c>
      <c r="M16" s="286">
        <v>856</v>
      </c>
      <c r="N16" s="53"/>
      <c r="O16" s="54" t="s">
        <v>114</v>
      </c>
      <c r="P16" s="53">
        <v>10731</v>
      </c>
      <c r="Q16" s="458"/>
      <c r="R16" s="51" t="s">
        <v>170</v>
      </c>
      <c r="S16" s="174" t="s">
        <v>171</v>
      </c>
    </row>
    <row r="17" ht="24.95" customHeight="1" spans="1:19">
      <c r="A17" s="78">
        <v>13</v>
      </c>
      <c r="B17" s="167" t="s">
        <v>69</v>
      </c>
      <c r="C17" s="52" t="s">
        <v>129</v>
      </c>
      <c r="D17" s="267" t="s">
        <v>26</v>
      </c>
      <c r="E17" s="168" t="s">
        <v>27</v>
      </c>
      <c r="F17" s="51" t="s">
        <v>28</v>
      </c>
      <c r="G17" s="51" t="s">
        <v>29</v>
      </c>
      <c r="H17" s="51" t="s">
        <v>30</v>
      </c>
      <c r="I17" s="59">
        <v>42031</v>
      </c>
      <c r="J17" s="51" t="s">
        <v>96</v>
      </c>
      <c r="K17" s="53" t="s">
        <v>172</v>
      </c>
      <c r="L17" s="171">
        <v>857</v>
      </c>
      <c r="M17" s="286">
        <v>857</v>
      </c>
      <c r="N17" s="53"/>
      <c r="O17" s="54" t="s">
        <v>114</v>
      </c>
      <c r="P17" s="53">
        <v>39225</v>
      </c>
      <c r="Q17" s="458">
        <v>39225</v>
      </c>
      <c r="R17" s="51" t="s">
        <v>173</v>
      </c>
      <c r="S17" s="174" t="s">
        <v>174</v>
      </c>
    </row>
    <row r="18" ht="24.95" customHeight="1" spans="1:19">
      <c r="A18" s="81">
        <v>14</v>
      </c>
      <c r="B18" s="400" t="s">
        <v>69</v>
      </c>
      <c r="C18" s="82" t="s">
        <v>129</v>
      </c>
      <c r="D18" s="451" t="s">
        <v>26</v>
      </c>
      <c r="E18" s="402" t="s">
        <v>27</v>
      </c>
      <c r="F18" s="83" t="s">
        <v>28</v>
      </c>
      <c r="G18" s="83" t="s">
        <v>160</v>
      </c>
      <c r="H18" s="83"/>
      <c r="I18" s="456">
        <v>42030</v>
      </c>
      <c r="J18" s="83" t="s">
        <v>96</v>
      </c>
      <c r="K18" s="84" t="s">
        <v>175</v>
      </c>
      <c r="L18" s="360">
        <v>858</v>
      </c>
      <c r="M18" s="457">
        <v>858</v>
      </c>
      <c r="N18" s="84"/>
      <c r="O18" s="111" t="s">
        <v>131</v>
      </c>
      <c r="P18" s="84">
        <v>39202</v>
      </c>
      <c r="Q18" s="460">
        <v>39202</v>
      </c>
      <c r="R18" s="83" t="s">
        <v>176</v>
      </c>
      <c r="S18" s="364" t="s">
        <v>177</v>
      </c>
    </row>
  </sheetData>
  <mergeCells count="4">
    <mergeCell ref="A1:S1"/>
    <mergeCell ref="A2:S2"/>
    <mergeCell ref="A3:S3"/>
    <mergeCell ref="G15:I15"/>
  </mergeCells>
  <pageMargins left="0.511805555555556" right="0.511805555555556" top="0.786805555555556" bottom="0.786805555555556" header="0.314583333333333" footer="0.314583333333333"/>
  <pageSetup paperSize="9" scale="65" orientation="landscape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U13"/>
  <sheetViews>
    <sheetView workbookViewId="0">
      <selection activeCell="R10" sqref="R10"/>
    </sheetView>
  </sheetViews>
  <sheetFormatPr defaultColWidth="9" defaultRowHeight="15"/>
  <cols>
    <col min="1" max="1" width="5.28571428571429" customWidth="1"/>
    <col min="2" max="2" width="6.85714285714286" customWidth="1"/>
    <col min="3" max="3" width="10.4285714285714" customWidth="1"/>
    <col min="4" max="4" width="8.57142857142857" customWidth="1"/>
    <col min="5" max="9" width="11" customWidth="1"/>
    <col min="10" max="10" width="12.5714285714286" customWidth="1"/>
    <col min="11" max="11" width="12.8571428571429" customWidth="1"/>
    <col min="12" max="12" width="9.85714285714286" customWidth="1"/>
    <col min="13" max="15" width="9.57142857142857" customWidth="1"/>
    <col min="16" max="16" width="6.42857142857143" customWidth="1"/>
    <col min="17" max="17" width="11.7142857142857" customWidth="1"/>
    <col min="18" max="18" width="9" customWidth="1"/>
    <col min="19" max="19" width="35.1428571428571" customWidth="1"/>
    <col min="20" max="20" width="14.2857142857143" customWidth="1"/>
    <col min="21" max="21" width="15.7142857142857" customWidth="1"/>
    <col min="22" max="16384" width="9.14285714285714"/>
  </cols>
  <sheetData>
    <row r="1" ht="24.95" customHeight="1" spans="1: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24.95" customHeight="1" spans="1:21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 ht="24.95" customHeight="1" spans="1:21">
      <c r="A3" s="322" t="s">
        <v>178</v>
      </c>
      <c r="B3" s="323"/>
      <c r="C3" s="323"/>
      <c r="D3" s="323"/>
      <c r="E3" s="324">
        <v>42062</v>
      </c>
      <c r="F3" s="179" t="s">
        <v>179</v>
      </c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95"/>
    </row>
    <row r="4" ht="30" customHeight="1" spans="1:21">
      <c r="A4" s="166" t="s">
        <v>3</v>
      </c>
      <c r="B4" s="166" t="s">
        <v>4</v>
      </c>
      <c r="C4" s="166" t="s">
        <v>5</v>
      </c>
      <c r="D4" s="166" t="s">
        <v>6</v>
      </c>
      <c r="E4" s="166" t="s">
        <v>7</v>
      </c>
      <c r="F4" s="166" t="s">
        <v>8</v>
      </c>
      <c r="G4" s="166" t="s">
        <v>9</v>
      </c>
      <c r="H4" s="166" t="s">
        <v>10</v>
      </c>
      <c r="I4" s="166" t="s">
        <v>11</v>
      </c>
      <c r="J4" s="166" t="s">
        <v>12</v>
      </c>
      <c r="K4" s="166" t="s">
        <v>13</v>
      </c>
      <c r="L4" s="166" t="s">
        <v>14</v>
      </c>
      <c r="M4" s="166" t="s">
        <v>15</v>
      </c>
      <c r="N4" s="166" t="s">
        <v>180</v>
      </c>
      <c r="O4" s="166" t="s">
        <v>17</v>
      </c>
      <c r="P4" s="166" t="s">
        <v>18</v>
      </c>
      <c r="Q4" s="166" t="s">
        <v>19</v>
      </c>
      <c r="R4" s="166" t="s">
        <v>20</v>
      </c>
      <c r="S4" s="166" t="s">
        <v>23</v>
      </c>
      <c r="T4" s="166" t="s">
        <v>21</v>
      </c>
      <c r="U4" s="166" t="s">
        <v>22</v>
      </c>
    </row>
    <row r="5" ht="35.1" customHeight="1" spans="1:21">
      <c r="A5" s="67">
        <v>1</v>
      </c>
      <c r="B5" s="67" t="s">
        <v>181</v>
      </c>
      <c r="C5" s="121" t="s">
        <v>182</v>
      </c>
      <c r="D5" s="265" t="s">
        <v>29</v>
      </c>
      <c r="E5" s="325" t="s">
        <v>27</v>
      </c>
      <c r="F5" s="325" t="s">
        <v>28</v>
      </c>
      <c r="G5" s="325" t="s">
        <v>28</v>
      </c>
      <c r="H5" s="325" t="s">
        <v>30</v>
      </c>
      <c r="I5" s="325">
        <v>42040</v>
      </c>
      <c r="J5" s="327" t="s">
        <v>41</v>
      </c>
      <c r="K5" s="69" t="s">
        <v>183</v>
      </c>
      <c r="L5" s="67">
        <v>859</v>
      </c>
      <c r="M5" s="67">
        <v>30859</v>
      </c>
      <c r="N5" s="67" t="s">
        <v>28</v>
      </c>
      <c r="O5" s="67" t="s">
        <v>33</v>
      </c>
      <c r="P5" s="254"/>
      <c r="Q5" s="314">
        <v>59120</v>
      </c>
      <c r="R5" s="314">
        <v>28716</v>
      </c>
      <c r="S5" s="328" t="s">
        <v>184</v>
      </c>
      <c r="T5" s="328" t="s">
        <v>185</v>
      </c>
      <c r="U5" s="328" t="s">
        <v>186</v>
      </c>
    </row>
    <row r="6" ht="35.1" customHeight="1" spans="1:21">
      <c r="A6" s="67">
        <v>2</v>
      </c>
      <c r="B6" s="67" t="s">
        <v>181</v>
      </c>
      <c r="C6" s="121" t="s">
        <v>182</v>
      </c>
      <c r="D6" s="265" t="s">
        <v>29</v>
      </c>
      <c r="E6" s="325" t="s">
        <v>37</v>
      </c>
      <c r="F6" s="325" t="s">
        <v>28</v>
      </c>
      <c r="G6" s="325" t="s">
        <v>28</v>
      </c>
      <c r="H6" s="325" t="s">
        <v>30</v>
      </c>
      <c r="I6" s="325">
        <v>42040</v>
      </c>
      <c r="J6" s="327" t="s">
        <v>41</v>
      </c>
      <c r="K6" s="69" t="s">
        <v>187</v>
      </c>
      <c r="L6" s="67">
        <v>860</v>
      </c>
      <c r="M6" s="67">
        <v>30860</v>
      </c>
      <c r="N6" s="67" t="s">
        <v>28</v>
      </c>
      <c r="O6" s="67" t="s">
        <v>33</v>
      </c>
      <c r="P6" s="254"/>
      <c r="Q6" s="314">
        <v>28722</v>
      </c>
      <c r="R6" s="314">
        <v>28722</v>
      </c>
      <c r="S6" s="328" t="s">
        <v>188</v>
      </c>
      <c r="T6" s="328" t="s">
        <v>189</v>
      </c>
      <c r="U6" s="328" t="s">
        <v>190</v>
      </c>
    </row>
    <row r="7" ht="35.1" customHeight="1" spans="1:21">
      <c r="A7" s="67">
        <v>3</v>
      </c>
      <c r="B7" s="67" t="s">
        <v>181</v>
      </c>
      <c r="C7" s="121" t="s">
        <v>182</v>
      </c>
      <c r="D7" s="265" t="s">
        <v>29</v>
      </c>
      <c r="E7" s="444" t="s">
        <v>27</v>
      </c>
      <c r="F7" s="325" t="s">
        <v>28</v>
      </c>
      <c r="G7" s="325" t="s">
        <v>28</v>
      </c>
      <c r="H7" s="325" t="s">
        <v>30</v>
      </c>
      <c r="I7" s="325">
        <v>42040</v>
      </c>
      <c r="J7" s="445" t="s">
        <v>41</v>
      </c>
      <c r="K7" s="69" t="s">
        <v>191</v>
      </c>
      <c r="L7" s="67">
        <v>861</v>
      </c>
      <c r="M7" s="67">
        <v>30861</v>
      </c>
      <c r="N7" s="67" t="s">
        <v>28</v>
      </c>
      <c r="O7" s="67" t="s">
        <v>33</v>
      </c>
      <c r="P7" s="254"/>
      <c r="Q7" s="315">
        <v>45244</v>
      </c>
      <c r="R7" s="329" t="s">
        <v>192</v>
      </c>
      <c r="S7" s="328"/>
      <c r="T7" s="328" t="s">
        <v>193</v>
      </c>
      <c r="U7" s="328" t="s">
        <v>194</v>
      </c>
    </row>
    <row r="8" s="177" customFormat="1" ht="35.1" customHeight="1" spans="1:21">
      <c r="A8" s="67">
        <v>4</v>
      </c>
      <c r="B8" s="67" t="s">
        <v>181</v>
      </c>
      <c r="C8" s="121" t="s">
        <v>182</v>
      </c>
      <c r="D8" s="265" t="s">
        <v>29</v>
      </c>
      <c r="E8" s="325" t="s">
        <v>27</v>
      </c>
      <c r="F8" s="325" t="s">
        <v>28</v>
      </c>
      <c r="G8" s="325" t="s">
        <v>28</v>
      </c>
      <c r="H8" s="325" t="s">
        <v>30</v>
      </c>
      <c r="I8" s="325">
        <v>42080</v>
      </c>
      <c r="J8" s="327" t="s">
        <v>195</v>
      </c>
      <c r="K8" s="69" t="s">
        <v>196</v>
      </c>
      <c r="L8" s="67">
        <v>862</v>
      </c>
      <c r="M8" s="67">
        <v>30862</v>
      </c>
      <c r="N8" s="67" t="s">
        <v>28</v>
      </c>
      <c r="O8" s="67" t="s">
        <v>33</v>
      </c>
      <c r="P8" s="254"/>
      <c r="Q8" s="314">
        <v>28337</v>
      </c>
      <c r="R8" s="314">
        <v>39089</v>
      </c>
      <c r="S8" s="328"/>
      <c r="T8" s="328" t="s">
        <v>197</v>
      </c>
      <c r="U8" s="328" t="s">
        <v>198</v>
      </c>
    </row>
    <row r="9" ht="35.1" customHeight="1" spans="1:21">
      <c r="A9" s="67">
        <v>5</v>
      </c>
      <c r="B9" s="67" t="s">
        <v>181</v>
      </c>
      <c r="C9" s="121" t="s">
        <v>182</v>
      </c>
      <c r="D9" s="265" t="s">
        <v>29</v>
      </c>
      <c r="E9" s="325" t="s">
        <v>27</v>
      </c>
      <c r="F9" s="325" t="s">
        <v>28</v>
      </c>
      <c r="G9" s="325" t="s">
        <v>28</v>
      </c>
      <c r="H9" s="325" t="s">
        <v>30</v>
      </c>
      <c r="I9" s="325">
        <v>42040</v>
      </c>
      <c r="J9" s="327" t="s">
        <v>195</v>
      </c>
      <c r="K9" s="69" t="s">
        <v>199</v>
      </c>
      <c r="L9" s="67">
        <v>863</v>
      </c>
      <c r="M9" s="67">
        <v>30863</v>
      </c>
      <c r="N9" s="67" t="s">
        <v>28</v>
      </c>
      <c r="O9" s="67" t="s">
        <v>33</v>
      </c>
      <c r="P9" s="254"/>
      <c r="Q9" s="314">
        <v>28338</v>
      </c>
      <c r="R9" s="314">
        <v>28338</v>
      </c>
      <c r="S9" s="328" t="s">
        <v>200</v>
      </c>
      <c r="T9" s="328" t="s">
        <v>201</v>
      </c>
      <c r="U9" s="328" t="s">
        <v>202</v>
      </c>
    </row>
    <row r="10" s="177" customFormat="1" ht="35.1" customHeight="1" spans="1:21">
      <c r="A10" s="67">
        <v>6</v>
      </c>
      <c r="B10" s="67" t="s">
        <v>181</v>
      </c>
      <c r="C10" s="121" t="s">
        <v>182</v>
      </c>
      <c r="D10" s="265" t="s">
        <v>29</v>
      </c>
      <c r="E10" s="325" t="s">
        <v>27</v>
      </c>
      <c r="F10" s="325" t="s">
        <v>28</v>
      </c>
      <c r="G10" s="325" t="s">
        <v>28</v>
      </c>
      <c r="H10" s="325" t="s">
        <v>30</v>
      </c>
      <c r="I10" s="325">
        <v>42080</v>
      </c>
      <c r="J10" s="327" t="s">
        <v>195</v>
      </c>
      <c r="K10" s="69" t="s">
        <v>203</v>
      </c>
      <c r="L10" s="67">
        <v>864</v>
      </c>
      <c r="M10" s="67">
        <v>30864</v>
      </c>
      <c r="N10" s="67" t="s">
        <v>28</v>
      </c>
      <c r="O10" s="67" t="s">
        <v>33</v>
      </c>
      <c r="P10" s="254"/>
      <c r="Q10" s="314">
        <v>28507</v>
      </c>
      <c r="R10" s="314">
        <v>28507</v>
      </c>
      <c r="S10" s="328"/>
      <c r="T10" s="328" t="s">
        <v>204</v>
      </c>
      <c r="U10" s="328" t="s">
        <v>205</v>
      </c>
    </row>
    <row r="13" spans="1:5">
      <c r="A13" s="177"/>
      <c r="B13" s="326"/>
      <c r="C13" s="177"/>
      <c r="D13" s="177"/>
      <c r="E13" s="177"/>
    </row>
  </sheetData>
  <mergeCells count="4">
    <mergeCell ref="A1:U1"/>
    <mergeCell ref="A2:U2"/>
    <mergeCell ref="A3:D3"/>
    <mergeCell ref="F3:U3"/>
  </mergeCells>
  <pageMargins left="0.511805555555556" right="0.511805555555556" top="0.786805555555556" bottom="0.786805555555556" header="0.314583333333333" footer="0.314583333333333"/>
  <pageSetup paperSize="9" scale="61" orientation="landscape"/>
  <headerFooter alignWithMargin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S7"/>
  <sheetViews>
    <sheetView zoomScale="90" zoomScaleNormal="90" workbookViewId="0">
      <selection activeCell="K10" sqref="K10"/>
    </sheetView>
  </sheetViews>
  <sheetFormatPr defaultColWidth="9" defaultRowHeight="15" outlineLevelRow="6"/>
  <cols>
    <col min="1" max="2" width="5.28571428571429" customWidth="1"/>
    <col min="3" max="3" width="10.4285714285714" customWidth="1"/>
    <col min="4" max="4" width="9.71428571428571" customWidth="1"/>
    <col min="5" max="9" width="11" customWidth="1"/>
    <col min="10" max="10" width="12.5714285714286" customWidth="1"/>
    <col min="11" max="11" width="12.8571428571429" customWidth="1"/>
    <col min="12" max="12" width="9.85714285714286" customWidth="1"/>
    <col min="13" max="13" width="9.57142857142857" customWidth="1"/>
    <col min="14" max="14" width="6.42857142857143" customWidth="1"/>
    <col min="15" max="15" width="11.7142857142857" customWidth="1"/>
    <col min="16" max="16" width="9" customWidth="1"/>
    <col min="17" max="17" width="37.7142857142857" customWidth="1"/>
    <col min="18" max="18" width="14.2857142857143" customWidth="1"/>
    <col min="19" max="19" width="15.7142857142857" customWidth="1"/>
    <col min="20" max="16384" width="9.14285714285714"/>
  </cols>
  <sheetData>
    <row r="1" ht="24.95" customHeight="1" spans="1:19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ht="24.95" customHeight="1" spans="1:19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</row>
    <row r="3" ht="24.95" customHeight="1" spans="1:19">
      <c r="A3" s="421" t="s">
        <v>206</v>
      </c>
      <c r="B3" s="422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438"/>
    </row>
    <row r="4" ht="30" customHeight="1" spans="1:19">
      <c r="A4" s="423" t="s">
        <v>3</v>
      </c>
      <c r="B4" s="424" t="s">
        <v>4</v>
      </c>
      <c r="C4" s="425" t="s">
        <v>5</v>
      </c>
      <c r="D4" s="425" t="s">
        <v>6</v>
      </c>
      <c r="E4" s="425" t="s">
        <v>7</v>
      </c>
      <c r="F4" s="425" t="s">
        <v>8</v>
      </c>
      <c r="G4" s="425" t="s">
        <v>9</v>
      </c>
      <c r="H4" s="425" t="s">
        <v>10</v>
      </c>
      <c r="I4" s="425" t="s">
        <v>11</v>
      </c>
      <c r="J4" s="425" t="s">
        <v>12</v>
      </c>
      <c r="K4" s="425" t="s">
        <v>13</v>
      </c>
      <c r="L4" s="425" t="s">
        <v>14</v>
      </c>
      <c r="M4" s="425" t="s">
        <v>15</v>
      </c>
      <c r="N4" s="425" t="s">
        <v>18</v>
      </c>
      <c r="O4" s="425" t="s">
        <v>19</v>
      </c>
      <c r="P4" s="425" t="s">
        <v>20</v>
      </c>
      <c r="Q4" s="425" t="s">
        <v>23</v>
      </c>
      <c r="R4" s="425" t="s">
        <v>21</v>
      </c>
      <c r="S4" s="439" t="s">
        <v>22</v>
      </c>
    </row>
    <row r="5" ht="35.1" customHeight="1" spans="1:19">
      <c r="A5" s="426">
        <v>1</v>
      </c>
      <c r="B5" s="427" t="s">
        <v>24</v>
      </c>
      <c r="C5" s="428" t="s">
        <v>207</v>
      </c>
      <c r="D5" s="429" t="s">
        <v>26</v>
      </c>
      <c r="E5" s="430" t="s">
        <v>37</v>
      </c>
      <c r="F5" s="429" t="s">
        <v>29</v>
      </c>
      <c r="G5" s="429"/>
      <c r="H5" s="429"/>
      <c r="I5" s="432"/>
      <c r="J5" s="433" t="s">
        <v>31</v>
      </c>
      <c r="K5" s="434" t="s">
        <v>208</v>
      </c>
      <c r="L5" s="435">
        <v>726</v>
      </c>
      <c r="M5" s="435">
        <v>30726</v>
      </c>
      <c r="N5" s="436"/>
      <c r="O5" s="437">
        <v>36685</v>
      </c>
      <c r="P5" s="437">
        <v>36685</v>
      </c>
      <c r="Q5" s="440">
        <f>P5</f>
        <v>36685</v>
      </c>
      <c r="R5" s="441" t="s">
        <v>209</v>
      </c>
      <c r="S5" s="442" t="s">
        <v>210</v>
      </c>
    </row>
    <row r="6" ht="35.1" customHeight="1" spans="1:19">
      <c r="A6" s="426">
        <v>2</v>
      </c>
      <c r="B6" s="427" t="s">
        <v>24</v>
      </c>
      <c r="C6" s="428" t="s">
        <v>207</v>
      </c>
      <c r="D6" s="431" t="s">
        <v>52</v>
      </c>
      <c r="E6" s="430"/>
      <c r="F6" s="429" t="s">
        <v>29</v>
      </c>
      <c r="G6" s="429"/>
      <c r="H6" s="429"/>
      <c r="I6" s="432"/>
      <c r="J6" s="433" t="s">
        <v>96</v>
      </c>
      <c r="K6" s="434" t="s">
        <v>211</v>
      </c>
      <c r="L6" s="435">
        <v>727</v>
      </c>
      <c r="M6" s="435">
        <v>30727</v>
      </c>
      <c r="N6" s="436"/>
      <c r="O6" s="437">
        <v>37112</v>
      </c>
      <c r="P6" s="437"/>
      <c r="Q6" s="443">
        <f>P6</f>
        <v>0</v>
      </c>
      <c r="R6" s="441" t="s">
        <v>212</v>
      </c>
      <c r="S6" s="442" t="s">
        <v>213</v>
      </c>
    </row>
    <row r="7" ht="37.5" customHeight="1" spans="1:19">
      <c r="A7" s="426">
        <v>3</v>
      </c>
      <c r="B7" s="427" t="s">
        <v>24</v>
      </c>
      <c r="C7" s="428" t="s">
        <v>207</v>
      </c>
      <c r="D7" s="429" t="s">
        <v>26</v>
      </c>
      <c r="E7" s="430" t="s">
        <v>37</v>
      </c>
      <c r="F7" s="429" t="s">
        <v>29</v>
      </c>
      <c r="G7" s="429"/>
      <c r="H7" s="429"/>
      <c r="I7" s="432"/>
      <c r="J7" s="433" t="s">
        <v>96</v>
      </c>
      <c r="K7" s="434" t="s">
        <v>214</v>
      </c>
      <c r="L7" s="435">
        <v>728</v>
      </c>
      <c r="M7" s="435">
        <v>30728</v>
      </c>
      <c r="N7" s="436"/>
      <c r="O7" s="437" t="s">
        <v>215</v>
      </c>
      <c r="P7" s="437">
        <v>36899</v>
      </c>
      <c r="Q7" s="443" t="s">
        <v>216</v>
      </c>
      <c r="R7" s="441" t="s">
        <v>217</v>
      </c>
      <c r="S7" s="442" t="s">
        <v>218</v>
      </c>
    </row>
  </sheetData>
  <mergeCells count="3">
    <mergeCell ref="A1:S1"/>
    <mergeCell ref="A2:S2"/>
    <mergeCell ref="A3:S3"/>
  </mergeCells>
  <pageMargins left="0.511805555555556" right="0.511805555555556" top="0.786805555555556" bottom="0.786805555555556" header="0.314583333333333" footer="0.314583333333333"/>
  <pageSetup paperSize="9" scale="61" orientation="landscape"/>
  <headerFooter alignWithMargin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S16"/>
  <sheetViews>
    <sheetView zoomScale="90" zoomScaleNormal="90" topLeftCell="C1" workbookViewId="0">
      <pane ySplit="4" topLeftCell="A7" activePane="bottomLeft" state="frozen"/>
      <selection/>
      <selection pane="bottomLeft" activeCell="L12" sqref="L12"/>
    </sheetView>
  </sheetViews>
  <sheetFormatPr defaultColWidth="9" defaultRowHeight="15"/>
  <cols>
    <col min="2" max="2" width="9.14285714285714"/>
    <col min="3" max="3" width="14" customWidth="1"/>
    <col min="4" max="4" width="10.7142857142857" customWidth="1"/>
    <col min="5" max="5" width="12.5714285714286" customWidth="1"/>
    <col min="7" max="7" width="13" customWidth="1"/>
    <col min="8" max="8" width="10.5714285714286" customWidth="1"/>
    <col min="9" max="9" width="12.1428571428571" customWidth="1"/>
    <col min="10" max="10" width="14.5714285714286" customWidth="1"/>
    <col min="11" max="11" width="15.4285714285714" customWidth="1"/>
    <col min="12" max="12" width="10.2857142857143" customWidth="1"/>
    <col min="13" max="13" width="10.7142857142857" customWidth="1"/>
    <col min="14" max="14" width="8" customWidth="1"/>
    <col min="16" max="16" width="9.14285714285714"/>
    <col min="17" max="17" width="13.7142857142857" customWidth="1"/>
    <col min="18" max="18" width="15.5714285714286" customWidth="1"/>
    <col min="19" max="19" width="36.5714285714286" customWidth="1"/>
  </cols>
  <sheetData>
    <row r="1" ht="30" customHeight="1" spans="3:19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ht="30" customHeight="1" spans="3:19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</row>
    <row r="3" ht="30" customHeight="1" spans="1:19">
      <c r="A3" s="178" t="s">
        <v>219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95"/>
    </row>
    <row r="4" s="298" customFormat="1" ht="30" customHeight="1" spans="1:19">
      <c r="A4" s="164" t="s">
        <v>3</v>
      </c>
      <c r="B4" s="165" t="s">
        <v>4</v>
      </c>
      <c r="C4" s="166" t="s">
        <v>5</v>
      </c>
      <c r="D4" s="166" t="s">
        <v>62</v>
      </c>
      <c r="E4" s="166" t="s">
        <v>7</v>
      </c>
      <c r="F4" s="166" t="s">
        <v>63</v>
      </c>
      <c r="G4" s="166" t="s">
        <v>9</v>
      </c>
      <c r="H4" s="166" t="s">
        <v>10</v>
      </c>
      <c r="I4" s="166" t="s">
        <v>64</v>
      </c>
      <c r="J4" s="166" t="s">
        <v>12</v>
      </c>
      <c r="K4" s="166" t="s">
        <v>13</v>
      </c>
      <c r="L4" s="166" t="s">
        <v>14</v>
      </c>
      <c r="M4" s="166" t="s">
        <v>65</v>
      </c>
      <c r="N4" s="166" t="s">
        <v>18</v>
      </c>
      <c r="O4" s="166" t="s">
        <v>19</v>
      </c>
      <c r="P4" s="166" t="s">
        <v>20</v>
      </c>
      <c r="Q4" s="166" t="s">
        <v>66</v>
      </c>
      <c r="R4" s="166" t="s">
        <v>67</v>
      </c>
      <c r="S4" s="172" t="s">
        <v>23</v>
      </c>
    </row>
    <row r="5" ht="45" customHeight="1" spans="1:19">
      <c r="A5" s="279">
        <v>1</v>
      </c>
      <c r="B5" s="396" t="s">
        <v>24</v>
      </c>
      <c r="C5" s="280" t="s">
        <v>220</v>
      </c>
      <c r="D5" s="397" t="s">
        <v>26</v>
      </c>
      <c r="E5" s="285" t="s">
        <v>76</v>
      </c>
      <c r="F5" s="398" t="s">
        <v>221</v>
      </c>
      <c r="G5" s="398"/>
      <c r="H5" s="398"/>
      <c r="I5" s="398"/>
      <c r="J5" s="407" t="s">
        <v>83</v>
      </c>
      <c r="K5" s="280" t="s">
        <v>222</v>
      </c>
      <c r="L5" s="280">
        <v>729</v>
      </c>
      <c r="M5" s="280">
        <v>30729</v>
      </c>
      <c r="N5" s="280"/>
      <c r="O5" s="408" t="s">
        <v>223</v>
      </c>
      <c r="P5" s="409">
        <v>39468</v>
      </c>
      <c r="Q5" s="415" t="s">
        <v>224</v>
      </c>
      <c r="R5" s="415" t="s">
        <v>225</v>
      </c>
      <c r="S5" s="416" t="s">
        <v>226</v>
      </c>
    </row>
    <row r="6" ht="45" customHeight="1" spans="1:19">
      <c r="A6" s="279">
        <v>2</v>
      </c>
      <c r="B6" s="396" t="s">
        <v>24</v>
      </c>
      <c r="C6" s="280" t="s">
        <v>220</v>
      </c>
      <c r="D6" s="397" t="s">
        <v>26</v>
      </c>
      <c r="E6" s="285" t="s">
        <v>76</v>
      </c>
      <c r="F6" s="399" t="s">
        <v>227</v>
      </c>
      <c r="G6" s="399"/>
      <c r="H6" s="399"/>
      <c r="I6" s="399"/>
      <c r="J6" s="407" t="s">
        <v>41</v>
      </c>
      <c r="K6" s="280" t="s">
        <v>228</v>
      </c>
      <c r="L6" s="280">
        <v>652</v>
      </c>
      <c r="M6" s="280">
        <v>30652</v>
      </c>
      <c r="N6" s="280"/>
      <c r="O6" s="409">
        <v>28098</v>
      </c>
      <c r="P6" s="409">
        <v>28098</v>
      </c>
      <c r="Q6" s="415" t="s">
        <v>229</v>
      </c>
      <c r="R6" s="415" t="s">
        <v>230</v>
      </c>
      <c r="S6" s="416" t="s">
        <v>231</v>
      </c>
    </row>
    <row r="7" ht="45" customHeight="1" spans="1:19">
      <c r="A7" s="78">
        <v>3</v>
      </c>
      <c r="B7" s="167" t="s">
        <v>24</v>
      </c>
      <c r="C7" s="51" t="s">
        <v>220</v>
      </c>
      <c r="D7" s="207" t="s">
        <v>26</v>
      </c>
      <c r="E7" s="168" t="s">
        <v>76</v>
      </c>
      <c r="F7" s="52" t="s">
        <v>29</v>
      </c>
      <c r="G7" s="87"/>
      <c r="H7" s="52" t="s">
        <v>232</v>
      </c>
      <c r="I7" s="157"/>
      <c r="J7" s="410" t="s">
        <v>83</v>
      </c>
      <c r="K7" s="51" t="s">
        <v>233</v>
      </c>
      <c r="L7" s="51">
        <v>655</v>
      </c>
      <c r="M7" s="51">
        <v>30655</v>
      </c>
      <c r="N7" s="51"/>
      <c r="O7" s="411">
        <v>19838</v>
      </c>
      <c r="P7" s="411">
        <v>19838</v>
      </c>
      <c r="Q7" s="417" t="s">
        <v>234</v>
      </c>
      <c r="R7" s="417" t="s">
        <v>235</v>
      </c>
      <c r="S7" s="418" t="s">
        <v>236</v>
      </c>
    </row>
    <row r="8" ht="45" customHeight="1" spans="1:19">
      <c r="A8" s="279">
        <v>4</v>
      </c>
      <c r="B8" s="396" t="s">
        <v>24</v>
      </c>
      <c r="C8" s="280" t="s">
        <v>220</v>
      </c>
      <c r="D8" s="397" t="s">
        <v>26</v>
      </c>
      <c r="E8" s="285" t="s">
        <v>76</v>
      </c>
      <c r="F8" s="398" t="s">
        <v>221</v>
      </c>
      <c r="G8" s="398"/>
      <c r="H8" s="398"/>
      <c r="I8" s="398"/>
      <c r="J8" s="407" t="s">
        <v>83</v>
      </c>
      <c r="K8" s="280" t="s">
        <v>237</v>
      </c>
      <c r="L8" s="280">
        <v>730</v>
      </c>
      <c r="M8" s="280">
        <v>30730</v>
      </c>
      <c r="N8" s="280"/>
      <c r="O8" s="409">
        <v>18360</v>
      </c>
      <c r="P8" s="409">
        <v>18360</v>
      </c>
      <c r="Q8" s="415" t="s">
        <v>238</v>
      </c>
      <c r="R8" s="415" t="s">
        <v>239</v>
      </c>
      <c r="S8" s="416" t="s">
        <v>240</v>
      </c>
    </row>
    <row r="9" ht="45" customHeight="1" spans="1:19">
      <c r="A9" s="279">
        <v>5</v>
      </c>
      <c r="B9" s="396" t="s">
        <v>24</v>
      </c>
      <c r="C9" s="280" t="s">
        <v>220</v>
      </c>
      <c r="D9" s="397" t="s">
        <v>26</v>
      </c>
      <c r="E9" s="285" t="s">
        <v>76</v>
      </c>
      <c r="F9" s="399" t="s">
        <v>241</v>
      </c>
      <c r="G9" s="399"/>
      <c r="H9" s="399"/>
      <c r="I9" s="399"/>
      <c r="J9" s="407" t="s">
        <v>96</v>
      </c>
      <c r="K9" s="280" t="s">
        <v>242</v>
      </c>
      <c r="L9" s="280">
        <v>653</v>
      </c>
      <c r="M9" s="280">
        <v>30653</v>
      </c>
      <c r="N9" s="280"/>
      <c r="O9" s="409">
        <v>26673</v>
      </c>
      <c r="P9" s="409">
        <v>39452</v>
      </c>
      <c r="Q9" s="415" t="s">
        <v>243</v>
      </c>
      <c r="R9" s="415" t="s">
        <v>244</v>
      </c>
      <c r="S9" s="416" t="s">
        <v>245</v>
      </c>
    </row>
    <row r="10" ht="45" customHeight="1" spans="1:19">
      <c r="A10" s="78">
        <v>6</v>
      </c>
      <c r="B10" s="167" t="s">
        <v>24</v>
      </c>
      <c r="C10" s="51" t="s">
        <v>220</v>
      </c>
      <c r="D10" s="207" t="s">
        <v>26</v>
      </c>
      <c r="E10" s="168" t="s">
        <v>37</v>
      </c>
      <c r="F10" s="52" t="s">
        <v>29</v>
      </c>
      <c r="G10" s="52" t="s">
        <v>246</v>
      </c>
      <c r="H10" s="52" t="s">
        <v>232</v>
      </c>
      <c r="I10" s="157">
        <v>41879</v>
      </c>
      <c r="J10" s="410" t="s">
        <v>96</v>
      </c>
      <c r="K10" s="51" t="s">
        <v>247</v>
      </c>
      <c r="L10" s="51">
        <v>656</v>
      </c>
      <c r="M10" s="51">
        <v>30656</v>
      </c>
      <c r="N10" s="51"/>
      <c r="O10" s="411">
        <v>26952</v>
      </c>
      <c r="P10" s="411">
        <v>26952</v>
      </c>
      <c r="Q10" s="417" t="s">
        <v>248</v>
      </c>
      <c r="R10" s="417" t="s">
        <v>249</v>
      </c>
      <c r="S10" s="418" t="s">
        <v>250</v>
      </c>
    </row>
    <row r="11" ht="45" customHeight="1" spans="1:19">
      <c r="A11" s="78">
        <v>7</v>
      </c>
      <c r="B11" s="167" t="s">
        <v>24</v>
      </c>
      <c r="C11" s="51" t="s">
        <v>220</v>
      </c>
      <c r="D11" s="207" t="s">
        <v>26</v>
      </c>
      <c r="E11" s="168" t="s">
        <v>76</v>
      </c>
      <c r="F11" s="52" t="s">
        <v>29</v>
      </c>
      <c r="G11" s="52"/>
      <c r="H11" s="52" t="s">
        <v>134</v>
      </c>
      <c r="I11" s="157"/>
      <c r="J11" s="410" t="s">
        <v>96</v>
      </c>
      <c r="K11" s="51" t="s">
        <v>251</v>
      </c>
      <c r="L11" s="51">
        <v>654</v>
      </c>
      <c r="M11" s="51">
        <v>30654</v>
      </c>
      <c r="N11" s="51"/>
      <c r="O11" s="411">
        <v>26893</v>
      </c>
      <c r="P11" s="411">
        <v>26893</v>
      </c>
      <c r="Q11" s="417" t="s">
        <v>252</v>
      </c>
      <c r="R11" s="417" t="s">
        <v>253</v>
      </c>
      <c r="S11" s="418" t="s">
        <v>254</v>
      </c>
    </row>
    <row r="12" ht="45" customHeight="1" spans="1:19">
      <c r="A12" s="81">
        <v>8</v>
      </c>
      <c r="B12" s="400" t="s">
        <v>24</v>
      </c>
      <c r="C12" s="83" t="s">
        <v>220</v>
      </c>
      <c r="D12" s="401" t="s">
        <v>26</v>
      </c>
      <c r="E12" s="402" t="s">
        <v>37</v>
      </c>
      <c r="F12" s="82" t="s">
        <v>29</v>
      </c>
      <c r="G12" s="82" t="s">
        <v>246</v>
      </c>
      <c r="H12" s="82" t="s">
        <v>232</v>
      </c>
      <c r="I12" s="412">
        <v>41879</v>
      </c>
      <c r="J12" s="413" t="s">
        <v>96</v>
      </c>
      <c r="K12" s="83" t="s">
        <v>255</v>
      </c>
      <c r="L12" s="83">
        <v>657</v>
      </c>
      <c r="M12" s="83">
        <v>30657</v>
      </c>
      <c r="N12" s="83"/>
      <c r="O12" s="414">
        <v>26569</v>
      </c>
      <c r="P12" s="414">
        <v>26569</v>
      </c>
      <c r="Q12" s="419" t="s">
        <v>256</v>
      </c>
      <c r="R12" s="419" t="s">
        <v>257</v>
      </c>
      <c r="S12" s="420" t="s">
        <v>258</v>
      </c>
    </row>
    <row r="15" ht="26.25" spans="1:6">
      <c r="A15" s="403" t="s">
        <v>227</v>
      </c>
      <c r="B15" s="404"/>
      <c r="C15" s="404"/>
      <c r="D15" s="404"/>
      <c r="E15" s="405"/>
      <c r="F15" s="406" t="s">
        <v>259</v>
      </c>
    </row>
    <row r="16" ht="26.25" spans="1:6">
      <c r="A16" s="403" t="s">
        <v>241</v>
      </c>
      <c r="B16" s="404"/>
      <c r="C16" s="404"/>
      <c r="D16" s="404"/>
      <c r="E16" s="405"/>
      <c r="F16" s="406" t="s">
        <v>260</v>
      </c>
    </row>
  </sheetData>
  <mergeCells count="9">
    <mergeCell ref="C1:S1"/>
    <mergeCell ref="C2:S2"/>
    <mergeCell ref="A3:S3"/>
    <mergeCell ref="F5:I5"/>
    <mergeCell ref="F6:I6"/>
    <mergeCell ref="F8:I8"/>
    <mergeCell ref="F9:I9"/>
    <mergeCell ref="A15:E15"/>
    <mergeCell ref="A16:E16"/>
  </mergeCells>
  <pageMargins left="0.511805555555556" right="0.511805555555556" top="0.786805555555556" bottom="0.786805555555556" header="0.314583333333333" footer="0.314583333333333"/>
  <pageSetup paperSize="9" scale="58" orientation="landscape"/>
  <headerFooter alignWithMargin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U18"/>
  <sheetViews>
    <sheetView view="pageBreakPreview" zoomScale="90" zoomScaleNormal="100" zoomScaleSheetLayoutView="90" workbookViewId="0">
      <selection activeCell="K9" sqref="K9"/>
    </sheetView>
  </sheetViews>
  <sheetFormatPr defaultColWidth="9" defaultRowHeight="15"/>
  <cols>
    <col min="1" max="2" width="4.85714285714286" customWidth="1"/>
    <col min="3" max="3" width="10" customWidth="1"/>
    <col min="4" max="4" width="10.4285714285714" customWidth="1"/>
    <col min="5" max="5" width="11.2857142857143" customWidth="1"/>
    <col min="6" max="6" width="7.85714285714286" customWidth="1"/>
    <col min="7" max="7" width="8.57142857142857" customWidth="1"/>
    <col min="8" max="8" width="9.42857142857143" customWidth="1"/>
    <col min="9" max="9" width="16.1428571428571" customWidth="1"/>
    <col min="10" max="10" width="10.8571428571429" customWidth="1"/>
    <col min="11" max="11" width="9.85714285714286" customWidth="1"/>
    <col min="12" max="12" width="4.57142857142857" customWidth="1"/>
    <col min="13" max="14" width="6.42857142857143" customWidth="1"/>
    <col min="15" max="15" width="6.14285714285714" customWidth="1"/>
    <col min="16" max="18" width="10" customWidth="1"/>
    <col min="19" max="19" width="13.1428571428571" customWidth="1"/>
    <col min="20" max="20" width="14.2857142857143" customWidth="1"/>
    <col min="21" max="21" width="11.1428571428571" customWidth="1"/>
    <col min="22" max="16384" width="9.14285714285714"/>
  </cols>
  <sheetData>
    <row r="1" ht="24.95" customHeight="1" spans="3:21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24.95" customHeight="1" spans="3:21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 ht="24.95" customHeight="1" spans="1:21">
      <c r="A3" s="178" t="s">
        <v>261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95"/>
    </row>
    <row r="4" ht="30" customHeight="1" spans="1:21">
      <c r="A4" s="164" t="s">
        <v>3</v>
      </c>
      <c r="B4" s="165" t="s">
        <v>4</v>
      </c>
      <c r="C4" s="166" t="s">
        <v>5</v>
      </c>
      <c r="D4" s="166" t="s">
        <v>62</v>
      </c>
      <c r="E4" s="166" t="s">
        <v>7</v>
      </c>
      <c r="F4" s="166" t="s">
        <v>63</v>
      </c>
      <c r="G4" s="166" t="s">
        <v>9</v>
      </c>
      <c r="H4" s="166" t="s">
        <v>10</v>
      </c>
      <c r="I4" s="166" t="s">
        <v>64</v>
      </c>
      <c r="J4" s="166" t="s">
        <v>12</v>
      </c>
      <c r="K4" s="166" t="s">
        <v>13</v>
      </c>
      <c r="L4" s="166" t="s">
        <v>14</v>
      </c>
      <c r="M4" s="166" t="s">
        <v>65</v>
      </c>
      <c r="N4" s="166" t="s">
        <v>18</v>
      </c>
      <c r="O4" s="166" t="s">
        <v>19</v>
      </c>
      <c r="P4" s="166" t="s">
        <v>20</v>
      </c>
      <c r="Q4" s="166" t="s">
        <v>17</v>
      </c>
      <c r="R4" s="166" t="s">
        <v>16</v>
      </c>
      <c r="S4" s="166" t="s">
        <v>66</v>
      </c>
      <c r="T4" s="166" t="s">
        <v>67</v>
      </c>
      <c r="U4" s="172" t="s">
        <v>68</v>
      </c>
    </row>
    <row r="5" ht="35.1" customHeight="1" spans="1:21">
      <c r="A5" s="374">
        <v>1</v>
      </c>
      <c r="B5" s="387" t="s">
        <v>69</v>
      </c>
      <c r="C5" s="375" t="s">
        <v>262</v>
      </c>
      <c r="D5" s="375" t="s">
        <v>26</v>
      </c>
      <c r="E5" s="375" t="s">
        <v>37</v>
      </c>
      <c r="F5" s="375" t="s">
        <v>28</v>
      </c>
      <c r="G5" s="375" t="s">
        <v>28</v>
      </c>
      <c r="H5" s="375" t="s">
        <v>30</v>
      </c>
      <c r="I5" s="388">
        <v>42069</v>
      </c>
      <c r="J5" s="375" t="s">
        <v>31</v>
      </c>
      <c r="K5" s="375" t="s">
        <v>263</v>
      </c>
      <c r="L5" s="375">
        <v>870</v>
      </c>
      <c r="M5" s="375">
        <v>30870</v>
      </c>
      <c r="N5" s="54" t="s">
        <v>114</v>
      </c>
      <c r="O5" s="389">
        <v>4007</v>
      </c>
      <c r="P5" s="375"/>
      <c r="Q5" s="375"/>
      <c r="R5" s="375"/>
      <c r="S5" s="51" t="s">
        <v>264</v>
      </c>
      <c r="T5" s="51" t="s">
        <v>265</v>
      </c>
      <c r="U5" s="383"/>
    </row>
    <row r="6" ht="35.1" customHeight="1" spans="1:21">
      <c r="A6" s="374">
        <v>2</v>
      </c>
      <c r="B6" s="387" t="s">
        <v>69</v>
      </c>
      <c r="C6" s="375" t="s">
        <v>262</v>
      </c>
      <c r="D6" s="375" t="s">
        <v>26</v>
      </c>
      <c r="E6" s="375" t="s">
        <v>76</v>
      </c>
      <c r="F6" s="375" t="s">
        <v>28</v>
      </c>
      <c r="G6" s="375" t="s">
        <v>28</v>
      </c>
      <c r="H6" s="375" t="s">
        <v>30</v>
      </c>
      <c r="I6" s="388">
        <v>42069</v>
      </c>
      <c r="J6" s="375" t="s">
        <v>31</v>
      </c>
      <c r="K6" s="375" t="s">
        <v>266</v>
      </c>
      <c r="L6" s="375">
        <v>871</v>
      </c>
      <c r="M6" s="375">
        <v>30871</v>
      </c>
      <c r="N6" s="54" t="s">
        <v>114</v>
      </c>
      <c r="O6" s="389">
        <v>8085</v>
      </c>
      <c r="P6" s="375" t="s">
        <v>267</v>
      </c>
      <c r="Q6" s="375"/>
      <c r="R6" s="375"/>
      <c r="S6" s="51" t="s">
        <v>268</v>
      </c>
      <c r="T6" s="51" t="s">
        <v>269</v>
      </c>
      <c r="U6" s="383"/>
    </row>
    <row r="7" ht="35.1" customHeight="1" spans="1:21">
      <c r="A7" s="374">
        <v>3</v>
      </c>
      <c r="B7" s="387" t="s">
        <v>69</v>
      </c>
      <c r="C7" s="375" t="s">
        <v>262</v>
      </c>
      <c r="D7" s="375" t="s">
        <v>26</v>
      </c>
      <c r="E7" s="375" t="s">
        <v>37</v>
      </c>
      <c r="F7" s="375" t="s">
        <v>28</v>
      </c>
      <c r="G7" s="375" t="s">
        <v>28</v>
      </c>
      <c r="H7" s="375" t="s">
        <v>30</v>
      </c>
      <c r="I7" s="388">
        <v>42069</v>
      </c>
      <c r="J7" s="375" t="s">
        <v>41</v>
      </c>
      <c r="K7" s="390">
        <v>38538</v>
      </c>
      <c r="L7" s="375">
        <v>872</v>
      </c>
      <c r="M7" s="375">
        <v>30872</v>
      </c>
      <c r="N7" s="54" t="s">
        <v>131</v>
      </c>
      <c r="O7" s="389">
        <v>38538</v>
      </c>
      <c r="P7" s="375" t="s">
        <v>270</v>
      </c>
      <c r="Q7" s="375"/>
      <c r="R7" s="375"/>
      <c r="S7" s="51" t="s">
        <v>271</v>
      </c>
      <c r="T7" s="51" t="s">
        <v>272</v>
      </c>
      <c r="U7" s="383"/>
    </row>
    <row r="8" ht="35.1" customHeight="1" spans="1:21">
      <c r="A8" s="374">
        <v>4</v>
      </c>
      <c r="B8" s="387" t="s">
        <v>69</v>
      </c>
      <c r="C8" s="375" t="s">
        <v>262</v>
      </c>
      <c r="D8" s="375" t="s">
        <v>26</v>
      </c>
      <c r="E8" s="375" t="s">
        <v>37</v>
      </c>
      <c r="F8" s="375" t="s">
        <v>28</v>
      </c>
      <c r="G8" s="375" t="s">
        <v>28</v>
      </c>
      <c r="H8" s="375" t="s">
        <v>30</v>
      </c>
      <c r="I8" s="388">
        <v>42069</v>
      </c>
      <c r="J8" s="375" t="s">
        <v>41</v>
      </c>
      <c r="K8" s="390">
        <v>6387</v>
      </c>
      <c r="L8" s="375">
        <v>873</v>
      </c>
      <c r="M8" s="375">
        <v>30873</v>
      </c>
      <c r="N8" s="54" t="s">
        <v>114</v>
      </c>
      <c r="O8" s="389">
        <v>6387</v>
      </c>
      <c r="P8" s="375" t="s">
        <v>273</v>
      </c>
      <c r="Q8" s="375"/>
      <c r="R8" s="375"/>
      <c r="S8" s="51" t="s">
        <v>274</v>
      </c>
      <c r="T8" s="51" t="s">
        <v>275</v>
      </c>
      <c r="U8" s="393"/>
    </row>
    <row r="9" ht="35.1" customHeight="1" spans="1:21">
      <c r="A9" s="374">
        <v>5</v>
      </c>
      <c r="B9" s="387" t="s">
        <v>69</v>
      </c>
      <c r="C9" s="375" t="s">
        <v>262</v>
      </c>
      <c r="D9" s="375" t="s">
        <v>26</v>
      </c>
      <c r="E9" s="375" t="s">
        <v>37</v>
      </c>
      <c r="F9" s="375" t="s">
        <v>28</v>
      </c>
      <c r="G9" s="375" t="s">
        <v>28</v>
      </c>
      <c r="H9" s="375" t="s">
        <v>30</v>
      </c>
      <c r="I9" s="388">
        <v>42072</v>
      </c>
      <c r="J9" s="375" t="s">
        <v>41</v>
      </c>
      <c r="K9" s="390">
        <v>5654</v>
      </c>
      <c r="L9" s="375">
        <v>874</v>
      </c>
      <c r="M9" s="375">
        <v>30874</v>
      </c>
      <c r="N9" s="54" t="s">
        <v>114</v>
      </c>
      <c r="O9" s="389">
        <v>5654</v>
      </c>
      <c r="P9" s="375" t="s">
        <v>276</v>
      </c>
      <c r="Q9" s="375"/>
      <c r="R9" s="375"/>
      <c r="S9" s="51" t="s">
        <v>277</v>
      </c>
      <c r="T9" s="51" t="s">
        <v>278</v>
      </c>
      <c r="U9" s="394"/>
    </row>
    <row r="10" ht="35.1" customHeight="1" spans="1:21">
      <c r="A10" s="374">
        <v>6</v>
      </c>
      <c r="B10" s="387" t="s">
        <v>69</v>
      </c>
      <c r="C10" s="375" t="s">
        <v>262</v>
      </c>
      <c r="D10" s="375" t="s">
        <v>26</v>
      </c>
      <c r="E10" s="375" t="s">
        <v>27</v>
      </c>
      <c r="F10" s="375" t="s">
        <v>28</v>
      </c>
      <c r="G10" s="375" t="s">
        <v>28</v>
      </c>
      <c r="H10" s="375" t="s">
        <v>30</v>
      </c>
      <c r="I10" s="388">
        <v>42072</v>
      </c>
      <c r="J10" s="375" t="s">
        <v>83</v>
      </c>
      <c r="K10" s="390">
        <v>8778</v>
      </c>
      <c r="L10" s="375">
        <v>875</v>
      </c>
      <c r="M10" s="375">
        <v>30875</v>
      </c>
      <c r="N10" s="54" t="s">
        <v>131</v>
      </c>
      <c r="O10" s="389">
        <v>8778</v>
      </c>
      <c r="P10" s="375" t="s">
        <v>279</v>
      </c>
      <c r="Q10" s="375"/>
      <c r="R10" s="375"/>
      <c r="S10" s="51" t="s">
        <v>280</v>
      </c>
      <c r="T10" s="51" t="s">
        <v>281</v>
      </c>
      <c r="U10" s="394"/>
    </row>
    <row r="11" ht="35.1" customHeight="1" spans="1:21">
      <c r="A11" s="374">
        <v>7</v>
      </c>
      <c r="B11" s="387" t="s">
        <v>69</v>
      </c>
      <c r="C11" s="375" t="s">
        <v>262</v>
      </c>
      <c r="D11" s="375" t="s">
        <v>26</v>
      </c>
      <c r="E11" s="375" t="s">
        <v>27</v>
      </c>
      <c r="F11" s="375" t="s">
        <v>28</v>
      </c>
      <c r="G11" s="375" t="s">
        <v>28</v>
      </c>
      <c r="H11" s="375" t="s">
        <v>30</v>
      </c>
      <c r="I11" s="388">
        <v>42072</v>
      </c>
      <c r="J11" s="375" t="s">
        <v>83</v>
      </c>
      <c r="K11" s="390">
        <v>8935</v>
      </c>
      <c r="L11" s="375">
        <v>876</v>
      </c>
      <c r="M11" s="375">
        <v>30876</v>
      </c>
      <c r="N11" s="54" t="s">
        <v>114</v>
      </c>
      <c r="O11" s="389">
        <v>8935</v>
      </c>
      <c r="P11" s="375" t="s">
        <v>282</v>
      </c>
      <c r="Q11" s="375"/>
      <c r="R11" s="375"/>
      <c r="S11" s="51" t="s">
        <v>283</v>
      </c>
      <c r="T11" s="51" t="s">
        <v>284</v>
      </c>
      <c r="U11" s="394"/>
    </row>
    <row r="12" ht="35.1" customHeight="1" spans="1:21">
      <c r="A12" s="374">
        <v>8</v>
      </c>
      <c r="B12" s="387" t="s">
        <v>69</v>
      </c>
      <c r="C12" s="375" t="s">
        <v>262</v>
      </c>
      <c r="D12" s="375" t="s">
        <v>26</v>
      </c>
      <c r="E12" s="375" t="s">
        <v>27</v>
      </c>
      <c r="F12" s="375" t="s">
        <v>28</v>
      </c>
      <c r="G12" s="375" t="s">
        <v>28</v>
      </c>
      <c r="H12" s="375" t="s">
        <v>30</v>
      </c>
      <c r="I12" s="388">
        <v>42072</v>
      </c>
      <c r="J12" s="375" t="s">
        <v>83</v>
      </c>
      <c r="K12" s="390">
        <v>38512</v>
      </c>
      <c r="L12" s="375">
        <v>877</v>
      </c>
      <c r="M12" s="375">
        <v>30877</v>
      </c>
      <c r="N12" s="54" t="s">
        <v>114</v>
      </c>
      <c r="O12" s="389">
        <v>38512</v>
      </c>
      <c r="P12" s="375" t="s">
        <v>285</v>
      </c>
      <c r="Q12" s="375"/>
      <c r="R12" s="375"/>
      <c r="S12" s="51" t="s">
        <v>286</v>
      </c>
      <c r="T12" s="51" t="s">
        <v>287</v>
      </c>
      <c r="U12" s="394"/>
    </row>
    <row r="13" ht="35.1" customHeight="1" spans="1:21">
      <c r="A13" s="374">
        <v>9</v>
      </c>
      <c r="B13" s="387" t="s">
        <v>69</v>
      </c>
      <c r="C13" s="375" t="s">
        <v>262</v>
      </c>
      <c r="D13" s="375" t="s">
        <v>26</v>
      </c>
      <c r="E13" s="375" t="s">
        <v>27</v>
      </c>
      <c r="F13" s="375" t="s">
        <v>28</v>
      </c>
      <c r="G13" s="375" t="s">
        <v>28</v>
      </c>
      <c r="H13" s="375" t="s">
        <v>30</v>
      </c>
      <c r="I13" s="388">
        <v>42072</v>
      </c>
      <c r="J13" s="375" t="s">
        <v>83</v>
      </c>
      <c r="K13" s="390">
        <v>8787</v>
      </c>
      <c r="L13" s="375">
        <v>878</v>
      </c>
      <c r="M13" s="375">
        <v>30878</v>
      </c>
      <c r="N13" s="54" t="s">
        <v>114</v>
      </c>
      <c r="O13" s="389">
        <v>8787</v>
      </c>
      <c r="P13" s="375"/>
      <c r="Q13" s="375"/>
      <c r="R13" s="375"/>
      <c r="S13" s="51" t="s">
        <v>288</v>
      </c>
      <c r="T13" s="51" t="s">
        <v>289</v>
      </c>
      <c r="U13" s="394"/>
    </row>
    <row r="14" ht="35.1" customHeight="1" spans="1:21">
      <c r="A14" s="374">
        <v>10</v>
      </c>
      <c r="B14" s="387" t="s">
        <v>69</v>
      </c>
      <c r="C14" s="375" t="s">
        <v>262</v>
      </c>
      <c r="D14" s="375" t="s">
        <v>26</v>
      </c>
      <c r="E14" s="375" t="s">
        <v>37</v>
      </c>
      <c r="F14" s="375" t="s">
        <v>28</v>
      </c>
      <c r="G14" s="375" t="s">
        <v>28</v>
      </c>
      <c r="H14" s="375" t="s">
        <v>30</v>
      </c>
      <c r="I14" s="388">
        <v>42073</v>
      </c>
      <c r="J14" s="375" t="s">
        <v>53</v>
      </c>
      <c r="K14" s="390">
        <v>7096</v>
      </c>
      <c r="L14" s="375">
        <v>879</v>
      </c>
      <c r="M14" s="375">
        <v>30879</v>
      </c>
      <c r="N14" s="54" t="s">
        <v>114</v>
      </c>
      <c r="O14" s="389">
        <v>7096</v>
      </c>
      <c r="P14" s="375" t="s">
        <v>290</v>
      </c>
      <c r="Q14" s="375"/>
      <c r="R14" s="375"/>
      <c r="S14" s="51" t="s">
        <v>291</v>
      </c>
      <c r="T14" s="51" t="s">
        <v>292</v>
      </c>
      <c r="U14" s="394"/>
    </row>
    <row r="15" ht="35.1" customHeight="1" spans="1:21">
      <c r="A15" s="374">
        <v>11</v>
      </c>
      <c r="B15" s="387" t="s">
        <v>69</v>
      </c>
      <c r="C15" s="375" t="s">
        <v>262</v>
      </c>
      <c r="D15" s="375" t="s">
        <v>26</v>
      </c>
      <c r="E15" s="375" t="s">
        <v>27</v>
      </c>
      <c r="F15" s="375" t="s">
        <v>28</v>
      </c>
      <c r="G15" s="375" t="s">
        <v>28</v>
      </c>
      <c r="H15" s="375" t="s">
        <v>30</v>
      </c>
      <c r="I15" s="388">
        <v>42073</v>
      </c>
      <c r="J15" s="375" t="s">
        <v>53</v>
      </c>
      <c r="K15" s="390">
        <v>37941</v>
      </c>
      <c r="L15" s="375">
        <v>880</v>
      </c>
      <c r="M15" s="375">
        <v>30880</v>
      </c>
      <c r="N15" s="54" t="s">
        <v>114</v>
      </c>
      <c r="O15" s="389">
        <v>37941</v>
      </c>
      <c r="P15" s="375">
        <v>37941</v>
      </c>
      <c r="Q15" s="375"/>
      <c r="R15" s="375"/>
      <c r="S15" s="51" t="s">
        <v>293</v>
      </c>
      <c r="T15" s="51" t="s">
        <v>294</v>
      </c>
      <c r="U15" s="394"/>
    </row>
    <row r="16" ht="35.1" customHeight="1" spans="1:21">
      <c r="A16" s="374">
        <v>12</v>
      </c>
      <c r="B16" s="387" t="s">
        <v>69</v>
      </c>
      <c r="C16" s="375" t="s">
        <v>262</v>
      </c>
      <c r="D16" s="375" t="s">
        <v>26</v>
      </c>
      <c r="E16" s="375" t="s">
        <v>27</v>
      </c>
      <c r="F16" s="375" t="s">
        <v>28</v>
      </c>
      <c r="G16" s="375" t="s">
        <v>28</v>
      </c>
      <c r="H16" s="375" t="s">
        <v>30</v>
      </c>
      <c r="I16" s="388">
        <v>42073</v>
      </c>
      <c r="J16" s="375" t="s">
        <v>53</v>
      </c>
      <c r="K16" s="390">
        <v>7551</v>
      </c>
      <c r="L16" s="375">
        <v>881</v>
      </c>
      <c r="M16" s="375">
        <v>30881</v>
      </c>
      <c r="N16" s="54" t="s">
        <v>114</v>
      </c>
      <c r="O16" s="389">
        <v>4354</v>
      </c>
      <c r="P16" s="375" t="s">
        <v>295</v>
      </c>
      <c r="Q16" s="375"/>
      <c r="R16" s="375"/>
      <c r="S16" s="51" t="s">
        <v>296</v>
      </c>
      <c r="T16" s="51" t="s">
        <v>297</v>
      </c>
      <c r="U16" s="394"/>
    </row>
    <row r="17" ht="35.1" customHeight="1" spans="1:21">
      <c r="A17" s="374">
        <v>13</v>
      </c>
      <c r="B17" s="387" t="s">
        <v>69</v>
      </c>
      <c r="C17" s="375" t="s">
        <v>262</v>
      </c>
      <c r="D17" s="375" t="s">
        <v>26</v>
      </c>
      <c r="E17" s="375" t="s">
        <v>37</v>
      </c>
      <c r="F17" s="375" t="s">
        <v>28</v>
      </c>
      <c r="G17" s="375" t="s">
        <v>28</v>
      </c>
      <c r="H17" s="375" t="s">
        <v>30</v>
      </c>
      <c r="I17" s="388">
        <v>42073</v>
      </c>
      <c r="J17" s="375" t="s">
        <v>53</v>
      </c>
      <c r="K17" s="390">
        <v>37940</v>
      </c>
      <c r="L17" s="375">
        <v>882</v>
      </c>
      <c r="M17" s="375">
        <v>30882</v>
      </c>
      <c r="N17" s="54" t="s">
        <v>131</v>
      </c>
      <c r="O17" s="389">
        <v>37940</v>
      </c>
      <c r="P17" s="375" t="s">
        <v>298</v>
      </c>
      <c r="Q17" s="375"/>
      <c r="R17" s="375"/>
      <c r="S17" s="51" t="s">
        <v>299</v>
      </c>
      <c r="T17" s="51" t="s">
        <v>300</v>
      </c>
      <c r="U17" s="394"/>
    </row>
    <row r="18" ht="35.1" customHeight="1" spans="1:21">
      <c r="A18" s="376">
        <v>14</v>
      </c>
      <c r="B18" s="387" t="s">
        <v>69</v>
      </c>
      <c r="C18" s="377" t="s">
        <v>262</v>
      </c>
      <c r="D18" s="377" t="s">
        <v>26</v>
      </c>
      <c r="E18" s="377" t="s">
        <v>27</v>
      </c>
      <c r="F18" s="375" t="s">
        <v>28</v>
      </c>
      <c r="G18" s="375" t="s">
        <v>28</v>
      </c>
      <c r="H18" s="375" t="s">
        <v>30</v>
      </c>
      <c r="I18" s="388">
        <v>42073</v>
      </c>
      <c r="J18" s="377" t="s">
        <v>31</v>
      </c>
      <c r="K18" s="391">
        <v>5989</v>
      </c>
      <c r="L18" s="377">
        <v>883</v>
      </c>
      <c r="M18" s="377">
        <v>30883</v>
      </c>
      <c r="N18" s="111" t="s">
        <v>131</v>
      </c>
      <c r="O18" s="392">
        <v>5989</v>
      </c>
      <c r="P18" s="377" t="s">
        <v>301</v>
      </c>
      <c r="Q18" s="377"/>
      <c r="R18" s="377"/>
      <c r="S18" s="83" t="s">
        <v>302</v>
      </c>
      <c r="T18" s="83" t="s">
        <v>303</v>
      </c>
      <c r="U18" s="395"/>
    </row>
  </sheetData>
  <mergeCells count="3">
    <mergeCell ref="C1:U1"/>
    <mergeCell ref="C2:U2"/>
    <mergeCell ref="A3:U3"/>
  </mergeCells>
  <pageMargins left="0.511805555555556" right="0.511805555555556" top="0.786805555555556" bottom="0.786805555555556" header="0.314583333333333" footer="0.314583333333333"/>
  <pageSetup paperSize="9" scale="69" orientation="landscape"/>
  <headerFooter alignWithMargins="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U8"/>
  <sheetViews>
    <sheetView view="pageBreakPreview" zoomScale="90" zoomScaleNormal="100" zoomScaleSheetLayoutView="90" topLeftCell="A2" workbookViewId="0">
      <selection activeCell="S5" sqref="S5:T8"/>
    </sheetView>
  </sheetViews>
  <sheetFormatPr defaultColWidth="9" defaultRowHeight="15" outlineLevelRow="7"/>
  <cols>
    <col min="1" max="2" width="4.85714285714286" customWidth="1"/>
    <col min="3" max="3" width="10" customWidth="1"/>
    <col min="4" max="4" width="10.4285714285714" customWidth="1"/>
    <col min="5" max="5" width="11.2857142857143" customWidth="1"/>
    <col min="6" max="6" width="7.85714285714286" customWidth="1"/>
    <col min="7" max="7" width="8.57142857142857" customWidth="1"/>
    <col min="8" max="8" width="9.42857142857143" customWidth="1"/>
    <col min="9" max="9" width="9.28571428571429" customWidth="1"/>
    <col min="10" max="10" width="10.8571428571429" customWidth="1"/>
    <col min="11" max="11" width="9.85714285714286" customWidth="1"/>
    <col min="12" max="12" width="4.57142857142857" customWidth="1"/>
    <col min="13" max="13" width="6.71428571428571" customWidth="1"/>
    <col min="14" max="14" width="6.42857142857143" customWidth="1"/>
    <col min="15" max="15" width="8.85714285714286" customWidth="1"/>
    <col min="16" max="17" width="11" customWidth="1"/>
    <col min="18" max="18" width="10" customWidth="1"/>
    <col min="19" max="19" width="13.1428571428571" customWidth="1"/>
    <col min="20" max="20" width="14.2857142857143" customWidth="1"/>
    <col min="21" max="21" width="11.1428571428571" customWidth="1"/>
    <col min="22" max="16384" width="9.14285714285714"/>
  </cols>
  <sheetData>
    <row r="1" ht="24.95" customHeight="1" spans="3:21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24.95" customHeight="1" spans="3:21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 ht="24.95" customHeight="1" spans="1:21">
      <c r="A3" s="373" t="s">
        <v>304</v>
      </c>
      <c r="B3" s="373"/>
      <c r="C3" s="373"/>
      <c r="D3" s="373"/>
      <c r="E3" s="373"/>
      <c r="F3" s="373"/>
      <c r="G3" s="373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</row>
    <row r="4" ht="30" customHeight="1" spans="1:21">
      <c r="A4" s="274" t="s">
        <v>3</v>
      </c>
      <c r="B4" s="276" t="s">
        <v>4</v>
      </c>
      <c r="C4" s="276" t="s">
        <v>5</v>
      </c>
      <c r="D4" s="276" t="s">
        <v>62</v>
      </c>
      <c r="E4" s="276" t="s">
        <v>7</v>
      </c>
      <c r="F4" s="276" t="s">
        <v>63</v>
      </c>
      <c r="G4" s="276" t="s">
        <v>9</v>
      </c>
      <c r="H4" s="276" t="s">
        <v>10</v>
      </c>
      <c r="I4" s="276" t="s">
        <v>64</v>
      </c>
      <c r="J4" s="276" t="s">
        <v>12</v>
      </c>
      <c r="K4" s="276" t="s">
        <v>13</v>
      </c>
      <c r="L4" s="276" t="s">
        <v>14</v>
      </c>
      <c r="M4" s="276" t="s">
        <v>65</v>
      </c>
      <c r="N4" s="276" t="s">
        <v>18</v>
      </c>
      <c r="O4" s="276" t="s">
        <v>305</v>
      </c>
      <c r="P4" s="276" t="s">
        <v>16</v>
      </c>
      <c r="Q4" s="276" t="s">
        <v>19</v>
      </c>
      <c r="R4" s="276" t="s">
        <v>20</v>
      </c>
      <c r="S4" s="276" t="s">
        <v>66</v>
      </c>
      <c r="T4" s="276" t="s">
        <v>67</v>
      </c>
      <c r="U4" s="278" t="s">
        <v>68</v>
      </c>
    </row>
    <row r="5" ht="45" customHeight="1" spans="1:21">
      <c r="A5" s="374">
        <v>1</v>
      </c>
      <c r="B5" s="375" t="s">
        <v>69</v>
      </c>
      <c r="C5" s="375" t="s">
        <v>306</v>
      </c>
      <c r="D5" s="375" t="s">
        <v>26</v>
      </c>
      <c r="E5" s="375" t="s">
        <v>37</v>
      </c>
      <c r="F5" s="375" t="s">
        <v>29</v>
      </c>
      <c r="G5" s="375" t="s">
        <v>29</v>
      </c>
      <c r="H5" s="375" t="s">
        <v>30</v>
      </c>
      <c r="I5" s="378">
        <v>42075</v>
      </c>
      <c r="J5" s="375" t="s">
        <v>41</v>
      </c>
      <c r="K5" s="375" t="s">
        <v>307</v>
      </c>
      <c r="L5" s="375">
        <v>891</v>
      </c>
      <c r="M5" s="375">
        <v>30891</v>
      </c>
      <c r="N5" s="379" t="s">
        <v>131</v>
      </c>
      <c r="O5" s="379" t="s">
        <v>33</v>
      </c>
      <c r="P5" s="379" t="s">
        <v>28</v>
      </c>
      <c r="Q5" s="381">
        <v>33652</v>
      </c>
      <c r="R5" s="381">
        <v>39470</v>
      </c>
      <c r="S5" s="382" t="s">
        <v>308</v>
      </c>
      <c r="T5" s="382" t="s">
        <v>309</v>
      </c>
      <c r="U5" s="383"/>
    </row>
    <row r="6" ht="45" customHeight="1" spans="1:21">
      <c r="A6" s="374">
        <v>2</v>
      </c>
      <c r="B6" s="375" t="s">
        <v>69</v>
      </c>
      <c r="C6" s="375" t="s">
        <v>306</v>
      </c>
      <c r="D6" s="375" t="s">
        <v>26</v>
      </c>
      <c r="E6" s="375" t="s">
        <v>27</v>
      </c>
      <c r="F6" s="375" t="s">
        <v>29</v>
      </c>
      <c r="G6" s="375" t="s">
        <v>29</v>
      </c>
      <c r="H6" s="375" t="s">
        <v>134</v>
      </c>
      <c r="I6" s="378">
        <v>42075</v>
      </c>
      <c r="J6" s="375" t="s">
        <v>41</v>
      </c>
      <c r="K6" s="375" t="s">
        <v>310</v>
      </c>
      <c r="L6" s="375">
        <v>892</v>
      </c>
      <c r="M6" s="375">
        <v>30892</v>
      </c>
      <c r="N6" s="379" t="s">
        <v>114</v>
      </c>
      <c r="O6" s="379" t="s">
        <v>33</v>
      </c>
      <c r="P6" s="379" t="s">
        <v>28</v>
      </c>
      <c r="Q6" s="381">
        <v>290</v>
      </c>
      <c r="R6" s="381"/>
      <c r="S6" s="382" t="s">
        <v>311</v>
      </c>
      <c r="T6" s="382" t="s">
        <v>312</v>
      </c>
      <c r="U6" s="383"/>
    </row>
    <row r="7" ht="45" customHeight="1" spans="1:21">
      <c r="A7" s="374">
        <v>3</v>
      </c>
      <c r="B7" s="375" t="s">
        <v>69</v>
      </c>
      <c r="C7" s="375" t="s">
        <v>306</v>
      </c>
      <c r="D7" s="375" t="s">
        <v>26</v>
      </c>
      <c r="E7" s="375" t="s">
        <v>76</v>
      </c>
      <c r="F7" s="375" t="s">
        <v>29</v>
      </c>
      <c r="G7" s="375" t="s">
        <v>29</v>
      </c>
      <c r="H7" s="375" t="s">
        <v>30</v>
      </c>
      <c r="I7" s="378">
        <v>42075</v>
      </c>
      <c r="J7" s="375" t="s">
        <v>96</v>
      </c>
      <c r="K7" s="375" t="s">
        <v>313</v>
      </c>
      <c r="L7" s="375">
        <v>893</v>
      </c>
      <c r="M7" s="375">
        <v>30893</v>
      </c>
      <c r="N7" s="379" t="s">
        <v>114</v>
      </c>
      <c r="O7" s="379" t="s">
        <v>33</v>
      </c>
      <c r="P7" s="379" t="s">
        <v>28</v>
      </c>
      <c r="Q7" s="381">
        <v>45</v>
      </c>
      <c r="R7" s="381">
        <v>45</v>
      </c>
      <c r="S7" s="382" t="s">
        <v>314</v>
      </c>
      <c r="T7" s="382" t="s">
        <v>315</v>
      </c>
      <c r="U7" s="383"/>
    </row>
    <row r="8" ht="45" customHeight="1" spans="1:21">
      <c r="A8" s="376">
        <v>4</v>
      </c>
      <c r="B8" s="377" t="s">
        <v>69</v>
      </c>
      <c r="C8" s="377" t="s">
        <v>306</v>
      </c>
      <c r="D8" s="377" t="s">
        <v>26</v>
      </c>
      <c r="E8" s="377" t="s">
        <v>76</v>
      </c>
      <c r="F8" s="375" t="s">
        <v>29</v>
      </c>
      <c r="G8" s="375" t="s">
        <v>29</v>
      </c>
      <c r="H8" s="375" t="s">
        <v>30</v>
      </c>
      <c r="I8" s="378">
        <v>42075</v>
      </c>
      <c r="J8" s="377" t="s">
        <v>96</v>
      </c>
      <c r="K8" s="377" t="s">
        <v>316</v>
      </c>
      <c r="L8" s="377">
        <v>894</v>
      </c>
      <c r="M8" s="377">
        <v>30894</v>
      </c>
      <c r="N8" s="380" t="s">
        <v>114</v>
      </c>
      <c r="O8" s="379" t="s">
        <v>33</v>
      </c>
      <c r="P8" s="379" t="s">
        <v>28</v>
      </c>
      <c r="Q8" s="384">
        <v>79</v>
      </c>
      <c r="R8" s="384">
        <v>79</v>
      </c>
      <c r="S8" s="385" t="s">
        <v>317</v>
      </c>
      <c r="T8" s="385" t="s">
        <v>318</v>
      </c>
      <c r="U8" s="386"/>
    </row>
  </sheetData>
  <mergeCells count="3">
    <mergeCell ref="C1:U1"/>
    <mergeCell ref="C2:U2"/>
    <mergeCell ref="A3:U3"/>
  </mergeCells>
  <pageMargins left="0.511805555555556" right="0.511805555555556" top="0.786805555555556" bottom="0.786805555555556" header="0.314583333333333" footer="0.314583333333333"/>
  <pageSetup paperSize="9" scale="69" orientation="landscape"/>
  <headerFooter alignWithMargins="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T14"/>
  <sheetViews>
    <sheetView view="pageBreakPreview" zoomScale="80" zoomScaleNormal="100" zoomScaleSheetLayoutView="80" topLeftCell="D1" workbookViewId="0">
      <selection activeCell="N13" sqref="N13"/>
    </sheetView>
  </sheetViews>
  <sheetFormatPr defaultColWidth="9" defaultRowHeight="20.1" customHeight="1"/>
  <cols>
    <col min="1" max="1" width="5.28571428571429" customWidth="1"/>
    <col min="2" max="2" width="6.71428571428571" customWidth="1"/>
    <col min="3" max="3" width="12.1428571428571" customWidth="1"/>
    <col min="4" max="4" width="12.5714285714286" customWidth="1"/>
    <col min="5" max="5" width="12.5714285714286" customWidth="1"/>
    <col min="6" max="6" width="11.4285714285714" customWidth="1"/>
    <col min="7" max="7" width="11.8571428571429" customWidth="1"/>
    <col min="8" max="8" width="12.1428571428571" customWidth="1"/>
    <col min="9" max="9" width="12.4285714285714" customWidth="1"/>
    <col min="10" max="10" width="13.5714285714286" customWidth="1"/>
    <col min="11" max="11" width="13.8571428571429" customWidth="1"/>
    <col min="13" max="16" width="9.14285714285714"/>
    <col min="18" max="18" width="38.5714285714286" customWidth="1"/>
    <col min="19" max="19" width="12.7142857142857" customWidth="1"/>
    <col min="20" max="20" width="13.8571428571429" customWidth="1"/>
  </cols>
  <sheetData>
    <row r="1" ht="24.95" customHeight="1" spans="1:20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ht="24.95" customHeight="1" spans="1:20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</row>
    <row r="3" ht="24.95" customHeight="1" spans="1:20">
      <c r="A3" s="55" t="s">
        <v>319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4" ht="24.95" customHeight="1" spans="1:20">
      <c r="A4" s="164" t="s">
        <v>320</v>
      </c>
      <c r="B4" s="165" t="s">
        <v>4</v>
      </c>
      <c r="C4" s="166" t="s">
        <v>321</v>
      </c>
      <c r="D4" s="166" t="s">
        <v>6</v>
      </c>
      <c r="E4" s="166" t="s">
        <v>7</v>
      </c>
      <c r="F4" s="166" t="s">
        <v>8</v>
      </c>
      <c r="G4" s="166" t="s">
        <v>9</v>
      </c>
      <c r="H4" s="166" t="s">
        <v>10</v>
      </c>
      <c r="I4" s="166" t="s">
        <v>11</v>
      </c>
      <c r="J4" s="166" t="s">
        <v>322</v>
      </c>
      <c r="K4" s="166" t="s">
        <v>323</v>
      </c>
      <c r="L4" s="166" t="s">
        <v>18</v>
      </c>
      <c r="M4" s="166" t="s">
        <v>14</v>
      </c>
      <c r="N4" s="166" t="s">
        <v>65</v>
      </c>
      <c r="O4" s="166" t="s">
        <v>17</v>
      </c>
      <c r="P4" s="166" t="s">
        <v>16</v>
      </c>
      <c r="Q4" s="166" t="s">
        <v>324</v>
      </c>
      <c r="R4" s="166" t="s">
        <v>23</v>
      </c>
      <c r="S4" s="166" t="s">
        <v>21</v>
      </c>
      <c r="T4" s="172" t="s">
        <v>22</v>
      </c>
    </row>
    <row r="5" ht="30" customHeight="1" spans="1:20">
      <c r="A5" s="51">
        <v>1</v>
      </c>
      <c r="B5" s="51" t="s">
        <v>24</v>
      </c>
      <c r="C5" s="52" t="s">
        <v>325</v>
      </c>
      <c r="D5" s="53" t="s">
        <v>29</v>
      </c>
      <c r="E5" s="170" t="s">
        <v>27</v>
      </c>
      <c r="F5" s="53" t="s">
        <v>29</v>
      </c>
      <c r="G5" s="53" t="s">
        <v>29</v>
      </c>
      <c r="H5" s="53" t="s">
        <v>134</v>
      </c>
      <c r="I5" s="59">
        <v>41992</v>
      </c>
      <c r="J5" s="51" t="s">
        <v>31</v>
      </c>
      <c r="K5" s="53" t="s">
        <v>326</v>
      </c>
      <c r="L5" s="51" t="s">
        <v>114</v>
      </c>
      <c r="M5" s="51">
        <v>686</v>
      </c>
      <c r="N5" s="53">
        <v>30686</v>
      </c>
      <c r="O5" s="2"/>
      <c r="P5" s="2"/>
      <c r="Q5" s="53">
        <v>39487</v>
      </c>
      <c r="R5" s="176" t="s">
        <v>327</v>
      </c>
      <c r="S5" s="51" t="s">
        <v>328</v>
      </c>
      <c r="T5" s="174" t="s">
        <v>329</v>
      </c>
    </row>
    <row r="6" ht="30" customHeight="1" spans="1:20">
      <c r="A6" s="51">
        <v>2</v>
      </c>
      <c r="B6" s="51" t="s">
        <v>24</v>
      </c>
      <c r="C6" s="52" t="s">
        <v>325</v>
      </c>
      <c r="D6" s="53" t="s">
        <v>29</v>
      </c>
      <c r="E6" s="170" t="s">
        <v>37</v>
      </c>
      <c r="F6" s="53" t="s">
        <v>29</v>
      </c>
      <c r="G6" s="53" t="s">
        <v>29</v>
      </c>
      <c r="H6" s="53" t="s">
        <v>134</v>
      </c>
      <c r="I6" s="59">
        <v>41992</v>
      </c>
      <c r="J6" s="51" t="s">
        <v>31</v>
      </c>
      <c r="K6" s="53" t="s">
        <v>330</v>
      </c>
      <c r="L6" s="51" t="s">
        <v>114</v>
      </c>
      <c r="M6" s="51">
        <v>687</v>
      </c>
      <c r="N6" s="53">
        <v>30686</v>
      </c>
      <c r="O6" s="2"/>
      <c r="P6" s="2"/>
      <c r="Q6" s="53">
        <v>39488</v>
      </c>
      <c r="R6" s="176" t="s">
        <v>331</v>
      </c>
      <c r="S6" s="51" t="s">
        <v>332</v>
      </c>
      <c r="T6" s="174" t="s">
        <v>333</v>
      </c>
    </row>
    <row r="7" ht="30" customHeight="1" spans="1:20">
      <c r="A7" s="51">
        <v>3</v>
      </c>
      <c r="B7" s="51" t="s">
        <v>24</v>
      </c>
      <c r="C7" s="52" t="s">
        <v>325</v>
      </c>
      <c r="D7" s="53" t="s">
        <v>29</v>
      </c>
      <c r="E7" s="170" t="s">
        <v>27</v>
      </c>
      <c r="F7" s="53" t="s">
        <v>29</v>
      </c>
      <c r="G7" s="53" t="s">
        <v>29</v>
      </c>
      <c r="H7" s="53" t="s">
        <v>134</v>
      </c>
      <c r="I7" s="59">
        <v>41985</v>
      </c>
      <c r="J7" s="51" t="s">
        <v>31</v>
      </c>
      <c r="K7" s="53" t="s">
        <v>334</v>
      </c>
      <c r="L7" s="51" t="s">
        <v>114</v>
      </c>
      <c r="M7" s="51">
        <v>688</v>
      </c>
      <c r="N7" s="53">
        <v>30686</v>
      </c>
      <c r="O7" s="2"/>
      <c r="P7" s="2"/>
      <c r="Q7" s="53">
        <v>51395</v>
      </c>
      <c r="R7" s="176">
        <f t="shared" ref="R7:R10" si="0">Q7</f>
        <v>51395</v>
      </c>
      <c r="S7" s="51" t="s">
        <v>335</v>
      </c>
      <c r="T7" s="174" t="s">
        <v>336</v>
      </c>
    </row>
    <row r="8" ht="30" customHeight="1" spans="1:20">
      <c r="A8" s="51">
        <v>4</v>
      </c>
      <c r="B8" s="51" t="s">
        <v>24</v>
      </c>
      <c r="C8" s="52" t="s">
        <v>325</v>
      </c>
      <c r="D8" s="53" t="s">
        <v>29</v>
      </c>
      <c r="E8" s="170" t="s">
        <v>37</v>
      </c>
      <c r="F8" s="53" t="s">
        <v>29</v>
      </c>
      <c r="G8" s="53" t="s">
        <v>29</v>
      </c>
      <c r="H8" s="53" t="s">
        <v>134</v>
      </c>
      <c r="I8" s="59">
        <v>41992</v>
      </c>
      <c r="J8" s="51" t="s">
        <v>31</v>
      </c>
      <c r="K8" s="53" t="s">
        <v>337</v>
      </c>
      <c r="L8" s="51" t="s">
        <v>114</v>
      </c>
      <c r="M8" s="51">
        <v>689</v>
      </c>
      <c r="N8" s="53">
        <v>30686</v>
      </c>
      <c r="O8" s="2"/>
      <c r="P8" s="2"/>
      <c r="Q8" s="53">
        <v>60281</v>
      </c>
      <c r="R8" s="173">
        <f>Q8</f>
        <v>60281</v>
      </c>
      <c r="S8" s="51" t="s">
        <v>338</v>
      </c>
      <c r="T8" s="174" t="s">
        <v>339</v>
      </c>
    </row>
    <row r="9" ht="30" customHeight="1" spans="1:20">
      <c r="A9" s="51">
        <v>5</v>
      </c>
      <c r="B9" s="51" t="s">
        <v>24</v>
      </c>
      <c r="C9" s="52" t="s">
        <v>325</v>
      </c>
      <c r="D9" s="53" t="s">
        <v>29</v>
      </c>
      <c r="E9" s="170" t="s">
        <v>37</v>
      </c>
      <c r="F9" s="53" t="s">
        <v>29</v>
      </c>
      <c r="G9" s="53" t="s">
        <v>29</v>
      </c>
      <c r="H9" s="53" t="s">
        <v>134</v>
      </c>
      <c r="I9" s="59">
        <v>41992</v>
      </c>
      <c r="J9" s="51" t="s">
        <v>31</v>
      </c>
      <c r="K9" s="53" t="s">
        <v>340</v>
      </c>
      <c r="L9" s="51" t="s">
        <v>114</v>
      </c>
      <c r="M9" s="51">
        <v>690</v>
      </c>
      <c r="N9" s="53">
        <v>30686</v>
      </c>
      <c r="O9" s="2"/>
      <c r="P9" s="2"/>
      <c r="Q9" s="53">
        <v>52506</v>
      </c>
      <c r="R9" s="173">
        <f>Q9</f>
        <v>52506</v>
      </c>
      <c r="S9" s="51" t="s">
        <v>341</v>
      </c>
      <c r="T9" s="174" t="s">
        <v>342</v>
      </c>
    </row>
    <row r="10" ht="30" customHeight="1" spans="1:20">
      <c r="A10" s="51">
        <v>6</v>
      </c>
      <c r="B10" s="51" t="s">
        <v>24</v>
      </c>
      <c r="C10" s="52" t="s">
        <v>325</v>
      </c>
      <c r="D10" s="53" t="s">
        <v>29</v>
      </c>
      <c r="E10" s="170" t="s">
        <v>27</v>
      </c>
      <c r="F10" s="53" t="s">
        <v>29</v>
      </c>
      <c r="G10" s="53" t="s">
        <v>29</v>
      </c>
      <c r="H10" s="53" t="s">
        <v>134</v>
      </c>
      <c r="I10" s="59">
        <v>41985</v>
      </c>
      <c r="J10" s="51" t="s">
        <v>31</v>
      </c>
      <c r="K10" s="53" t="s">
        <v>343</v>
      </c>
      <c r="L10" s="51" t="s">
        <v>114</v>
      </c>
      <c r="M10" s="51">
        <v>691</v>
      </c>
      <c r="N10" s="53">
        <v>30686</v>
      </c>
      <c r="O10" s="2"/>
      <c r="P10" s="2"/>
      <c r="Q10" s="53">
        <v>60146</v>
      </c>
      <c r="R10" s="173">
        <f>Q10</f>
        <v>60146</v>
      </c>
      <c r="S10" s="51" t="s">
        <v>344</v>
      </c>
      <c r="T10" s="174" t="s">
        <v>345</v>
      </c>
    </row>
    <row r="11" ht="30" customHeight="1" spans="1:20">
      <c r="A11" s="51">
        <v>7</v>
      </c>
      <c r="B11" s="51" t="s">
        <v>24</v>
      </c>
      <c r="C11" s="52" t="s">
        <v>325</v>
      </c>
      <c r="D11" s="53" t="s">
        <v>29</v>
      </c>
      <c r="E11" s="170" t="s">
        <v>37</v>
      </c>
      <c r="F11" s="53" t="s">
        <v>29</v>
      </c>
      <c r="G11" s="53" t="s">
        <v>29</v>
      </c>
      <c r="H11" s="53" t="s">
        <v>134</v>
      </c>
      <c r="I11" s="59">
        <v>41985</v>
      </c>
      <c r="J11" s="51" t="s">
        <v>41</v>
      </c>
      <c r="K11" s="53" t="s">
        <v>346</v>
      </c>
      <c r="L11" s="51" t="s">
        <v>114</v>
      </c>
      <c r="M11" s="51">
        <v>692</v>
      </c>
      <c r="N11" s="53">
        <v>30686</v>
      </c>
      <c r="O11" s="2"/>
      <c r="P11" s="2"/>
      <c r="Q11" s="53">
        <v>39485</v>
      </c>
      <c r="R11" s="176" t="s">
        <v>347</v>
      </c>
      <c r="S11" s="51" t="s">
        <v>348</v>
      </c>
      <c r="T11" s="174" t="s">
        <v>349</v>
      </c>
    </row>
    <row r="12" ht="30" customHeight="1" spans="1:20">
      <c r="A12" s="51">
        <v>8</v>
      </c>
      <c r="B12" s="51" t="s">
        <v>24</v>
      </c>
      <c r="C12" s="52" t="s">
        <v>325</v>
      </c>
      <c r="D12" s="53" t="s">
        <v>29</v>
      </c>
      <c r="E12" s="170" t="s">
        <v>37</v>
      </c>
      <c r="F12" s="53" t="s">
        <v>29</v>
      </c>
      <c r="G12" s="53" t="s">
        <v>29</v>
      </c>
      <c r="H12" s="53" t="s">
        <v>134</v>
      </c>
      <c r="I12" s="59">
        <v>41985</v>
      </c>
      <c r="J12" s="51" t="s">
        <v>41</v>
      </c>
      <c r="K12" s="53" t="s">
        <v>350</v>
      </c>
      <c r="L12" s="51" t="s">
        <v>114</v>
      </c>
      <c r="M12" s="51">
        <v>693</v>
      </c>
      <c r="N12" s="53">
        <v>30686</v>
      </c>
      <c r="O12" s="2"/>
      <c r="P12" s="2"/>
      <c r="Q12" s="53">
        <v>60391</v>
      </c>
      <c r="R12" s="176">
        <f>Q12</f>
        <v>60391</v>
      </c>
      <c r="S12" s="51" t="s">
        <v>351</v>
      </c>
      <c r="T12" s="174" t="s">
        <v>352</v>
      </c>
    </row>
    <row r="13" ht="30" customHeight="1" spans="1:20">
      <c r="A13" s="137">
        <v>9</v>
      </c>
      <c r="B13" s="137" t="s">
        <v>24</v>
      </c>
      <c r="C13" s="365" t="s">
        <v>325</v>
      </c>
      <c r="D13" s="138" t="s">
        <v>29</v>
      </c>
      <c r="E13" s="366" t="s">
        <v>37</v>
      </c>
      <c r="F13" s="138" t="s">
        <v>29</v>
      </c>
      <c r="G13" s="367" t="s">
        <v>353</v>
      </c>
      <c r="H13" s="368"/>
      <c r="I13" s="369"/>
      <c r="J13" s="137" t="s">
        <v>41</v>
      </c>
      <c r="K13" s="138" t="s">
        <v>354</v>
      </c>
      <c r="L13" s="51" t="s">
        <v>114</v>
      </c>
      <c r="M13" s="137">
        <v>694</v>
      </c>
      <c r="N13" s="138">
        <v>30686</v>
      </c>
      <c r="O13" s="370"/>
      <c r="P13" s="370"/>
      <c r="Q13" s="138">
        <v>39486</v>
      </c>
      <c r="R13" s="371" t="s">
        <v>355</v>
      </c>
      <c r="S13" s="137" t="s">
        <v>356</v>
      </c>
      <c r="T13" s="372" t="s">
        <v>357</v>
      </c>
    </row>
    <row r="14" ht="30" customHeight="1" spans="1:20">
      <c r="A14" s="51">
        <v>10</v>
      </c>
      <c r="B14" s="51" t="s">
        <v>24</v>
      </c>
      <c r="C14" s="52" t="s">
        <v>325</v>
      </c>
      <c r="D14" s="53" t="s">
        <v>29</v>
      </c>
      <c r="E14" s="170" t="s">
        <v>37</v>
      </c>
      <c r="F14" s="53" t="s">
        <v>29</v>
      </c>
      <c r="G14" s="53" t="s">
        <v>29</v>
      </c>
      <c r="H14" s="53" t="s">
        <v>134</v>
      </c>
      <c r="I14" s="59">
        <v>41985</v>
      </c>
      <c r="J14" s="51" t="s">
        <v>83</v>
      </c>
      <c r="K14" s="53" t="s">
        <v>358</v>
      </c>
      <c r="L14" s="51" t="s">
        <v>114</v>
      </c>
      <c r="M14" s="51">
        <v>695</v>
      </c>
      <c r="N14" s="53">
        <v>30686</v>
      </c>
      <c r="O14" s="2"/>
      <c r="P14" s="2"/>
      <c r="Q14" s="53">
        <v>39493</v>
      </c>
      <c r="R14" s="175">
        <f>Q14</f>
        <v>39493</v>
      </c>
      <c r="S14" s="51" t="s">
        <v>359</v>
      </c>
      <c r="T14" s="174" t="s">
        <v>360</v>
      </c>
    </row>
  </sheetData>
  <mergeCells count="4">
    <mergeCell ref="A1:T1"/>
    <mergeCell ref="A2:T2"/>
    <mergeCell ref="A3:T3"/>
    <mergeCell ref="G13:I13"/>
  </mergeCells>
  <pageMargins left="0.511805555555556" right="0.511805555555556" top="0.786805555555556" bottom="0.786805555555556" header="0.314583333333333" footer="0.314583333333333"/>
  <pageSetup paperSize="9" scale="51" orientation="landscape"/>
  <headerFooter alignWithMargins="0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U101"/>
  <sheetViews>
    <sheetView view="pageBreakPreview" zoomScale="60" zoomScaleNormal="100" zoomScaleSheetLayoutView="60" topLeftCell="A3" workbookViewId="0">
      <selection activeCell="L5" sqref="L5:L13"/>
    </sheetView>
  </sheetViews>
  <sheetFormatPr defaultColWidth="9" defaultRowHeight="15"/>
  <cols>
    <col min="1" max="1" width="5.28571428571429" customWidth="1"/>
    <col min="2" max="2" width="7.57142857142857" customWidth="1"/>
    <col min="3" max="3" width="16" customWidth="1"/>
    <col min="4" max="4" width="10.4285714285714" customWidth="1"/>
    <col min="5" max="5" width="12.1428571428571" customWidth="1"/>
    <col min="6" max="10" width="11" customWidth="1"/>
    <col min="11" max="11" width="14.5714285714286" customWidth="1"/>
    <col min="12" max="12" width="15" customWidth="1"/>
    <col min="13" max="13" width="10.4285714285714" customWidth="1"/>
    <col min="14" max="14" width="11" customWidth="1"/>
    <col min="15" max="15" width="12.4285714285714" customWidth="1"/>
    <col min="16" max="16" width="15" customWidth="1"/>
    <col min="17" max="17" width="8.85714285714286" customWidth="1"/>
    <col min="18" max="18" width="6.57142857142857" customWidth="1"/>
    <col min="19" max="19" width="36.8571428571429" customWidth="1"/>
    <col min="20" max="20" width="12.4285714285714" customWidth="1"/>
    <col min="21" max="21" width="13.5714285714286" customWidth="1"/>
  </cols>
  <sheetData>
    <row r="1" ht="30" customHeight="1" spans="1:21">
      <c r="A1" s="353" t="s">
        <v>361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</row>
    <row r="2" ht="30" customHeight="1" spans="1:21">
      <c r="A2" s="354" t="s">
        <v>362</v>
      </c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</row>
    <row r="3" ht="30" customHeight="1" spans="1:21">
      <c r="A3" s="55" t="s">
        <v>363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</row>
    <row r="4" ht="42" customHeight="1" spans="1:21">
      <c r="A4" s="164" t="s">
        <v>320</v>
      </c>
      <c r="B4" s="165" t="s">
        <v>4</v>
      </c>
      <c r="C4" s="166" t="s">
        <v>321</v>
      </c>
      <c r="D4" s="166" t="s">
        <v>6</v>
      </c>
      <c r="E4" s="355" t="s">
        <v>7</v>
      </c>
      <c r="F4" s="166" t="s">
        <v>364</v>
      </c>
      <c r="G4" s="166" t="s">
        <v>8</v>
      </c>
      <c r="H4" s="166" t="s">
        <v>9</v>
      </c>
      <c r="I4" s="166" t="s">
        <v>10</v>
      </c>
      <c r="J4" s="166" t="s">
        <v>11</v>
      </c>
      <c r="K4" s="166" t="s">
        <v>322</v>
      </c>
      <c r="L4" s="166" t="s">
        <v>323</v>
      </c>
      <c r="M4" s="166" t="s">
        <v>14</v>
      </c>
      <c r="N4" s="166" t="s">
        <v>15</v>
      </c>
      <c r="O4" s="166" t="s">
        <v>365</v>
      </c>
      <c r="P4" s="166" t="s">
        <v>366</v>
      </c>
      <c r="Q4" s="166" t="s">
        <v>367</v>
      </c>
      <c r="R4" s="166" t="s">
        <v>368</v>
      </c>
      <c r="S4" s="166" t="s">
        <v>23</v>
      </c>
      <c r="T4" s="166" t="s">
        <v>21</v>
      </c>
      <c r="U4" s="172" t="s">
        <v>22</v>
      </c>
    </row>
    <row r="5" ht="30" customHeight="1" spans="1:21">
      <c r="A5" s="125">
        <v>1</v>
      </c>
      <c r="B5" s="356" t="s">
        <v>181</v>
      </c>
      <c r="C5" s="51" t="s">
        <v>369</v>
      </c>
      <c r="D5" s="51" t="s">
        <v>28</v>
      </c>
      <c r="E5" s="170" t="s">
        <v>37</v>
      </c>
      <c r="F5" s="51" t="s">
        <v>28</v>
      </c>
      <c r="G5" s="51" t="s">
        <v>28</v>
      </c>
      <c r="H5" s="51" t="s">
        <v>28</v>
      </c>
      <c r="I5" s="51" t="s">
        <v>30</v>
      </c>
      <c r="J5" s="59">
        <v>41911</v>
      </c>
      <c r="K5" s="51" t="s">
        <v>41</v>
      </c>
      <c r="L5" s="54">
        <f>Q5</f>
        <v>13839</v>
      </c>
      <c r="M5" s="171">
        <v>661</v>
      </c>
      <c r="N5" s="171">
        <v>30661</v>
      </c>
      <c r="O5" s="54"/>
      <c r="P5" s="54"/>
      <c r="Q5" s="361">
        <v>13839</v>
      </c>
      <c r="R5" s="361">
        <v>13839</v>
      </c>
      <c r="S5" s="173">
        <f>Q5</f>
        <v>13839</v>
      </c>
      <c r="T5" s="51" t="s">
        <v>370</v>
      </c>
      <c r="U5" s="174" t="s">
        <v>371</v>
      </c>
    </row>
    <row r="6" ht="30" customHeight="1" spans="1:21">
      <c r="A6" s="125">
        <v>2</v>
      </c>
      <c r="B6" s="356" t="s">
        <v>181</v>
      </c>
      <c r="C6" s="51" t="s">
        <v>369</v>
      </c>
      <c r="D6" s="51" t="s">
        <v>28</v>
      </c>
      <c r="E6" s="170" t="s">
        <v>27</v>
      </c>
      <c r="F6" s="51" t="s">
        <v>28</v>
      </c>
      <c r="G6" s="51" t="s">
        <v>28</v>
      </c>
      <c r="H6" s="51" t="s">
        <v>28</v>
      </c>
      <c r="I6" s="51" t="s">
        <v>30</v>
      </c>
      <c r="J6" s="59">
        <v>41912</v>
      </c>
      <c r="K6" s="51" t="s">
        <v>83</v>
      </c>
      <c r="L6" s="54">
        <f t="shared" ref="L6:L13" si="0">Q6</f>
        <v>40013</v>
      </c>
      <c r="M6" s="171">
        <v>658</v>
      </c>
      <c r="N6" s="171">
        <v>30658</v>
      </c>
      <c r="O6" s="54"/>
      <c r="P6" s="54"/>
      <c r="Q6" s="361">
        <v>40013</v>
      </c>
      <c r="R6" s="361">
        <v>40013</v>
      </c>
      <c r="S6" s="176">
        <f>Q6</f>
        <v>40013</v>
      </c>
      <c r="T6" s="51" t="s">
        <v>372</v>
      </c>
      <c r="U6" s="174" t="s">
        <v>373</v>
      </c>
    </row>
    <row r="7" ht="30" customHeight="1" spans="1:21">
      <c r="A7" s="125">
        <v>3</v>
      </c>
      <c r="B7" s="356" t="s">
        <v>181</v>
      </c>
      <c r="C7" s="51" t="s">
        <v>369</v>
      </c>
      <c r="D7" s="51" t="s">
        <v>28</v>
      </c>
      <c r="E7" s="170" t="s">
        <v>27</v>
      </c>
      <c r="F7" s="51" t="s">
        <v>28</v>
      </c>
      <c r="G7" s="51" t="s">
        <v>28</v>
      </c>
      <c r="H7" s="51" t="s">
        <v>28</v>
      </c>
      <c r="I7" s="51" t="s">
        <v>30</v>
      </c>
      <c r="J7" s="59">
        <v>41912</v>
      </c>
      <c r="K7" s="51" t="s">
        <v>96</v>
      </c>
      <c r="L7" s="54">
        <f>Q7</f>
        <v>17950</v>
      </c>
      <c r="M7" s="171">
        <v>662</v>
      </c>
      <c r="N7" s="171">
        <v>30662</v>
      </c>
      <c r="O7" s="54"/>
      <c r="P7" s="54"/>
      <c r="Q7" s="361">
        <v>17950</v>
      </c>
      <c r="R7" s="361">
        <v>17950</v>
      </c>
      <c r="S7" s="173">
        <f t="shared" ref="S7:S13" si="1">Q7</f>
        <v>17950</v>
      </c>
      <c r="T7" s="51" t="s">
        <v>374</v>
      </c>
      <c r="U7" s="174" t="s">
        <v>375</v>
      </c>
    </row>
    <row r="8" ht="30" customHeight="1" spans="1:21">
      <c r="A8" s="125">
        <v>4</v>
      </c>
      <c r="B8" s="356" t="s">
        <v>181</v>
      </c>
      <c r="C8" s="51" t="s">
        <v>369</v>
      </c>
      <c r="D8" s="51" t="s">
        <v>28</v>
      </c>
      <c r="E8" s="170" t="s">
        <v>37</v>
      </c>
      <c r="F8" s="51" t="s">
        <v>28</v>
      </c>
      <c r="G8" s="51" t="s">
        <v>28</v>
      </c>
      <c r="H8" s="51" t="s">
        <v>28</v>
      </c>
      <c r="I8" s="51" t="s">
        <v>30</v>
      </c>
      <c r="J8" s="59">
        <v>41912</v>
      </c>
      <c r="K8" s="51" t="s">
        <v>96</v>
      </c>
      <c r="L8" s="54">
        <f>Q8</f>
        <v>18074</v>
      </c>
      <c r="M8" s="171">
        <v>659</v>
      </c>
      <c r="N8" s="171">
        <v>30659</v>
      </c>
      <c r="O8" s="54"/>
      <c r="P8" s="54"/>
      <c r="Q8" s="361">
        <v>18074</v>
      </c>
      <c r="R8" s="361">
        <v>18074</v>
      </c>
      <c r="S8" s="173">
        <f>Q8</f>
        <v>18074</v>
      </c>
      <c r="T8" s="51" t="s">
        <v>376</v>
      </c>
      <c r="U8" s="174" t="s">
        <v>377</v>
      </c>
    </row>
    <row r="9" ht="30" customHeight="1" spans="1:21">
      <c r="A9" s="125">
        <v>5</v>
      </c>
      <c r="B9" s="356" t="s">
        <v>181</v>
      </c>
      <c r="C9" s="51" t="s">
        <v>369</v>
      </c>
      <c r="D9" s="52" t="s">
        <v>28</v>
      </c>
      <c r="E9" s="170" t="s">
        <v>37</v>
      </c>
      <c r="F9" s="52" t="s">
        <v>28</v>
      </c>
      <c r="G9" s="51" t="s">
        <v>28</v>
      </c>
      <c r="H9" s="357" t="s">
        <v>378</v>
      </c>
      <c r="I9" s="358"/>
      <c r="J9" s="359">
        <v>42026</v>
      </c>
      <c r="K9" s="51" t="s">
        <v>96</v>
      </c>
      <c r="L9" s="54">
        <f>Q9</f>
        <v>18156</v>
      </c>
      <c r="M9" s="171">
        <v>696</v>
      </c>
      <c r="N9" s="171">
        <v>30696</v>
      </c>
      <c r="O9" s="54"/>
      <c r="P9" s="54"/>
      <c r="Q9" s="361">
        <v>18156</v>
      </c>
      <c r="R9" s="361">
        <v>18156</v>
      </c>
      <c r="S9" s="173">
        <f>Q9</f>
        <v>18156</v>
      </c>
      <c r="T9" s="51" t="s">
        <v>379</v>
      </c>
      <c r="U9" s="174" t="s">
        <v>380</v>
      </c>
    </row>
    <row r="10" ht="30" customHeight="1" spans="1:21">
      <c r="A10" s="125">
        <v>6</v>
      </c>
      <c r="B10" s="356" t="s">
        <v>181</v>
      </c>
      <c r="C10" s="51" t="s">
        <v>369</v>
      </c>
      <c r="D10" s="52" t="s">
        <v>28</v>
      </c>
      <c r="E10" s="170" t="s">
        <v>37</v>
      </c>
      <c r="F10" s="52" t="s">
        <v>28</v>
      </c>
      <c r="G10" s="51" t="s">
        <v>28</v>
      </c>
      <c r="H10" s="51" t="s">
        <v>246</v>
      </c>
      <c r="I10" s="52" t="s">
        <v>232</v>
      </c>
      <c r="J10" s="59">
        <v>41912</v>
      </c>
      <c r="K10" s="51" t="s">
        <v>96</v>
      </c>
      <c r="L10" s="54">
        <f>Q10</f>
        <v>17940</v>
      </c>
      <c r="M10" s="171">
        <v>660</v>
      </c>
      <c r="N10" s="171">
        <v>30660</v>
      </c>
      <c r="O10" s="54"/>
      <c r="P10" s="54"/>
      <c r="Q10" s="361">
        <v>17940</v>
      </c>
      <c r="R10" s="361">
        <v>17940</v>
      </c>
      <c r="S10" s="175">
        <f>Q10</f>
        <v>17940</v>
      </c>
      <c r="T10" s="51" t="s">
        <v>381</v>
      </c>
      <c r="U10" s="174" t="s">
        <v>382</v>
      </c>
    </row>
    <row r="11" ht="30" customHeight="1" spans="1:21">
      <c r="A11" s="125">
        <v>7</v>
      </c>
      <c r="B11" s="356" t="s">
        <v>181</v>
      </c>
      <c r="C11" s="51" t="s">
        <v>369</v>
      </c>
      <c r="D11" s="52" t="s">
        <v>28</v>
      </c>
      <c r="E11" s="170" t="s">
        <v>27</v>
      </c>
      <c r="F11" s="52" t="s">
        <v>28</v>
      </c>
      <c r="G11" s="51" t="s">
        <v>28</v>
      </c>
      <c r="H11" s="51" t="s">
        <v>28</v>
      </c>
      <c r="I11" s="52" t="s">
        <v>30</v>
      </c>
      <c r="J11" s="59">
        <v>41912</v>
      </c>
      <c r="K11" s="51" t="s">
        <v>53</v>
      </c>
      <c r="L11" s="54" t="s">
        <v>383</v>
      </c>
      <c r="M11" s="171">
        <v>664</v>
      </c>
      <c r="N11" s="171">
        <v>30664</v>
      </c>
      <c r="O11" s="54"/>
      <c r="P11" s="54"/>
      <c r="Q11" s="361" t="s">
        <v>384</v>
      </c>
      <c r="R11" s="361">
        <v>39083</v>
      </c>
      <c r="S11" s="362" t="s">
        <v>385</v>
      </c>
      <c r="T11" s="51" t="s">
        <v>386</v>
      </c>
      <c r="U11" s="174" t="s">
        <v>387</v>
      </c>
    </row>
    <row r="12" ht="30" customHeight="1" spans="1:21">
      <c r="A12" s="125">
        <v>8</v>
      </c>
      <c r="B12" s="356" t="s">
        <v>181</v>
      </c>
      <c r="C12" s="51" t="s">
        <v>369</v>
      </c>
      <c r="D12" s="52" t="s">
        <v>28</v>
      </c>
      <c r="E12" s="170" t="s">
        <v>27</v>
      </c>
      <c r="F12" s="52" t="s">
        <v>28</v>
      </c>
      <c r="G12" s="51" t="s">
        <v>28</v>
      </c>
      <c r="H12" s="51" t="s">
        <v>28</v>
      </c>
      <c r="I12" s="52" t="s">
        <v>30</v>
      </c>
      <c r="J12" s="59">
        <v>41912</v>
      </c>
      <c r="K12" s="51" t="s">
        <v>53</v>
      </c>
      <c r="L12" s="54">
        <f>Q12</f>
        <v>15558</v>
      </c>
      <c r="M12" s="171">
        <v>663</v>
      </c>
      <c r="N12" s="171">
        <v>30663</v>
      </c>
      <c r="O12" s="54"/>
      <c r="P12" s="54"/>
      <c r="Q12" s="361">
        <v>15558</v>
      </c>
      <c r="R12" s="361">
        <v>15558</v>
      </c>
      <c r="S12" s="173">
        <f>Q12</f>
        <v>15558</v>
      </c>
      <c r="T12" s="51" t="s">
        <v>388</v>
      </c>
      <c r="U12" s="174" t="s">
        <v>389</v>
      </c>
    </row>
    <row r="13" ht="30" customHeight="1" spans="1:21">
      <c r="A13" s="147">
        <v>9</v>
      </c>
      <c r="B13" s="356" t="s">
        <v>181</v>
      </c>
      <c r="C13" s="51" t="s">
        <v>369</v>
      </c>
      <c r="D13" s="52" t="s">
        <v>28</v>
      </c>
      <c r="E13" s="170" t="s">
        <v>27</v>
      </c>
      <c r="F13" s="52" t="s">
        <v>28</v>
      </c>
      <c r="G13" s="51" t="s">
        <v>28</v>
      </c>
      <c r="H13" s="51" t="s">
        <v>28</v>
      </c>
      <c r="I13" s="52" t="s">
        <v>30</v>
      </c>
      <c r="J13" s="59">
        <v>41912</v>
      </c>
      <c r="K13" s="83" t="s">
        <v>53</v>
      </c>
      <c r="L13" s="111">
        <f>Q13</f>
        <v>15646</v>
      </c>
      <c r="M13" s="360">
        <v>665</v>
      </c>
      <c r="N13" s="360">
        <v>30665</v>
      </c>
      <c r="O13" s="111"/>
      <c r="P13" s="111"/>
      <c r="Q13" s="361">
        <v>15646</v>
      </c>
      <c r="R13" s="361">
        <v>15646</v>
      </c>
      <c r="S13" s="363">
        <f>Q13</f>
        <v>15646</v>
      </c>
      <c r="T13" s="83" t="s">
        <v>390</v>
      </c>
      <c r="U13" s="364" t="s">
        <v>391</v>
      </c>
    </row>
    <row r="14" ht="24.95" customHeight="1"/>
    <row r="15" ht="24.95" customHeight="1"/>
    <row r="1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</sheetData>
  <mergeCells count="4">
    <mergeCell ref="A1:U1"/>
    <mergeCell ref="A2:U2"/>
    <mergeCell ref="A3:U3"/>
    <mergeCell ref="H9:I9"/>
  </mergeCells>
  <pageMargins left="0.511805555555556" right="0.511805555555556" top="0.786805555555556" bottom="0.786805555555556" header="0.314583333333333" footer="0.314583333333333"/>
  <pageSetup paperSize="1" scale="64" orientation="landscape"/>
  <headerFooter alignWithMargins="0"/>
  <colBreaks count="1" manualBreakCount="1">
    <brk id="14" max="1048575" man="1"/>
  </colBreaks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T7"/>
  <sheetViews>
    <sheetView view="pageBreakPreview" zoomScale="80" zoomScaleNormal="100" zoomScaleSheetLayoutView="80" workbookViewId="0">
      <selection activeCell="A3" sqref="A3:T3"/>
    </sheetView>
  </sheetViews>
  <sheetFormatPr defaultColWidth="9" defaultRowHeight="15" outlineLevelRow="6"/>
  <cols>
    <col min="1" max="1" width="5.28571428571429" customWidth="1"/>
    <col min="2" max="2" width="7.42857142857143" customWidth="1"/>
    <col min="3" max="3" width="13.4285714285714" customWidth="1"/>
    <col min="4" max="4" width="10.2857142857143" customWidth="1"/>
    <col min="5" max="5" width="15.7142857142857" customWidth="1"/>
    <col min="6" max="9" width="11" customWidth="1"/>
    <col min="10" max="10" width="12.5714285714286" customWidth="1"/>
    <col min="11" max="11" width="15.4285714285714" customWidth="1"/>
    <col min="12" max="12" width="10.8571428571429" customWidth="1"/>
    <col min="13" max="15" width="11.2857142857143" customWidth="1"/>
    <col min="16" max="16" width="6.42857142857143" customWidth="1"/>
    <col min="17" max="17" width="11.7142857142857" customWidth="1"/>
    <col min="18" max="18" width="10.4285714285714" customWidth="1"/>
    <col min="19" max="19" width="14.7142857142857" customWidth="1"/>
    <col min="20" max="20" width="13.5714285714286" customWidth="1"/>
    <col min="21" max="16384" width="9.14285714285714"/>
  </cols>
  <sheetData>
    <row r="1" ht="24.95" customHeight="1" spans="1:20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ht="24.95" customHeight="1" spans="1:20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</row>
    <row r="3" ht="24.95" customHeight="1" spans="1:20">
      <c r="A3" s="272" t="s">
        <v>392</v>
      </c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7"/>
    </row>
    <row r="4" ht="24.95" customHeight="1" spans="1:20">
      <c r="A4" s="274" t="s">
        <v>3</v>
      </c>
      <c r="B4" s="275" t="s">
        <v>4</v>
      </c>
      <c r="C4" s="276" t="s">
        <v>5</v>
      </c>
      <c r="D4" s="276" t="s">
        <v>6</v>
      </c>
      <c r="E4" s="276" t="s">
        <v>7</v>
      </c>
      <c r="F4" s="276" t="s">
        <v>8</v>
      </c>
      <c r="G4" s="276" t="s">
        <v>9</v>
      </c>
      <c r="H4" s="276" t="s">
        <v>10</v>
      </c>
      <c r="I4" s="276" t="s">
        <v>11</v>
      </c>
      <c r="J4" s="276" t="s">
        <v>12</v>
      </c>
      <c r="K4" s="276" t="s">
        <v>13</v>
      </c>
      <c r="L4" s="276" t="s">
        <v>14</v>
      </c>
      <c r="M4" s="276" t="s">
        <v>65</v>
      </c>
      <c r="N4" s="276" t="s">
        <v>110</v>
      </c>
      <c r="O4" s="276" t="s">
        <v>16</v>
      </c>
      <c r="P4" s="276" t="s">
        <v>18</v>
      </c>
      <c r="Q4" s="276" t="s">
        <v>19</v>
      </c>
      <c r="R4" s="276" t="s">
        <v>20</v>
      </c>
      <c r="S4" s="276" t="s">
        <v>21</v>
      </c>
      <c r="T4" s="278" t="s">
        <v>22</v>
      </c>
    </row>
    <row r="5" ht="24.95" customHeight="1" spans="1:20">
      <c r="A5" s="125">
        <v>1</v>
      </c>
      <c r="B5" s="67" t="s">
        <v>69</v>
      </c>
      <c r="C5" s="67" t="s">
        <v>393</v>
      </c>
      <c r="D5" s="265" t="s">
        <v>26</v>
      </c>
      <c r="E5" s="170" t="s">
        <v>37</v>
      </c>
      <c r="F5" s="170" t="s">
        <v>28</v>
      </c>
      <c r="G5" s="170" t="s">
        <v>28</v>
      </c>
      <c r="H5" s="170" t="s">
        <v>30</v>
      </c>
      <c r="I5" s="170">
        <v>42074</v>
      </c>
      <c r="J5" s="51" t="s">
        <v>31</v>
      </c>
      <c r="K5" s="269">
        <v>9747</v>
      </c>
      <c r="L5" s="51">
        <v>911</v>
      </c>
      <c r="M5" s="51">
        <v>30911</v>
      </c>
      <c r="N5" s="51" t="s">
        <v>33</v>
      </c>
      <c r="O5" s="69" t="s">
        <v>28</v>
      </c>
      <c r="P5" s="254"/>
      <c r="Q5" s="53">
        <v>9747</v>
      </c>
      <c r="R5" s="271" t="s">
        <v>394</v>
      </c>
      <c r="S5" s="51" t="s">
        <v>395</v>
      </c>
      <c r="T5" s="174" t="s">
        <v>396</v>
      </c>
    </row>
    <row r="6" ht="24.95" customHeight="1" spans="1:20">
      <c r="A6" s="125">
        <v>2</v>
      </c>
      <c r="B6" s="67" t="s">
        <v>69</v>
      </c>
      <c r="C6" s="67" t="s">
        <v>393</v>
      </c>
      <c r="D6" s="265" t="s">
        <v>26</v>
      </c>
      <c r="E6" s="170" t="s">
        <v>37</v>
      </c>
      <c r="F6" s="170" t="s">
        <v>28</v>
      </c>
      <c r="G6" s="170" t="s">
        <v>28</v>
      </c>
      <c r="H6" s="170" t="s">
        <v>48</v>
      </c>
      <c r="I6" s="170">
        <v>42074</v>
      </c>
      <c r="J6" s="51" t="s">
        <v>31</v>
      </c>
      <c r="K6" s="269">
        <v>39095</v>
      </c>
      <c r="L6" s="51">
        <v>912</v>
      </c>
      <c r="M6" s="51">
        <v>30912</v>
      </c>
      <c r="N6" s="51" t="s">
        <v>33</v>
      </c>
      <c r="O6" s="69" t="s">
        <v>28</v>
      </c>
      <c r="P6" s="254"/>
      <c r="Q6" s="53" t="s">
        <v>397</v>
      </c>
      <c r="R6" s="271" t="s">
        <v>398</v>
      </c>
      <c r="S6" s="51" t="s">
        <v>399</v>
      </c>
      <c r="T6" s="174" t="s">
        <v>400</v>
      </c>
    </row>
    <row r="7" ht="24.95" customHeight="1" spans="1:20">
      <c r="A7" s="125">
        <v>3</v>
      </c>
      <c r="B7" s="67" t="s">
        <v>69</v>
      </c>
      <c r="C7" s="67" t="s">
        <v>393</v>
      </c>
      <c r="D7" s="265" t="s">
        <v>26</v>
      </c>
      <c r="E7" s="170" t="s">
        <v>37</v>
      </c>
      <c r="F7" s="170" t="s">
        <v>28</v>
      </c>
      <c r="G7" s="170" t="s">
        <v>28</v>
      </c>
      <c r="H7" s="170" t="s">
        <v>30</v>
      </c>
      <c r="I7" s="170">
        <v>42074</v>
      </c>
      <c r="J7" s="51" t="s">
        <v>41</v>
      </c>
      <c r="K7" s="269">
        <v>39098</v>
      </c>
      <c r="L7" s="51">
        <v>913</v>
      </c>
      <c r="M7" s="51">
        <v>30913</v>
      </c>
      <c r="N7" s="51" t="s">
        <v>33</v>
      </c>
      <c r="O7" s="69" t="s">
        <v>28</v>
      </c>
      <c r="P7" s="254"/>
      <c r="Q7" s="53" t="s">
        <v>401</v>
      </c>
      <c r="R7" s="271" t="s">
        <v>402</v>
      </c>
      <c r="S7" s="51" t="s">
        <v>403</v>
      </c>
      <c r="T7" s="174" t="s">
        <v>404</v>
      </c>
    </row>
  </sheetData>
  <mergeCells count="3">
    <mergeCell ref="A1:T1"/>
    <mergeCell ref="A2:T2"/>
    <mergeCell ref="A3:T3"/>
  </mergeCells>
  <pageMargins left="0.511805555555556" right="0.511805555555556" top="0.786805555555556" bottom="0.786805555555556" header="0.314583333333333" footer="0.314583333333333"/>
  <pageSetup paperSize="9" scale="60" orientation="landscape"/>
  <headerFooter alignWithMargins="0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U23"/>
  <sheetViews>
    <sheetView view="pageBreakPreview" zoomScale="80" zoomScaleNormal="100" zoomScaleSheetLayoutView="80" workbookViewId="0">
      <pane ySplit="4" topLeftCell="A14" activePane="bottomLeft" state="frozen"/>
      <selection/>
      <selection pane="bottomLeft" activeCell="I21" sqref="I21"/>
    </sheetView>
  </sheetViews>
  <sheetFormatPr defaultColWidth="9" defaultRowHeight="24.95" customHeight="1"/>
  <cols>
    <col min="1" max="1" width="8.71428571428571" customWidth="1"/>
    <col min="2" max="2" width="7.57142857142857" customWidth="1"/>
    <col min="3" max="3" width="16" customWidth="1"/>
    <col min="4" max="4" width="15.5714285714286" customWidth="1"/>
    <col min="5" max="5" width="13" customWidth="1"/>
    <col min="6" max="6" width="12" customWidth="1"/>
    <col min="7" max="7" width="15.1428571428571" customWidth="1"/>
    <col min="8" max="8" width="18" customWidth="1"/>
    <col min="9" max="9" width="11.8571428571429" customWidth="1"/>
    <col min="10" max="10" width="12.5714285714286" customWidth="1"/>
    <col min="11" max="11" width="13.4285714285714" customWidth="1"/>
    <col min="12" max="12" width="19.1428571428571" customWidth="1"/>
    <col min="13" max="13" width="15.4285714285714" customWidth="1"/>
    <col min="14" max="15" width="15.4285714285714" customWidth="1"/>
    <col min="16" max="16" width="10.8571428571429" customWidth="1"/>
    <col min="17" max="17" width="8.42857142857143" customWidth="1"/>
    <col min="18" max="18" width="6.85714285714286" customWidth="1"/>
    <col min="19" max="19" width="14.7142857142857" customWidth="1"/>
    <col min="20" max="20" width="15.5714285714286" customWidth="1"/>
    <col min="21" max="21" width="34.8571428571429" customWidth="1"/>
    <col min="22" max="22" width="62.7142857142857" customWidth="1"/>
    <col min="26" max="26" width="24.5714285714286" customWidth="1"/>
  </cols>
  <sheetData>
    <row r="1" customHeight="1" spans="3:21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customHeight="1" spans="3:21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 customHeight="1" spans="1:21">
      <c r="A3" s="178" t="s">
        <v>405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95"/>
    </row>
    <row r="4" s="330" customFormat="1" ht="36" customHeight="1" spans="1:21">
      <c r="A4" s="331" t="s">
        <v>320</v>
      </c>
      <c r="B4" s="331" t="s">
        <v>4</v>
      </c>
      <c r="C4" s="331" t="s">
        <v>321</v>
      </c>
      <c r="D4" s="331" t="s">
        <v>322</v>
      </c>
      <c r="E4" s="331" t="s">
        <v>406</v>
      </c>
      <c r="F4" s="331" t="s">
        <v>62</v>
      </c>
      <c r="G4" s="331" t="s">
        <v>364</v>
      </c>
      <c r="H4" s="331" t="s">
        <v>7</v>
      </c>
      <c r="I4" s="331" t="s">
        <v>63</v>
      </c>
      <c r="J4" s="331" t="s">
        <v>9</v>
      </c>
      <c r="K4" s="331" t="s">
        <v>10</v>
      </c>
      <c r="L4" s="331" t="s">
        <v>64</v>
      </c>
      <c r="M4" s="331" t="s">
        <v>407</v>
      </c>
      <c r="N4" s="331" t="s">
        <v>110</v>
      </c>
      <c r="O4" s="331" t="s">
        <v>16</v>
      </c>
      <c r="P4" s="331" t="s">
        <v>367</v>
      </c>
      <c r="Q4" s="331" t="s">
        <v>20</v>
      </c>
      <c r="R4" s="331" t="s">
        <v>14</v>
      </c>
      <c r="S4" s="331" t="s">
        <v>66</v>
      </c>
      <c r="T4" s="331" t="s">
        <v>67</v>
      </c>
      <c r="U4" s="331" t="s">
        <v>23</v>
      </c>
    </row>
    <row r="5" ht="35.1" customHeight="1" spans="1:21">
      <c r="A5" s="302">
        <v>1</v>
      </c>
      <c r="B5" s="302" t="s">
        <v>24</v>
      </c>
      <c r="C5" s="302" t="s">
        <v>408</v>
      </c>
      <c r="D5" s="302" t="s">
        <v>31</v>
      </c>
      <c r="E5" s="302">
        <v>0.28</v>
      </c>
      <c r="F5" s="302" t="s">
        <v>28</v>
      </c>
      <c r="G5" s="302" t="s">
        <v>28</v>
      </c>
      <c r="H5" s="332" t="s">
        <v>37</v>
      </c>
      <c r="I5" s="302" t="s">
        <v>28</v>
      </c>
      <c r="J5" s="302" t="s">
        <v>28</v>
      </c>
      <c r="K5" s="303" t="s">
        <v>134</v>
      </c>
      <c r="L5" s="339">
        <v>41967</v>
      </c>
      <c r="M5" s="316" t="s">
        <v>409</v>
      </c>
      <c r="N5" s="302" t="s">
        <v>33</v>
      </c>
      <c r="O5" s="302" t="s">
        <v>28</v>
      </c>
      <c r="P5" s="316">
        <v>39071</v>
      </c>
      <c r="Q5" s="315">
        <v>39071</v>
      </c>
      <c r="R5" s="315">
        <v>625</v>
      </c>
      <c r="S5" s="317" t="s">
        <v>410</v>
      </c>
      <c r="T5" s="317" t="s">
        <v>411</v>
      </c>
      <c r="U5" s="319"/>
    </row>
    <row r="6" ht="35.1" customHeight="1" spans="1:21">
      <c r="A6" s="302">
        <v>2</v>
      </c>
      <c r="B6" s="302" t="s">
        <v>24</v>
      </c>
      <c r="C6" s="302" t="s">
        <v>408</v>
      </c>
      <c r="D6" s="302" t="s">
        <v>31</v>
      </c>
      <c r="E6" s="305">
        <v>0.28</v>
      </c>
      <c r="F6" s="305" t="s">
        <v>28</v>
      </c>
      <c r="G6" s="305" t="s">
        <v>28</v>
      </c>
      <c r="H6" s="333" t="s">
        <v>37</v>
      </c>
      <c r="I6" s="305" t="s">
        <v>28</v>
      </c>
      <c r="J6" s="303" t="s">
        <v>28</v>
      </c>
      <c r="K6" s="340" t="s">
        <v>30</v>
      </c>
      <c r="L6" s="339">
        <v>41899</v>
      </c>
      <c r="M6" s="302" t="s">
        <v>412</v>
      </c>
      <c r="N6" s="302" t="s">
        <v>33</v>
      </c>
      <c r="O6" s="302" t="s">
        <v>28</v>
      </c>
      <c r="P6" s="316">
        <v>39072</v>
      </c>
      <c r="Q6" s="315">
        <v>39072</v>
      </c>
      <c r="R6" s="315">
        <v>628</v>
      </c>
      <c r="S6" s="317" t="s">
        <v>413</v>
      </c>
      <c r="T6" s="317" t="s">
        <v>414</v>
      </c>
      <c r="U6" s="319"/>
    </row>
    <row r="7" ht="35.1" customHeight="1" spans="1:21">
      <c r="A7" s="310">
        <v>3</v>
      </c>
      <c r="B7" s="302" t="s">
        <v>24</v>
      </c>
      <c r="C7" s="302" t="s">
        <v>408</v>
      </c>
      <c r="D7" s="310" t="s">
        <v>31</v>
      </c>
      <c r="E7" s="303">
        <v>0.28</v>
      </c>
      <c r="F7" s="303" t="s">
        <v>28</v>
      </c>
      <c r="G7" s="303" t="s">
        <v>28</v>
      </c>
      <c r="H7" s="333" t="s">
        <v>37</v>
      </c>
      <c r="I7" s="303" t="s">
        <v>28</v>
      </c>
      <c r="J7" s="303" t="s">
        <v>28</v>
      </c>
      <c r="K7" s="340" t="s">
        <v>30</v>
      </c>
      <c r="L7" s="339">
        <v>41823</v>
      </c>
      <c r="M7" s="310" t="s">
        <v>415</v>
      </c>
      <c r="N7" s="302" t="s">
        <v>33</v>
      </c>
      <c r="O7" s="310" t="s">
        <v>28</v>
      </c>
      <c r="P7" s="341">
        <v>21431</v>
      </c>
      <c r="Q7" s="314">
        <v>21431</v>
      </c>
      <c r="R7" s="314">
        <v>617</v>
      </c>
      <c r="S7" s="317" t="s">
        <v>416</v>
      </c>
      <c r="T7" s="317" t="s">
        <v>417</v>
      </c>
      <c r="U7" s="346"/>
    </row>
    <row r="8" ht="35.1" customHeight="1" spans="1:21">
      <c r="A8" s="302">
        <v>4</v>
      </c>
      <c r="B8" s="302" t="s">
        <v>24</v>
      </c>
      <c r="C8" s="302" t="s">
        <v>408</v>
      </c>
      <c r="D8" s="302" t="s">
        <v>31</v>
      </c>
      <c r="E8" s="305">
        <v>0.28</v>
      </c>
      <c r="F8" s="305" t="s">
        <v>28</v>
      </c>
      <c r="G8" s="305" t="s">
        <v>28</v>
      </c>
      <c r="H8" s="333" t="s">
        <v>37</v>
      </c>
      <c r="I8" s="305" t="s">
        <v>28</v>
      </c>
      <c r="J8" s="305" t="s">
        <v>28</v>
      </c>
      <c r="K8" s="305" t="s">
        <v>30</v>
      </c>
      <c r="L8" s="339" t="s">
        <v>418</v>
      </c>
      <c r="M8" s="302" t="s">
        <v>419</v>
      </c>
      <c r="N8" s="302" t="s">
        <v>33</v>
      </c>
      <c r="O8" s="302" t="s">
        <v>28</v>
      </c>
      <c r="P8" s="316">
        <v>21452</v>
      </c>
      <c r="Q8" s="314">
        <v>21452</v>
      </c>
      <c r="R8" s="314">
        <v>626</v>
      </c>
      <c r="S8" s="317" t="s">
        <v>420</v>
      </c>
      <c r="T8" s="317" t="s">
        <v>421</v>
      </c>
      <c r="U8" s="319"/>
    </row>
    <row r="9" ht="35.1" customHeight="1" spans="1:21">
      <c r="A9" s="310">
        <v>5</v>
      </c>
      <c r="B9" s="302" t="s">
        <v>24</v>
      </c>
      <c r="C9" s="302" t="s">
        <v>408</v>
      </c>
      <c r="D9" s="310" t="s">
        <v>31</v>
      </c>
      <c r="E9" s="303">
        <v>0.28</v>
      </c>
      <c r="F9" s="303" t="s">
        <v>28</v>
      </c>
      <c r="G9" s="303" t="s">
        <v>28</v>
      </c>
      <c r="H9" s="333" t="s">
        <v>37</v>
      </c>
      <c r="I9" s="303" t="s">
        <v>28</v>
      </c>
      <c r="J9" s="303" t="s">
        <v>28</v>
      </c>
      <c r="K9" s="303" t="s">
        <v>30</v>
      </c>
      <c r="L9" s="339">
        <v>41842</v>
      </c>
      <c r="M9" s="310" t="s">
        <v>422</v>
      </c>
      <c r="N9" s="302" t="s">
        <v>33</v>
      </c>
      <c r="O9" s="302" t="s">
        <v>28</v>
      </c>
      <c r="P9" s="341">
        <v>39069</v>
      </c>
      <c r="Q9" s="314">
        <v>39069</v>
      </c>
      <c r="R9" s="314">
        <v>631</v>
      </c>
      <c r="S9" s="317" t="s">
        <v>423</v>
      </c>
      <c r="T9" s="317" t="s">
        <v>424</v>
      </c>
      <c r="U9" s="346"/>
    </row>
    <row r="10" ht="35.1" customHeight="1" spans="1:21">
      <c r="A10" s="334">
        <v>6</v>
      </c>
      <c r="B10" s="334" t="s">
        <v>24</v>
      </c>
      <c r="C10" s="334" t="s">
        <v>408</v>
      </c>
      <c r="D10" s="334" t="s">
        <v>31</v>
      </c>
      <c r="E10" s="335">
        <v>0.28</v>
      </c>
      <c r="F10" s="336" t="s">
        <v>28</v>
      </c>
      <c r="G10" s="336" t="s">
        <v>28</v>
      </c>
      <c r="H10" s="337" t="s">
        <v>37</v>
      </c>
      <c r="I10" s="335"/>
      <c r="J10" s="335"/>
      <c r="K10" s="335"/>
      <c r="L10" s="342"/>
      <c r="M10" s="343" t="s">
        <v>425</v>
      </c>
      <c r="N10" s="343"/>
      <c r="O10" s="343"/>
      <c r="P10" s="344">
        <v>21463</v>
      </c>
      <c r="Q10" s="311">
        <v>50055</v>
      </c>
      <c r="R10" s="311">
        <v>669</v>
      </c>
      <c r="S10" s="347" t="s">
        <v>426</v>
      </c>
      <c r="T10" s="347" t="s">
        <v>427</v>
      </c>
      <c r="U10" s="348"/>
    </row>
    <row r="11" ht="35.1" customHeight="1" spans="1:21">
      <c r="A11" s="302">
        <v>7</v>
      </c>
      <c r="B11" s="302" t="s">
        <v>24</v>
      </c>
      <c r="C11" s="302" t="s">
        <v>408</v>
      </c>
      <c r="D11" s="302" t="s">
        <v>31</v>
      </c>
      <c r="E11" s="305">
        <v>0.28</v>
      </c>
      <c r="F11" s="305" t="s">
        <v>28</v>
      </c>
      <c r="G11" s="305" t="s">
        <v>28</v>
      </c>
      <c r="H11" s="333" t="s">
        <v>37</v>
      </c>
      <c r="I11" s="305" t="s">
        <v>28</v>
      </c>
      <c r="J11" s="305" t="s">
        <v>28</v>
      </c>
      <c r="K11" s="305" t="s">
        <v>134</v>
      </c>
      <c r="L11" s="339">
        <v>41879</v>
      </c>
      <c r="M11" s="302" t="s">
        <v>428</v>
      </c>
      <c r="N11" s="302" t="s">
        <v>33</v>
      </c>
      <c r="O11" s="302" t="s">
        <v>28</v>
      </c>
      <c r="P11" s="316">
        <v>21473</v>
      </c>
      <c r="Q11" s="314">
        <v>21473</v>
      </c>
      <c r="R11" s="314">
        <v>627</v>
      </c>
      <c r="S11" s="317" t="s">
        <v>429</v>
      </c>
      <c r="T11" s="317" t="s">
        <v>430</v>
      </c>
      <c r="U11" s="319"/>
    </row>
    <row r="12" ht="35.1" customHeight="1" spans="1:21">
      <c r="A12" s="302">
        <v>8</v>
      </c>
      <c r="B12" s="302" t="s">
        <v>24</v>
      </c>
      <c r="C12" s="302" t="s">
        <v>408</v>
      </c>
      <c r="D12" s="302" t="s">
        <v>83</v>
      </c>
      <c r="E12" s="305">
        <v>0.13</v>
      </c>
      <c r="F12" s="305" t="s">
        <v>28</v>
      </c>
      <c r="G12" s="305" t="s">
        <v>28</v>
      </c>
      <c r="H12" s="333" t="s">
        <v>37</v>
      </c>
      <c r="I12" s="305" t="s">
        <v>28</v>
      </c>
      <c r="J12" s="305" t="s">
        <v>28</v>
      </c>
      <c r="K12" s="305" t="s">
        <v>30</v>
      </c>
      <c r="L12" s="339">
        <v>41885</v>
      </c>
      <c r="M12" s="302" t="s">
        <v>431</v>
      </c>
      <c r="N12" s="302" t="s">
        <v>33</v>
      </c>
      <c r="O12" s="302" t="s">
        <v>28</v>
      </c>
      <c r="P12" s="316">
        <v>12559</v>
      </c>
      <c r="Q12" s="314">
        <v>12559</v>
      </c>
      <c r="R12" s="314">
        <v>636</v>
      </c>
      <c r="S12" s="317" t="s">
        <v>432</v>
      </c>
      <c r="T12" s="317" t="s">
        <v>433</v>
      </c>
      <c r="U12" s="319"/>
    </row>
    <row r="13" ht="35.1" customHeight="1" spans="1:21">
      <c r="A13" s="302">
        <v>9</v>
      </c>
      <c r="B13" s="302" t="s">
        <v>24</v>
      </c>
      <c r="C13" s="302" t="s">
        <v>408</v>
      </c>
      <c r="D13" s="302" t="s">
        <v>83</v>
      </c>
      <c r="E13" s="305">
        <v>0.13</v>
      </c>
      <c r="F13" s="305" t="s">
        <v>28</v>
      </c>
      <c r="G13" s="305" t="s">
        <v>28</v>
      </c>
      <c r="H13" s="333" t="s">
        <v>37</v>
      </c>
      <c r="I13" s="305" t="s">
        <v>28</v>
      </c>
      <c r="J13" s="305" t="s">
        <v>28</v>
      </c>
      <c r="K13" s="305" t="s">
        <v>30</v>
      </c>
      <c r="L13" s="339">
        <v>41892</v>
      </c>
      <c r="M13" s="302" t="s">
        <v>434</v>
      </c>
      <c r="N13" s="302" t="s">
        <v>33</v>
      </c>
      <c r="O13" s="302" t="s">
        <v>28</v>
      </c>
      <c r="P13" s="316">
        <v>11679</v>
      </c>
      <c r="Q13" s="314">
        <v>11679</v>
      </c>
      <c r="R13" s="314">
        <v>650</v>
      </c>
      <c r="S13" s="317" t="s">
        <v>435</v>
      </c>
      <c r="T13" s="317" t="s">
        <v>436</v>
      </c>
      <c r="U13" s="319"/>
    </row>
    <row r="14" ht="35.1" customHeight="1" spans="1:21">
      <c r="A14" s="302">
        <v>10</v>
      </c>
      <c r="B14" s="302" t="s">
        <v>24</v>
      </c>
      <c r="C14" s="302" t="s">
        <v>408</v>
      </c>
      <c r="D14" s="302" t="s">
        <v>96</v>
      </c>
      <c r="E14" s="305">
        <v>0.03</v>
      </c>
      <c r="F14" s="305" t="s">
        <v>28</v>
      </c>
      <c r="G14" s="305" t="s">
        <v>28</v>
      </c>
      <c r="H14" s="333" t="s">
        <v>37</v>
      </c>
      <c r="I14" s="305" t="s">
        <v>28</v>
      </c>
      <c r="J14" s="305" t="s">
        <v>28</v>
      </c>
      <c r="K14" s="305" t="s">
        <v>30</v>
      </c>
      <c r="L14" s="339">
        <v>41892</v>
      </c>
      <c r="M14" s="302" t="s">
        <v>437</v>
      </c>
      <c r="N14" s="302" t="s">
        <v>33</v>
      </c>
      <c r="O14" s="302" t="s">
        <v>28</v>
      </c>
      <c r="P14" s="316">
        <v>20296</v>
      </c>
      <c r="Q14" s="314">
        <v>20296</v>
      </c>
      <c r="R14" s="314">
        <v>651</v>
      </c>
      <c r="S14" s="317" t="s">
        <v>438</v>
      </c>
      <c r="T14" s="317" t="s">
        <v>439</v>
      </c>
      <c r="U14" s="319"/>
    </row>
    <row r="15" ht="35.1" customHeight="1" spans="1:21">
      <c r="A15" s="302">
        <v>11</v>
      </c>
      <c r="B15" s="302" t="s">
        <v>24</v>
      </c>
      <c r="C15" s="302" t="s">
        <v>408</v>
      </c>
      <c r="D15" s="302" t="s">
        <v>96</v>
      </c>
      <c r="E15" s="305">
        <v>0.03</v>
      </c>
      <c r="F15" s="305" t="s">
        <v>28</v>
      </c>
      <c r="G15" s="305" t="s">
        <v>28</v>
      </c>
      <c r="H15" s="333" t="s">
        <v>37</v>
      </c>
      <c r="I15" s="305" t="s">
        <v>28</v>
      </c>
      <c r="J15" s="305" t="s">
        <v>28</v>
      </c>
      <c r="K15" s="305" t="s">
        <v>30</v>
      </c>
      <c r="L15" s="339">
        <v>42034</v>
      </c>
      <c r="M15" s="302" t="s">
        <v>440</v>
      </c>
      <c r="N15" s="302" t="s">
        <v>33</v>
      </c>
      <c r="O15" s="302" t="s">
        <v>28</v>
      </c>
      <c r="P15" s="316">
        <v>20328</v>
      </c>
      <c r="Q15" s="314">
        <v>20328</v>
      </c>
      <c r="R15" s="314">
        <v>666</v>
      </c>
      <c r="S15" s="317" t="s">
        <v>441</v>
      </c>
      <c r="T15" s="317" t="s">
        <v>442</v>
      </c>
      <c r="U15" s="319"/>
    </row>
    <row r="16" ht="35.1" customHeight="1" spans="1:21">
      <c r="A16" s="306">
        <v>12</v>
      </c>
      <c r="B16" s="306" t="s">
        <v>24</v>
      </c>
      <c r="C16" s="306" t="s">
        <v>408</v>
      </c>
      <c r="D16" s="306" t="s">
        <v>53</v>
      </c>
      <c r="E16" s="307">
        <v>0.27</v>
      </c>
      <c r="F16" s="307" t="s">
        <v>28</v>
      </c>
      <c r="G16" s="307" t="s">
        <v>443</v>
      </c>
      <c r="H16" s="338" t="s">
        <v>76</v>
      </c>
      <c r="I16" s="307" t="s">
        <v>28</v>
      </c>
      <c r="J16" s="307"/>
      <c r="K16" s="307"/>
      <c r="L16" s="345"/>
      <c r="M16" s="306" t="s">
        <v>444</v>
      </c>
      <c r="N16" s="306"/>
      <c r="O16" s="306"/>
      <c r="P16" s="320">
        <v>26039</v>
      </c>
      <c r="Q16" s="349">
        <v>26039</v>
      </c>
      <c r="R16" s="349">
        <v>635</v>
      </c>
      <c r="S16" s="350" t="s">
        <v>445</v>
      </c>
      <c r="T16" s="350" t="s">
        <v>446</v>
      </c>
      <c r="U16" s="351"/>
    </row>
    <row r="17" ht="35.1" customHeight="1" spans="1:21">
      <c r="A17" s="310">
        <v>13</v>
      </c>
      <c r="B17" s="302" t="s">
        <v>24</v>
      </c>
      <c r="C17" s="302" t="s">
        <v>408</v>
      </c>
      <c r="D17" s="310" t="s">
        <v>53</v>
      </c>
      <c r="E17" s="303">
        <v>0.27</v>
      </c>
      <c r="F17" s="303" t="s">
        <v>28</v>
      </c>
      <c r="G17" s="303" t="s">
        <v>28</v>
      </c>
      <c r="H17" s="333" t="s">
        <v>37</v>
      </c>
      <c r="I17" s="303" t="s">
        <v>28</v>
      </c>
      <c r="J17" s="303" t="s">
        <v>28</v>
      </c>
      <c r="K17" s="303" t="s">
        <v>134</v>
      </c>
      <c r="L17" s="339">
        <v>41843</v>
      </c>
      <c r="M17" s="310" t="s">
        <v>447</v>
      </c>
      <c r="N17" s="310" t="s">
        <v>33</v>
      </c>
      <c r="O17" s="310" t="s">
        <v>28</v>
      </c>
      <c r="P17" s="341">
        <v>26165</v>
      </c>
      <c r="Q17" s="314">
        <v>26165</v>
      </c>
      <c r="R17" s="314">
        <v>621</v>
      </c>
      <c r="S17" s="317" t="s">
        <v>448</v>
      </c>
      <c r="T17" s="317" t="s">
        <v>449</v>
      </c>
      <c r="U17" s="346" t="s">
        <v>450</v>
      </c>
    </row>
    <row r="18" ht="35.1" customHeight="1" spans="1:21">
      <c r="A18" s="310">
        <v>14</v>
      </c>
      <c r="B18" s="302" t="s">
        <v>24</v>
      </c>
      <c r="C18" s="302" t="s">
        <v>408</v>
      </c>
      <c r="D18" s="310" t="s">
        <v>53</v>
      </c>
      <c r="E18" s="303">
        <v>0.27</v>
      </c>
      <c r="F18" s="303" t="s">
        <v>28</v>
      </c>
      <c r="G18" s="303" t="s">
        <v>28</v>
      </c>
      <c r="H18" s="333" t="s">
        <v>37</v>
      </c>
      <c r="I18" s="303" t="s">
        <v>28</v>
      </c>
      <c r="J18" s="303" t="s">
        <v>28</v>
      </c>
      <c r="K18" s="303" t="s">
        <v>134</v>
      </c>
      <c r="L18" s="339">
        <v>41872</v>
      </c>
      <c r="M18" s="310" t="s">
        <v>451</v>
      </c>
      <c r="N18" s="310" t="s">
        <v>33</v>
      </c>
      <c r="O18" s="310" t="s">
        <v>28</v>
      </c>
      <c r="P18" s="341">
        <v>25928</v>
      </c>
      <c r="Q18" s="314">
        <v>25928</v>
      </c>
      <c r="R18" s="314">
        <v>622</v>
      </c>
      <c r="S18" s="317" t="s">
        <v>452</v>
      </c>
      <c r="T18" s="317" t="s">
        <v>453</v>
      </c>
      <c r="U18" s="352" t="s">
        <v>454</v>
      </c>
    </row>
    <row r="19" ht="35.1" customHeight="1" spans="1:21">
      <c r="A19" s="310">
        <v>15</v>
      </c>
      <c r="B19" s="302" t="s">
        <v>24</v>
      </c>
      <c r="C19" s="302" t="s">
        <v>408</v>
      </c>
      <c r="D19" s="310" t="s">
        <v>53</v>
      </c>
      <c r="E19" s="303">
        <v>0.27</v>
      </c>
      <c r="F19" s="303" t="s">
        <v>28</v>
      </c>
      <c r="G19" s="303" t="s">
        <v>28</v>
      </c>
      <c r="H19" s="333" t="s">
        <v>37</v>
      </c>
      <c r="I19" s="303" t="s">
        <v>28</v>
      </c>
      <c r="J19" s="303" t="s">
        <v>28</v>
      </c>
      <c r="K19" s="303" t="s">
        <v>134</v>
      </c>
      <c r="L19" s="339">
        <v>41823</v>
      </c>
      <c r="M19" s="310" t="s">
        <v>455</v>
      </c>
      <c r="N19" s="310" t="s">
        <v>33</v>
      </c>
      <c r="O19" s="310" t="s">
        <v>28</v>
      </c>
      <c r="P19" s="341">
        <v>25758</v>
      </c>
      <c r="Q19" s="314">
        <v>25758</v>
      </c>
      <c r="R19" s="314">
        <v>616</v>
      </c>
      <c r="S19" s="317" t="s">
        <v>456</v>
      </c>
      <c r="T19" s="317" t="s">
        <v>457</v>
      </c>
      <c r="U19" s="346"/>
    </row>
    <row r="20" ht="35.1" customHeight="1" spans="1:21">
      <c r="A20" s="310">
        <v>16</v>
      </c>
      <c r="B20" s="302" t="s">
        <v>24</v>
      </c>
      <c r="C20" s="302" t="s">
        <v>408</v>
      </c>
      <c r="D20" s="310" t="s">
        <v>195</v>
      </c>
      <c r="E20" s="303">
        <v>0.17</v>
      </c>
      <c r="F20" s="303" t="s">
        <v>28</v>
      </c>
      <c r="G20" s="303" t="s">
        <v>28</v>
      </c>
      <c r="H20" s="333" t="s">
        <v>37</v>
      </c>
      <c r="I20" s="303" t="s">
        <v>28</v>
      </c>
      <c r="J20" s="303" t="s">
        <v>28</v>
      </c>
      <c r="K20" s="303" t="s">
        <v>134</v>
      </c>
      <c r="L20" s="339">
        <v>41885</v>
      </c>
      <c r="M20" s="310" t="s">
        <v>458</v>
      </c>
      <c r="N20" s="310" t="s">
        <v>33</v>
      </c>
      <c r="O20" s="310" t="s">
        <v>28</v>
      </c>
      <c r="P20" s="341">
        <v>39073</v>
      </c>
      <c r="Q20" s="314">
        <v>39073</v>
      </c>
      <c r="R20" s="314">
        <v>629</v>
      </c>
      <c r="S20" s="317" t="s">
        <v>459</v>
      </c>
      <c r="T20" s="317" t="s">
        <v>460</v>
      </c>
      <c r="U20" s="346"/>
    </row>
    <row r="21" ht="35.1" customHeight="1" spans="1:21">
      <c r="A21" s="310">
        <v>17</v>
      </c>
      <c r="B21" s="302" t="s">
        <v>24</v>
      </c>
      <c r="C21" s="302" t="s">
        <v>408</v>
      </c>
      <c r="D21" s="310" t="s">
        <v>195</v>
      </c>
      <c r="E21" s="303">
        <v>0.17</v>
      </c>
      <c r="F21" s="303" t="s">
        <v>28</v>
      </c>
      <c r="G21" s="303" t="s">
        <v>28</v>
      </c>
      <c r="H21" s="333" t="s">
        <v>37</v>
      </c>
      <c r="I21" s="303" t="s">
        <v>28</v>
      </c>
      <c r="J21" s="303" t="s">
        <v>28</v>
      </c>
      <c r="K21" s="303" t="s">
        <v>134</v>
      </c>
      <c r="L21" s="339">
        <v>41823</v>
      </c>
      <c r="M21" s="310" t="s">
        <v>461</v>
      </c>
      <c r="N21" s="310" t="s">
        <v>33</v>
      </c>
      <c r="O21" s="310" t="s">
        <v>28</v>
      </c>
      <c r="P21" s="341">
        <v>20363</v>
      </c>
      <c r="Q21" s="314">
        <v>39070</v>
      </c>
      <c r="R21" s="314">
        <v>620</v>
      </c>
      <c r="S21" s="317" t="s">
        <v>462</v>
      </c>
      <c r="T21" s="317" t="s">
        <v>463</v>
      </c>
      <c r="U21" s="346"/>
    </row>
    <row r="22" ht="35.1" customHeight="1" spans="1:21">
      <c r="A22" s="310">
        <v>18</v>
      </c>
      <c r="B22" s="302" t="s">
        <v>24</v>
      </c>
      <c r="C22" s="302" t="s">
        <v>408</v>
      </c>
      <c r="D22" s="310" t="s">
        <v>195</v>
      </c>
      <c r="E22" s="303">
        <v>0.17</v>
      </c>
      <c r="F22" s="303" t="s">
        <v>28</v>
      </c>
      <c r="G22" s="303" t="s">
        <v>28</v>
      </c>
      <c r="H22" s="333" t="s">
        <v>37</v>
      </c>
      <c r="I22" s="303" t="s">
        <v>28</v>
      </c>
      <c r="J22" s="303" t="s">
        <v>28</v>
      </c>
      <c r="K22" s="303" t="s">
        <v>30</v>
      </c>
      <c r="L22" s="339">
        <v>41823</v>
      </c>
      <c r="M22" s="310" t="s">
        <v>464</v>
      </c>
      <c r="N22" s="310" t="s">
        <v>33</v>
      </c>
      <c r="O22" s="310" t="s">
        <v>28</v>
      </c>
      <c r="P22" s="341">
        <v>20350</v>
      </c>
      <c r="Q22" s="314">
        <v>20350</v>
      </c>
      <c r="R22" s="314">
        <v>619</v>
      </c>
      <c r="S22" s="317" t="s">
        <v>465</v>
      </c>
      <c r="T22" s="317" t="s">
        <v>466</v>
      </c>
      <c r="U22" s="346"/>
    </row>
    <row r="23" ht="35.1" customHeight="1" spans="1:21">
      <c r="A23" s="302">
        <v>19</v>
      </c>
      <c r="B23" s="302" t="s">
        <v>24</v>
      </c>
      <c r="C23" s="302" t="s">
        <v>408</v>
      </c>
      <c r="D23" s="302" t="s">
        <v>195</v>
      </c>
      <c r="E23" s="305">
        <v>0.17</v>
      </c>
      <c r="F23" s="305" t="s">
        <v>28</v>
      </c>
      <c r="G23" s="303" t="s">
        <v>28</v>
      </c>
      <c r="H23" s="333" t="s">
        <v>37</v>
      </c>
      <c r="I23" s="305" t="s">
        <v>28</v>
      </c>
      <c r="J23" s="303" t="s">
        <v>28</v>
      </c>
      <c r="K23" s="303" t="s">
        <v>30</v>
      </c>
      <c r="L23" s="339">
        <v>41960</v>
      </c>
      <c r="M23" s="302" t="s">
        <v>467</v>
      </c>
      <c r="N23" s="310" t="s">
        <v>33</v>
      </c>
      <c r="O23" s="310" t="s">
        <v>28</v>
      </c>
      <c r="P23" s="316">
        <v>21446</v>
      </c>
      <c r="Q23" s="314">
        <v>21446</v>
      </c>
      <c r="R23" s="314">
        <v>630</v>
      </c>
      <c r="S23" s="317" t="s">
        <v>468</v>
      </c>
      <c r="T23" s="317" t="s">
        <v>469</v>
      </c>
      <c r="U23" s="319"/>
    </row>
  </sheetData>
  <mergeCells count="3">
    <mergeCell ref="C1:U1"/>
    <mergeCell ref="C2:U2"/>
    <mergeCell ref="A3:U3"/>
  </mergeCells>
  <pageMargins left="0.511805555555556" right="0.511805555555556" top="0.786805555555556" bottom="0.786805555555556" header="0.314583333333333" footer="0.314583333333333"/>
  <pageSetup paperSize="9" scale="43" orientation="landscape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U12"/>
  <sheetViews>
    <sheetView workbookViewId="0">
      <selection activeCell="O15" sqref="O15"/>
    </sheetView>
  </sheetViews>
  <sheetFormatPr defaultColWidth="9" defaultRowHeight="15"/>
  <cols>
    <col min="1" max="1" width="5.28571428571429" customWidth="1"/>
    <col min="2" max="2" width="6.85714285714286" customWidth="1"/>
    <col min="3" max="3" width="10.4285714285714" customWidth="1"/>
    <col min="4" max="4" width="8.57142857142857" customWidth="1"/>
    <col min="5" max="9" width="11" customWidth="1"/>
    <col min="10" max="10" width="12.5714285714286" customWidth="1"/>
    <col min="11" max="11" width="12.8571428571429" customWidth="1"/>
    <col min="12" max="12" width="9.85714285714286" customWidth="1"/>
    <col min="13" max="15" width="9.57142857142857" customWidth="1"/>
    <col min="16" max="16" width="6.42857142857143" customWidth="1"/>
    <col min="17" max="17" width="11.7142857142857" customWidth="1"/>
    <col min="18" max="18" width="9" customWidth="1"/>
    <col min="19" max="19" width="35.1428571428571" customWidth="1"/>
    <col min="20" max="20" width="14.2857142857143" customWidth="1"/>
    <col min="21" max="21" width="15.7142857142857" customWidth="1"/>
    <col min="22" max="16384" width="9.14285714285714"/>
  </cols>
  <sheetData>
    <row r="1" ht="24.95" customHeight="1" spans="1: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24.95" customHeight="1" spans="1:21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 ht="24.95" customHeight="1" spans="1:21">
      <c r="A3" s="322"/>
      <c r="B3" s="323"/>
      <c r="C3" s="323"/>
      <c r="D3" s="323"/>
      <c r="E3" s="324"/>
      <c r="F3" s="179" t="s">
        <v>470</v>
      </c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95"/>
    </row>
    <row r="4" ht="30" customHeight="1" spans="1:21">
      <c r="A4" s="166" t="s">
        <v>3</v>
      </c>
      <c r="B4" s="166" t="s">
        <v>4</v>
      </c>
      <c r="C4" s="166" t="s">
        <v>5</v>
      </c>
      <c r="D4" s="166" t="s">
        <v>6</v>
      </c>
      <c r="E4" s="166" t="s">
        <v>7</v>
      </c>
      <c r="F4" s="166" t="s">
        <v>8</v>
      </c>
      <c r="G4" s="166" t="s">
        <v>9</v>
      </c>
      <c r="H4" s="166" t="s">
        <v>10</v>
      </c>
      <c r="I4" s="166" t="s">
        <v>11</v>
      </c>
      <c r="J4" s="166" t="s">
        <v>12</v>
      </c>
      <c r="K4" s="166" t="s">
        <v>13</v>
      </c>
      <c r="L4" s="166" t="s">
        <v>14</v>
      </c>
      <c r="M4" s="166" t="s">
        <v>15</v>
      </c>
      <c r="N4" s="166" t="s">
        <v>180</v>
      </c>
      <c r="O4" s="166" t="s">
        <v>17</v>
      </c>
      <c r="P4" s="166" t="s">
        <v>18</v>
      </c>
      <c r="Q4" s="166" t="s">
        <v>19</v>
      </c>
      <c r="R4" s="166" t="s">
        <v>20</v>
      </c>
      <c r="S4" s="166" t="s">
        <v>23</v>
      </c>
      <c r="T4" s="166" t="s">
        <v>21</v>
      </c>
      <c r="U4" s="166" t="s">
        <v>22</v>
      </c>
    </row>
    <row r="5" ht="35.1" customHeight="1" spans="1:21">
      <c r="A5" s="67">
        <v>1</v>
      </c>
      <c r="B5" s="67" t="s">
        <v>181</v>
      </c>
      <c r="C5" s="121" t="s">
        <v>471</v>
      </c>
      <c r="D5" s="265" t="s">
        <v>29</v>
      </c>
      <c r="E5" s="325" t="s">
        <v>37</v>
      </c>
      <c r="F5" s="325" t="s">
        <v>28</v>
      </c>
      <c r="G5" s="325" t="s">
        <v>28</v>
      </c>
      <c r="H5" s="325" t="s">
        <v>30</v>
      </c>
      <c r="I5" s="325">
        <v>42083</v>
      </c>
      <c r="J5" s="327" t="s">
        <v>31</v>
      </c>
      <c r="K5" s="69" t="s">
        <v>472</v>
      </c>
      <c r="L5" s="67">
        <v>731</v>
      </c>
      <c r="M5" s="67">
        <v>30731</v>
      </c>
      <c r="N5" s="67" t="s">
        <v>28</v>
      </c>
      <c r="O5" s="67" t="s">
        <v>33</v>
      </c>
      <c r="P5" s="254"/>
      <c r="Q5" s="314"/>
      <c r="R5" s="314"/>
      <c r="S5" s="328" t="s">
        <v>473</v>
      </c>
      <c r="T5" s="328"/>
      <c r="U5" s="328"/>
    </row>
    <row r="6" ht="35.1" customHeight="1" spans="1:21">
      <c r="A6" s="67">
        <v>2</v>
      </c>
      <c r="B6" s="67" t="s">
        <v>181</v>
      </c>
      <c r="C6" s="121" t="s">
        <v>471</v>
      </c>
      <c r="D6" s="265" t="s">
        <v>29</v>
      </c>
      <c r="E6" s="325" t="s">
        <v>37</v>
      </c>
      <c r="F6" s="325" t="s">
        <v>28</v>
      </c>
      <c r="G6" s="325" t="s">
        <v>28</v>
      </c>
      <c r="H6" s="325" t="s">
        <v>30</v>
      </c>
      <c r="I6" s="325">
        <v>42083</v>
      </c>
      <c r="J6" s="327" t="s">
        <v>41</v>
      </c>
      <c r="K6" s="69" t="s">
        <v>474</v>
      </c>
      <c r="L6" s="67">
        <v>732</v>
      </c>
      <c r="M6" s="67">
        <v>30732</v>
      </c>
      <c r="N6" s="67" t="s">
        <v>28</v>
      </c>
      <c r="O6" s="67" t="s">
        <v>33</v>
      </c>
      <c r="P6" s="254"/>
      <c r="Q6" s="314"/>
      <c r="R6" s="314"/>
      <c r="S6" s="328" t="s">
        <v>473</v>
      </c>
      <c r="T6" s="328"/>
      <c r="U6" s="328"/>
    </row>
    <row r="7" ht="35.1" customHeight="1" spans="1:21">
      <c r="A7" s="67">
        <v>3</v>
      </c>
      <c r="B7" s="67" t="s">
        <v>181</v>
      </c>
      <c r="C7" s="121" t="s">
        <v>471</v>
      </c>
      <c r="D7" s="265" t="s">
        <v>29</v>
      </c>
      <c r="E7" s="325" t="s">
        <v>37</v>
      </c>
      <c r="F7" s="325" t="s">
        <v>28</v>
      </c>
      <c r="G7" s="325" t="s">
        <v>28</v>
      </c>
      <c r="H7" s="325" t="s">
        <v>30</v>
      </c>
      <c r="I7" s="325">
        <v>42083</v>
      </c>
      <c r="J7" s="327" t="s">
        <v>83</v>
      </c>
      <c r="K7" s="69" t="s">
        <v>475</v>
      </c>
      <c r="L7" s="67">
        <v>733</v>
      </c>
      <c r="M7" s="67">
        <v>30733</v>
      </c>
      <c r="N7" s="67" t="s">
        <v>28</v>
      </c>
      <c r="O7" s="67" t="s">
        <v>33</v>
      </c>
      <c r="P7" s="254"/>
      <c r="Q7" s="315"/>
      <c r="R7" s="329"/>
      <c r="S7" s="328" t="s">
        <v>473</v>
      </c>
      <c r="T7" s="328"/>
      <c r="U7" s="328"/>
    </row>
    <row r="8" s="177" customFormat="1" ht="35.1" customHeight="1" spans="1:21">
      <c r="A8" s="67">
        <v>4</v>
      </c>
      <c r="B8" s="67" t="s">
        <v>181</v>
      </c>
      <c r="C8" s="121" t="s">
        <v>471</v>
      </c>
      <c r="D8" s="265" t="s">
        <v>29</v>
      </c>
      <c r="E8" s="325" t="s">
        <v>37</v>
      </c>
      <c r="F8" s="325" t="s">
        <v>28</v>
      </c>
      <c r="G8" s="325" t="s">
        <v>28</v>
      </c>
      <c r="H8" s="325" t="s">
        <v>30</v>
      </c>
      <c r="I8" s="325">
        <v>42083</v>
      </c>
      <c r="J8" s="327" t="s">
        <v>96</v>
      </c>
      <c r="K8" s="69" t="s">
        <v>476</v>
      </c>
      <c r="L8" s="67">
        <v>734</v>
      </c>
      <c r="M8" s="67">
        <v>30734</v>
      </c>
      <c r="N8" s="67" t="s">
        <v>28</v>
      </c>
      <c r="O8" s="67" t="s">
        <v>33</v>
      </c>
      <c r="P8" s="254"/>
      <c r="Q8" s="314"/>
      <c r="R8" s="314"/>
      <c r="S8" s="328" t="s">
        <v>473</v>
      </c>
      <c r="T8" s="328"/>
      <c r="U8" s="328"/>
    </row>
    <row r="9" ht="35.1" customHeight="1" spans="1:21">
      <c r="A9" s="67">
        <v>5</v>
      </c>
      <c r="B9" s="67" t="s">
        <v>181</v>
      </c>
      <c r="C9" s="121" t="s">
        <v>471</v>
      </c>
      <c r="D9" s="265" t="s">
        <v>29</v>
      </c>
      <c r="E9" s="325" t="s">
        <v>37</v>
      </c>
      <c r="F9" s="325" t="s">
        <v>28</v>
      </c>
      <c r="G9" s="325" t="s">
        <v>28</v>
      </c>
      <c r="H9" s="325" t="s">
        <v>30</v>
      </c>
      <c r="I9" s="325">
        <v>42083</v>
      </c>
      <c r="J9" s="327" t="s">
        <v>53</v>
      </c>
      <c r="K9" s="69" t="s">
        <v>477</v>
      </c>
      <c r="L9" s="67">
        <v>735</v>
      </c>
      <c r="M9" s="67">
        <v>30735</v>
      </c>
      <c r="N9" s="67" t="s">
        <v>28</v>
      </c>
      <c r="O9" s="67" t="s">
        <v>33</v>
      </c>
      <c r="P9" s="254"/>
      <c r="Q9" s="314"/>
      <c r="R9" s="314"/>
      <c r="S9" s="328" t="s">
        <v>473</v>
      </c>
      <c r="T9" s="328"/>
      <c r="U9" s="328"/>
    </row>
    <row r="12" spans="1:5">
      <c r="A12" s="177"/>
      <c r="B12" s="326"/>
      <c r="C12" s="177"/>
      <c r="D12" s="177"/>
      <c r="E12" s="177"/>
    </row>
  </sheetData>
  <mergeCells count="4">
    <mergeCell ref="A1:U1"/>
    <mergeCell ref="A2:U2"/>
    <mergeCell ref="A3:D3"/>
    <mergeCell ref="F3:U3"/>
  </mergeCells>
  <pageMargins left="0.511805555555556" right="0.511805555555556" top="0.786805555555556" bottom="0.786805555555556" header="0.314583333333333" footer="0.314583333333333"/>
  <pageSetup paperSize="9" scale="61" orientation="landscape"/>
  <headerFooter alignWithMargins="0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U24"/>
  <sheetViews>
    <sheetView view="pageBreakPreview" zoomScale="90" zoomScaleNormal="100" zoomScaleSheetLayoutView="90" workbookViewId="0">
      <pane ySplit="4" topLeftCell="A5" activePane="bottomLeft" state="frozen"/>
      <selection/>
      <selection pane="bottomLeft" activeCell="U11" sqref="U11"/>
    </sheetView>
  </sheetViews>
  <sheetFormatPr defaultColWidth="9" defaultRowHeight="24.95" customHeight="1"/>
  <cols>
    <col min="1" max="1" width="6.14285714285714" customWidth="1"/>
    <col min="2" max="2" width="6.14285714285714" customWidth="1"/>
    <col min="3" max="3" width="13.2857142857143" customWidth="1"/>
    <col min="4" max="9" width="13.2857142857143" customWidth="1"/>
    <col min="10" max="10" width="14.1428571428571" customWidth="1"/>
    <col min="11" max="11" width="14.1428571428571" customWidth="1"/>
    <col min="12" max="12" width="11.1428571428571" customWidth="1"/>
    <col min="13" max="13" width="14.2857142857143" customWidth="1"/>
    <col min="14" max="14" width="13.7142857142857" customWidth="1"/>
    <col min="15" max="16" width="13.7142857142857" customWidth="1"/>
    <col min="17" max="17" width="11.4285714285714" customWidth="1"/>
    <col min="18" max="18" width="9" customWidth="1"/>
    <col min="19" max="19" width="15.4285714285714" customWidth="1"/>
    <col min="20" max="20" width="16.8571428571429" customWidth="1"/>
    <col min="21" max="21" width="45.1428571428571" customWidth="1"/>
  </cols>
  <sheetData>
    <row r="1" customHeight="1" spans="3:21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customHeight="1" spans="3:21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 customHeight="1" spans="1:21">
      <c r="A3" s="300" t="s">
        <v>478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</row>
    <row r="4" s="298" customFormat="1" ht="47.25" customHeight="1" spans="1:21">
      <c r="A4" s="166" t="s">
        <v>320</v>
      </c>
      <c r="B4" s="166" t="s">
        <v>4</v>
      </c>
      <c r="C4" s="166" t="s">
        <v>321</v>
      </c>
      <c r="D4" s="166" t="s">
        <v>62</v>
      </c>
      <c r="E4" s="166" t="s">
        <v>7</v>
      </c>
      <c r="F4" s="166" t="s">
        <v>63</v>
      </c>
      <c r="G4" s="166" t="s">
        <v>9</v>
      </c>
      <c r="H4" s="166" t="s">
        <v>10</v>
      </c>
      <c r="I4" s="166" t="s">
        <v>64</v>
      </c>
      <c r="J4" s="166" t="s">
        <v>322</v>
      </c>
      <c r="K4" s="166" t="s">
        <v>323</v>
      </c>
      <c r="L4" s="166" t="s">
        <v>364</v>
      </c>
      <c r="M4" s="166" t="s">
        <v>14</v>
      </c>
      <c r="N4" s="166" t="s">
        <v>65</v>
      </c>
      <c r="O4" s="166" t="s">
        <v>17</v>
      </c>
      <c r="P4" s="166" t="s">
        <v>16</v>
      </c>
      <c r="Q4" s="166" t="s">
        <v>367</v>
      </c>
      <c r="R4" s="166" t="s">
        <v>368</v>
      </c>
      <c r="S4" s="166" t="s">
        <v>66</v>
      </c>
      <c r="T4" s="166" t="s">
        <v>67</v>
      </c>
      <c r="U4" s="166" t="s">
        <v>23</v>
      </c>
    </row>
    <row r="5" s="299" customFormat="1" customHeight="1" spans="1:21">
      <c r="A5" s="302">
        <v>1</v>
      </c>
      <c r="B5" s="302" t="s">
        <v>24</v>
      </c>
      <c r="C5" s="302" t="s">
        <v>479</v>
      </c>
      <c r="D5" s="303" t="s">
        <v>29</v>
      </c>
      <c r="E5" s="304" t="s">
        <v>37</v>
      </c>
      <c r="F5" s="302" t="s">
        <v>29</v>
      </c>
      <c r="G5" s="305" t="s">
        <v>29</v>
      </c>
      <c r="H5" s="305" t="s">
        <v>30</v>
      </c>
      <c r="I5" s="309">
        <v>41899</v>
      </c>
      <c r="J5" s="302" t="s">
        <v>480</v>
      </c>
      <c r="K5" s="302" t="s">
        <v>481</v>
      </c>
      <c r="L5" s="310" t="s">
        <v>29</v>
      </c>
      <c r="M5" s="311">
        <v>632</v>
      </c>
      <c r="N5" s="312">
        <v>30632</v>
      </c>
      <c r="O5" s="313"/>
      <c r="P5" s="313"/>
      <c r="Q5" s="316">
        <v>13409</v>
      </c>
      <c r="R5" s="314">
        <v>39451</v>
      </c>
      <c r="S5" s="317" t="s">
        <v>482</v>
      </c>
      <c r="T5" s="317" t="s">
        <v>483</v>
      </c>
      <c r="U5" s="318" t="s">
        <v>484</v>
      </c>
    </row>
    <row r="6" s="299" customFormat="1" customHeight="1" spans="1:21">
      <c r="A6" s="302">
        <v>2</v>
      </c>
      <c r="B6" s="302" t="s">
        <v>24</v>
      </c>
      <c r="C6" s="302" t="s">
        <v>479</v>
      </c>
      <c r="D6" s="303" t="s">
        <v>29</v>
      </c>
      <c r="E6" s="266" t="s">
        <v>37</v>
      </c>
      <c r="F6" s="302" t="s">
        <v>29</v>
      </c>
      <c r="G6" s="305" t="s">
        <v>485</v>
      </c>
      <c r="H6" s="305" t="s">
        <v>134</v>
      </c>
      <c r="I6" s="309">
        <v>41892</v>
      </c>
      <c r="J6" s="302" t="s">
        <v>480</v>
      </c>
      <c r="K6" s="302" t="s">
        <v>486</v>
      </c>
      <c r="L6" s="310" t="s">
        <v>29</v>
      </c>
      <c r="M6" s="312">
        <v>624</v>
      </c>
      <c r="N6" s="312">
        <v>30624</v>
      </c>
      <c r="O6" s="313"/>
      <c r="P6" s="313"/>
      <c r="Q6" s="316">
        <v>57561</v>
      </c>
      <c r="R6" s="315">
        <v>57561</v>
      </c>
      <c r="S6" s="317" t="s">
        <v>487</v>
      </c>
      <c r="T6" s="317" t="s">
        <v>488</v>
      </c>
      <c r="U6" s="319" t="s">
        <v>489</v>
      </c>
    </row>
    <row r="7" s="299" customFormat="1" customHeight="1" spans="1:21">
      <c r="A7" s="302">
        <v>3</v>
      </c>
      <c r="B7" s="302" t="s">
        <v>24</v>
      </c>
      <c r="C7" s="302" t="s">
        <v>479</v>
      </c>
      <c r="D7" s="303" t="s">
        <v>29</v>
      </c>
      <c r="E7" s="304" t="s">
        <v>37</v>
      </c>
      <c r="F7" s="302" t="s">
        <v>29</v>
      </c>
      <c r="G7" s="305" t="s">
        <v>29</v>
      </c>
      <c r="H7" s="305" t="s">
        <v>48</v>
      </c>
      <c r="I7" s="309">
        <v>41899</v>
      </c>
      <c r="J7" s="302" t="s">
        <v>480</v>
      </c>
      <c r="K7" s="302" t="s">
        <v>490</v>
      </c>
      <c r="L7" s="310" t="s">
        <v>29</v>
      </c>
      <c r="M7" s="314">
        <v>641</v>
      </c>
      <c r="N7" s="315">
        <v>30641</v>
      </c>
      <c r="O7" s="313"/>
      <c r="P7" s="313"/>
      <c r="Q7" s="316">
        <v>23695</v>
      </c>
      <c r="R7" s="314">
        <v>23695</v>
      </c>
      <c r="S7" s="317" t="s">
        <v>491</v>
      </c>
      <c r="T7" s="317" t="s">
        <v>492</v>
      </c>
      <c r="U7" s="319" t="s">
        <v>493</v>
      </c>
    </row>
    <row r="8" s="299" customFormat="1" customHeight="1" spans="1:21">
      <c r="A8" s="302">
        <v>4</v>
      </c>
      <c r="B8" s="302" t="s">
        <v>24</v>
      </c>
      <c r="C8" s="302" t="s">
        <v>479</v>
      </c>
      <c r="D8" s="305" t="s">
        <v>29</v>
      </c>
      <c r="E8" s="304" t="s">
        <v>76</v>
      </c>
      <c r="F8" s="305" t="s">
        <v>29</v>
      </c>
      <c r="G8" s="305"/>
      <c r="H8" s="305"/>
      <c r="I8" s="305"/>
      <c r="J8" s="302" t="s">
        <v>480</v>
      </c>
      <c r="K8" s="302" t="s">
        <v>494</v>
      </c>
      <c r="L8" s="305" t="s">
        <v>495</v>
      </c>
      <c r="M8" s="311">
        <v>623</v>
      </c>
      <c r="N8" s="315">
        <v>30623</v>
      </c>
      <c r="O8" s="313"/>
      <c r="P8" s="313"/>
      <c r="Q8" s="316">
        <v>57567</v>
      </c>
      <c r="R8" s="314">
        <v>23985</v>
      </c>
      <c r="S8" s="317" t="s">
        <v>496</v>
      </c>
      <c r="T8" s="317" t="s">
        <v>497</v>
      </c>
      <c r="U8" s="319" t="s">
        <v>498</v>
      </c>
    </row>
    <row r="9" s="299" customFormat="1" customHeight="1" spans="1:21">
      <c r="A9" s="302">
        <v>5</v>
      </c>
      <c r="B9" s="302" t="s">
        <v>24</v>
      </c>
      <c r="C9" s="302" t="s">
        <v>479</v>
      </c>
      <c r="D9" s="305" t="s">
        <v>29</v>
      </c>
      <c r="E9" s="304" t="s">
        <v>76</v>
      </c>
      <c r="F9" s="305" t="s">
        <v>29</v>
      </c>
      <c r="G9" s="305"/>
      <c r="H9" s="305"/>
      <c r="I9" s="305"/>
      <c r="J9" s="302" t="s">
        <v>480</v>
      </c>
      <c r="K9" s="302" t="s">
        <v>499</v>
      </c>
      <c r="L9" s="305" t="s">
        <v>495</v>
      </c>
      <c r="M9" s="311">
        <v>634</v>
      </c>
      <c r="N9" s="315">
        <v>30634</v>
      </c>
      <c r="O9" s="313"/>
      <c r="P9" s="313"/>
      <c r="Q9" s="316">
        <v>23665</v>
      </c>
      <c r="R9" s="314">
        <v>23665</v>
      </c>
      <c r="S9" s="317" t="s">
        <v>500</v>
      </c>
      <c r="T9" s="317" t="s">
        <v>501</v>
      </c>
      <c r="U9" s="319" t="s">
        <v>502</v>
      </c>
    </row>
    <row r="10" s="299" customFormat="1" customHeight="1" spans="1:21">
      <c r="A10" s="302">
        <v>6</v>
      </c>
      <c r="B10" s="302" t="s">
        <v>24</v>
      </c>
      <c r="C10" s="302" t="s">
        <v>479</v>
      </c>
      <c r="D10" s="305" t="s">
        <v>29</v>
      </c>
      <c r="E10" s="304" t="s">
        <v>37</v>
      </c>
      <c r="F10" s="305" t="s">
        <v>29</v>
      </c>
      <c r="G10" s="305" t="s">
        <v>29</v>
      </c>
      <c r="H10" s="305" t="s">
        <v>30</v>
      </c>
      <c r="I10" s="309">
        <v>41843</v>
      </c>
      <c r="J10" s="302" t="s">
        <v>503</v>
      </c>
      <c r="K10" s="302" t="s">
        <v>504</v>
      </c>
      <c r="L10" s="305" t="s">
        <v>29</v>
      </c>
      <c r="M10" s="314">
        <v>633</v>
      </c>
      <c r="N10" s="315">
        <v>30633</v>
      </c>
      <c r="O10" s="313"/>
      <c r="P10" s="313"/>
      <c r="Q10" s="316">
        <v>20119</v>
      </c>
      <c r="R10" s="314">
        <v>20119</v>
      </c>
      <c r="S10" s="317" t="s">
        <v>505</v>
      </c>
      <c r="T10" s="317" t="s">
        <v>506</v>
      </c>
      <c r="U10" s="319" t="s">
        <v>507</v>
      </c>
    </row>
    <row r="11" s="299" customFormat="1" customHeight="1" spans="1:21">
      <c r="A11" s="302">
        <v>7</v>
      </c>
      <c r="B11" s="302" t="s">
        <v>24</v>
      </c>
      <c r="C11" s="302" t="s">
        <v>479</v>
      </c>
      <c r="D11" s="305" t="s">
        <v>29</v>
      </c>
      <c r="E11" s="266" t="s">
        <v>37</v>
      </c>
      <c r="F11" s="305" t="s">
        <v>29</v>
      </c>
      <c r="G11" s="305" t="s">
        <v>29</v>
      </c>
      <c r="H11" s="305" t="s">
        <v>30</v>
      </c>
      <c r="I11" s="309">
        <v>41892</v>
      </c>
      <c r="J11" s="302" t="s">
        <v>503</v>
      </c>
      <c r="K11" s="302" t="s">
        <v>508</v>
      </c>
      <c r="L11" s="305" t="s">
        <v>29</v>
      </c>
      <c r="M11" s="315">
        <v>645</v>
      </c>
      <c r="N11" s="315">
        <v>30645</v>
      </c>
      <c r="O11" s="313"/>
      <c r="P11" s="313"/>
      <c r="Q11" s="316">
        <v>20164</v>
      </c>
      <c r="R11" s="315">
        <v>20164</v>
      </c>
      <c r="S11" s="317" t="s">
        <v>509</v>
      </c>
      <c r="T11" s="317" t="s">
        <v>510</v>
      </c>
      <c r="U11" s="319" t="s">
        <v>511</v>
      </c>
    </row>
    <row r="12" s="299" customFormat="1" customHeight="1" spans="1:21">
      <c r="A12" s="302">
        <v>8</v>
      </c>
      <c r="B12" s="302" t="s">
        <v>24</v>
      </c>
      <c r="C12" s="302" t="s">
        <v>479</v>
      </c>
      <c r="D12" s="305" t="s">
        <v>29</v>
      </c>
      <c r="E12" s="266" t="s">
        <v>37</v>
      </c>
      <c r="F12" s="305" t="s">
        <v>29</v>
      </c>
      <c r="G12" s="305" t="s">
        <v>29</v>
      </c>
      <c r="H12" s="305" t="s">
        <v>30</v>
      </c>
      <c r="I12" s="309">
        <v>41899</v>
      </c>
      <c r="J12" s="302" t="s">
        <v>512</v>
      </c>
      <c r="K12" s="302" t="s">
        <v>513</v>
      </c>
      <c r="L12" s="305" t="s">
        <v>29</v>
      </c>
      <c r="M12" s="314">
        <v>643</v>
      </c>
      <c r="N12" s="315">
        <v>30643</v>
      </c>
      <c r="O12" s="313"/>
      <c r="P12" s="313"/>
      <c r="Q12" s="316">
        <v>20316</v>
      </c>
      <c r="R12" s="314">
        <v>20316</v>
      </c>
      <c r="S12" s="317" t="s">
        <v>514</v>
      </c>
      <c r="T12" s="317" t="s">
        <v>515</v>
      </c>
      <c r="U12" s="319" t="s">
        <v>516</v>
      </c>
    </row>
    <row r="13" s="299" customFormat="1" customHeight="1" spans="1:21">
      <c r="A13" s="302">
        <v>9</v>
      </c>
      <c r="B13" s="302" t="s">
        <v>24</v>
      </c>
      <c r="C13" s="302" t="s">
        <v>479</v>
      </c>
      <c r="D13" s="305" t="s">
        <v>29</v>
      </c>
      <c r="E13" s="266" t="s">
        <v>37</v>
      </c>
      <c r="F13" s="305" t="s">
        <v>29</v>
      </c>
      <c r="G13" s="305" t="s">
        <v>29</v>
      </c>
      <c r="H13" s="305" t="s">
        <v>30</v>
      </c>
      <c r="I13" s="309">
        <v>41892</v>
      </c>
      <c r="J13" s="302" t="s">
        <v>512</v>
      </c>
      <c r="K13" s="302" t="s">
        <v>517</v>
      </c>
      <c r="L13" s="305" t="s">
        <v>29</v>
      </c>
      <c r="M13" s="315">
        <v>642</v>
      </c>
      <c r="N13" s="315">
        <v>30642</v>
      </c>
      <c r="O13" s="313"/>
      <c r="P13" s="313"/>
      <c r="Q13" s="316">
        <v>17217</v>
      </c>
      <c r="R13" s="315">
        <v>17217</v>
      </c>
      <c r="S13" s="317" t="s">
        <v>518</v>
      </c>
      <c r="T13" s="317" t="s">
        <v>519</v>
      </c>
      <c r="U13" s="319" t="s">
        <v>520</v>
      </c>
    </row>
    <row r="14" s="299" customFormat="1" customHeight="1" spans="1:21">
      <c r="A14" s="302">
        <v>10</v>
      </c>
      <c r="B14" s="302" t="s">
        <v>24</v>
      </c>
      <c r="C14" s="302" t="s">
        <v>479</v>
      </c>
      <c r="D14" s="305" t="s">
        <v>29</v>
      </c>
      <c r="E14" s="266" t="s">
        <v>37</v>
      </c>
      <c r="F14" s="305" t="s">
        <v>29</v>
      </c>
      <c r="G14" s="305" t="s">
        <v>29</v>
      </c>
      <c r="H14" s="305" t="s">
        <v>30</v>
      </c>
      <c r="I14" s="309">
        <v>41899</v>
      </c>
      <c r="J14" s="302" t="s">
        <v>512</v>
      </c>
      <c r="K14" s="302" t="s">
        <v>521</v>
      </c>
      <c r="L14" s="305" t="s">
        <v>29</v>
      </c>
      <c r="M14" s="315">
        <v>644</v>
      </c>
      <c r="N14" s="315">
        <v>30644</v>
      </c>
      <c r="O14" s="313"/>
      <c r="P14" s="313"/>
      <c r="Q14" s="316">
        <v>20331</v>
      </c>
      <c r="R14" s="315">
        <v>20331</v>
      </c>
      <c r="S14" s="317" t="s">
        <v>522</v>
      </c>
      <c r="T14" s="317" t="s">
        <v>523</v>
      </c>
      <c r="U14" s="319" t="s">
        <v>524</v>
      </c>
    </row>
    <row r="15" s="299" customFormat="1" customHeight="1" spans="1:21">
      <c r="A15" s="302">
        <v>11</v>
      </c>
      <c r="B15" s="302" t="s">
        <v>24</v>
      </c>
      <c r="C15" s="302" t="s">
        <v>479</v>
      </c>
      <c r="D15" s="305" t="s">
        <v>29</v>
      </c>
      <c r="E15" s="304" t="s">
        <v>76</v>
      </c>
      <c r="F15" s="305" t="s">
        <v>29</v>
      </c>
      <c r="G15" s="305"/>
      <c r="H15" s="305"/>
      <c r="I15" s="305"/>
      <c r="J15" s="302" t="s">
        <v>525</v>
      </c>
      <c r="K15" s="302" t="s">
        <v>526</v>
      </c>
      <c r="L15" s="305" t="s">
        <v>495</v>
      </c>
      <c r="M15" s="311">
        <v>667</v>
      </c>
      <c r="N15" s="315">
        <v>30667</v>
      </c>
      <c r="O15" s="313"/>
      <c r="P15" s="313"/>
      <c r="Q15" s="316">
        <v>20051</v>
      </c>
      <c r="R15" s="314">
        <v>20051</v>
      </c>
      <c r="S15" s="317" t="s">
        <v>527</v>
      </c>
      <c r="T15" s="317" t="s">
        <v>528</v>
      </c>
      <c r="U15" s="319" t="s">
        <v>529</v>
      </c>
    </row>
    <row r="16" s="299" customFormat="1" customHeight="1" spans="1:21">
      <c r="A16" s="306">
        <v>12</v>
      </c>
      <c r="B16" s="306" t="s">
        <v>24</v>
      </c>
      <c r="C16" s="306" t="s">
        <v>479</v>
      </c>
      <c r="D16" s="307" t="s">
        <v>29</v>
      </c>
      <c r="E16" s="308" t="s">
        <v>27</v>
      </c>
      <c r="F16" s="307" t="s">
        <v>29</v>
      </c>
      <c r="G16" s="307"/>
      <c r="H16" s="307"/>
      <c r="I16" s="307"/>
      <c r="J16" s="306" t="s">
        <v>525</v>
      </c>
      <c r="K16" s="306" t="s">
        <v>530</v>
      </c>
      <c r="L16" s="307" t="s">
        <v>495</v>
      </c>
      <c r="M16" s="312">
        <v>648</v>
      </c>
      <c r="N16" s="315">
        <v>30648</v>
      </c>
      <c r="O16" s="313"/>
      <c r="P16" s="313"/>
      <c r="Q16" s="320">
        <v>19810</v>
      </c>
      <c r="R16" s="321">
        <v>19810</v>
      </c>
      <c r="S16" s="317" t="s">
        <v>531</v>
      </c>
      <c r="T16" s="317" t="s">
        <v>532</v>
      </c>
      <c r="U16" s="319" t="s">
        <v>533</v>
      </c>
    </row>
    <row r="17" s="299" customFormat="1" customHeight="1" spans="1:21">
      <c r="A17" s="306">
        <v>13</v>
      </c>
      <c r="B17" s="306" t="s">
        <v>24</v>
      </c>
      <c r="C17" s="306" t="s">
        <v>479</v>
      </c>
      <c r="D17" s="307" t="s">
        <v>29</v>
      </c>
      <c r="E17" s="308" t="s">
        <v>27</v>
      </c>
      <c r="F17" s="307" t="s">
        <v>29</v>
      </c>
      <c r="G17" s="307"/>
      <c r="H17" s="307"/>
      <c r="I17" s="307"/>
      <c r="J17" s="306" t="s">
        <v>525</v>
      </c>
      <c r="K17" s="306" t="s">
        <v>534</v>
      </c>
      <c r="L17" s="307" t="s">
        <v>495</v>
      </c>
      <c r="M17" s="312">
        <v>649</v>
      </c>
      <c r="N17" s="315">
        <v>30649</v>
      </c>
      <c r="O17" s="313"/>
      <c r="P17" s="313"/>
      <c r="Q17" s="320">
        <v>19036</v>
      </c>
      <c r="R17" s="321">
        <v>19036</v>
      </c>
      <c r="S17" s="317" t="s">
        <v>535</v>
      </c>
      <c r="T17" s="317" t="s">
        <v>536</v>
      </c>
      <c r="U17" s="319" t="s">
        <v>537</v>
      </c>
    </row>
    <row r="18" s="299" customFormat="1" customHeight="1" spans="1:21">
      <c r="A18" s="302">
        <v>14</v>
      </c>
      <c r="B18" s="302" t="s">
        <v>24</v>
      </c>
      <c r="C18" s="302" t="s">
        <v>479</v>
      </c>
      <c r="D18" s="305" t="s">
        <v>29</v>
      </c>
      <c r="E18" s="304" t="s">
        <v>76</v>
      </c>
      <c r="F18" s="305" t="s">
        <v>29</v>
      </c>
      <c r="G18" s="305"/>
      <c r="H18" s="305"/>
      <c r="I18" s="305"/>
      <c r="J18" s="302" t="s">
        <v>525</v>
      </c>
      <c r="K18" s="302" t="s">
        <v>538</v>
      </c>
      <c r="L18" s="305" t="s">
        <v>495</v>
      </c>
      <c r="M18" s="311">
        <v>668</v>
      </c>
      <c r="N18" s="315">
        <v>30668</v>
      </c>
      <c r="O18" s="313"/>
      <c r="P18" s="313"/>
      <c r="Q18" s="316">
        <v>19801</v>
      </c>
      <c r="R18" s="314">
        <v>19801</v>
      </c>
      <c r="S18" s="317" t="s">
        <v>539</v>
      </c>
      <c r="T18" s="317" t="s">
        <v>540</v>
      </c>
      <c r="U18" s="319" t="s">
        <v>541</v>
      </c>
    </row>
    <row r="19" s="299" customFormat="1" customHeight="1" spans="1:21">
      <c r="A19" s="302">
        <v>15</v>
      </c>
      <c r="B19" s="302" t="s">
        <v>24</v>
      </c>
      <c r="C19" s="302" t="s">
        <v>479</v>
      </c>
      <c r="D19" s="305" t="s">
        <v>29</v>
      </c>
      <c r="E19" s="266" t="s">
        <v>37</v>
      </c>
      <c r="F19" s="305" t="s">
        <v>29</v>
      </c>
      <c r="G19" s="305" t="s">
        <v>29</v>
      </c>
      <c r="H19" s="305" t="s">
        <v>48</v>
      </c>
      <c r="I19" s="309">
        <v>41899</v>
      </c>
      <c r="J19" s="302" t="s">
        <v>525</v>
      </c>
      <c r="K19" s="302" t="s">
        <v>542</v>
      </c>
      <c r="L19" s="305" t="s">
        <v>29</v>
      </c>
      <c r="M19" s="315">
        <v>640</v>
      </c>
      <c r="N19" s="315">
        <v>30640</v>
      </c>
      <c r="O19" s="313"/>
      <c r="P19" s="313"/>
      <c r="Q19" s="316">
        <v>19607</v>
      </c>
      <c r="R19" s="315">
        <v>19607</v>
      </c>
      <c r="S19" s="317" t="s">
        <v>543</v>
      </c>
      <c r="T19" s="317" t="s">
        <v>544</v>
      </c>
      <c r="U19" s="319" t="s">
        <v>545</v>
      </c>
    </row>
    <row r="20" s="299" customFormat="1" customHeight="1" spans="1:21">
      <c r="A20" s="302">
        <v>16</v>
      </c>
      <c r="B20" s="302" t="s">
        <v>24</v>
      </c>
      <c r="C20" s="302" t="s">
        <v>479</v>
      </c>
      <c r="D20" s="305" t="s">
        <v>29</v>
      </c>
      <c r="E20" s="266" t="s">
        <v>37</v>
      </c>
      <c r="F20" s="305" t="s">
        <v>29</v>
      </c>
      <c r="G20" s="305" t="s">
        <v>29</v>
      </c>
      <c r="H20" s="305" t="s">
        <v>30</v>
      </c>
      <c r="I20" s="309">
        <v>41870</v>
      </c>
      <c r="J20" s="302" t="s">
        <v>546</v>
      </c>
      <c r="K20" s="302" t="s">
        <v>547</v>
      </c>
      <c r="L20" s="305" t="s">
        <v>29</v>
      </c>
      <c r="M20" s="314">
        <v>646</v>
      </c>
      <c r="N20" s="315">
        <v>30646</v>
      </c>
      <c r="O20" s="313"/>
      <c r="P20" s="313"/>
      <c r="Q20" s="316">
        <v>17199</v>
      </c>
      <c r="R20" s="314">
        <v>17199</v>
      </c>
      <c r="S20" s="317" t="s">
        <v>548</v>
      </c>
      <c r="T20" s="317" t="s">
        <v>549</v>
      </c>
      <c r="U20" s="319" t="s">
        <v>550</v>
      </c>
    </row>
    <row r="21" s="299" customFormat="1" customHeight="1" spans="1:21">
      <c r="A21" s="302">
        <v>17</v>
      </c>
      <c r="B21" s="302" t="s">
        <v>24</v>
      </c>
      <c r="C21" s="302" t="s">
        <v>479</v>
      </c>
      <c r="D21" s="305" t="s">
        <v>29</v>
      </c>
      <c r="E21" s="266" t="s">
        <v>37</v>
      </c>
      <c r="F21" s="305" t="s">
        <v>29</v>
      </c>
      <c r="G21" s="305" t="s">
        <v>29</v>
      </c>
      <c r="H21" s="305" t="s">
        <v>30</v>
      </c>
      <c r="I21" s="309">
        <v>41899</v>
      </c>
      <c r="J21" s="302" t="s">
        <v>546</v>
      </c>
      <c r="K21" s="302" t="s">
        <v>551</v>
      </c>
      <c r="L21" s="305" t="s">
        <v>29</v>
      </c>
      <c r="M21" s="314">
        <v>647</v>
      </c>
      <c r="N21" s="315">
        <v>30647</v>
      </c>
      <c r="O21" s="313"/>
      <c r="P21" s="313"/>
      <c r="Q21" s="316">
        <v>17250</v>
      </c>
      <c r="R21" s="314">
        <v>17250</v>
      </c>
      <c r="S21" s="317" t="s">
        <v>552</v>
      </c>
      <c r="T21" s="317" t="s">
        <v>553</v>
      </c>
      <c r="U21" s="319" t="s">
        <v>554</v>
      </c>
    </row>
    <row r="22" s="299" customFormat="1" customHeight="1" spans="1:21">
      <c r="A22" s="302">
        <v>18</v>
      </c>
      <c r="B22" s="302" t="s">
        <v>24</v>
      </c>
      <c r="C22" s="302" t="s">
        <v>479</v>
      </c>
      <c r="D22" s="305" t="s">
        <v>29</v>
      </c>
      <c r="E22" s="266" t="s">
        <v>37</v>
      </c>
      <c r="F22" s="305" t="s">
        <v>29</v>
      </c>
      <c r="G22" s="305" t="s">
        <v>29</v>
      </c>
      <c r="H22" s="305" t="s">
        <v>134</v>
      </c>
      <c r="I22" s="309">
        <v>41899</v>
      </c>
      <c r="J22" s="302" t="s">
        <v>555</v>
      </c>
      <c r="K22" s="302" t="s">
        <v>556</v>
      </c>
      <c r="L22" s="305" t="s">
        <v>29</v>
      </c>
      <c r="M22" s="315">
        <v>639</v>
      </c>
      <c r="N22" s="315">
        <v>30639</v>
      </c>
      <c r="O22" s="313"/>
      <c r="P22" s="313"/>
      <c r="Q22" s="316">
        <v>39453</v>
      </c>
      <c r="R22" s="315">
        <v>39453</v>
      </c>
      <c r="S22" s="317" t="s">
        <v>557</v>
      </c>
      <c r="T22" s="317" t="s">
        <v>558</v>
      </c>
      <c r="U22" s="319" t="s">
        <v>559</v>
      </c>
    </row>
    <row r="23" s="299" customFormat="1" customHeight="1" spans="1:21">
      <c r="A23" s="302">
        <v>19</v>
      </c>
      <c r="B23" s="302" t="s">
        <v>24</v>
      </c>
      <c r="C23" s="302" t="s">
        <v>479</v>
      </c>
      <c r="D23" s="305" t="s">
        <v>29</v>
      </c>
      <c r="E23" s="266" t="s">
        <v>37</v>
      </c>
      <c r="F23" s="305" t="s">
        <v>29</v>
      </c>
      <c r="G23" s="305" t="s">
        <v>29</v>
      </c>
      <c r="H23" s="305" t="s">
        <v>134</v>
      </c>
      <c r="I23" s="309">
        <v>41899</v>
      </c>
      <c r="J23" s="302" t="s">
        <v>555</v>
      </c>
      <c r="K23" s="302" t="s">
        <v>560</v>
      </c>
      <c r="L23" s="305" t="s">
        <v>29</v>
      </c>
      <c r="M23" s="315">
        <v>638</v>
      </c>
      <c r="N23" s="315">
        <v>30638</v>
      </c>
      <c r="O23" s="313"/>
      <c r="P23" s="313"/>
      <c r="Q23" s="316">
        <v>16595</v>
      </c>
      <c r="R23" s="315">
        <v>16595</v>
      </c>
      <c r="S23" s="317" t="s">
        <v>561</v>
      </c>
      <c r="T23" s="317" t="s">
        <v>562</v>
      </c>
      <c r="U23" s="319" t="s">
        <v>563</v>
      </c>
    </row>
    <row r="24" s="299" customFormat="1" customHeight="1" spans="1:21">
      <c r="A24" s="302">
        <v>20</v>
      </c>
      <c r="B24" s="302" t="s">
        <v>24</v>
      </c>
      <c r="C24" s="302" t="s">
        <v>479</v>
      </c>
      <c r="D24" s="305" t="s">
        <v>29</v>
      </c>
      <c r="E24" s="266" t="s">
        <v>37</v>
      </c>
      <c r="F24" s="305" t="s">
        <v>29</v>
      </c>
      <c r="G24" s="305" t="s">
        <v>485</v>
      </c>
      <c r="H24" s="305" t="s">
        <v>48</v>
      </c>
      <c r="I24" s="309">
        <v>41892</v>
      </c>
      <c r="J24" s="302" t="s">
        <v>564</v>
      </c>
      <c r="K24" s="302" t="s">
        <v>565</v>
      </c>
      <c r="L24" s="305" t="s">
        <v>29</v>
      </c>
      <c r="M24" s="312">
        <v>637</v>
      </c>
      <c r="N24" s="315">
        <v>30637</v>
      </c>
      <c r="O24" s="313"/>
      <c r="P24" s="313"/>
      <c r="Q24" s="316">
        <v>13399</v>
      </c>
      <c r="R24" s="315">
        <v>13399</v>
      </c>
      <c r="S24" s="317" t="s">
        <v>566</v>
      </c>
      <c r="T24" s="317" t="s">
        <v>567</v>
      </c>
      <c r="U24" s="319" t="s">
        <v>568</v>
      </c>
    </row>
  </sheetData>
  <mergeCells count="3">
    <mergeCell ref="C1:U1"/>
    <mergeCell ref="C2:U2"/>
    <mergeCell ref="A3:U3"/>
  </mergeCells>
  <pageMargins left="0.511805555555556" right="0.511805555555556" top="0.786805555555556" bottom="0.786805555555556" header="0.314583333333333" footer="0.314583333333333"/>
  <pageSetup paperSize="9" scale="45" orientation="landscape"/>
  <headerFooter alignWithMargins="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U14"/>
  <sheetViews>
    <sheetView topLeftCell="A2" workbookViewId="0">
      <selection activeCell="G11" sqref="G11"/>
    </sheetView>
  </sheetViews>
  <sheetFormatPr defaultColWidth="9" defaultRowHeight="15"/>
  <cols>
    <col min="1" max="1" width="5.28571428571429" customWidth="1"/>
    <col min="2" max="2" width="7.14285714285714" customWidth="1"/>
    <col min="3" max="3" width="12.1428571428571" customWidth="1"/>
    <col min="4" max="4" width="8.85714285714286" customWidth="1"/>
    <col min="5" max="5" width="13.2857142857143" customWidth="1"/>
    <col min="6" max="9" width="11" customWidth="1"/>
    <col min="10" max="10" width="12.5714285714286" customWidth="1"/>
    <col min="11" max="11" width="14.5714285714286" customWidth="1"/>
    <col min="12" max="12" width="7.85714285714286" customWidth="1"/>
    <col min="13" max="13" width="9.42857142857143" customWidth="1"/>
    <col min="14" max="14" width="6.42857142857143" customWidth="1"/>
    <col min="15" max="15" width="9" customWidth="1"/>
    <col min="16" max="17" width="9" customWidth="1"/>
    <col min="18" max="18" width="10.4285714285714" customWidth="1"/>
    <col min="19" max="19" width="43.2857142857143" customWidth="1"/>
    <col min="20" max="20" width="12.4285714285714" customWidth="1"/>
    <col min="21" max="21" width="13.5714285714286" customWidth="1"/>
  </cols>
  <sheetData>
    <row r="1" ht="24.95" customHeight="1" spans="1:21">
      <c r="A1" s="9" t="s">
        <v>361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24.95" customHeight="1" spans="1:21">
      <c r="A2" s="115" t="s">
        <v>362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 ht="24.95" customHeight="1" spans="1:21">
      <c r="A3" s="55" t="s">
        <v>569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</row>
    <row r="4" ht="24.95" customHeight="1" spans="1:21">
      <c r="A4" s="164" t="s">
        <v>320</v>
      </c>
      <c r="B4" s="165" t="s">
        <v>570</v>
      </c>
      <c r="C4" s="166" t="s">
        <v>321</v>
      </c>
      <c r="D4" s="166" t="s">
        <v>6</v>
      </c>
      <c r="E4" s="166" t="s">
        <v>571</v>
      </c>
      <c r="F4" s="166" t="s">
        <v>8</v>
      </c>
      <c r="G4" s="166" t="s">
        <v>9</v>
      </c>
      <c r="H4" s="166" t="s">
        <v>10</v>
      </c>
      <c r="I4" s="166" t="s">
        <v>11</v>
      </c>
      <c r="J4" s="166" t="s">
        <v>322</v>
      </c>
      <c r="K4" s="166" t="s">
        <v>407</v>
      </c>
      <c r="L4" s="166" t="s">
        <v>14</v>
      </c>
      <c r="M4" s="166" t="s">
        <v>15</v>
      </c>
      <c r="N4" s="166" t="s">
        <v>18</v>
      </c>
      <c r="O4" s="166" t="s">
        <v>367</v>
      </c>
      <c r="P4" s="166" t="s">
        <v>368</v>
      </c>
      <c r="Q4" s="166" t="s">
        <v>572</v>
      </c>
      <c r="R4" s="166" t="s">
        <v>365</v>
      </c>
      <c r="S4" s="166" t="s">
        <v>23</v>
      </c>
      <c r="T4" s="166" t="s">
        <v>21</v>
      </c>
      <c r="U4" s="172" t="s">
        <v>22</v>
      </c>
    </row>
    <row r="5" ht="24.95" customHeight="1" spans="1:21">
      <c r="A5" s="78">
        <v>1</v>
      </c>
      <c r="B5" s="167" t="s">
        <v>573</v>
      </c>
      <c r="C5" s="52" t="s">
        <v>574</v>
      </c>
      <c r="D5" s="51" t="s">
        <v>28</v>
      </c>
      <c r="E5" s="170" t="s">
        <v>27</v>
      </c>
      <c r="F5" s="51" t="s">
        <v>28</v>
      </c>
      <c r="G5" s="51" t="s">
        <v>28</v>
      </c>
      <c r="H5" s="51" t="s">
        <v>134</v>
      </c>
      <c r="I5" s="59">
        <v>41983</v>
      </c>
      <c r="J5" s="51" t="s">
        <v>31</v>
      </c>
      <c r="K5" s="69">
        <v>34469</v>
      </c>
      <c r="L5" s="252">
        <v>670</v>
      </c>
      <c r="M5" s="69">
        <v>30670</v>
      </c>
      <c r="N5" s="54" t="s">
        <v>114</v>
      </c>
      <c r="O5" s="53">
        <v>34469</v>
      </c>
      <c r="P5" s="69">
        <v>34469</v>
      </c>
      <c r="Q5" s="69"/>
      <c r="R5" s="69"/>
      <c r="S5" s="173">
        <f t="shared" ref="S5:S11" si="0">O5</f>
        <v>34469</v>
      </c>
      <c r="T5" s="51" t="s">
        <v>575</v>
      </c>
      <c r="U5" s="174" t="s">
        <v>576</v>
      </c>
    </row>
    <row r="6" ht="24.95" customHeight="1" spans="1:21">
      <c r="A6" s="78">
        <v>2</v>
      </c>
      <c r="B6" s="167" t="s">
        <v>573</v>
      </c>
      <c r="C6" s="52" t="s">
        <v>574</v>
      </c>
      <c r="D6" s="51" t="s">
        <v>28</v>
      </c>
      <c r="E6" s="170" t="s">
        <v>37</v>
      </c>
      <c r="F6" s="51" t="s">
        <v>28</v>
      </c>
      <c r="G6" s="51" t="s">
        <v>28</v>
      </c>
      <c r="H6" s="51" t="s">
        <v>134</v>
      </c>
      <c r="I6" s="59">
        <v>41983</v>
      </c>
      <c r="J6" s="51" t="s">
        <v>31</v>
      </c>
      <c r="K6" s="69">
        <v>39496</v>
      </c>
      <c r="L6" s="252">
        <v>671</v>
      </c>
      <c r="M6" s="69">
        <v>30671</v>
      </c>
      <c r="N6" s="54" t="s">
        <v>114</v>
      </c>
      <c r="O6" s="53" t="s">
        <v>577</v>
      </c>
      <c r="P6" s="69">
        <v>39496</v>
      </c>
      <c r="Q6" s="69"/>
      <c r="R6" s="69"/>
      <c r="S6" s="176" t="s">
        <v>578</v>
      </c>
      <c r="T6" s="51" t="s">
        <v>579</v>
      </c>
      <c r="U6" s="174" t="s">
        <v>580</v>
      </c>
    </row>
    <row r="7" ht="24.95" customHeight="1" spans="1:21">
      <c r="A7" s="78">
        <v>3</v>
      </c>
      <c r="B7" s="167" t="s">
        <v>573</v>
      </c>
      <c r="C7" s="52" t="s">
        <v>574</v>
      </c>
      <c r="D7" s="51" t="s">
        <v>28</v>
      </c>
      <c r="E7" s="170" t="s">
        <v>27</v>
      </c>
      <c r="F7" s="51" t="s">
        <v>28</v>
      </c>
      <c r="G7" s="51" t="s">
        <v>28</v>
      </c>
      <c r="H7" s="51" t="s">
        <v>134</v>
      </c>
      <c r="I7" s="59">
        <v>41983</v>
      </c>
      <c r="J7" s="51" t="s">
        <v>41</v>
      </c>
      <c r="K7" s="69">
        <v>34797</v>
      </c>
      <c r="L7" s="252">
        <v>672</v>
      </c>
      <c r="M7" s="69">
        <v>30672</v>
      </c>
      <c r="N7" s="54" t="s">
        <v>114</v>
      </c>
      <c r="O7" s="53">
        <v>34797</v>
      </c>
      <c r="P7" s="69">
        <v>34797</v>
      </c>
      <c r="Q7" s="69"/>
      <c r="R7" s="69"/>
      <c r="S7" s="173">
        <f>O7</f>
        <v>34797</v>
      </c>
      <c r="T7" s="51" t="s">
        <v>581</v>
      </c>
      <c r="U7" s="174" t="s">
        <v>582</v>
      </c>
    </row>
    <row r="8" ht="24.95" customHeight="1" spans="1:21">
      <c r="A8" s="78">
        <v>4</v>
      </c>
      <c r="B8" s="167" t="s">
        <v>573</v>
      </c>
      <c r="C8" s="52" t="s">
        <v>574</v>
      </c>
      <c r="D8" s="51" t="s">
        <v>28</v>
      </c>
      <c r="E8" s="170" t="s">
        <v>27</v>
      </c>
      <c r="F8" s="51" t="s">
        <v>28</v>
      </c>
      <c r="G8" s="51" t="s">
        <v>28</v>
      </c>
      <c r="H8" s="51" t="s">
        <v>232</v>
      </c>
      <c r="I8" s="59">
        <v>41983</v>
      </c>
      <c r="J8" s="51" t="s">
        <v>83</v>
      </c>
      <c r="K8" s="69">
        <v>33984</v>
      </c>
      <c r="L8" s="252">
        <v>673</v>
      </c>
      <c r="M8" s="69">
        <v>30673</v>
      </c>
      <c r="N8" s="54" t="s">
        <v>114</v>
      </c>
      <c r="O8" s="53">
        <v>33984</v>
      </c>
      <c r="P8" s="69">
        <v>33984</v>
      </c>
      <c r="Q8" s="69"/>
      <c r="R8" s="69"/>
      <c r="S8" s="173">
        <f>O8</f>
        <v>33984</v>
      </c>
      <c r="T8" s="51" t="s">
        <v>583</v>
      </c>
      <c r="U8" s="174" t="s">
        <v>584</v>
      </c>
    </row>
    <row r="9" ht="24.95" customHeight="1" spans="1:21">
      <c r="A9" s="78">
        <v>5</v>
      </c>
      <c r="B9" s="167" t="s">
        <v>573</v>
      </c>
      <c r="C9" s="52" t="s">
        <v>574</v>
      </c>
      <c r="D9" s="51" t="s">
        <v>28</v>
      </c>
      <c r="E9" s="170" t="s">
        <v>76</v>
      </c>
      <c r="F9" s="51" t="s">
        <v>28</v>
      </c>
      <c r="G9" s="51" t="s">
        <v>28</v>
      </c>
      <c r="H9" s="51" t="s">
        <v>134</v>
      </c>
      <c r="I9" s="59">
        <v>41983</v>
      </c>
      <c r="J9" s="51" t="s">
        <v>83</v>
      </c>
      <c r="K9" s="69">
        <v>39499</v>
      </c>
      <c r="L9" s="252">
        <v>674</v>
      </c>
      <c r="M9" s="69">
        <v>30674</v>
      </c>
      <c r="N9" s="54" t="s">
        <v>114</v>
      </c>
      <c r="O9" s="53" t="s">
        <v>585</v>
      </c>
      <c r="P9" s="69">
        <v>39499</v>
      </c>
      <c r="Q9" s="69"/>
      <c r="R9" s="69"/>
      <c r="S9" s="173" t="str">
        <f>O9</f>
        <v>REL_IN03</v>
      </c>
      <c r="T9" s="51" t="s">
        <v>586</v>
      </c>
      <c r="U9" s="174" t="s">
        <v>587</v>
      </c>
    </row>
    <row r="10" ht="24.95" customHeight="1" spans="1:21">
      <c r="A10" s="78">
        <v>6</v>
      </c>
      <c r="B10" s="167" t="s">
        <v>573</v>
      </c>
      <c r="C10" s="52" t="s">
        <v>574</v>
      </c>
      <c r="D10" s="51" t="s">
        <v>28</v>
      </c>
      <c r="E10" s="170" t="s">
        <v>37</v>
      </c>
      <c r="F10" s="51" t="s">
        <v>28</v>
      </c>
      <c r="G10" s="51" t="s">
        <v>28</v>
      </c>
      <c r="H10" s="51" t="s">
        <v>588</v>
      </c>
      <c r="I10" s="59">
        <v>42027</v>
      </c>
      <c r="J10" s="51" t="s">
        <v>83</v>
      </c>
      <c r="K10" s="69">
        <v>33483</v>
      </c>
      <c r="L10" s="252">
        <v>675</v>
      </c>
      <c r="M10" s="69">
        <v>30675</v>
      </c>
      <c r="N10" s="54" t="s">
        <v>114</v>
      </c>
      <c r="O10" s="53">
        <v>33483</v>
      </c>
      <c r="P10" s="69">
        <v>33483</v>
      </c>
      <c r="Q10" s="69"/>
      <c r="R10" s="69"/>
      <c r="S10" s="173">
        <f>O10</f>
        <v>33483</v>
      </c>
      <c r="T10" s="51" t="s">
        <v>589</v>
      </c>
      <c r="U10" s="174" t="s">
        <v>590</v>
      </c>
    </row>
    <row r="11" ht="24.95" customHeight="1" spans="1:21">
      <c r="A11" s="78">
        <v>7</v>
      </c>
      <c r="B11" s="167" t="s">
        <v>573</v>
      </c>
      <c r="C11" s="52" t="s">
        <v>574</v>
      </c>
      <c r="D11" s="51" t="s">
        <v>28</v>
      </c>
      <c r="E11" s="170" t="s">
        <v>27</v>
      </c>
      <c r="F11" s="51" t="s">
        <v>28</v>
      </c>
      <c r="G11" s="51" t="s">
        <v>28</v>
      </c>
      <c r="H11" s="51" t="s">
        <v>134</v>
      </c>
      <c r="I11" s="59">
        <v>41983</v>
      </c>
      <c r="J11" s="51" t="s">
        <v>96</v>
      </c>
      <c r="K11" s="69">
        <v>42646</v>
      </c>
      <c r="L11" s="252">
        <v>676</v>
      </c>
      <c r="M11" s="69">
        <v>30676</v>
      </c>
      <c r="N11" s="54" t="s">
        <v>114</v>
      </c>
      <c r="O11" s="53">
        <v>42646</v>
      </c>
      <c r="P11" s="69">
        <v>42646</v>
      </c>
      <c r="Q11" s="69"/>
      <c r="R11" s="69"/>
      <c r="S11" s="176">
        <f>O11</f>
        <v>42646</v>
      </c>
      <c r="T11" s="51" t="s">
        <v>591</v>
      </c>
      <c r="U11" s="174" t="s">
        <v>592</v>
      </c>
    </row>
    <row r="12" ht="24.95" customHeight="1" spans="1:21">
      <c r="A12" s="78">
        <v>8</v>
      </c>
      <c r="B12" s="167" t="s">
        <v>573</v>
      </c>
      <c r="C12" s="52" t="s">
        <v>574</v>
      </c>
      <c r="D12" s="51" t="s">
        <v>28</v>
      </c>
      <c r="E12" s="170" t="s">
        <v>27</v>
      </c>
      <c r="F12" s="51" t="s">
        <v>28</v>
      </c>
      <c r="G12" s="51" t="s">
        <v>28</v>
      </c>
      <c r="H12" s="51" t="s">
        <v>134</v>
      </c>
      <c r="I12" s="59">
        <v>41983</v>
      </c>
      <c r="J12" s="51" t="s">
        <v>96</v>
      </c>
      <c r="K12" s="69">
        <v>35553</v>
      </c>
      <c r="L12" s="252">
        <v>677</v>
      </c>
      <c r="M12" s="69">
        <v>30677</v>
      </c>
      <c r="N12" s="54" t="s">
        <v>131</v>
      </c>
      <c r="O12" s="53">
        <v>35553</v>
      </c>
      <c r="P12" s="69">
        <v>35553</v>
      </c>
      <c r="Q12" s="69"/>
      <c r="R12" s="69"/>
      <c r="S12" s="297" t="s">
        <v>593</v>
      </c>
      <c r="T12" s="51" t="s">
        <v>594</v>
      </c>
      <c r="U12" s="174" t="s">
        <v>595</v>
      </c>
    </row>
    <row r="13" ht="24.95" customHeight="1" spans="1:21">
      <c r="A13" s="78">
        <v>9</v>
      </c>
      <c r="B13" s="167" t="s">
        <v>573</v>
      </c>
      <c r="C13" s="52" t="s">
        <v>574</v>
      </c>
      <c r="D13" s="51" t="s">
        <v>28</v>
      </c>
      <c r="E13" s="170" t="s">
        <v>27</v>
      </c>
      <c r="F13" s="51" t="s">
        <v>28</v>
      </c>
      <c r="G13" s="51" t="s">
        <v>28</v>
      </c>
      <c r="H13" s="51" t="s">
        <v>134</v>
      </c>
      <c r="I13" s="59">
        <v>42027</v>
      </c>
      <c r="J13" s="51" t="s">
        <v>96</v>
      </c>
      <c r="K13" s="69">
        <v>50258</v>
      </c>
      <c r="L13" s="252">
        <v>678</v>
      </c>
      <c r="M13" s="69">
        <v>30678</v>
      </c>
      <c r="N13" s="54" t="s">
        <v>114</v>
      </c>
      <c r="O13" s="53" t="s">
        <v>43</v>
      </c>
      <c r="P13" s="69">
        <v>50258</v>
      </c>
      <c r="Q13" s="69"/>
      <c r="R13" s="69"/>
      <c r="S13" s="175" t="s">
        <v>596</v>
      </c>
      <c r="T13" s="51" t="s">
        <v>597</v>
      </c>
      <c r="U13" s="174" t="s">
        <v>598</v>
      </c>
    </row>
    <row r="14" ht="24.95" customHeight="1" spans="1:21">
      <c r="A14" s="78">
        <v>10</v>
      </c>
      <c r="B14" s="167" t="s">
        <v>573</v>
      </c>
      <c r="C14" s="52" t="s">
        <v>574</v>
      </c>
      <c r="D14" s="51" t="s">
        <v>28</v>
      </c>
      <c r="E14" s="170" t="s">
        <v>37</v>
      </c>
      <c r="F14" s="51" t="s">
        <v>28</v>
      </c>
      <c r="G14" s="51" t="s">
        <v>28</v>
      </c>
      <c r="H14" s="51" t="s">
        <v>134</v>
      </c>
      <c r="I14" s="59">
        <v>41983</v>
      </c>
      <c r="J14" s="51" t="s">
        <v>96</v>
      </c>
      <c r="K14" s="69">
        <v>35440</v>
      </c>
      <c r="L14" s="252">
        <v>679</v>
      </c>
      <c r="M14" s="69">
        <v>30679</v>
      </c>
      <c r="N14" s="54" t="s">
        <v>114</v>
      </c>
      <c r="O14" s="53">
        <v>35440</v>
      </c>
      <c r="P14" s="69">
        <v>35440</v>
      </c>
      <c r="Q14" s="69"/>
      <c r="R14" s="69"/>
      <c r="S14" s="173">
        <f>O14</f>
        <v>35440</v>
      </c>
      <c r="T14" s="51" t="s">
        <v>599</v>
      </c>
      <c r="U14" s="174" t="s">
        <v>600</v>
      </c>
    </row>
  </sheetData>
  <mergeCells count="3">
    <mergeCell ref="A1:U1"/>
    <mergeCell ref="A2:U2"/>
    <mergeCell ref="A3:U3"/>
  </mergeCells>
  <pageMargins left="0.511805555555556" right="0.511805555555556" top="0.786805555555556" bottom="0.786805555555556" header="0.314583333333333" footer="0.314583333333333"/>
  <pageSetup paperSize="9" orientation="portrait"/>
  <headerFooter alignWithMargins="0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S13"/>
  <sheetViews>
    <sheetView view="pageBreakPreview" zoomScale="80" zoomScaleNormal="100" zoomScaleSheetLayoutView="80" workbookViewId="0">
      <selection activeCell="H12" sqref="H12"/>
    </sheetView>
  </sheetViews>
  <sheetFormatPr defaultColWidth="9" defaultRowHeight="15"/>
  <cols>
    <col min="1" max="1" width="5.28571428571429" customWidth="1"/>
    <col min="2" max="2" width="7.42857142857143" customWidth="1"/>
    <col min="3" max="3" width="13.4285714285714" customWidth="1"/>
    <col min="4" max="4" width="10.2857142857143" customWidth="1"/>
    <col min="5" max="5" width="12.2857142857143" customWidth="1"/>
    <col min="6" max="9" width="11" customWidth="1"/>
    <col min="10" max="10" width="12.5714285714286" customWidth="1"/>
    <col min="11" max="11" width="15.4285714285714" customWidth="1"/>
    <col min="12" max="12" width="10.8571428571429" customWidth="1"/>
    <col min="13" max="14" width="11.2857142857143" customWidth="1"/>
    <col min="15" max="15" width="6.42857142857143" customWidth="1"/>
    <col min="16" max="16" width="11.7142857142857" customWidth="1"/>
    <col min="17" max="17" width="10.4285714285714" customWidth="1"/>
    <col min="18" max="18" width="14.7142857142857" customWidth="1"/>
    <col min="19" max="19" width="13.5714285714286" customWidth="1"/>
    <col min="20" max="16384" width="9.14285714285714"/>
  </cols>
  <sheetData>
    <row r="1" ht="24.95" customHeight="1" spans="1:19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ht="24.95" customHeight="1" spans="1:19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</row>
    <row r="3" ht="24.95" customHeight="1" spans="1:19">
      <c r="A3" s="272" t="s">
        <v>601</v>
      </c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7"/>
    </row>
    <row r="4" ht="24.95" customHeight="1" spans="1:19">
      <c r="A4" s="274" t="s">
        <v>3</v>
      </c>
      <c r="B4" s="275" t="s">
        <v>4</v>
      </c>
      <c r="C4" s="276" t="s">
        <v>5</v>
      </c>
      <c r="D4" s="276" t="s">
        <v>6</v>
      </c>
      <c r="E4" s="276" t="s">
        <v>7</v>
      </c>
      <c r="F4" s="276" t="s">
        <v>8</v>
      </c>
      <c r="G4" s="276" t="s">
        <v>9</v>
      </c>
      <c r="H4" s="276" t="s">
        <v>10</v>
      </c>
      <c r="I4" s="276" t="s">
        <v>11</v>
      </c>
      <c r="J4" s="276" t="s">
        <v>12</v>
      </c>
      <c r="K4" s="276" t="s">
        <v>13</v>
      </c>
      <c r="L4" s="276" t="s">
        <v>14</v>
      </c>
      <c r="M4" s="276" t="s">
        <v>65</v>
      </c>
      <c r="N4" s="276" t="s">
        <v>16</v>
      </c>
      <c r="O4" s="276" t="s">
        <v>18</v>
      </c>
      <c r="P4" s="276" t="s">
        <v>19</v>
      </c>
      <c r="Q4" s="276" t="s">
        <v>20</v>
      </c>
      <c r="R4" s="276" t="s">
        <v>21</v>
      </c>
      <c r="S4" s="278" t="s">
        <v>22</v>
      </c>
    </row>
    <row r="5" ht="24.95" customHeight="1" spans="1:19">
      <c r="A5" s="78">
        <v>1</v>
      </c>
      <c r="B5" s="51" t="s">
        <v>69</v>
      </c>
      <c r="C5" s="51" t="s">
        <v>602</v>
      </c>
      <c r="D5" s="267" t="s">
        <v>26</v>
      </c>
      <c r="E5" s="244" t="s">
        <v>37</v>
      </c>
      <c r="F5" s="51" t="s">
        <v>29</v>
      </c>
      <c r="G5" s="51"/>
      <c r="H5" s="51"/>
      <c r="I5" s="51"/>
      <c r="J5" s="51" t="s">
        <v>41</v>
      </c>
      <c r="K5" s="269">
        <v>10344</v>
      </c>
      <c r="L5" s="171">
        <v>896</v>
      </c>
      <c r="M5" s="286">
        <v>896</v>
      </c>
      <c r="N5" s="53"/>
      <c r="O5" s="54" t="s">
        <v>114</v>
      </c>
      <c r="P5" s="287">
        <v>10337</v>
      </c>
      <c r="Q5" s="294" t="s">
        <v>603</v>
      </c>
      <c r="R5" s="51" t="s">
        <v>604</v>
      </c>
      <c r="S5" s="174" t="s">
        <v>605</v>
      </c>
    </row>
    <row r="6" ht="24.95" customHeight="1" spans="1:19">
      <c r="A6" s="78">
        <v>2</v>
      </c>
      <c r="B6" s="51" t="s">
        <v>69</v>
      </c>
      <c r="C6" s="51" t="s">
        <v>602</v>
      </c>
      <c r="D6" s="267" t="s">
        <v>26</v>
      </c>
      <c r="E6" s="170" t="s">
        <v>27</v>
      </c>
      <c r="F6" s="51" t="s">
        <v>29</v>
      </c>
      <c r="G6" s="51"/>
      <c r="H6" s="51"/>
      <c r="I6" s="51"/>
      <c r="J6" s="51" t="s">
        <v>41</v>
      </c>
      <c r="K6" s="269">
        <v>10387</v>
      </c>
      <c r="L6" s="171">
        <v>897</v>
      </c>
      <c r="M6" s="286">
        <v>897</v>
      </c>
      <c r="N6" s="53"/>
      <c r="O6" s="54" t="s">
        <v>114</v>
      </c>
      <c r="P6" s="53">
        <v>10387</v>
      </c>
      <c r="Q6" s="271" t="s">
        <v>606</v>
      </c>
      <c r="R6" s="51" t="s">
        <v>607</v>
      </c>
      <c r="S6" s="174" t="s">
        <v>608</v>
      </c>
    </row>
    <row r="7" ht="24.95" customHeight="1" spans="1:19">
      <c r="A7" s="279">
        <v>3</v>
      </c>
      <c r="B7" s="280" t="s">
        <v>69</v>
      </c>
      <c r="C7" s="280" t="s">
        <v>602</v>
      </c>
      <c r="D7" s="281"/>
      <c r="E7" s="282"/>
      <c r="F7" s="283"/>
      <c r="G7" s="284"/>
      <c r="H7" s="284"/>
      <c r="I7" s="288"/>
      <c r="J7" s="280" t="s">
        <v>83</v>
      </c>
      <c r="K7" s="289"/>
      <c r="L7" s="290">
        <v>898</v>
      </c>
      <c r="M7" s="291">
        <v>898</v>
      </c>
      <c r="N7" s="292"/>
      <c r="O7" s="293" t="s">
        <v>114</v>
      </c>
      <c r="P7" s="292">
        <v>12848</v>
      </c>
      <c r="Q7" s="295"/>
      <c r="R7" s="280" t="s">
        <v>609</v>
      </c>
      <c r="S7" s="296" t="s">
        <v>610</v>
      </c>
    </row>
    <row r="8" ht="24.95" customHeight="1" spans="1:19">
      <c r="A8" s="125">
        <v>4</v>
      </c>
      <c r="B8" s="51" t="s">
        <v>69</v>
      </c>
      <c r="C8" s="51" t="s">
        <v>602</v>
      </c>
      <c r="D8" s="267" t="s">
        <v>26</v>
      </c>
      <c r="E8" s="170" t="s">
        <v>37</v>
      </c>
      <c r="F8" s="51" t="s">
        <v>29</v>
      </c>
      <c r="G8" s="51"/>
      <c r="H8" s="51"/>
      <c r="I8" s="51"/>
      <c r="J8" s="51" t="s">
        <v>83</v>
      </c>
      <c r="K8" s="269">
        <v>56283</v>
      </c>
      <c r="L8" s="171">
        <v>899</v>
      </c>
      <c r="M8" s="286">
        <v>899</v>
      </c>
      <c r="N8" s="69"/>
      <c r="O8" s="54" t="s">
        <v>114</v>
      </c>
      <c r="P8" s="53">
        <v>12777</v>
      </c>
      <c r="Q8" s="271" t="s">
        <v>611</v>
      </c>
      <c r="R8" s="51" t="s">
        <v>612</v>
      </c>
      <c r="S8" s="174" t="s">
        <v>613</v>
      </c>
    </row>
    <row r="9" ht="24.95" customHeight="1" spans="1:19">
      <c r="A9" s="78">
        <v>5</v>
      </c>
      <c r="B9" s="51" t="s">
        <v>69</v>
      </c>
      <c r="C9" s="51" t="s">
        <v>602</v>
      </c>
      <c r="D9" s="267" t="s">
        <v>26</v>
      </c>
      <c r="E9" s="170" t="s">
        <v>37</v>
      </c>
      <c r="F9" s="51" t="s">
        <v>29</v>
      </c>
      <c r="G9" s="51"/>
      <c r="H9" s="51"/>
      <c r="I9" s="51"/>
      <c r="J9" s="51" t="s">
        <v>83</v>
      </c>
      <c r="K9" s="269">
        <v>12862</v>
      </c>
      <c r="L9" s="171">
        <v>900</v>
      </c>
      <c r="M9" s="286">
        <v>900</v>
      </c>
      <c r="N9" s="53"/>
      <c r="O9" s="54" t="s">
        <v>114</v>
      </c>
      <c r="P9" s="53">
        <v>12862</v>
      </c>
      <c r="Q9" s="271" t="s">
        <v>614</v>
      </c>
      <c r="R9" s="51" t="s">
        <v>615</v>
      </c>
      <c r="S9" s="174" t="s">
        <v>616</v>
      </c>
    </row>
    <row r="10" ht="24.95" customHeight="1" spans="1:19">
      <c r="A10" s="78">
        <v>6</v>
      </c>
      <c r="B10" s="51" t="s">
        <v>69</v>
      </c>
      <c r="C10" s="51" t="s">
        <v>602</v>
      </c>
      <c r="D10" s="267" t="s">
        <v>26</v>
      </c>
      <c r="E10" s="170" t="s">
        <v>37</v>
      </c>
      <c r="F10" s="51" t="s">
        <v>29</v>
      </c>
      <c r="G10" s="51"/>
      <c r="H10" s="51"/>
      <c r="I10" s="51"/>
      <c r="J10" s="51" t="s">
        <v>83</v>
      </c>
      <c r="K10" s="269">
        <v>10374</v>
      </c>
      <c r="L10" s="171">
        <v>901</v>
      </c>
      <c r="M10" s="286">
        <v>901</v>
      </c>
      <c r="N10" s="53"/>
      <c r="O10" s="54" t="s">
        <v>131</v>
      </c>
      <c r="P10" s="53">
        <v>10374</v>
      </c>
      <c r="Q10" s="271" t="s">
        <v>617</v>
      </c>
      <c r="R10" s="51" t="s">
        <v>618</v>
      </c>
      <c r="S10" s="174" t="s">
        <v>619</v>
      </c>
    </row>
    <row r="11" ht="24.95" customHeight="1" spans="1:19">
      <c r="A11" s="78">
        <v>7</v>
      </c>
      <c r="B11" s="51" t="s">
        <v>69</v>
      </c>
      <c r="C11" s="51" t="s">
        <v>602</v>
      </c>
      <c r="D11" s="267" t="s">
        <v>26</v>
      </c>
      <c r="E11" s="170" t="s">
        <v>27</v>
      </c>
      <c r="F11" s="51" t="s">
        <v>29</v>
      </c>
      <c r="G11" s="51"/>
      <c r="H11" s="51"/>
      <c r="I11" s="51"/>
      <c r="J11" s="51" t="s">
        <v>96</v>
      </c>
      <c r="K11" s="269">
        <v>56167</v>
      </c>
      <c r="L11" s="171">
        <v>902</v>
      </c>
      <c r="M11" s="286">
        <v>902</v>
      </c>
      <c r="N11" s="53"/>
      <c r="O11" s="54" t="s">
        <v>114</v>
      </c>
      <c r="P11" s="53" t="s">
        <v>43</v>
      </c>
      <c r="Q11" s="271" t="s">
        <v>620</v>
      </c>
      <c r="R11" s="51" t="s">
        <v>621</v>
      </c>
      <c r="S11" s="174" t="s">
        <v>622</v>
      </c>
    </row>
    <row r="12" ht="24.95" customHeight="1" spans="1:19">
      <c r="A12" s="78">
        <v>8</v>
      </c>
      <c r="B12" s="51" t="s">
        <v>69</v>
      </c>
      <c r="C12" s="51" t="s">
        <v>602</v>
      </c>
      <c r="D12" s="267" t="s">
        <v>26</v>
      </c>
      <c r="E12" s="170" t="s">
        <v>27</v>
      </c>
      <c r="F12" s="51" t="s">
        <v>29</v>
      </c>
      <c r="G12" s="51"/>
      <c r="H12" s="51"/>
      <c r="I12" s="51"/>
      <c r="J12" s="51" t="s">
        <v>96</v>
      </c>
      <c r="K12" s="269">
        <v>56271</v>
      </c>
      <c r="L12" s="171">
        <v>903</v>
      </c>
      <c r="M12" s="286">
        <v>903</v>
      </c>
      <c r="N12" s="53"/>
      <c r="O12" s="54" t="s">
        <v>114</v>
      </c>
      <c r="P12" s="53" t="s">
        <v>577</v>
      </c>
      <c r="Q12" s="271" t="s">
        <v>623</v>
      </c>
      <c r="R12" s="51" t="s">
        <v>624</v>
      </c>
      <c r="S12" s="174" t="s">
        <v>625</v>
      </c>
    </row>
    <row r="13" ht="24.95" customHeight="1" spans="1:19">
      <c r="A13" s="279">
        <v>9</v>
      </c>
      <c r="B13" s="280" t="s">
        <v>69</v>
      </c>
      <c r="C13" s="280" t="s">
        <v>602</v>
      </c>
      <c r="D13" s="281"/>
      <c r="E13" s="285"/>
      <c r="F13" s="283"/>
      <c r="G13" s="284"/>
      <c r="H13" s="284"/>
      <c r="I13" s="288"/>
      <c r="J13" s="280" t="s">
        <v>96</v>
      </c>
      <c r="K13" s="289"/>
      <c r="L13" s="290">
        <v>904</v>
      </c>
      <c r="M13" s="291">
        <v>904</v>
      </c>
      <c r="N13" s="292"/>
      <c r="O13" s="293" t="s">
        <v>114</v>
      </c>
      <c r="P13" s="292">
        <v>12165</v>
      </c>
      <c r="Q13" s="295"/>
      <c r="R13" s="280" t="s">
        <v>626</v>
      </c>
      <c r="S13" s="296" t="s">
        <v>627</v>
      </c>
    </row>
  </sheetData>
  <mergeCells count="5">
    <mergeCell ref="A1:S1"/>
    <mergeCell ref="A2:S2"/>
    <mergeCell ref="A3:S3"/>
    <mergeCell ref="F7:I7"/>
    <mergeCell ref="F13:I13"/>
  </mergeCells>
  <pageMargins left="0.511805555555556" right="0.511805555555556" top="0.786805555555556" bottom="0.786805555555556" header="0.314583333333333" footer="0.314583333333333"/>
  <pageSetup paperSize="9" scale="64" orientation="landscape"/>
  <headerFooter alignWithMargins="0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S10"/>
  <sheetViews>
    <sheetView view="pageBreakPreview" zoomScale="80" zoomScaleNormal="100" zoomScaleSheetLayoutView="80" workbookViewId="0">
      <selection activeCell="F15" sqref="F15"/>
    </sheetView>
  </sheetViews>
  <sheetFormatPr defaultColWidth="9" defaultRowHeight="15"/>
  <cols>
    <col min="1" max="1" width="5.28571428571429" customWidth="1"/>
    <col min="2" max="2" width="7.42857142857143" customWidth="1"/>
    <col min="3" max="3" width="13.4285714285714" customWidth="1"/>
    <col min="4" max="4" width="10.2857142857143" customWidth="1"/>
    <col min="5" max="5" width="15.7142857142857" customWidth="1"/>
    <col min="6" max="9" width="11" customWidth="1"/>
    <col min="10" max="10" width="12.5714285714286" customWidth="1"/>
    <col min="11" max="11" width="15.4285714285714" customWidth="1"/>
    <col min="12" max="12" width="10.8571428571429" customWidth="1"/>
    <col min="13" max="14" width="11.2857142857143" customWidth="1"/>
    <col min="15" max="15" width="6.42857142857143" customWidth="1"/>
    <col min="16" max="16" width="11.7142857142857" customWidth="1"/>
    <col min="17" max="17" width="10.4285714285714" customWidth="1"/>
    <col min="18" max="18" width="14.7142857142857" customWidth="1"/>
    <col min="19" max="19" width="13.5714285714286" customWidth="1"/>
    <col min="20" max="16384" width="9.14285714285714"/>
  </cols>
  <sheetData>
    <row r="1" ht="24.95" customHeight="1" spans="1:19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ht="24.95" customHeight="1" spans="1:19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</row>
    <row r="3" ht="24.95" customHeight="1" spans="1:19">
      <c r="A3" s="272" t="s">
        <v>628</v>
      </c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7"/>
    </row>
    <row r="4" ht="24.95" customHeight="1" spans="1:19">
      <c r="A4" s="274" t="s">
        <v>3</v>
      </c>
      <c r="B4" s="275" t="s">
        <v>4</v>
      </c>
      <c r="C4" s="276" t="s">
        <v>5</v>
      </c>
      <c r="D4" s="276" t="s">
        <v>6</v>
      </c>
      <c r="E4" s="276" t="s">
        <v>7</v>
      </c>
      <c r="F4" s="276" t="s">
        <v>8</v>
      </c>
      <c r="G4" s="276" t="s">
        <v>9</v>
      </c>
      <c r="H4" s="276" t="s">
        <v>10</v>
      </c>
      <c r="I4" s="276" t="s">
        <v>11</v>
      </c>
      <c r="J4" s="276" t="s">
        <v>12</v>
      </c>
      <c r="K4" s="276" t="s">
        <v>13</v>
      </c>
      <c r="L4" s="276" t="s">
        <v>14</v>
      </c>
      <c r="M4" s="276" t="s">
        <v>65</v>
      </c>
      <c r="N4" s="276" t="s">
        <v>16</v>
      </c>
      <c r="O4" s="276" t="s">
        <v>18</v>
      </c>
      <c r="P4" s="276" t="s">
        <v>19</v>
      </c>
      <c r="Q4" s="276" t="s">
        <v>20</v>
      </c>
      <c r="R4" s="276" t="s">
        <v>21</v>
      </c>
      <c r="S4" s="278" t="s">
        <v>22</v>
      </c>
    </row>
    <row r="5" ht="24.95" customHeight="1" spans="1:19">
      <c r="A5" s="125">
        <v>1</v>
      </c>
      <c r="B5" s="67" t="s">
        <v>69</v>
      </c>
      <c r="C5" s="67" t="s">
        <v>629</v>
      </c>
      <c r="D5" s="265" t="s">
        <v>26</v>
      </c>
      <c r="E5" s="266" t="s">
        <v>76</v>
      </c>
      <c r="F5" s="67" t="s">
        <v>29</v>
      </c>
      <c r="G5" s="67"/>
      <c r="H5" s="67"/>
      <c r="I5" s="67"/>
      <c r="J5" s="67" t="s">
        <v>41</v>
      </c>
      <c r="K5" s="269">
        <v>39467</v>
      </c>
      <c r="L5" s="67">
        <v>905</v>
      </c>
      <c r="M5" s="67">
        <v>30905</v>
      </c>
      <c r="N5" s="69"/>
      <c r="O5" s="254"/>
      <c r="P5" s="69" t="s">
        <v>43</v>
      </c>
      <c r="Q5" s="53">
        <v>39467</v>
      </c>
      <c r="R5" s="51" t="s">
        <v>630</v>
      </c>
      <c r="S5" s="174" t="s">
        <v>631</v>
      </c>
    </row>
    <row r="6" ht="24.95" customHeight="1" spans="1:19">
      <c r="A6" s="125">
        <v>2</v>
      </c>
      <c r="B6" s="67" t="s">
        <v>69</v>
      </c>
      <c r="C6" s="67" t="s">
        <v>629</v>
      </c>
      <c r="D6" s="265" t="s">
        <v>26</v>
      </c>
      <c r="E6" s="266" t="s">
        <v>37</v>
      </c>
      <c r="F6" s="67" t="s">
        <v>29</v>
      </c>
      <c r="G6" s="67"/>
      <c r="H6" s="67"/>
      <c r="I6" s="67"/>
      <c r="J6" s="67" t="s">
        <v>41</v>
      </c>
      <c r="K6" s="269">
        <v>39466</v>
      </c>
      <c r="L6" s="67">
        <v>906</v>
      </c>
      <c r="M6" s="67">
        <v>30906</v>
      </c>
      <c r="N6" s="69"/>
      <c r="O6" s="254"/>
      <c r="P6" s="69" t="s">
        <v>585</v>
      </c>
      <c r="Q6" s="53">
        <v>39466</v>
      </c>
      <c r="R6" s="51" t="s">
        <v>632</v>
      </c>
      <c r="S6" s="174" t="s">
        <v>633</v>
      </c>
    </row>
    <row r="7" ht="24.95" customHeight="1" spans="1:19">
      <c r="A7" s="125">
        <v>3</v>
      </c>
      <c r="B7" s="67" t="s">
        <v>69</v>
      </c>
      <c r="C7" s="67" t="s">
        <v>629</v>
      </c>
      <c r="D7" s="265" t="s">
        <v>26</v>
      </c>
      <c r="E7" s="266" t="s">
        <v>76</v>
      </c>
      <c r="F7" s="67" t="s">
        <v>29</v>
      </c>
      <c r="G7" s="67"/>
      <c r="H7" s="67"/>
      <c r="I7" s="67"/>
      <c r="J7" s="67" t="s">
        <v>83</v>
      </c>
      <c r="K7" s="269">
        <v>14897</v>
      </c>
      <c r="L7" s="67">
        <v>907</v>
      </c>
      <c r="M7" s="67">
        <v>30907</v>
      </c>
      <c r="N7" s="69"/>
      <c r="O7" s="254"/>
      <c r="P7" s="69">
        <v>14897</v>
      </c>
      <c r="Q7" s="53">
        <v>14897</v>
      </c>
      <c r="R7" s="51" t="s">
        <v>634</v>
      </c>
      <c r="S7" s="174" t="s">
        <v>635</v>
      </c>
    </row>
    <row r="8" ht="24.95" customHeight="1" spans="1:19">
      <c r="A8" s="125">
        <v>4</v>
      </c>
      <c r="B8" s="67" t="s">
        <v>69</v>
      </c>
      <c r="C8" s="67" t="s">
        <v>629</v>
      </c>
      <c r="D8" s="265" t="s">
        <v>26</v>
      </c>
      <c r="E8" s="266" t="s">
        <v>76</v>
      </c>
      <c r="F8" s="67" t="s">
        <v>29</v>
      </c>
      <c r="G8" s="67"/>
      <c r="H8" s="67"/>
      <c r="I8" s="67"/>
      <c r="J8" s="67" t="s">
        <v>83</v>
      </c>
      <c r="K8" s="269">
        <v>56723</v>
      </c>
      <c r="L8" s="67">
        <v>908</v>
      </c>
      <c r="M8" s="67">
        <v>30908</v>
      </c>
      <c r="N8" s="69"/>
      <c r="O8" s="254"/>
      <c r="P8" s="69">
        <v>56723</v>
      </c>
      <c r="Q8" s="53">
        <v>56723</v>
      </c>
      <c r="R8" s="51" t="s">
        <v>636</v>
      </c>
      <c r="S8" s="174" t="s">
        <v>637</v>
      </c>
    </row>
    <row r="9" ht="24.95" customHeight="1" spans="1:19">
      <c r="A9" s="125">
        <v>5</v>
      </c>
      <c r="B9" s="67" t="s">
        <v>69</v>
      </c>
      <c r="C9" s="67" t="s">
        <v>629</v>
      </c>
      <c r="D9" s="265" t="s">
        <v>26</v>
      </c>
      <c r="E9" s="266" t="s">
        <v>76</v>
      </c>
      <c r="F9" s="67" t="s">
        <v>29</v>
      </c>
      <c r="G9" s="67"/>
      <c r="H9" s="67"/>
      <c r="I9" s="67"/>
      <c r="J9" s="67" t="s">
        <v>96</v>
      </c>
      <c r="K9" s="269">
        <v>39465</v>
      </c>
      <c r="L9" s="67">
        <v>909</v>
      </c>
      <c r="M9" s="67">
        <v>30909</v>
      </c>
      <c r="N9" s="69"/>
      <c r="O9" s="254"/>
      <c r="P9" s="69" t="s">
        <v>638</v>
      </c>
      <c r="Q9" s="53">
        <v>39465</v>
      </c>
      <c r="R9" s="51" t="s">
        <v>639</v>
      </c>
      <c r="S9" s="174" t="s">
        <v>640</v>
      </c>
    </row>
    <row r="10" ht="24.95" customHeight="1" spans="1:19">
      <c r="A10" s="125">
        <v>6</v>
      </c>
      <c r="B10" s="67" t="s">
        <v>69</v>
      </c>
      <c r="C10" s="67" t="s">
        <v>629</v>
      </c>
      <c r="D10" s="265" t="s">
        <v>26</v>
      </c>
      <c r="E10" s="266" t="s">
        <v>37</v>
      </c>
      <c r="F10" s="67" t="s">
        <v>29</v>
      </c>
      <c r="G10" s="67"/>
      <c r="H10" s="67"/>
      <c r="I10" s="67"/>
      <c r="J10" s="67" t="s">
        <v>96</v>
      </c>
      <c r="K10" s="269">
        <v>14995</v>
      </c>
      <c r="L10" s="67">
        <v>910</v>
      </c>
      <c r="M10" s="67">
        <v>30910</v>
      </c>
      <c r="N10" s="69"/>
      <c r="O10" s="254"/>
      <c r="P10" s="69">
        <v>14995</v>
      </c>
      <c r="Q10" s="53">
        <v>14995</v>
      </c>
      <c r="R10" s="51" t="s">
        <v>641</v>
      </c>
      <c r="S10" s="174" t="s">
        <v>642</v>
      </c>
    </row>
  </sheetData>
  <mergeCells count="3">
    <mergeCell ref="A1:S1"/>
    <mergeCell ref="A2:S2"/>
    <mergeCell ref="A3:S3"/>
  </mergeCells>
  <pageMargins left="0.511805555555556" right="0.511805555555556" top="0.786805555555556" bottom="0.786805555555556" header="0.314583333333333" footer="0.314583333333333"/>
  <pageSetup paperSize="9" scale="60" orientation="landscape"/>
  <headerFooter alignWithMargins="0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S12"/>
  <sheetViews>
    <sheetView view="pageBreakPreview" zoomScale="80" zoomScaleNormal="100" zoomScaleSheetLayoutView="80" workbookViewId="0">
      <selection activeCell="K9" sqref="K9"/>
    </sheetView>
  </sheetViews>
  <sheetFormatPr defaultColWidth="9" defaultRowHeight="15"/>
  <cols>
    <col min="1" max="1" width="5.28571428571429" customWidth="1"/>
    <col min="2" max="2" width="7.42857142857143" customWidth="1"/>
    <col min="3" max="3" width="13.4285714285714" customWidth="1"/>
    <col min="4" max="4" width="10.2857142857143" customWidth="1"/>
    <col min="5" max="5" width="12.2857142857143" customWidth="1"/>
    <col min="6" max="9" width="11" customWidth="1"/>
    <col min="10" max="10" width="12.5714285714286" customWidth="1"/>
    <col min="11" max="11" width="15.4285714285714" customWidth="1"/>
    <col min="12" max="12" width="10.8571428571429" customWidth="1"/>
    <col min="13" max="14" width="11.2857142857143" customWidth="1"/>
    <col min="15" max="15" width="6.42857142857143" customWidth="1"/>
    <col min="16" max="16" width="11.7142857142857" customWidth="1"/>
    <col min="17" max="17" width="10.4285714285714" customWidth="1"/>
    <col min="18" max="18" width="14.7142857142857" customWidth="1"/>
    <col min="19" max="19" width="13.5714285714286" customWidth="1"/>
    <col min="20" max="16384" width="9.14285714285714"/>
  </cols>
  <sheetData>
    <row r="1" ht="24.95" customHeight="1" spans="1:19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ht="24.95" customHeight="1" spans="1:19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</row>
    <row r="3" ht="24.95" customHeight="1" spans="1:19">
      <c r="A3" s="241" t="s">
        <v>643</v>
      </c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61"/>
    </row>
    <row r="4" ht="24.95" customHeight="1" spans="1:19">
      <c r="A4" s="166" t="s">
        <v>3</v>
      </c>
      <c r="B4" s="166" t="s">
        <v>4</v>
      </c>
      <c r="C4" s="166" t="s">
        <v>5</v>
      </c>
      <c r="D4" s="166" t="s">
        <v>6</v>
      </c>
      <c r="E4" s="166" t="s">
        <v>7</v>
      </c>
      <c r="F4" s="166" t="s">
        <v>8</v>
      </c>
      <c r="G4" s="166" t="s">
        <v>9</v>
      </c>
      <c r="H4" s="166" t="s">
        <v>10</v>
      </c>
      <c r="I4" s="166" t="s">
        <v>11</v>
      </c>
      <c r="J4" s="166" t="s">
        <v>12</v>
      </c>
      <c r="K4" s="166" t="s">
        <v>13</v>
      </c>
      <c r="L4" s="166" t="s">
        <v>14</v>
      </c>
      <c r="M4" s="166" t="s">
        <v>65</v>
      </c>
      <c r="N4" s="166" t="s">
        <v>16</v>
      </c>
      <c r="O4" s="166" t="s">
        <v>18</v>
      </c>
      <c r="P4" s="166" t="s">
        <v>19</v>
      </c>
      <c r="Q4" s="166" t="s">
        <v>20</v>
      </c>
      <c r="R4" s="166" t="s">
        <v>21</v>
      </c>
      <c r="S4" s="166" t="s">
        <v>22</v>
      </c>
    </row>
    <row r="5" ht="30" customHeight="1" spans="1:19">
      <c r="A5" s="247">
        <v>1</v>
      </c>
      <c r="B5" s="247" t="s">
        <v>69</v>
      </c>
      <c r="C5" s="247" t="s">
        <v>644</v>
      </c>
      <c r="D5" s="264" t="s">
        <v>645</v>
      </c>
      <c r="E5" s="249"/>
      <c r="F5" s="250"/>
      <c r="G5" s="250"/>
      <c r="H5" s="250"/>
      <c r="I5" s="250"/>
      <c r="J5" s="247" t="s">
        <v>31</v>
      </c>
      <c r="K5" s="268"/>
      <c r="L5" s="256">
        <v>914</v>
      </c>
      <c r="M5" s="257">
        <v>914</v>
      </c>
      <c r="N5" s="258"/>
      <c r="O5" s="259" t="s">
        <v>114</v>
      </c>
      <c r="P5" s="258">
        <v>17485</v>
      </c>
      <c r="Q5" s="263"/>
      <c r="R5" s="247" t="s">
        <v>646</v>
      </c>
      <c r="S5" s="247" t="s">
        <v>647</v>
      </c>
    </row>
    <row r="6" ht="30" customHeight="1" spans="1:19">
      <c r="A6" s="247">
        <v>2</v>
      </c>
      <c r="B6" s="247" t="s">
        <v>69</v>
      </c>
      <c r="C6" s="247" t="s">
        <v>644</v>
      </c>
      <c r="D6" s="264" t="s">
        <v>645</v>
      </c>
      <c r="E6" s="249"/>
      <c r="F6" s="250"/>
      <c r="G6" s="250"/>
      <c r="H6" s="250"/>
      <c r="I6" s="250"/>
      <c r="J6" s="247" t="s">
        <v>31</v>
      </c>
      <c r="K6" s="268"/>
      <c r="L6" s="256">
        <v>915</v>
      </c>
      <c r="M6" s="257">
        <v>915</v>
      </c>
      <c r="N6" s="258"/>
      <c r="O6" s="259" t="s">
        <v>114</v>
      </c>
      <c r="P6" s="258" t="s">
        <v>397</v>
      </c>
      <c r="Q6" s="263"/>
      <c r="R6" s="247" t="s">
        <v>648</v>
      </c>
      <c r="S6" s="247" t="s">
        <v>649</v>
      </c>
    </row>
    <row r="7" s="177" customFormat="1" ht="30" customHeight="1" spans="1:19">
      <c r="A7" s="67">
        <v>3</v>
      </c>
      <c r="B7" s="67" t="s">
        <v>69</v>
      </c>
      <c r="C7" s="67" t="s">
        <v>644</v>
      </c>
      <c r="D7" s="265" t="s">
        <v>26</v>
      </c>
      <c r="E7" s="266" t="s">
        <v>27</v>
      </c>
      <c r="F7" s="67" t="s">
        <v>29</v>
      </c>
      <c r="G7" s="67"/>
      <c r="H7" s="67"/>
      <c r="I7" s="67"/>
      <c r="J7" s="51" t="s">
        <v>31</v>
      </c>
      <c r="K7" s="269" t="s">
        <v>650</v>
      </c>
      <c r="L7" s="252">
        <v>916</v>
      </c>
      <c r="M7" s="253">
        <v>916</v>
      </c>
      <c r="N7" s="69"/>
      <c r="O7" s="254" t="s">
        <v>114</v>
      </c>
      <c r="P7" s="69" t="s">
        <v>651</v>
      </c>
      <c r="Q7" s="270" t="s">
        <v>652</v>
      </c>
      <c r="R7" s="51" t="s">
        <v>653</v>
      </c>
      <c r="S7" s="51" t="s">
        <v>654</v>
      </c>
    </row>
    <row r="8" ht="30" customHeight="1" spans="1:19">
      <c r="A8" s="67">
        <v>4</v>
      </c>
      <c r="B8" s="51" t="s">
        <v>69</v>
      </c>
      <c r="C8" s="51" t="s">
        <v>644</v>
      </c>
      <c r="D8" s="267" t="s">
        <v>26</v>
      </c>
      <c r="E8" s="170" t="s">
        <v>27</v>
      </c>
      <c r="F8" s="67" t="s">
        <v>29</v>
      </c>
      <c r="G8" s="67"/>
      <c r="H8" s="67"/>
      <c r="I8" s="67"/>
      <c r="J8" s="51" t="s">
        <v>31</v>
      </c>
      <c r="K8" s="269" t="s">
        <v>655</v>
      </c>
      <c r="L8" s="252">
        <v>917</v>
      </c>
      <c r="M8" s="253">
        <v>917</v>
      </c>
      <c r="N8" s="69"/>
      <c r="O8" s="54" t="s">
        <v>114</v>
      </c>
      <c r="P8" s="53">
        <v>16989</v>
      </c>
      <c r="Q8" s="271" t="s">
        <v>656</v>
      </c>
      <c r="R8" s="51" t="s">
        <v>657</v>
      </c>
      <c r="S8" s="51" t="s">
        <v>658</v>
      </c>
    </row>
    <row r="9" ht="30" customHeight="1" spans="1:19">
      <c r="A9" s="51">
        <v>5</v>
      </c>
      <c r="B9" s="51" t="s">
        <v>69</v>
      </c>
      <c r="C9" s="51" t="s">
        <v>644</v>
      </c>
      <c r="D9" s="267" t="s">
        <v>26</v>
      </c>
      <c r="E9" s="170" t="s">
        <v>37</v>
      </c>
      <c r="F9" s="67" t="s">
        <v>29</v>
      </c>
      <c r="G9" s="67"/>
      <c r="H9" s="67"/>
      <c r="I9" s="67"/>
      <c r="J9" s="51" t="s">
        <v>41</v>
      </c>
      <c r="K9" s="269" t="s">
        <v>659</v>
      </c>
      <c r="L9" s="252">
        <v>918</v>
      </c>
      <c r="M9" s="253">
        <v>918</v>
      </c>
      <c r="N9" s="53"/>
      <c r="O9" s="54" t="s">
        <v>114</v>
      </c>
      <c r="P9" s="53" t="s">
        <v>660</v>
      </c>
      <c r="Q9" s="271" t="s">
        <v>661</v>
      </c>
      <c r="R9" s="51" t="s">
        <v>662</v>
      </c>
      <c r="S9" s="51" t="s">
        <v>663</v>
      </c>
    </row>
    <row r="10" ht="30" customHeight="1" spans="1:19">
      <c r="A10" s="51">
        <v>6</v>
      </c>
      <c r="B10" s="51" t="s">
        <v>69</v>
      </c>
      <c r="C10" s="51" t="s">
        <v>644</v>
      </c>
      <c r="D10" s="267" t="s">
        <v>26</v>
      </c>
      <c r="E10" s="170" t="s">
        <v>27</v>
      </c>
      <c r="F10" s="67" t="s">
        <v>29</v>
      </c>
      <c r="G10" s="67"/>
      <c r="H10" s="67"/>
      <c r="I10" s="67"/>
      <c r="J10" s="51" t="s">
        <v>41</v>
      </c>
      <c r="K10" s="269" t="s">
        <v>664</v>
      </c>
      <c r="L10" s="252">
        <v>919</v>
      </c>
      <c r="M10" s="253">
        <v>919</v>
      </c>
      <c r="N10" s="53"/>
      <c r="O10" s="54" t="s">
        <v>114</v>
      </c>
      <c r="P10" s="53" t="s">
        <v>665</v>
      </c>
      <c r="Q10" s="271" t="s">
        <v>666</v>
      </c>
      <c r="R10" s="51" t="s">
        <v>667</v>
      </c>
      <c r="S10" s="51" t="s">
        <v>668</v>
      </c>
    </row>
    <row r="11" ht="30" customHeight="1" spans="1:19">
      <c r="A11" s="51">
        <v>7</v>
      </c>
      <c r="B11" s="51" t="s">
        <v>69</v>
      </c>
      <c r="C11" s="51" t="s">
        <v>644</v>
      </c>
      <c r="D11" s="267" t="s">
        <v>26</v>
      </c>
      <c r="E11" s="170" t="s">
        <v>37</v>
      </c>
      <c r="F11" s="67" t="s">
        <v>29</v>
      </c>
      <c r="G11" s="67"/>
      <c r="H11" s="67"/>
      <c r="I11" s="67"/>
      <c r="J11" s="51" t="s">
        <v>41</v>
      </c>
      <c r="K11" s="269" t="s">
        <v>669</v>
      </c>
      <c r="L11" s="252">
        <v>920</v>
      </c>
      <c r="M11" s="253">
        <v>920</v>
      </c>
      <c r="N11" s="53"/>
      <c r="O11" s="54" t="s">
        <v>131</v>
      </c>
      <c r="P11" s="53">
        <v>13034</v>
      </c>
      <c r="Q11" s="271" t="s">
        <v>670</v>
      </c>
      <c r="R11" s="51" t="s">
        <v>671</v>
      </c>
      <c r="S11" s="51" t="s">
        <v>672</v>
      </c>
    </row>
    <row r="12" ht="30" customHeight="1" spans="1:19">
      <c r="A12" s="51">
        <v>8</v>
      </c>
      <c r="B12" s="51" t="s">
        <v>69</v>
      </c>
      <c r="C12" s="51" t="s">
        <v>644</v>
      </c>
      <c r="D12" s="267" t="s">
        <v>26</v>
      </c>
      <c r="E12" s="170" t="s">
        <v>27</v>
      </c>
      <c r="F12" s="67" t="s">
        <v>29</v>
      </c>
      <c r="G12" s="67"/>
      <c r="H12" s="67"/>
      <c r="I12" s="67"/>
      <c r="J12" s="51" t="s">
        <v>96</v>
      </c>
      <c r="K12" s="269" t="s">
        <v>673</v>
      </c>
      <c r="L12" s="252">
        <v>921</v>
      </c>
      <c r="M12" s="253">
        <v>921</v>
      </c>
      <c r="N12" s="53"/>
      <c r="O12" s="54" t="s">
        <v>114</v>
      </c>
      <c r="P12" s="53" t="s">
        <v>674</v>
      </c>
      <c r="Q12" s="271" t="s">
        <v>675</v>
      </c>
      <c r="R12" s="51" t="s">
        <v>676</v>
      </c>
      <c r="S12" s="51" t="s">
        <v>677</v>
      </c>
    </row>
  </sheetData>
  <mergeCells count="5">
    <mergeCell ref="A1:S1"/>
    <mergeCell ref="A2:S2"/>
    <mergeCell ref="A3:S3"/>
    <mergeCell ref="F5:I5"/>
    <mergeCell ref="F6:I6"/>
  </mergeCells>
  <pageMargins left="0.511805555555556" right="0.511805555555556" top="0.786805555555556" bottom="0.786805555555556" header="0.314583333333333" footer="0.314583333333333"/>
  <pageSetup paperSize="9" scale="64" orientation="landscape"/>
  <headerFooter alignWithMargins="0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S19"/>
  <sheetViews>
    <sheetView tabSelected="1" view="pageBreakPreview" zoomScale="80" zoomScaleNormal="100" zoomScaleSheetLayoutView="80" workbookViewId="0">
      <selection activeCell="M14" sqref="M14"/>
    </sheetView>
  </sheetViews>
  <sheetFormatPr defaultColWidth="9" defaultRowHeight="15"/>
  <cols>
    <col min="1" max="1" width="5.28571428571429" customWidth="1"/>
    <col min="2" max="2" width="7.42857142857143" customWidth="1"/>
    <col min="3" max="3" width="13.4285714285714" customWidth="1"/>
    <col min="4" max="4" width="15.1428571428571" customWidth="1"/>
    <col min="5" max="5" width="14.2857142857143" customWidth="1"/>
    <col min="6" max="9" width="11" customWidth="1"/>
    <col min="10" max="10" width="12.5714285714286" customWidth="1"/>
    <col min="11" max="11" width="15.4285714285714" customWidth="1"/>
    <col min="12" max="12" width="10.8571428571429" customWidth="1"/>
    <col min="13" max="14" width="11.2857142857143" customWidth="1"/>
    <col min="15" max="15" width="6.42857142857143" customWidth="1"/>
    <col min="16" max="16" width="11.7142857142857" customWidth="1"/>
    <col min="17" max="17" width="10.4285714285714" customWidth="1"/>
    <col min="18" max="18" width="14.7142857142857" customWidth="1"/>
    <col min="19" max="19" width="13.5714285714286" customWidth="1"/>
    <col min="20" max="16384" width="9.14285714285714"/>
  </cols>
  <sheetData>
    <row r="1" ht="24.95" customHeight="1" spans="1:19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ht="24.95" customHeight="1" spans="1:19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</row>
    <row r="3" ht="24.95" customHeight="1" spans="1:19">
      <c r="A3" s="241" t="s">
        <v>678</v>
      </c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61"/>
    </row>
    <row r="4" ht="30" customHeight="1" spans="1:19">
      <c r="A4" s="166" t="s">
        <v>3</v>
      </c>
      <c r="B4" s="166" t="s">
        <v>4</v>
      </c>
      <c r="C4" s="166" t="s">
        <v>5</v>
      </c>
      <c r="D4" s="166" t="s">
        <v>6</v>
      </c>
      <c r="E4" s="166" t="s">
        <v>7</v>
      </c>
      <c r="F4" s="166" t="s">
        <v>8</v>
      </c>
      <c r="G4" s="166" t="s">
        <v>9</v>
      </c>
      <c r="H4" s="166" t="s">
        <v>10</v>
      </c>
      <c r="I4" s="166" t="s">
        <v>11</v>
      </c>
      <c r="J4" s="166" t="s">
        <v>12</v>
      </c>
      <c r="K4" s="166" t="s">
        <v>13</v>
      </c>
      <c r="L4" s="166" t="s">
        <v>14</v>
      </c>
      <c r="M4" s="166" t="s">
        <v>65</v>
      </c>
      <c r="N4" s="166" t="s">
        <v>16</v>
      </c>
      <c r="O4" s="166" t="s">
        <v>18</v>
      </c>
      <c r="P4" s="166" t="s">
        <v>19</v>
      </c>
      <c r="Q4" s="166" t="s">
        <v>20</v>
      </c>
      <c r="R4" s="166" t="s">
        <v>21</v>
      </c>
      <c r="S4" s="166" t="s">
        <v>22</v>
      </c>
    </row>
    <row r="5" ht="30" customHeight="1" spans="1:19">
      <c r="A5" s="67">
        <v>1</v>
      </c>
      <c r="B5" s="67" t="s">
        <v>69</v>
      </c>
      <c r="C5" s="67" t="s">
        <v>679</v>
      </c>
      <c r="D5" s="243" t="s">
        <v>26</v>
      </c>
      <c r="E5" s="244" t="s">
        <v>27</v>
      </c>
      <c r="F5" s="67" t="s">
        <v>29</v>
      </c>
      <c r="G5" s="67"/>
      <c r="H5" s="67"/>
      <c r="I5" s="246"/>
      <c r="J5" s="67" t="s">
        <v>41</v>
      </c>
      <c r="K5" s="251">
        <v>42153</v>
      </c>
      <c r="L5" s="252">
        <v>922</v>
      </c>
      <c r="M5" s="253">
        <v>922</v>
      </c>
      <c r="N5" s="69"/>
      <c r="O5" s="254"/>
      <c r="P5" s="69">
        <v>44155</v>
      </c>
      <c r="Q5" s="262">
        <v>42153</v>
      </c>
      <c r="R5" s="51" t="s">
        <v>680</v>
      </c>
      <c r="S5" s="51" t="s">
        <v>681</v>
      </c>
    </row>
    <row r="6" ht="30" customHeight="1" spans="1:19">
      <c r="A6" s="67">
        <v>2</v>
      </c>
      <c r="B6" s="67" t="s">
        <v>69</v>
      </c>
      <c r="C6" s="67" t="s">
        <v>679</v>
      </c>
      <c r="D6" s="245" t="s">
        <v>26</v>
      </c>
      <c r="E6" s="170" t="s">
        <v>76</v>
      </c>
      <c r="F6" s="67" t="s">
        <v>29</v>
      </c>
      <c r="G6" s="246"/>
      <c r="H6" s="246"/>
      <c r="I6" s="246"/>
      <c r="J6" s="67" t="s">
        <v>41</v>
      </c>
      <c r="K6" s="251">
        <v>41752</v>
      </c>
      <c r="L6" s="252">
        <v>923</v>
      </c>
      <c r="M6" s="253">
        <v>923</v>
      </c>
      <c r="N6" s="69"/>
      <c r="O6" s="254"/>
      <c r="P6" s="69">
        <v>46127</v>
      </c>
      <c r="Q6" s="262">
        <v>41752</v>
      </c>
      <c r="R6" s="51" t="s">
        <v>682</v>
      </c>
      <c r="S6" s="51" t="s">
        <v>683</v>
      </c>
    </row>
    <row r="7" s="177" customFormat="1" ht="30" customHeight="1" spans="1:19">
      <c r="A7" s="247">
        <v>3</v>
      </c>
      <c r="B7" s="247" t="s">
        <v>69</v>
      </c>
      <c r="C7" s="247" t="s">
        <v>679</v>
      </c>
      <c r="D7" s="248" t="s">
        <v>52</v>
      </c>
      <c r="E7" s="249"/>
      <c r="F7" s="250"/>
      <c r="G7" s="250"/>
      <c r="H7" s="250"/>
      <c r="I7" s="250"/>
      <c r="J7" s="247" t="s">
        <v>41</v>
      </c>
      <c r="K7" s="255"/>
      <c r="L7" s="256">
        <v>924</v>
      </c>
      <c r="M7" s="257">
        <v>924</v>
      </c>
      <c r="N7" s="258"/>
      <c r="O7" s="259"/>
      <c r="P7" s="258">
        <v>45560</v>
      </c>
      <c r="Q7" s="263"/>
      <c r="R7" s="247" t="s">
        <v>684</v>
      </c>
      <c r="S7" s="247" t="s">
        <v>685</v>
      </c>
    </row>
    <row r="8" ht="30" customHeight="1" spans="1:19">
      <c r="A8" s="67">
        <v>4</v>
      </c>
      <c r="B8" s="67" t="s">
        <v>69</v>
      </c>
      <c r="C8" s="66" t="s">
        <v>679</v>
      </c>
      <c r="D8" s="245" t="s">
        <v>26</v>
      </c>
      <c r="E8" s="170" t="s">
        <v>27</v>
      </c>
      <c r="F8" s="67" t="s">
        <v>29</v>
      </c>
      <c r="G8" s="67"/>
      <c r="H8" s="67"/>
      <c r="I8" s="67"/>
      <c r="J8" s="67" t="s">
        <v>41</v>
      </c>
      <c r="K8" s="251">
        <v>41753</v>
      </c>
      <c r="L8" s="252">
        <v>925</v>
      </c>
      <c r="M8" s="253">
        <v>925</v>
      </c>
      <c r="N8" s="69"/>
      <c r="O8" s="254"/>
      <c r="P8" s="69" t="s">
        <v>577</v>
      </c>
      <c r="Q8" s="262">
        <v>41753</v>
      </c>
      <c r="R8" s="51" t="s">
        <v>686</v>
      </c>
      <c r="S8" s="51" t="s">
        <v>687</v>
      </c>
    </row>
    <row r="9" ht="30" customHeight="1" spans="1:19">
      <c r="A9" s="67">
        <v>5</v>
      </c>
      <c r="B9" s="67" t="s">
        <v>69</v>
      </c>
      <c r="C9" s="67" t="s">
        <v>679</v>
      </c>
      <c r="D9" s="245" t="s">
        <v>26</v>
      </c>
      <c r="E9" s="170" t="s">
        <v>27</v>
      </c>
      <c r="F9" s="67" t="s">
        <v>29</v>
      </c>
      <c r="G9" s="67"/>
      <c r="H9" s="67"/>
      <c r="I9" s="67"/>
      <c r="J9" s="67" t="s">
        <v>83</v>
      </c>
      <c r="K9" s="251">
        <v>34162</v>
      </c>
      <c r="L9" s="252">
        <v>926</v>
      </c>
      <c r="M9" s="253">
        <v>926</v>
      </c>
      <c r="N9" s="69"/>
      <c r="O9" s="254"/>
      <c r="P9" s="69">
        <v>43975</v>
      </c>
      <c r="Q9" s="262">
        <v>34162</v>
      </c>
      <c r="R9" s="51" t="s">
        <v>688</v>
      </c>
      <c r="S9" s="51" t="s">
        <v>689</v>
      </c>
    </row>
    <row r="10" ht="30" customHeight="1" spans="1:19">
      <c r="A10" s="67">
        <v>6</v>
      </c>
      <c r="B10" s="67" t="s">
        <v>69</v>
      </c>
      <c r="C10" s="67" t="s">
        <v>679</v>
      </c>
      <c r="D10" s="245" t="s">
        <v>26</v>
      </c>
      <c r="E10" s="170" t="s">
        <v>27</v>
      </c>
      <c r="F10" s="67" t="s">
        <v>29</v>
      </c>
      <c r="G10" s="67"/>
      <c r="H10" s="67"/>
      <c r="I10" s="67"/>
      <c r="J10" s="67" t="s">
        <v>83</v>
      </c>
      <c r="K10" s="251">
        <v>47013</v>
      </c>
      <c r="L10" s="252">
        <v>927</v>
      </c>
      <c r="M10" s="253">
        <v>927</v>
      </c>
      <c r="N10" s="69"/>
      <c r="O10" s="254"/>
      <c r="P10" s="69">
        <v>47830</v>
      </c>
      <c r="Q10" s="262">
        <v>47013</v>
      </c>
      <c r="R10" s="51" t="s">
        <v>690</v>
      </c>
      <c r="S10" s="51" t="s">
        <v>691</v>
      </c>
    </row>
    <row r="11" ht="30" customHeight="1" spans="1:19">
      <c r="A11" s="247">
        <v>7</v>
      </c>
      <c r="B11" s="247" t="s">
        <v>69</v>
      </c>
      <c r="C11" s="247" t="s">
        <v>679</v>
      </c>
      <c r="D11" s="248" t="s">
        <v>52</v>
      </c>
      <c r="E11" s="249"/>
      <c r="F11" s="250"/>
      <c r="G11" s="250"/>
      <c r="H11" s="250"/>
      <c r="I11" s="250"/>
      <c r="J11" s="247" t="s">
        <v>96</v>
      </c>
      <c r="K11" s="255"/>
      <c r="L11" s="256">
        <v>928</v>
      </c>
      <c r="M11" s="257">
        <v>928</v>
      </c>
      <c r="N11" s="258"/>
      <c r="O11" s="259"/>
      <c r="P11" s="258">
        <v>90855</v>
      </c>
      <c r="Q11" s="263"/>
      <c r="R11" s="247" t="s">
        <v>692</v>
      </c>
      <c r="S11" s="247" t="s">
        <v>693</v>
      </c>
    </row>
    <row r="12" ht="30" customHeight="1" spans="1:19">
      <c r="A12" s="67">
        <v>8</v>
      </c>
      <c r="B12" s="67" t="s">
        <v>69</v>
      </c>
      <c r="C12" s="67" t="s">
        <v>679</v>
      </c>
      <c r="D12" s="245" t="s">
        <v>26</v>
      </c>
      <c r="E12" s="170" t="s">
        <v>27</v>
      </c>
      <c r="F12" s="66" t="s">
        <v>29</v>
      </c>
      <c r="G12" s="66"/>
      <c r="H12" s="66"/>
      <c r="I12" s="66"/>
      <c r="J12" s="67" t="s">
        <v>53</v>
      </c>
      <c r="K12" s="251">
        <v>60045</v>
      </c>
      <c r="L12" s="252">
        <v>929</v>
      </c>
      <c r="M12" s="253">
        <v>929</v>
      </c>
      <c r="N12" s="69"/>
      <c r="O12" s="254"/>
      <c r="P12" s="69">
        <v>60045</v>
      </c>
      <c r="Q12" s="262">
        <v>60045</v>
      </c>
      <c r="R12" s="51" t="s">
        <v>694</v>
      </c>
      <c r="S12" s="51" t="s">
        <v>695</v>
      </c>
    </row>
    <row r="13" ht="30" customHeight="1" spans="1:19">
      <c r="A13" s="247">
        <v>9</v>
      </c>
      <c r="B13" s="247" t="s">
        <v>69</v>
      </c>
      <c r="C13" s="247" t="s">
        <v>679</v>
      </c>
      <c r="D13" s="248" t="s">
        <v>52</v>
      </c>
      <c r="E13" s="249"/>
      <c r="F13" s="250"/>
      <c r="G13" s="250"/>
      <c r="H13" s="250"/>
      <c r="I13" s="250"/>
      <c r="J13" s="247" t="s">
        <v>53</v>
      </c>
      <c r="K13" s="255"/>
      <c r="L13" s="256">
        <v>930</v>
      </c>
      <c r="M13" s="257">
        <v>930</v>
      </c>
      <c r="N13" s="260"/>
      <c r="O13" s="260"/>
      <c r="P13" s="258">
        <v>42905</v>
      </c>
      <c r="Q13" s="263"/>
      <c r="R13" s="247" t="s">
        <v>696</v>
      </c>
      <c r="S13" s="247" t="s">
        <v>697</v>
      </c>
    </row>
    <row r="14" ht="30" customHeight="1" spans="1:19">
      <c r="A14" s="67">
        <v>10</v>
      </c>
      <c r="B14" s="67" t="s">
        <v>69</v>
      </c>
      <c r="C14" s="67" t="s">
        <v>679</v>
      </c>
      <c r="D14" s="245" t="s">
        <v>26</v>
      </c>
      <c r="E14" s="170" t="s">
        <v>27</v>
      </c>
      <c r="F14" s="67" t="s">
        <v>29</v>
      </c>
      <c r="G14" s="67"/>
      <c r="H14" s="67"/>
      <c r="I14" s="67"/>
      <c r="J14" s="67" t="s">
        <v>53</v>
      </c>
      <c r="K14" s="251">
        <v>42909</v>
      </c>
      <c r="L14" s="252">
        <v>931</v>
      </c>
      <c r="M14" s="253">
        <v>931</v>
      </c>
      <c r="N14" s="123"/>
      <c r="O14" s="123"/>
      <c r="P14" s="69">
        <v>42909</v>
      </c>
      <c r="Q14" s="262">
        <v>42909</v>
      </c>
      <c r="R14" s="51" t="s">
        <v>698</v>
      </c>
      <c r="S14" s="51" t="s">
        <v>699</v>
      </c>
    </row>
    <row r="15" ht="30" customHeight="1" spans="1:19">
      <c r="A15" s="67">
        <v>11</v>
      </c>
      <c r="B15" s="67" t="s">
        <v>69</v>
      </c>
      <c r="C15" s="67" t="s">
        <v>679</v>
      </c>
      <c r="D15" s="245" t="s">
        <v>26</v>
      </c>
      <c r="E15" s="170" t="s">
        <v>27</v>
      </c>
      <c r="F15" s="67" t="s">
        <v>29</v>
      </c>
      <c r="G15" s="67"/>
      <c r="H15" s="67"/>
      <c r="I15" s="67"/>
      <c r="J15" s="67" t="s">
        <v>195</v>
      </c>
      <c r="K15" s="251">
        <v>47084</v>
      </c>
      <c r="L15" s="252">
        <v>932</v>
      </c>
      <c r="M15" s="253">
        <v>932</v>
      </c>
      <c r="N15" s="123"/>
      <c r="O15" s="123"/>
      <c r="P15" s="69">
        <v>47284</v>
      </c>
      <c r="Q15" s="262">
        <v>47084</v>
      </c>
      <c r="R15" s="51" t="s">
        <v>700</v>
      </c>
      <c r="S15" s="51" t="s">
        <v>701</v>
      </c>
    </row>
    <row r="16" ht="30" customHeight="1" spans="1:19">
      <c r="A16" s="67">
        <v>12</v>
      </c>
      <c r="B16" s="67" t="s">
        <v>69</v>
      </c>
      <c r="C16" s="67" t="s">
        <v>679</v>
      </c>
      <c r="D16" s="245" t="s">
        <v>26</v>
      </c>
      <c r="E16" s="170" t="s">
        <v>27</v>
      </c>
      <c r="F16" s="67" t="s">
        <v>29</v>
      </c>
      <c r="G16" s="67"/>
      <c r="H16" s="67"/>
      <c r="I16" s="67"/>
      <c r="J16" s="67" t="s">
        <v>195</v>
      </c>
      <c r="K16" s="251">
        <v>46663</v>
      </c>
      <c r="L16" s="252">
        <v>933</v>
      </c>
      <c r="M16" s="253">
        <v>933</v>
      </c>
      <c r="N16" s="123"/>
      <c r="O16" s="123"/>
      <c r="P16" s="69">
        <v>46663</v>
      </c>
      <c r="Q16" s="262">
        <v>46663</v>
      </c>
      <c r="R16" s="51" t="s">
        <v>702</v>
      </c>
      <c r="S16" s="51" t="s">
        <v>703</v>
      </c>
    </row>
    <row r="17" ht="30" customHeight="1" spans="1:19">
      <c r="A17" s="67">
        <v>13</v>
      </c>
      <c r="B17" s="67" t="s">
        <v>69</v>
      </c>
      <c r="C17" s="67" t="s">
        <v>679</v>
      </c>
      <c r="D17" s="245" t="s">
        <v>26</v>
      </c>
      <c r="E17" s="170" t="s">
        <v>27</v>
      </c>
      <c r="F17" s="67" t="s">
        <v>29</v>
      </c>
      <c r="G17" s="67"/>
      <c r="H17" s="67"/>
      <c r="I17" s="67"/>
      <c r="J17" s="67" t="s">
        <v>195</v>
      </c>
      <c r="K17" s="251">
        <v>47563</v>
      </c>
      <c r="L17" s="252">
        <v>934</v>
      </c>
      <c r="M17" s="253">
        <v>934</v>
      </c>
      <c r="N17" s="123"/>
      <c r="O17" s="123"/>
      <c r="P17" s="69">
        <v>47563</v>
      </c>
      <c r="Q17" s="262">
        <v>47563</v>
      </c>
      <c r="R17" s="51" t="s">
        <v>704</v>
      </c>
      <c r="S17" s="51" t="s">
        <v>705</v>
      </c>
    </row>
    <row r="18" ht="30" customHeight="1" spans="1:19">
      <c r="A18" s="67">
        <v>14</v>
      </c>
      <c r="B18" s="67" t="s">
        <v>69</v>
      </c>
      <c r="C18" s="67" t="s">
        <v>679</v>
      </c>
      <c r="D18" s="245" t="s">
        <v>26</v>
      </c>
      <c r="E18" s="170" t="s">
        <v>27</v>
      </c>
      <c r="F18" s="67" t="s">
        <v>29</v>
      </c>
      <c r="G18" s="67"/>
      <c r="H18" s="67"/>
      <c r="I18" s="67"/>
      <c r="J18" s="67" t="s">
        <v>83</v>
      </c>
      <c r="K18" s="251">
        <v>46523</v>
      </c>
      <c r="L18" s="252">
        <v>935</v>
      </c>
      <c r="M18" s="253">
        <v>935</v>
      </c>
      <c r="N18" s="123"/>
      <c r="O18" s="123"/>
      <c r="P18" s="69">
        <v>46523</v>
      </c>
      <c r="Q18" s="262">
        <v>46523</v>
      </c>
      <c r="R18" s="51" t="s">
        <v>706</v>
      </c>
      <c r="S18" s="51" t="s">
        <v>707</v>
      </c>
    </row>
    <row r="19" ht="30" customHeight="1" spans="1:19">
      <c r="A19" s="67">
        <v>15</v>
      </c>
      <c r="B19" s="67" t="s">
        <v>69</v>
      </c>
      <c r="C19" s="67" t="s">
        <v>679</v>
      </c>
      <c r="D19" s="245" t="s">
        <v>26</v>
      </c>
      <c r="E19" s="170" t="s">
        <v>27</v>
      </c>
      <c r="F19" s="67" t="s">
        <v>29</v>
      </c>
      <c r="G19" s="67"/>
      <c r="H19" s="67"/>
      <c r="I19" s="67"/>
      <c r="J19" s="67" t="s">
        <v>96</v>
      </c>
      <c r="K19" s="251">
        <v>47987</v>
      </c>
      <c r="L19" s="252">
        <v>936</v>
      </c>
      <c r="M19" s="253">
        <v>936</v>
      </c>
      <c r="N19" s="123"/>
      <c r="O19" s="123"/>
      <c r="P19" s="69">
        <v>47987</v>
      </c>
      <c r="Q19" s="262">
        <v>47987</v>
      </c>
      <c r="R19" s="51" t="s">
        <v>708</v>
      </c>
      <c r="S19" s="51" t="s">
        <v>709</v>
      </c>
    </row>
  </sheetData>
  <mergeCells count="6">
    <mergeCell ref="A1:S1"/>
    <mergeCell ref="A2:S2"/>
    <mergeCell ref="A3:S3"/>
    <mergeCell ref="F7:I7"/>
    <mergeCell ref="F11:I11"/>
    <mergeCell ref="F13:I13"/>
  </mergeCells>
  <pageMargins left="0.511805555555556" right="0.511805555555556" top="0.786805555555556" bottom="0.786805555555556" header="0.314583333333333" footer="0.314583333333333"/>
  <pageSetup paperSize="9" scale="59" orientation="landscape"/>
  <headerFooter alignWithMargins="0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S11"/>
  <sheetViews>
    <sheetView view="pageBreakPreview" zoomScaleNormal="100" zoomScaleSheetLayoutView="100" workbookViewId="0">
      <selection activeCell="K5" sqref="K5:K11"/>
    </sheetView>
  </sheetViews>
  <sheetFormatPr defaultColWidth="9" defaultRowHeight="15"/>
  <cols>
    <col min="1" max="1" width="5.28571428571429" customWidth="1"/>
    <col min="2" max="2" width="7.28571428571429" customWidth="1"/>
    <col min="3" max="3" width="13.4285714285714" customWidth="1"/>
    <col min="4" max="4" width="8.85714285714286" customWidth="1"/>
    <col min="5" max="9" width="11" customWidth="1"/>
    <col min="10" max="10" width="12.5714285714286" customWidth="1"/>
    <col min="11" max="11" width="15.4285714285714" customWidth="1"/>
    <col min="12" max="12" width="6.42857142857143" customWidth="1"/>
    <col min="13" max="13" width="11.7142857142857" customWidth="1"/>
    <col min="14" max="14" width="9" customWidth="1"/>
    <col min="15" max="16" width="9" customWidth="1"/>
    <col min="17" max="17" width="43.2857142857143" customWidth="1"/>
    <col min="18" max="18" width="12.4285714285714" customWidth="1"/>
    <col min="19" max="19" width="13.5714285714286" customWidth="1"/>
  </cols>
  <sheetData>
    <row r="1" ht="24.95" customHeight="1" spans="1:19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ht="24.95" customHeight="1" spans="1:19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</row>
    <row r="3" ht="24.95" customHeight="1" spans="1:19">
      <c r="A3" s="55" t="s">
        <v>710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ht="24.95" customHeight="1" spans="1:19">
      <c r="A4" s="164" t="s">
        <v>3</v>
      </c>
      <c r="B4" s="165" t="s">
        <v>4</v>
      </c>
      <c r="C4" s="166" t="s">
        <v>5</v>
      </c>
      <c r="D4" s="166" t="s">
        <v>6</v>
      </c>
      <c r="E4" s="166" t="s">
        <v>7</v>
      </c>
      <c r="F4" s="166" t="s">
        <v>8</v>
      </c>
      <c r="G4" s="166" t="s">
        <v>9</v>
      </c>
      <c r="H4" s="166" t="s">
        <v>10</v>
      </c>
      <c r="I4" s="166" t="s">
        <v>11</v>
      </c>
      <c r="J4" s="166" t="s">
        <v>12</v>
      </c>
      <c r="K4" s="166" t="s">
        <v>13</v>
      </c>
      <c r="L4" s="166" t="s">
        <v>18</v>
      </c>
      <c r="M4" s="166" t="s">
        <v>19</v>
      </c>
      <c r="N4" s="166" t="s">
        <v>20</v>
      </c>
      <c r="O4" s="166" t="s">
        <v>17</v>
      </c>
      <c r="P4" s="166" t="s">
        <v>16</v>
      </c>
      <c r="Q4" s="166" t="s">
        <v>23</v>
      </c>
      <c r="R4" s="166" t="s">
        <v>21</v>
      </c>
      <c r="S4" s="172" t="s">
        <v>22</v>
      </c>
    </row>
    <row r="5" ht="24.95" customHeight="1" spans="1:19">
      <c r="A5" s="78">
        <v>1</v>
      </c>
      <c r="B5" s="167" t="s">
        <v>24</v>
      </c>
      <c r="C5" s="52" t="s">
        <v>711</v>
      </c>
      <c r="D5" s="51" t="s">
        <v>28</v>
      </c>
      <c r="E5" s="168" t="s">
        <v>27</v>
      </c>
      <c r="F5" s="51" t="s">
        <v>28</v>
      </c>
      <c r="G5" s="62" t="s">
        <v>712</v>
      </c>
      <c r="H5" s="51"/>
      <c r="I5" s="59">
        <v>42057</v>
      </c>
      <c r="J5" s="51" t="s">
        <v>31</v>
      </c>
      <c r="K5" s="53" t="s">
        <v>713</v>
      </c>
      <c r="L5" s="54" t="s">
        <v>114</v>
      </c>
      <c r="M5" s="53" t="s">
        <v>397</v>
      </c>
      <c r="N5" s="53">
        <v>39497</v>
      </c>
      <c r="O5" s="53"/>
      <c r="P5" s="53"/>
      <c r="Q5" s="239" t="s">
        <v>714</v>
      </c>
      <c r="R5" s="51" t="s">
        <v>715</v>
      </c>
      <c r="S5" s="174" t="s">
        <v>716</v>
      </c>
    </row>
    <row r="6" ht="24.95" customHeight="1" spans="1:19">
      <c r="A6" s="78">
        <v>2</v>
      </c>
      <c r="B6" s="167" t="s">
        <v>24</v>
      </c>
      <c r="C6" s="52" t="s">
        <v>711</v>
      </c>
      <c r="D6" s="51" t="s">
        <v>28</v>
      </c>
      <c r="E6" s="168" t="s">
        <v>27</v>
      </c>
      <c r="F6" s="51" t="s">
        <v>28</v>
      </c>
      <c r="G6" s="51" t="s">
        <v>28</v>
      </c>
      <c r="H6" s="51" t="s">
        <v>588</v>
      </c>
      <c r="I6" s="59">
        <v>42025</v>
      </c>
      <c r="J6" s="51" t="s">
        <v>83</v>
      </c>
      <c r="K6" s="53" t="s">
        <v>717</v>
      </c>
      <c r="L6" s="54" t="s">
        <v>114</v>
      </c>
      <c r="M6" s="53">
        <v>31748</v>
      </c>
      <c r="N6" s="53">
        <v>39500</v>
      </c>
      <c r="O6" s="53"/>
      <c r="P6" s="53"/>
      <c r="Q6" s="240">
        <v>31748</v>
      </c>
      <c r="R6" s="51" t="s">
        <v>718</v>
      </c>
      <c r="S6" s="174" t="s">
        <v>719</v>
      </c>
    </row>
    <row r="7" ht="24.95" customHeight="1" spans="1:19">
      <c r="A7" s="78">
        <v>3</v>
      </c>
      <c r="B7" s="167" t="s">
        <v>24</v>
      </c>
      <c r="C7" s="52" t="s">
        <v>711</v>
      </c>
      <c r="D7" s="51" t="s">
        <v>28</v>
      </c>
      <c r="E7" s="168" t="s">
        <v>37</v>
      </c>
      <c r="F7" s="51" t="s">
        <v>28</v>
      </c>
      <c r="G7" s="51" t="s">
        <v>28</v>
      </c>
      <c r="H7" s="51" t="s">
        <v>588</v>
      </c>
      <c r="I7" s="59">
        <v>42025</v>
      </c>
      <c r="J7" s="51" t="s">
        <v>83</v>
      </c>
      <c r="K7" s="53" t="s">
        <v>720</v>
      </c>
      <c r="L7" s="54" t="s">
        <v>114</v>
      </c>
      <c r="M7" s="53">
        <v>31494</v>
      </c>
      <c r="N7" s="53">
        <v>50257</v>
      </c>
      <c r="O7" s="53"/>
      <c r="P7" s="53"/>
      <c r="Q7" s="240">
        <v>31494</v>
      </c>
      <c r="R7" s="51" t="s">
        <v>721</v>
      </c>
      <c r="S7" s="174" t="s">
        <v>722</v>
      </c>
    </row>
    <row r="8" ht="24.95" customHeight="1" spans="1:19">
      <c r="A8" s="78">
        <v>4</v>
      </c>
      <c r="B8" s="167" t="s">
        <v>24</v>
      </c>
      <c r="C8" s="52" t="s">
        <v>711</v>
      </c>
      <c r="D8" s="51" t="s">
        <v>28</v>
      </c>
      <c r="E8" s="168" t="s">
        <v>27</v>
      </c>
      <c r="F8" s="51" t="s">
        <v>28</v>
      </c>
      <c r="G8" s="51" t="s">
        <v>28</v>
      </c>
      <c r="H8" s="51" t="s">
        <v>723</v>
      </c>
      <c r="I8" s="59">
        <v>42025</v>
      </c>
      <c r="J8" s="51" t="s">
        <v>96</v>
      </c>
      <c r="K8" s="53" t="s">
        <v>724</v>
      </c>
      <c r="L8" s="54" t="s">
        <v>114</v>
      </c>
      <c r="M8" s="53" t="s">
        <v>674</v>
      </c>
      <c r="N8" s="53">
        <v>39495</v>
      </c>
      <c r="O8" s="53"/>
      <c r="P8" s="53"/>
      <c r="Q8" s="199" t="s">
        <v>725</v>
      </c>
      <c r="R8" s="51" t="s">
        <v>726</v>
      </c>
      <c r="S8" s="174" t="s">
        <v>727</v>
      </c>
    </row>
    <row r="9" ht="24.95" customHeight="1" spans="1:19">
      <c r="A9" s="78">
        <v>5</v>
      </c>
      <c r="B9" s="167" t="s">
        <v>24</v>
      </c>
      <c r="C9" s="52" t="s">
        <v>711</v>
      </c>
      <c r="D9" s="51" t="s">
        <v>28</v>
      </c>
      <c r="E9" s="168" t="s">
        <v>37</v>
      </c>
      <c r="F9" s="51" t="s">
        <v>28</v>
      </c>
      <c r="G9" s="62" t="s">
        <v>712</v>
      </c>
      <c r="H9" s="51"/>
      <c r="I9" s="59">
        <v>42057</v>
      </c>
      <c r="J9" s="51" t="s">
        <v>96</v>
      </c>
      <c r="K9" s="53" t="s">
        <v>728</v>
      </c>
      <c r="L9" s="54" t="s">
        <v>114</v>
      </c>
      <c r="M9" s="53">
        <v>30279</v>
      </c>
      <c r="N9" s="53">
        <v>30279</v>
      </c>
      <c r="O9" s="53"/>
      <c r="P9" s="53"/>
      <c r="Q9" s="240">
        <v>30279</v>
      </c>
      <c r="R9" s="51" t="s">
        <v>729</v>
      </c>
      <c r="S9" s="174" t="s">
        <v>730</v>
      </c>
    </row>
    <row r="10" ht="24.95" customHeight="1" spans="1:19">
      <c r="A10" s="78">
        <v>6</v>
      </c>
      <c r="B10" s="167" t="s">
        <v>24</v>
      </c>
      <c r="C10" s="52" t="s">
        <v>711</v>
      </c>
      <c r="D10" s="51" t="s">
        <v>28</v>
      </c>
      <c r="E10" s="168" t="s">
        <v>37</v>
      </c>
      <c r="F10" s="51" t="s">
        <v>28</v>
      </c>
      <c r="G10" s="51" t="s">
        <v>28</v>
      </c>
      <c r="H10" s="51" t="s">
        <v>723</v>
      </c>
      <c r="I10" s="59">
        <v>42025</v>
      </c>
      <c r="J10" s="51" t="s">
        <v>96</v>
      </c>
      <c r="K10" s="53" t="s">
        <v>731</v>
      </c>
      <c r="L10" s="54" t="s">
        <v>114</v>
      </c>
      <c r="M10" s="53">
        <v>32512</v>
      </c>
      <c r="N10" s="53">
        <v>32512</v>
      </c>
      <c r="O10" s="53"/>
      <c r="P10" s="53"/>
      <c r="Q10" s="240">
        <v>32512</v>
      </c>
      <c r="R10" s="51" t="s">
        <v>732</v>
      </c>
      <c r="S10" s="174" t="s">
        <v>733</v>
      </c>
    </row>
    <row r="11" ht="24.95" customHeight="1" spans="1:19">
      <c r="A11" s="78">
        <v>7</v>
      </c>
      <c r="B11" s="167" t="s">
        <v>24</v>
      </c>
      <c r="C11" s="52" t="s">
        <v>711</v>
      </c>
      <c r="D11" s="51" t="s">
        <v>28</v>
      </c>
      <c r="E11" s="168" t="s">
        <v>27</v>
      </c>
      <c r="F11" s="51" t="s">
        <v>28</v>
      </c>
      <c r="G11" s="62" t="s">
        <v>712</v>
      </c>
      <c r="H11" s="51"/>
      <c r="I11" s="59">
        <v>42057</v>
      </c>
      <c r="J11" s="51" t="s">
        <v>96</v>
      </c>
      <c r="K11" s="53" t="s">
        <v>734</v>
      </c>
      <c r="L11" s="54" t="s">
        <v>114</v>
      </c>
      <c r="M11" s="53" t="s">
        <v>585</v>
      </c>
      <c r="N11" s="53">
        <v>39498</v>
      </c>
      <c r="O11" s="53"/>
      <c r="P11" s="53"/>
      <c r="Q11" s="240" t="s">
        <v>735</v>
      </c>
      <c r="R11" s="51" t="s">
        <v>736</v>
      </c>
      <c r="S11" s="174" t="s">
        <v>737</v>
      </c>
    </row>
  </sheetData>
  <mergeCells count="3">
    <mergeCell ref="A1:S1"/>
    <mergeCell ref="A2:S2"/>
    <mergeCell ref="A3:S3"/>
  </mergeCells>
  <pageMargins left="0.511805555555556" right="0.511805555555556" top="0.786805555555556" bottom="0.786805555555556" header="0.314583333333333" footer="0.314583333333333"/>
  <pageSetup paperSize="9" scale="58" orientation="landscape"/>
  <headerFooter alignWithMargins="0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4"/>
  <sheetViews>
    <sheetView view="pageBreakPreview" zoomScale="90" zoomScaleNormal="100" zoomScaleSheetLayoutView="90" topLeftCell="A2" workbookViewId="0">
      <pane ySplit="3" topLeftCell="A5" activePane="bottomLeft" state="frozen"/>
      <selection/>
      <selection pane="bottomLeft" activeCell="M19" sqref="M19"/>
    </sheetView>
  </sheetViews>
  <sheetFormatPr defaultColWidth="9" defaultRowHeight="24.95" customHeight="1"/>
  <cols>
    <col min="1" max="1" width="5.14285714285714" customWidth="1"/>
    <col min="2" max="2" width="11.1428571428571" customWidth="1"/>
    <col min="3" max="3" width="12.5714285714286" customWidth="1"/>
    <col min="4" max="4" width="10.7142857142857" customWidth="1"/>
    <col min="5" max="5" width="13.1428571428571" customWidth="1"/>
    <col min="6" max="6" width="9.57142857142857" customWidth="1"/>
    <col min="7" max="7" width="8.57142857142857" customWidth="1"/>
    <col min="8" max="8" width="11.1428571428571" customWidth="1"/>
    <col min="9" max="9" width="10.4285714285714" customWidth="1"/>
    <col min="10" max="10" width="14.4285714285714" customWidth="1"/>
    <col min="11" max="11" width="6.42857142857143" customWidth="1"/>
    <col min="12" max="12" width="4.42857142857143" style="201" customWidth="1"/>
    <col min="13" max="13" width="7.28571428571429" customWidth="1"/>
    <col min="14" max="14" width="7.85714285714286" customWidth="1"/>
    <col min="15" max="16" width="6.57142857142857" customWidth="1"/>
    <col min="17" max="17" width="8.28571428571429" customWidth="1"/>
    <col min="18" max="18" width="28.1428571428571" customWidth="1"/>
    <col min="19" max="19" width="12.4285714285714" customWidth="1"/>
    <col min="20" max="20" width="13.5714285714286" customWidth="1"/>
  </cols>
  <sheetData>
    <row r="1" customHeight="1" spans="1:20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customHeight="1" spans="1:20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</row>
    <row r="3" customHeight="1" spans="1:20">
      <c r="A3" s="55" t="s">
        <v>738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4" s="199" customFormat="1" ht="39.75" customHeight="1" spans="1:20">
      <c r="A4" s="202" t="s">
        <v>320</v>
      </c>
      <c r="B4" s="203" t="s">
        <v>321</v>
      </c>
      <c r="C4" s="203" t="s">
        <v>322</v>
      </c>
      <c r="D4" s="203" t="s">
        <v>7</v>
      </c>
      <c r="E4" s="203" t="s">
        <v>6</v>
      </c>
      <c r="F4" s="203" t="s">
        <v>8</v>
      </c>
      <c r="G4" s="203" t="s">
        <v>9</v>
      </c>
      <c r="H4" s="203" t="s">
        <v>10</v>
      </c>
      <c r="I4" s="203" t="s">
        <v>11</v>
      </c>
      <c r="J4" s="203" t="s">
        <v>323</v>
      </c>
      <c r="K4" s="203" t="s">
        <v>18</v>
      </c>
      <c r="L4" s="221" t="s">
        <v>14</v>
      </c>
      <c r="M4" s="203" t="s">
        <v>739</v>
      </c>
      <c r="N4" s="203" t="s">
        <v>19</v>
      </c>
      <c r="O4" s="203" t="s">
        <v>20</v>
      </c>
      <c r="P4" s="203" t="s">
        <v>305</v>
      </c>
      <c r="Q4" s="203" t="s">
        <v>16</v>
      </c>
      <c r="R4" s="203" t="s">
        <v>23</v>
      </c>
      <c r="S4" s="203" t="s">
        <v>21</v>
      </c>
      <c r="T4" s="233" t="s">
        <v>22</v>
      </c>
    </row>
    <row r="5" s="177" customFormat="1" customHeight="1" spans="1:20">
      <c r="A5" s="204">
        <v>1</v>
      </c>
      <c r="B5" s="205" t="s">
        <v>740</v>
      </c>
      <c r="C5" s="205" t="s">
        <v>31</v>
      </c>
      <c r="D5" s="206" t="s">
        <v>27</v>
      </c>
      <c r="E5" s="207" t="s">
        <v>26</v>
      </c>
      <c r="F5" s="208" t="s">
        <v>29</v>
      </c>
      <c r="G5" s="208" t="s">
        <v>29</v>
      </c>
      <c r="H5" s="208" t="s">
        <v>48</v>
      </c>
      <c r="I5" s="222">
        <v>42016</v>
      </c>
      <c r="J5" s="205" t="s">
        <v>741</v>
      </c>
      <c r="K5" s="223"/>
      <c r="L5" s="224">
        <v>838</v>
      </c>
      <c r="M5" s="223">
        <v>30838</v>
      </c>
      <c r="N5" s="225">
        <v>10115</v>
      </c>
      <c r="O5" s="225">
        <v>10115</v>
      </c>
      <c r="P5" s="226" t="s">
        <v>73</v>
      </c>
      <c r="Q5" s="226" t="s">
        <v>28</v>
      </c>
      <c r="R5" s="234" t="s">
        <v>742</v>
      </c>
      <c r="S5" s="235" t="s">
        <v>743</v>
      </c>
      <c r="T5" s="235" t="s">
        <v>744</v>
      </c>
    </row>
    <row r="6" s="177" customFormat="1" customHeight="1" spans="1:20">
      <c r="A6" s="209">
        <v>2</v>
      </c>
      <c r="B6" s="205" t="s">
        <v>740</v>
      </c>
      <c r="C6" s="210" t="s">
        <v>31</v>
      </c>
      <c r="D6" s="206" t="s">
        <v>27</v>
      </c>
      <c r="E6" s="207" t="s">
        <v>26</v>
      </c>
      <c r="F6" s="208" t="s">
        <v>29</v>
      </c>
      <c r="G6" s="208" t="s">
        <v>29</v>
      </c>
      <c r="H6" s="208" t="s">
        <v>48</v>
      </c>
      <c r="I6" s="222">
        <v>42016</v>
      </c>
      <c r="J6" s="210" t="s">
        <v>745</v>
      </c>
      <c r="K6" s="227"/>
      <c r="L6" s="228">
        <v>839</v>
      </c>
      <c r="M6" s="227">
        <v>30839</v>
      </c>
      <c r="N6" s="225">
        <v>10000</v>
      </c>
      <c r="O6" s="225">
        <v>10000</v>
      </c>
      <c r="P6" s="226" t="s">
        <v>73</v>
      </c>
      <c r="Q6" s="225" t="s">
        <v>28</v>
      </c>
      <c r="R6" s="236" t="s">
        <v>746</v>
      </c>
      <c r="S6" s="235" t="s">
        <v>747</v>
      </c>
      <c r="T6" s="235" t="s">
        <v>748</v>
      </c>
    </row>
    <row r="7" s="177" customFormat="1" customHeight="1" spans="1:20">
      <c r="A7" s="209">
        <v>3</v>
      </c>
      <c r="B7" s="205" t="s">
        <v>740</v>
      </c>
      <c r="C7" s="210" t="s">
        <v>31</v>
      </c>
      <c r="D7" s="206" t="s">
        <v>27</v>
      </c>
      <c r="E7" s="207" t="s">
        <v>26</v>
      </c>
      <c r="F7" s="208" t="s">
        <v>29</v>
      </c>
      <c r="G7" s="208" t="s">
        <v>29</v>
      </c>
      <c r="H7" s="208" t="s">
        <v>48</v>
      </c>
      <c r="I7" s="222">
        <v>42016</v>
      </c>
      <c r="J7" s="210" t="s">
        <v>749</v>
      </c>
      <c r="K7" s="227"/>
      <c r="L7" s="228">
        <v>840</v>
      </c>
      <c r="M7" s="227">
        <v>30840</v>
      </c>
      <c r="N7" s="225">
        <v>10196</v>
      </c>
      <c r="O7" s="225">
        <v>10196</v>
      </c>
      <c r="P7" s="226" t="s">
        <v>73</v>
      </c>
      <c r="Q7" s="225" t="s">
        <v>28</v>
      </c>
      <c r="R7" s="236" t="s">
        <v>750</v>
      </c>
      <c r="S7" s="235" t="s">
        <v>751</v>
      </c>
      <c r="T7" s="235" t="s">
        <v>752</v>
      </c>
    </row>
    <row r="8" s="177" customFormat="1" customHeight="1" spans="1:20">
      <c r="A8" s="209">
        <v>4</v>
      </c>
      <c r="B8" s="205" t="s">
        <v>740</v>
      </c>
      <c r="C8" s="210" t="s">
        <v>31</v>
      </c>
      <c r="D8" s="211" t="s">
        <v>27</v>
      </c>
      <c r="E8" s="212" t="s">
        <v>26</v>
      </c>
      <c r="F8" s="208" t="s">
        <v>29</v>
      </c>
      <c r="G8" s="208" t="s">
        <v>29</v>
      </c>
      <c r="H8" s="208" t="s">
        <v>48</v>
      </c>
      <c r="I8" s="222">
        <v>42041</v>
      </c>
      <c r="J8" s="210" t="s">
        <v>753</v>
      </c>
      <c r="K8" s="227"/>
      <c r="L8" s="228">
        <v>841</v>
      </c>
      <c r="M8" s="227">
        <v>30841</v>
      </c>
      <c r="N8" s="225" t="s">
        <v>754</v>
      </c>
      <c r="O8" s="225">
        <v>39375</v>
      </c>
      <c r="P8" s="226" t="s">
        <v>73</v>
      </c>
      <c r="Q8" s="225" t="s">
        <v>28</v>
      </c>
      <c r="R8" s="236" t="s">
        <v>755</v>
      </c>
      <c r="S8" s="235" t="s">
        <v>756</v>
      </c>
      <c r="T8" s="235" t="s">
        <v>757</v>
      </c>
    </row>
    <row r="9" s="177" customFormat="1" customHeight="1" spans="1:20">
      <c r="A9" s="209">
        <v>5</v>
      </c>
      <c r="B9" s="205" t="s">
        <v>740</v>
      </c>
      <c r="C9" s="210" t="s">
        <v>41</v>
      </c>
      <c r="D9" s="206" t="s">
        <v>27</v>
      </c>
      <c r="E9" s="207" t="s">
        <v>26</v>
      </c>
      <c r="F9" s="208" t="s">
        <v>29</v>
      </c>
      <c r="G9" s="208" t="s">
        <v>29</v>
      </c>
      <c r="H9" s="208" t="s">
        <v>30</v>
      </c>
      <c r="I9" s="222">
        <v>42016</v>
      </c>
      <c r="J9" s="210" t="s">
        <v>758</v>
      </c>
      <c r="K9" s="227"/>
      <c r="L9" s="228">
        <v>835</v>
      </c>
      <c r="M9" s="227">
        <v>30835</v>
      </c>
      <c r="N9" s="225" t="s">
        <v>759</v>
      </c>
      <c r="O9" s="229" t="s">
        <v>759</v>
      </c>
      <c r="P9" s="226" t="s">
        <v>73</v>
      </c>
      <c r="Q9" s="225" t="s">
        <v>28</v>
      </c>
      <c r="R9" s="236" t="s">
        <v>760</v>
      </c>
      <c r="S9" s="235" t="s">
        <v>761</v>
      </c>
      <c r="T9" s="235" t="s">
        <v>762</v>
      </c>
    </row>
    <row r="10" s="177" customFormat="1" customHeight="1" spans="1:20">
      <c r="A10" s="210">
        <v>6</v>
      </c>
      <c r="B10" s="205" t="s">
        <v>740</v>
      </c>
      <c r="C10" s="210" t="s">
        <v>41</v>
      </c>
      <c r="D10" s="206" t="s">
        <v>37</v>
      </c>
      <c r="E10" s="207" t="s">
        <v>26</v>
      </c>
      <c r="F10" s="208" t="s">
        <v>28</v>
      </c>
      <c r="G10" s="213" t="s">
        <v>763</v>
      </c>
      <c r="H10" s="214"/>
      <c r="I10" s="230"/>
      <c r="J10" s="210" t="s">
        <v>764</v>
      </c>
      <c r="K10" s="227"/>
      <c r="L10" s="228">
        <v>836</v>
      </c>
      <c r="M10" s="227">
        <v>30836</v>
      </c>
      <c r="N10" s="225" t="s">
        <v>765</v>
      </c>
      <c r="O10" s="229" t="s">
        <v>765</v>
      </c>
      <c r="P10" s="229"/>
      <c r="Q10" s="225"/>
      <c r="R10" s="236" t="s">
        <v>766</v>
      </c>
      <c r="S10" s="235" t="s">
        <v>767</v>
      </c>
      <c r="T10" s="235" t="s">
        <v>768</v>
      </c>
    </row>
    <row r="11" s="177" customFormat="1" ht="44.25" customHeight="1" spans="1:20">
      <c r="A11" s="209">
        <v>7</v>
      </c>
      <c r="B11" s="205" t="s">
        <v>740</v>
      </c>
      <c r="C11" s="210" t="s">
        <v>41</v>
      </c>
      <c r="D11" s="215" t="s">
        <v>37</v>
      </c>
      <c r="E11" s="207" t="s">
        <v>26</v>
      </c>
      <c r="F11" s="208" t="s">
        <v>28</v>
      </c>
      <c r="G11" s="208" t="s">
        <v>28</v>
      </c>
      <c r="H11" s="208" t="s">
        <v>30</v>
      </c>
      <c r="I11" s="222">
        <v>41887</v>
      </c>
      <c r="J11" s="210" t="s">
        <v>769</v>
      </c>
      <c r="K11" s="227"/>
      <c r="L11" s="228">
        <v>833</v>
      </c>
      <c r="M11" s="227">
        <v>30833</v>
      </c>
      <c r="N11" s="225"/>
      <c r="O11" s="225">
        <v>39086</v>
      </c>
      <c r="P11" s="225" t="s">
        <v>73</v>
      </c>
      <c r="Q11" s="225" t="s">
        <v>28</v>
      </c>
      <c r="R11" s="236" t="s">
        <v>770</v>
      </c>
      <c r="S11" s="235" t="s">
        <v>771</v>
      </c>
      <c r="T11" s="235" t="s">
        <v>772</v>
      </c>
    </row>
    <row r="12" s="177" customFormat="1" customHeight="1" spans="1:20">
      <c r="A12" s="209">
        <v>8</v>
      </c>
      <c r="B12" s="205" t="s">
        <v>740</v>
      </c>
      <c r="C12" s="210" t="s">
        <v>41</v>
      </c>
      <c r="D12" s="206" t="s">
        <v>27</v>
      </c>
      <c r="E12" s="207" t="s">
        <v>26</v>
      </c>
      <c r="F12" s="208" t="s">
        <v>28</v>
      </c>
      <c r="G12" s="208" t="s">
        <v>28</v>
      </c>
      <c r="H12" s="208" t="s">
        <v>134</v>
      </c>
      <c r="I12" s="222">
        <v>42016</v>
      </c>
      <c r="J12" s="210" t="s">
        <v>773</v>
      </c>
      <c r="K12" s="227"/>
      <c r="L12" s="228">
        <v>821</v>
      </c>
      <c r="M12" s="227">
        <v>30821</v>
      </c>
      <c r="N12" s="229" t="s">
        <v>774</v>
      </c>
      <c r="O12" s="229" t="s">
        <v>774</v>
      </c>
      <c r="P12" s="229" t="s">
        <v>73</v>
      </c>
      <c r="Q12" s="225" t="s">
        <v>28</v>
      </c>
      <c r="R12" s="236" t="s">
        <v>775</v>
      </c>
      <c r="S12" s="235" t="s">
        <v>776</v>
      </c>
      <c r="T12" s="235" t="s">
        <v>777</v>
      </c>
    </row>
    <row r="13" s="177" customFormat="1" customHeight="1" spans="1:20">
      <c r="A13" s="210">
        <v>9</v>
      </c>
      <c r="B13" s="205" t="s">
        <v>740</v>
      </c>
      <c r="C13" s="210" t="s">
        <v>83</v>
      </c>
      <c r="D13" s="206"/>
      <c r="E13" s="207" t="s">
        <v>52</v>
      </c>
      <c r="F13" s="208"/>
      <c r="G13" s="208"/>
      <c r="H13" s="208"/>
      <c r="I13" s="208"/>
      <c r="J13" s="210" t="s">
        <v>778</v>
      </c>
      <c r="K13" s="227"/>
      <c r="L13" s="228"/>
      <c r="M13" s="227"/>
      <c r="N13" s="225" t="s">
        <v>779</v>
      </c>
      <c r="O13" s="225"/>
      <c r="P13" s="225"/>
      <c r="Q13" s="225"/>
      <c r="R13" s="236" t="s">
        <v>780</v>
      </c>
      <c r="S13" s="235" t="s">
        <v>781</v>
      </c>
      <c r="T13" s="235" t="s">
        <v>782</v>
      </c>
    </row>
    <row r="14" s="177" customFormat="1" customHeight="1" spans="1:20">
      <c r="A14" s="210">
        <v>10</v>
      </c>
      <c r="B14" s="205" t="s">
        <v>740</v>
      </c>
      <c r="C14" s="210" t="s">
        <v>83</v>
      </c>
      <c r="D14" s="206"/>
      <c r="E14" s="207" t="s">
        <v>52</v>
      </c>
      <c r="F14" s="208"/>
      <c r="G14" s="208"/>
      <c r="H14" s="208"/>
      <c r="I14" s="208"/>
      <c r="J14" s="210" t="s">
        <v>783</v>
      </c>
      <c r="K14" s="227"/>
      <c r="L14" s="228"/>
      <c r="M14" s="227"/>
      <c r="N14" s="225" t="s">
        <v>784</v>
      </c>
      <c r="O14" s="225"/>
      <c r="P14" s="225"/>
      <c r="Q14" s="225"/>
      <c r="R14" s="236" t="s">
        <v>785</v>
      </c>
      <c r="S14" s="235" t="s">
        <v>786</v>
      </c>
      <c r="T14" s="235" t="s">
        <v>787</v>
      </c>
    </row>
    <row r="15" s="177" customFormat="1" customHeight="1" spans="1:20">
      <c r="A15" s="209">
        <v>11</v>
      </c>
      <c r="B15" s="205" t="s">
        <v>740</v>
      </c>
      <c r="C15" s="210" t="s">
        <v>53</v>
      </c>
      <c r="D15" s="206" t="s">
        <v>37</v>
      </c>
      <c r="E15" s="207" t="s">
        <v>26</v>
      </c>
      <c r="F15" s="208" t="s">
        <v>28</v>
      </c>
      <c r="G15" s="208" t="s">
        <v>28</v>
      </c>
      <c r="H15" s="208" t="s">
        <v>30</v>
      </c>
      <c r="I15" s="222">
        <v>41887</v>
      </c>
      <c r="J15" s="210" t="s">
        <v>788</v>
      </c>
      <c r="K15" s="227"/>
      <c r="L15" s="228">
        <v>834</v>
      </c>
      <c r="M15" s="227">
        <v>30834</v>
      </c>
      <c r="N15" s="225" t="s">
        <v>789</v>
      </c>
      <c r="O15" s="225" t="s">
        <v>789</v>
      </c>
      <c r="P15" s="225" t="s">
        <v>73</v>
      </c>
      <c r="Q15" s="225" t="s">
        <v>28</v>
      </c>
      <c r="R15" s="236" t="s">
        <v>790</v>
      </c>
      <c r="S15" s="235" t="s">
        <v>791</v>
      </c>
      <c r="T15" s="235" t="s">
        <v>792</v>
      </c>
    </row>
    <row r="16" s="177" customFormat="1" customHeight="1" spans="1:20">
      <c r="A16" s="210">
        <v>12</v>
      </c>
      <c r="B16" s="205" t="s">
        <v>740</v>
      </c>
      <c r="C16" s="210" t="s">
        <v>53</v>
      </c>
      <c r="D16" s="206" t="s">
        <v>37</v>
      </c>
      <c r="E16" s="207" t="s">
        <v>26</v>
      </c>
      <c r="F16" s="208" t="s">
        <v>28</v>
      </c>
      <c r="G16" s="213" t="s">
        <v>793</v>
      </c>
      <c r="H16" s="214"/>
      <c r="I16" s="230"/>
      <c r="J16" s="210" t="s">
        <v>794</v>
      </c>
      <c r="K16" s="227"/>
      <c r="L16" s="228">
        <v>837</v>
      </c>
      <c r="M16" s="227">
        <v>30837</v>
      </c>
      <c r="N16" s="225" t="s">
        <v>795</v>
      </c>
      <c r="O16" s="225" t="s">
        <v>795</v>
      </c>
      <c r="P16" s="225"/>
      <c r="Q16" s="225"/>
      <c r="R16" s="236" t="s">
        <v>796</v>
      </c>
      <c r="S16" s="235" t="s">
        <v>797</v>
      </c>
      <c r="T16" s="235" t="s">
        <v>798</v>
      </c>
    </row>
    <row r="17" s="200" customFormat="1" customHeight="1" spans="1:20">
      <c r="A17" s="216">
        <v>13</v>
      </c>
      <c r="B17" s="205" t="s">
        <v>740</v>
      </c>
      <c r="C17" s="217" t="s">
        <v>53</v>
      </c>
      <c r="D17" s="215" t="s">
        <v>27</v>
      </c>
      <c r="E17" s="207" t="s">
        <v>26</v>
      </c>
      <c r="F17" s="218" t="s">
        <v>28</v>
      </c>
      <c r="G17" s="208" t="s">
        <v>799</v>
      </c>
      <c r="H17" s="208"/>
      <c r="I17" s="222">
        <v>42015</v>
      </c>
      <c r="J17" s="217" t="s">
        <v>800</v>
      </c>
      <c r="K17" s="231"/>
      <c r="L17" s="232">
        <v>822</v>
      </c>
      <c r="M17" s="231">
        <v>30822</v>
      </c>
      <c r="N17" s="229" t="s">
        <v>801</v>
      </c>
      <c r="O17" s="229" t="s">
        <v>801</v>
      </c>
      <c r="P17" s="229"/>
      <c r="Q17" s="229" t="s">
        <v>28</v>
      </c>
      <c r="R17" s="237" t="s">
        <v>802</v>
      </c>
      <c r="S17" s="235" t="s">
        <v>803</v>
      </c>
      <c r="T17" s="235" t="s">
        <v>804</v>
      </c>
    </row>
    <row r="18" s="177" customFormat="1" customHeight="1" spans="1:20">
      <c r="A18" s="209">
        <v>14</v>
      </c>
      <c r="B18" s="205" t="s">
        <v>740</v>
      </c>
      <c r="C18" s="210" t="s">
        <v>53</v>
      </c>
      <c r="D18" s="215" t="s">
        <v>27</v>
      </c>
      <c r="E18" s="207" t="s">
        <v>26</v>
      </c>
      <c r="F18" s="208" t="s">
        <v>28</v>
      </c>
      <c r="G18" s="208" t="s">
        <v>28</v>
      </c>
      <c r="H18" s="208" t="s">
        <v>134</v>
      </c>
      <c r="I18" s="222">
        <v>42016</v>
      </c>
      <c r="J18" s="210" t="s">
        <v>805</v>
      </c>
      <c r="K18" s="227"/>
      <c r="L18" s="228">
        <v>823</v>
      </c>
      <c r="M18" s="227">
        <v>30823</v>
      </c>
      <c r="N18" s="225" t="s">
        <v>806</v>
      </c>
      <c r="O18" s="225" t="s">
        <v>806</v>
      </c>
      <c r="P18" s="225" t="s">
        <v>73</v>
      </c>
      <c r="Q18" s="225" t="s">
        <v>28</v>
      </c>
      <c r="R18" s="236" t="s">
        <v>807</v>
      </c>
      <c r="S18" s="235" t="s">
        <v>808</v>
      </c>
      <c r="T18" s="235" t="s">
        <v>809</v>
      </c>
    </row>
    <row r="19" s="177" customFormat="1" customHeight="1" spans="1:20">
      <c r="A19" s="209">
        <v>15</v>
      </c>
      <c r="B19" s="205" t="s">
        <v>740</v>
      </c>
      <c r="C19" s="210" t="s">
        <v>195</v>
      </c>
      <c r="D19" s="215" t="s">
        <v>27</v>
      </c>
      <c r="E19" s="207" t="s">
        <v>26</v>
      </c>
      <c r="F19" s="208" t="s">
        <v>28</v>
      </c>
      <c r="G19" s="208" t="s">
        <v>28</v>
      </c>
      <c r="H19" s="208" t="s">
        <v>48</v>
      </c>
      <c r="I19" s="222">
        <v>42039</v>
      </c>
      <c r="J19" s="210" t="s">
        <v>810</v>
      </c>
      <c r="K19" s="227"/>
      <c r="L19" s="228">
        <v>842</v>
      </c>
      <c r="M19" s="227">
        <v>30842</v>
      </c>
      <c r="N19" s="225" t="s">
        <v>811</v>
      </c>
      <c r="O19" s="229" t="s">
        <v>812</v>
      </c>
      <c r="P19" s="229" t="s">
        <v>73</v>
      </c>
      <c r="Q19" s="229" t="s">
        <v>28</v>
      </c>
      <c r="R19" s="236" t="s">
        <v>813</v>
      </c>
      <c r="S19" s="235" t="s">
        <v>814</v>
      </c>
      <c r="T19" s="235" t="s">
        <v>815</v>
      </c>
    </row>
    <row r="20" s="177" customFormat="1" customHeight="1" spans="1:20">
      <c r="A20" s="209">
        <v>16</v>
      </c>
      <c r="B20" s="205" t="s">
        <v>740</v>
      </c>
      <c r="C20" s="210" t="s">
        <v>195</v>
      </c>
      <c r="D20" s="215" t="s">
        <v>27</v>
      </c>
      <c r="E20" s="207" t="s">
        <v>26</v>
      </c>
      <c r="F20" s="208" t="s">
        <v>28</v>
      </c>
      <c r="G20" s="208" t="s">
        <v>28</v>
      </c>
      <c r="H20" s="208" t="s">
        <v>30</v>
      </c>
      <c r="I20" s="222">
        <v>42039</v>
      </c>
      <c r="J20" s="210" t="s">
        <v>816</v>
      </c>
      <c r="K20" s="227"/>
      <c r="L20" s="228">
        <v>843</v>
      </c>
      <c r="M20" s="227">
        <v>30843</v>
      </c>
      <c r="N20" s="225">
        <v>90662</v>
      </c>
      <c r="O20" s="225">
        <v>39085</v>
      </c>
      <c r="P20" s="225" t="s">
        <v>73</v>
      </c>
      <c r="Q20" s="225" t="s">
        <v>28</v>
      </c>
      <c r="R20" s="236" t="s">
        <v>817</v>
      </c>
      <c r="S20" s="235" t="s">
        <v>818</v>
      </c>
      <c r="T20" s="235" t="s">
        <v>819</v>
      </c>
    </row>
    <row r="21" s="177" customFormat="1" customHeight="1" spans="1:20">
      <c r="A21" s="210">
        <v>17</v>
      </c>
      <c r="B21" s="205" t="s">
        <v>740</v>
      </c>
      <c r="C21" s="210" t="s">
        <v>195</v>
      </c>
      <c r="D21" s="206"/>
      <c r="E21" s="207" t="s">
        <v>52</v>
      </c>
      <c r="F21" s="208"/>
      <c r="G21" s="208"/>
      <c r="H21" s="208"/>
      <c r="I21" s="208"/>
      <c r="J21" s="210" t="s">
        <v>820</v>
      </c>
      <c r="K21" s="227"/>
      <c r="L21" s="228"/>
      <c r="M21" s="227"/>
      <c r="N21" s="225" t="s">
        <v>821</v>
      </c>
      <c r="O21" s="225"/>
      <c r="P21" s="225"/>
      <c r="Q21" s="225"/>
      <c r="R21" s="236" t="s">
        <v>822</v>
      </c>
      <c r="S21" s="235" t="s">
        <v>823</v>
      </c>
      <c r="T21" s="235" t="s">
        <v>824</v>
      </c>
    </row>
    <row r="22" s="177" customFormat="1" customHeight="1" spans="1:20">
      <c r="A22" s="209">
        <v>18</v>
      </c>
      <c r="B22" s="205" t="s">
        <v>740</v>
      </c>
      <c r="C22" s="210" t="s">
        <v>195</v>
      </c>
      <c r="D22" s="215" t="s">
        <v>27</v>
      </c>
      <c r="E22" s="207" t="s">
        <v>26</v>
      </c>
      <c r="F22" s="208" t="s">
        <v>28</v>
      </c>
      <c r="G22" s="208" t="s">
        <v>28</v>
      </c>
      <c r="H22" s="208" t="s">
        <v>30</v>
      </c>
      <c r="I22" s="222">
        <v>42045</v>
      </c>
      <c r="J22" s="210" t="s">
        <v>825</v>
      </c>
      <c r="K22" s="227"/>
      <c r="L22" s="228">
        <v>844</v>
      </c>
      <c r="M22" s="227">
        <v>30844</v>
      </c>
      <c r="N22" s="225" t="s">
        <v>826</v>
      </c>
      <c r="O22" s="229" t="s">
        <v>827</v>
      </c>
      <c r="P22" s="229" t="s">
        <v>73</v>
      </c>
      <c r="Q22" s="229" t="s">
        <v>28</v>
      </c>
      <c r="R22" s="236" t="s">
        <v>828</v>
      </c>
      <c r="S22" s="238" t="s">
        <v>829</v>
      </c>
      <c r="T22" s="238" t="s">
        <v>830</v>
      </c>
    </row>
    <row r="24" customHeight="1" spans="1:2">
      <c r="A24" s="219"/>
      <c r="B24" s="220" t="s">
        <v>60</v>
      </c>
    </row>
  </sheetData>
  <mergeCells count="5">
    <mergeCell ref="A1:T1"/>
    <mergeCell ref="A2:T2"/>
    <mergeCell ref="A3:T3"/>
    <mergeCell ref="G10:I10"/>
    <mergeCell ref="G16:I16"/>
  </mergeCells>
  <pageMargins left="0.511805555555556" right="0.511805555555556" top="0.786805555555556" bottom="0.786805555555556" header="0.314583333333333" footer="0.314583333333333"/>
  <pageSetup paperSize="1" scale="61" orientation="landscape"/>
  <headerFooter alignWithMargins="0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62"/>
  </sheetPr>
  <dimension ref="A1:R23"/>
  <sheetViews>
    <sheetView view="pageBreakPreview" zoomScaleNormal="80" zoomScaleSheetLayoutView="100" workbookViewId="0">
      <pane ySplit="4" topLeftCell="A5" activePane="bottomLeft" state="frozen"/>
      <selection/>
      <selection pane="bottomLeft" activeCell="H21" sqref="H21"/>
    </sheetView>
  </sheetViews>
  <sheetFormatPr defaultColWidth="9" defaultRowHeight="24.95" customHeight="1"/>
  <cols>
    <col min="1" max="1" width="8.14285714285714" customWidth="1"/>
    <col min="2" max="2" width="7.57142857142857" customWidth="1"/>
    <col min="3" max="3" width="15.7142857142857" customWidth="1"/>
    <col min="4" max="4" width="13.2857142857143" customWidth="1"/>
    <col min="5" max="5" width="14.4285714285714" customWidth="1"/>
    <col min="6" max="6" width="15.7142857142857" customWidth="1"/>
    <col min="7" max="7" width="13.7142857142857" customWidth="1"/>
    <col min="8" max="8" width="13.8571428571429" customWidth="1"/>
    <col min="9" max="10" width="10.5714285714286" customWidth="1"/>
    <col min="11" max="11" width="11.2857142857143" customWidth="1"/>
    <col min="12" max="12" width="12.4285714285714" customWidth="1"/>
    <col min="13" max="13" width="14.5714285714286" customWidth="1"/>
    <col min="14" max="14" width="8.85714285714286" customWidth="1"/>
    <col min="15" max="15" width="11.4285714285714" customWidth="1"/>
    <col min="16" max="16" width="11.1428571428571" customWidth="1"/>
    <col min="17" max="17" width="65.1428571428571" customWidth="1"/>
    <col min="18" max="18" width="44" customWidth="1"/>
  </cols>
  <sheetData>
    <row r="1" customHeight="1" spans="3:17">
      <c r="C1" s="9" t="s">
        <v>361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customHeight="1" spans="3:17">
      <c r="C2" s="115" t="s">
        <v>362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</row>
    <row r="3" customHeight="1" spans="1:17">
      <c r="A3" s="178" t="s">
        <v>831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95"/>
    </row>
    <row r="4" ht="30" customHeight="1" spans="1:17">
      <c r="A4" s="180" t="s">
        <v>320</v>
      </c>
      <c r="B4" s="180" t="s">
        <v>4</v>
      </c>
      <c r="C4" s="180" t="s">
        <v>321</v>
      </c>
      <c r="D4" s="180" t="s">
        <v>62</v>
      </c>
      <c r="E4" s="180" t="s">
        <v>7</v>
      </c>
      <c r="F4" s="180" t="s">
        <v>322</v>
      </c>
      <c r="G4" s="180" t="s">
        <v>406</v>
      </c>
      <c r="H4" s="180" t="s">
        <v>364</v>
      </c>
      <c r="I4" s="180" t="s">
        <v>832</v>
      </c>
      <c r="J4" s="180" t="s">
        <v>9</v>
      </c>
      <c r="K4" s="180" t="s">
        <v>10</v>
      </c>
      <c r="L4" s="180" t="s">
        <v>11</v>
      </c>
      <c r="M4" s="180" t="s">
        <v>323</v>
      </c>
      <c r="N4" s="180" t="s">
        <v>17</v>
      </c>
      <c r="O4" s="180" t="s">
        <v>16</v>
      </c>
      <c r="P4" s="180" t="s">
        <v>324</v>
      </c>
      <c r="Q4" s="180" t="s">
        <v>23</v>
      </c>
    </row>
    <row r="5" s="177" customFormat="1" ht="50.1" customHeight="1" spans="1:17">
      <c r="A5" s="181">
        <v>1</v>
      </c>
      <c r="B5" s="181" t="s">
        <v>181</v>
      </c>
      <c r="C5" s="181" t="s">
        <v>471</v>
      </c>
      <c r="D5" s="182" t="s">
        <v>28</v>
      </c>
      <c r="E5" s="181"/>
      <c r="F5" s="181" t="s">
        <v>31</v>
      </c>
      <c r="G5" s="181">
        <v>0.29</v>
      </c>
      <c r="H5" s="182" t="s">
        <v>28</v>
      </c>
      <c r="I5" s="182" t="s">
        <v>28</v>
      </c>
      <c r="J5" s="182" t="s">
        <v>28</v>
      </c>
      <c r="K5" s="187" t="s">
        <v>833</v>
      </c>
      <c r="L5" s="188">
        <v>41857</v>
      </c>
      <c r="M5" s="137" t="s">
        <v>834</v>
      </c>
      <c r="N5" s="137"/>
      <c r="O5" s="137"/>
      <c r="P5" s="189">
        <v>58137</v>
      </c>
      <c r="Q5" s="196" t="s">
        <v>835</v>
      </c>
    </row>
    <row r="6" s="177" customFormat="1" ht="50.1" customHeight="1" spans="1:17">
      <c r="A6" s="181">
        <v>2</v>
      </c>
      <c r="B6" s="181" t="s">
        <v>181</v>
      </c>
      <c r="C6" s="181" t="s">
        <v>471</v>
      </c>
      <c r="D6" s="182" t="s">
        <v>28</v>
      </c>
      <c r="E6" s="181"/>
      <c r="F6" s="181" t="s">
        <v>31</v>
      </c>
      <c r="G6" s="182">
        <v>0.29</v>
      </c>
      <c r="H6" s="182" t="s">
        <v>28</v>
      </c>
      <c r="I6" s="182" t="s">
        <v>28</v>
      </c>
      <c r="J6" s="182" t="s">
        <v>28</v>
      </c>
      <c r="K6" s="187" t="s">
        <v>833</v>
      </c>
      <c r="L6" s="188">
        <v>41857</v>
      </c>
      <c r="M6" s="137" t="s">
        <v>836</v>
      </c>
      <c r="N6" s="137"/>
      <c r="O6" s="137"/>
      <c r="P6" s="189">
        <v>57731</v>
      </c>
      <c r="Q6" s="196" t="s">
        <v>837</v>
      </c>
    </row>
    <row r="7" s="177" customFormat="1" ht="50.1" customHeight="1" spans="1:17">
      <c r="A7" s="181">
        <v>3</v>
      </c>
      <c r="B7" s="181" t="s">
        <v>181</v>
      </c>
      <c r="C7" s="181" t="s">
        <v>471</v>
      </c>
      <c r="D7" s="182" t="s">
        <v>28</v>
      </c>
      <c r="E7" s="181"/>
      <c r="F7" s="181" t="s">
        <v>31</v>
      </c>
      <c r="G7" s="182">
        <v>0.29</v>
      </c>
      <c r="H7" s="182" t="s">
        <v>28</v>
      </c>
      <c r="I7" s="182" t="s">
        <v>28</v>
      </c>
      <c r="J7" s="182" t="s">
        <v>28</v>
      </c>
      <c r="K7" s="187" t="s">
        <v>833</v>
      </c>
      <c r="L7" s="188">
        <v>41887</v>
      </c>
      <c r="M7" s="137" t="s">
        <v>838</v>
      </c>
      <c r="N7" s="137"/>
      <c r="O7" s="137"/>
      <c r="P7" s="189">
        <v>41102</v>
      </c>
      <c r="Q7" s="196" t="s">
        <v>839</v>
      </c>
    </row>
    <row r="8" s="177" customFormat="1" ht="50.1" customHeight="1" spans="1:18">
      <c r="A8" s="183">
        <v>4</v>
      </c>
      <c r="B8" s="181" t="s">
        <v>181</v>
      </c>
      <c r="C8" s="181" t="s">
        <v>471</v>
      </c>
      <c r="D8" s="184" t="s">
        <v>443</v>
      </c>
      <c r="E8" s="183"/>
      <c r="F8" s="183" t="s">
        <v>31</v>
      </c>
      <c r="G8" s="184">
        <v>0.29</v>
      </c>
      <c r="H8" s="184"/>
      <c r="I8" s="184" t="s">
        <v>28</v>
      </c>
      <c r="J8" s="184"/>
      <c r="K8" s="184"/>
      <c r="L8" s="190"/>
      <c r="M8" s="183" t="s">
        <v>840</v>
      </c>
      <c r="N8" s="183"/>
      <c r="O8" s="183"/>
      <c r="P8" s="191">
        <v>57820</v>
      </c>
      <c r="Q8" s="197" t="s">
        <v>841</v>
      </c>
      <c r="R8" s="177" t="s">
        <v>842</v>
      </c>
    </row>
    <row r="9" s="177" customFormat="1" ht="50.1" customHeight="1" spans="1:18">
      <c r="A9" s="183">
        <v>5</v>
      </c>
      <c r="B9" s="181" t="s">
        <v>181</v>
      </c>
      <c r="C9" s="181" t="s">
        <v>471</v>
      </c>
      <c r="D9" s="184" t="s">
        <v>443</v>
      </c>
      <c r="E9" s="183"/>
      <c r="F9" s="183" t="s">
        <v>31</v>
      </c>
      <c r="G9" s="184">
        <v>0.29</v>
      </c>
      <c r="H9" s="184"/>
      <c r="I9" s="184" t="s">
        <v>28</v>
      </c>
      <c r="J9" s="184"/>
      <c r="K9" s="184"/>
      <c r="L9" s="190"/>
      <c r="M9" s="183" t="s">
        <v>843</v>
      </c>
      <c r="N9" s="183"/>
      <c r="O9" s="183"/>
      <c r="P9" s="191">
        <v>60135</v>
      </c>
      <c r="Q9" s="197" t="s">
        <v>844</v>
      </c>
      <c r="R9" s="177" t="s">
        <v>845</v>
      </c>
    </row>
    <row r="10" s="177" customFormat="1" ht="50.1" customHeight="1" spans="1:17">
      <c r="A10" s="181">
        <v>6</v>
      </c>
      <c r="B10" s="181" t="s">
        <v>181</v>
      </c>
      <c r="C10" s="181" t="s">
        <v>471</v>
      </c>
      <c r="D10" s="182" t="s">
        <v>28</v>
      </c>
      <c r="E10" s="181"/>
      <c r="F10" s="181" t="s">
        <v>41</v>
      </c>
      <c r="G10" s="182">
        <v>0.05</v>
      </c>
      <c r="H10" s="182" t="s">
        <v>28</v>
      </c>
      <c r="I10" s="182" t="s">
        <v>28</v>
      </c>
      <c r="J10" s="182" t="s">
        <v>28</v>
      </c>
      <c r="K10" s="187" t="s">
        <v>30</v>
      </c>
      <c r="L10" s="188">
        <v>41887</v>
      </c>
      <c r="M10" s="137" t="s">
        <v>846</v>
      </c>
      <c r="N10" s="137"/>
      <c r="O10" s="137"/>
      <c r="P10" s="189">
        <v>53687</v>
      </c>
      <c r="Q10" s="196" t="s">
        <v>847</v>
      </c>
    </row>
    <row r="11" s="177" customFormat="1" ht="50.1" customHeight="1" spans="1:17">
      <c r="A11" s="181">
        <v>7</v>
      </c>
      <c r="B11" s="181" t="s">
        <v>181</v>
      </c>
      <c r="C11" s="181" t="s">
        <v>471</v>
      </c>
      <c r="D11" s="182" t="s">
        <v>28</v>
      </c>
      <c r="E11" s="181"/>
      <c r="F11" s="181" t="s">
        <v>41</v>
      </c>
      <c r="G11" s="182">
        <v>0.05</v>
      </c>
      <c r="H11" s="182" t="s">
        <v>28</v>
      </c>
      <c r="I11" s="182" t="s">
        <v>28</v>
      </c>
      <c r="J11" s="182" t="s">
        <v>28</v>
      </c>
      <c r="K11" s="187" t="s">
        <v>30</v>
      </c>
      <c r="L11" s="188">
        <v>41837</v>
      </c>
      <c r="M11" s="137" t="s">
        <v>848</v>
      </c>
      <c r="N11" s="137"/>
      <c r="O11" s="137"/>
      <c r="P11" s="189">
        <v>53652</v>
      </c>
      <c r="Q11" s="196" t="s">
        <v>849</v>
      </c>
    </row>
    <row r="12" s="177" customFormat="1" ht="50.1" customHeight="1" spans="1:17">
      <c r="A12" s="181">
        <v>8</v>
      </c>
      <c r="B12" s="181" t="s">
        <v>181</v>
      </c>
      <c r="C12" s="181" t="s">
        <v>471</v>
      </c>
      <c r="D12" s="182" t="s">
        <v>28</v>
      </c>
      <c r="E12" s="181"/>
      <c r="F12" s="181" t="s">
        <v>83</v>
      </c>
      <c r="G12" s="182">
        <v>0.03</v>
      </c>
      <c r="H12" s="182" t="s">
        <v>28</v>
      </c>
      <c r="I12" s="182" t="s">
        <v>28</v>
      </c>
      <c r="J12" s="182" t="s">
        <v>28</v>
      </c>
      <c r="K12" s="187" t="s">
        <v>30</v>
      </c>
      <c r="L12" s="188">
        <v>41837</v>
      </c>
      <c r="M12" s="137" t="s">
        <v>850</v>
      </c>
      <c r="N12" s="137"/>
      <c r="O12" s="137"/>
      <c r="P12" s="189">
        <v>53677</v>
      </c>
      <c r="Q12" s="196" t="s">
        <v>851</v>
      </c>
    </row>
    <row r="13" s="177" customFormat="1" ht="50.1" customHeight="1" spans="1:17">
      <c r="A13" s="181">
        <v>9</v>
      </c>
      <c r="B13" s="181" t="s">
        <v>181</v>
      </c>
      <c r="C13" s="181" t="s">
        <v>471</v>
      </c>
      <c r="D13" s="182" t="s">
        <v>28</v>
      </c>
      <c r="E13" s="181"/>
      <c r="F13" s="181" t="s">
        <v>96</v>
      </c>
      <c r="G13" s="182">
        <v>0.5</v>
      </c>
      <c r="H13" s="182" t="s">
        <v>28</v>
      </c>
      <c r="I13" s="182" t="s">
        <v>28</v>
      </c>
      <c r="J13" s="182" t="s">
        <v>28</v>
      </c>
      <c r="K13" s="187" t="s">
        <v>134</v>
      </c>
      <c r="L13" s="188">
        <v>41844</v>
      </c>
      <c r="M13" s="137" t="s">
        <v>852</v>
      </c>
      <c r="N13" s="137"/>
      <c r="O13" s="137"/>
      <c r="P13" s="189">
        <v>53370</v>
      </c>
      <c r="Q13" s="196" t="s">
        <v>853</v>
      </c>
    </row>
    <row r="14" s="177" customFormat="1" ht="50.1" customHeight="1" spans="1:17">
      <c r="A14" s="181">
        <v>10</v>
      </c>
      <c r="B14" s="181" t="s">
        <v>181</v>
      </c>
      <c r="C14" s="181" t="s">
        <v>471</v>
      </c>
      <c r="D14" s="182" t="s">
        <v>28</v>
      </c>
      <c r="E14" s="181"/>
      <c r="F14" s="181" t="s">
        <v>96</v>
      </c>
      <c r="G14" s="182">
        <v>0.5</v>
      </c>
      <c r="H14" s="182" t="s">
        <v>28</v>
      </c>
      <c r="I14" s="182" t="s">
        <v>28</v>
      </c>
      <c r="J14" s="182" t="s">
        <v>28</v>
      </c>
      <c r="K14" s="187" t="s">
        <v>134</v>
      </c>
      <c r="L14" s="188">
        <v>41844</v>
      </c>
      <c r="M14" s="137" t="s">
        <v>854</v>
      </c>
      <c r="N14" s="137"/>
      <c r="O14" s="137"/>
      <c r="P14" s="189">
        <v>39082</v>
      </c>
      <c r="Q14" s="196" t="s">
        <v>855</v>
      </c>
    </row>
    <row r="15" s="177" customFormat="1" ht="50.1" customHeight="1" spans="1:17">
      <c r="A15" s="181">
        <v>11</v>
      </c>
      <c r="B15" s="181" t="s">
        <v>181</v>
      </c>
      <c r="C15" s="181" t="s">
        <v>471</v>
      </c>
      <c r="D15" s="182" t="s">
        <v>28</v>
      </c>
      <c r="E15" s="181"/>
      <c r="F15" s="181" t="s">
        <v>96</v>
      </c>
      <c r="G15" s="182">
        <v>0.5</v>
      </c>
      <c r="H15" s="182" t="s">
        <v>28</v>
      </c>
      <c r="I15" s="182" t="s">
        <v>28</v>
      </c>
      <c r="J15" s="182" t="s">
        <v>28</v>
      </c>
      <c r="K15" s="187" t="s">
        <v>134</v>
      </c>
      <c r="L15" s="188">
        <v>41857</v>
      </c>
      <c r="M15" s="137" t="s">
        <v>856</v>
      </c>
      <c r="N15" s="137"/>
      <c r="O15" s="137"/>
      <c r="P15" s="189">
        <v>53842</v>
      </c>
      <c r="Q15" s="196" t="s">
        <v>857</v>
      </c>
    </row>
    <row r="16" s="177" customFormat="1" ht="50.1" customHeight="1" spans="1:17">
      <c r="A16" s="181">
        <v>12</v>
      </c>
      <c r="B16" s="181" t="s">
        <v>181</v>
      </c>
      <c r="C16" s="181" t="s">
        <v>471</v>
      </c>
      <c r="D16" s="182" t="s">
        <v>28</v>
      </c>
      <c r="E16" s="181"/>
      <c r="F16" s="181" t="s">
        <v>96</v>
      </c>
      <c r="G16" s="182">
        <v>0.5</v>
      </c>
      <c r="H16" s="182" t="s">
        <v>28</v>
      </c>
      <c r="I16" s="182" t="s">
        <v>28</v>
      </c>
      <c r="J16" s="182" t="s">
        <v>28</v>
      </c>
      <c r="K16" s="187" t="s">
        <v>30</v>
      </c>
      <c r="L16" s="188">
        <v>41885</v>
      </c>
      <c r="M16" s="137" t="s">
        <v>858</v>
      </c>
      <c r="N16" s="137"/>
      <c r="O16" s="137"/>
      <c r="P16" s="189">
        <v>53780</v>
      </c>
      <c r="Q16" s="196" t="s">
        <v>859</v>
      </c>
    </row>
    <row r="17" s="177" customFormat="1" ht="50.1" customHeight="1" spans="1:17">
      <c r="A17" s="181">
        <v>13</v>
      </c>
      <c r="B17" s="181" t="s">
        <v>181</v>
      </c>
      <c r="C17" s="181" t="s">
        <v>471</v>
      </c>
      <c r="D17" s="182" t="s">
        <v>28</v>
      </c>
      <c r="E17" s="181"/>
      <c r="F17" s="181" t="s">
        <v>96</v>
      </c>
      <c r="G17" s="182">
        <v>0.5</v>
      </c>
      <c r="H17" s="182" t="s">
        <v>28</v>
      </c>
      <c r="I17" s="182" t="s">
        <v>28</v>
      </c>
      <c r="J17" s="182" t="s">
        <v>28</v>
      </c>
      <c r="K17" s="187" t="s">
        <v>30</v>
      </c>
      <c r="L17" s="188">
        <v>41885</v>
      </c>
      <c r="M17" s="137" t="s">
        <v>860</v>
      </c>
      <c r="N17" s="137"/>
      <c r="O17" s="137"/>
      <c r="P17" s="189">
        <v>53779</v>
      </c>
      <c r="Q17" s="196" t="s">
        <v>861</v>
      </c>
    </row>
    <row r="18" s="177" customFormat="1" ht="50.1" customHeight="1" spans="1:17">
      <c r="A18" s="181">
        <v>14</v>
      </c>
      <c r="B18" s="181" t="s">
        <v>181</v>
      </c>
      <c r="C18" s="181" t="s">
        <v>471</v>
      </c>
      <c r="D18" s="182" t="s">
        <v>28</v>
      </c>
      <c r="E18" s="181"/>
      <c r="F18" s="181" t="s">
        <v>53</v>
      </c>
      <c r="G18" s="182">
        <v>0.5</v>
      </c>
      <c r="H18" s="182" t="s">
        <v>28</v>
      </c>
      <c r="I18" s="182" t="s">
        <v>28</v>
      </c>
      <c r="J18" s="182" t="s">
        <v>28</v>
      </c>
      <c r="K18" s="187" t="s">
        <v>833</v>
      </c>
      <c r="L18" s="188">
        <v>41844</v>
      </c>
      <c r="M18" s="137" t="s">
        <v>862</v>
      </c>
      <c r="N18" s="137"/>
      <c r="O18" s="137"/>
      <c r="P18" s="189">
        <v>55014</v>
      </c>
      <c r="Q18" s="196" t="s">
        <v>863</v>
      </c>
    </row>
    <row r="19" s="177" customFormat="1" ht="50.1" customHeight="1" spans="1:17">
      <c r="A19" s="181">
        <v>15</v>
      </c>
      <c r="B19" s="181" t="s">
        <v>181</v>
      </c>
      <c r="C19" s="181" t="s">
        <v>471</v>
      </c>
      <c r="D19" s="182" t="s">
        <v>28</v>
      </c>
      <c r="E19" s="181"/>
      <c r="F19" s="181" t="s">
        <v>53</v>
      </c>
      <c r="G19" s="182">
        <v>0.5</v>
      </c>
      <c r="H19" s="182" t="s">
        <v>28</v>
      </c>
      <c r="I19" s="182" t="s">
        <v>28</v>
      </c>
      <c r="J19" s="182" t="s">
        <v>28</v>
      </c>
      <c r="K19" s="187" t="s">
        <v>30</v>
      </c>
      <c r="L19" s="188">
        <v>41857</v>
      </c>
      <c r="M19" s="137" t="s">
        <v>864</v>
      </c>
      <c r="N19" s="137"/>
      <c r="O19" s="137"/>
      <c r="P19" s="189">
        <v>55171</v>
      </c>
      <c r="Q19" s="196" t="s">
        <v>865</v>
      </c>
    </row>
    <row r="20" ht="50.1" customHeight="1" spans="1:17">
      <c r="A20" s="181">
        <v>16</v>
      </c>
      <c r="B20" s="181" t="s">
        <v>181</v>
      </c>
      <c r="C20" s="181" t="s">
        <v>471</v>
      </c>
      <c r="D20" s="182" t="s">
        <v>28</v>
      </c>
      <c r="E20" s="181"/>
      <c r="F20" s="181" t="s">
        <v>53</v>
      </c>
      <c r="G20" s="182">
        <v>0.5</v>
      </c>
      <c r="H20" s="182" t="s">
        <v>28</v>
      </c>
      <c r="I20" s="182" t="s">
        <v>28</v>
      </c>
      <c r="J20" s="182" t="s">
        <v>28</v>
      </c>
      <c r="K20" s="187" t="s">
        <v>30</v>
      </c>
      <c r="L20" s="188">
        <v>41823</v>
      </c>
      <c r="M20" s="137" t="s">
        <v>866</v>
      </c>
      <c r="N20" s="137"/>
      <c r="O20" s="137"/>
      <c r="P20" s="189">
        <v>56162</v>
      </c>
      <c r="Q20" s="196" t="s">
        <v>867</v>
      </c>
    </row>
    <row r="21" s="177" customFormat="1" ht="50.1" customHeight="1" spans="1:17">
      <c r="A21" s="181">
        <v>17</v>
      </c>
      <c r="B21" s="181" t="s">
        <v>181</v>
      </c>
      <c r="C21" s="181" t="s">
        <v>471</v>
      </c>
      <c r="D21" s="182" t="s">
        <v>28</v>
      </c>
      <c r="E21" s="181"/>
      <c r="F21" s="181" t="s">
        <v>53</v>
      </c>
      <c r="G21" s="182">
        <v>0.5</v>
      </c>
      <c r="H21" s="182" t="s">
        <v>28</v>
      </c>
      <c r="I21" s="182" t="s">
        <v>28</v>
      </c>
      <c r="J21" s="182" t="s">
        <v>28</v>
      </c>
      <c r="K21" s="187" t="s">
        <v>30</v>
      </c>
      <c r="L21" s="188">
        <v>41887</v>
      </c>
      <c r="M21" s="137" t="s">
        <v>868</v>
      </c>
      <c r="N21" s="137"/>
      <c r="O21" s="137"/>
      <c r="P21" s="189">
        <v>54969</v>
      </c>
      <c r="Q21" s="196" t="s">
        <v>869</v>
      </c>
    </row>
    <row r="22" s="177" customFormat="1" ht="50.1" customHeight="1" spans="1:17">
      <c r="A22" s="181">
        <v>18</v>
      </c>
      <c r="B22" s="181" t="s">
        <v>181</v>
      </c>
      <c r="C22" s="181" t="s">
        <v>471</v>
      </c>
      <c r="D22" s="182" t="s">
        <v>28</v>
      </c>
      <c r="E22" s="181"/>
      <c r="F22" s="181" t="s">
        <v>53</v>
      </c>
      <c r="G22" s="182">
        <v>0.5</v>
      </c>
      <c r="H22" s="182" t="s">
        <v>28</v>
      </c>
      <c r="I22" s="182" t="s">
        <v>28</v>
      </c>
      <c r="J22" s="182" t="s">
        <v>28</v>
      </c>
      <c r="K22" s="187" t="s">
        <v>833</v>
      </c>
      <c r="L22" s="188">
        <v>41844</v>
      </c>
      <c r="M22" s="137" t="s">
        <v>870</v>
      </c>
      <c r="N22" s="137"/>
      <c r="O22" s="137"/>
      <c r="P22" s="189">
        <v>55005</v>
      </c>
      <c r="Q22" s="196" t="s">
        <v>871</v>
      </c>
    </row>
    <row r="23" s="177" customFormat="1" ht="50.1" customHeight="1" spans="1:17">
      <c r="A23" s="185">
        <v>19</v>
      </c>
      <c r="B23" s="181" t="s">
        <v>181</v>
      </c>
      <c r="C23" s="181" t="s">
        <v>471</v>
      </c>
      <c r="D23" s="186" t="s">
        <v>28</v>
      </c>
      <c r="E23" s="185"/>
      <c r="F23" s="185" t="s">
        <v>53</v>
      </c>
      <c r="G23" s="186" t="s">
        <v>872</v>
      </c>
      <c r="H23" s="186" t="s">
        <v>28</v>
      </c>
      <c r="I23" s="186" t="s">
        <v>28</v>
      </c>
      <c r="J23" s="192" t="s">
        <v>28</v>
      </c>
      <c r="K23" s="192" t="s">
        <v>30</v>
      </c>
      <c r="L23" s="192">
        <v>41823</v>
      </c>
      <c r="M23" s="193" t="s">
        <v>873</v>
      </c>
      <c r="N23" s="193"/>
      <c r="O23" s="193"/>
      <c r="P23" s="194">
        <v>59060</v>
      </c>
      <c r="Q23" s="198" t="s">
        <v>874</v>
      </c>
    </row>
  </sheetData>
  <mergeCells count="3">
    <mergeCell ref="C1:Q1"/>
    <mergeCell ref="C2:Q2"/>
    <mergeCell ref="A3:Q3"/>
  </mergeCells>
  <pageMargins left="0.511805555555556" right="0.511805555555556" top="0.786805555555556" bottom="0.786805555555556" header="0.314583333333333" footer="0.314583333333333"/>
  <pageSetup paperSize="9" scale="50" orientation="landscape"/>
  <headerFooter alignWithMargins="0"/>
  <colBreaks count="1" manualBreakCount="1">
    <brk id="17" max="1048575" man="1"/>
  </colBreaks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62"/>
  </sheetPr>
  <dimension ref="A1:N13"/>
  <sheetViews>
    <sheetView view="pageBreakPreview" zoomScale="60" zoomScaleNormal="100" zoomScaleSheetLayoutView="60" topLeftCell="A2" workbookViewId="0">
      <selection activeCell="A4" sqref="A4:N10"/>
    </sheetView>
  </sheetViews>
  <sheetFormatPr defaultColWidth="9" defaultRowHeight="15"/>
  <cols>
    <col min="1" max="1" width="5.28571428571429" customWidth="1"/>
    <col min="2" max="2" width="11.1428571428571" customWidth="1"/>
    <col min="3" max="3" width="14.7142857142857" customWidth="1"/>
    <col min="4" max="4" width="8.85714285714286" customWidth="1"/>
    <col min="5" max="9" width="11" customWidth="1"/>
    <col min="10" max="10" width="10" customWidth="1"/>
    <col min="11" max="11" width="9" customWidth="1"/>
    <col min="12" max="12" width="36.8571428571429" customWidth="1"/>
    <col min="13" max="13" width="12.4285714285714" customWidth="1"/>
    <col min="14" max="14" width="13.5714285714286" customWidth="1"/>
  </cols>
  <sheetData>
    <row r="1" ht="24.95" customHeight="1" spans="1:1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ht="24.95" customHeight="1" spans="1:14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</row>
    <row r="3" ht="24.95" customHeight="1" spans="1:14">
      <c r="A3" s="55" t="s">
        <v>875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ht="24.95" customHeight="1" spans="1:14">
      <c r="A4" s="164" t="s">
        <v>320</v>
      </c>
      <c r="B4" s="166" t="s">
        <v>321</v>
      </c>
      <c r="C4" s="166" t="s">
        <v>322</v>
      </c>
      <c r="D4" s="166" t="s">
        <v>6</v>
      </c>
      <c r="E4" s="166" t="s">
        <v>364</v>
      </c>
      <c r="F4" s="166" t="s">
        <v>8</v>
      </c>
      <c r="G4" s="166" t="s">
        <v>9</v>
      </c>
      <c r="H4" s="166" t="s">
        <v>10</v>
      </c>
      <c r="I4" s="166" t="s">
        <v>11</v>
      </c>
      <c r="J4" s="166" t="s">
        <v>323</v>
      </c>
      <c r="K4" s="166" t="s">
        <v>324</v>
      </c>
      <c r="L4" s="166" t="s">
        <v>23</v>
      </c>
      <c r="M4" s="166" t="s">
        <v>21</v>
      </c>
      <c r="N4" s="172" t="s">
        <v>22</v>
      </c>
    </row>
    <row r="5" ht="28.5" customHeight="1" spans="1:14">
      <c r="A5" s="78">
        <v>1</v>
      </c>
      <c r="B5" s="51" t="s">
        <v>876</v>
      </c>
      <c r="C5" s="51" t="s">
        <v>31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134</v>
      </c>
      <c r="I5" s="59">
        <v>41957</v>
      </c>
      <c r="J5" s="54">
        <v>39489</v>
      </c>
      <c r="K5" s="53">
        <v>39489</v>
      </c>
      <c r="L5" s="173" t="s">
        <v>877</v>
      </c>
      <c r="M5" s="51" t="s">
        <v>878</v>
      </c>
      <c r="N5" s="174" t="s">
        <v>879</v>
      </c>
    </row>
    <row r="6" ht="24.95" customHeight="1" spans="1:14">
      <c r="A6" s="78">
        <v>2</v>
      </c>
      <c r="B6" s="51" t="s">
        <v>876</v>
      </c>
      <c r="C6" s="51" t="s">
        <v>31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134</v>
      </c>
      <c r="I6" s="59">
        <v>41957</v>
      </c>
      <c r="J6" s="54">
        <f t="shared" ref="J6:J10" si="0">K6</f>
        <v>27115</v>
      </c>
      <c r="K6" s="53">
        <v>27115</v>
      </c>
      <c r="L6" s="175">
        <f t="shared" ref="L6:L10" si="1">K6</f>
        <v>27115</v>
      </c>
      <c r="M6" s="51" t="s">
        <v>880</v>
      </c>
      <c r="N6" s="174" t="s">
        <v>881</v>
      </c>
    </row>
    <row r="7" ht="24.95" customHeight="1" spans="1:14">
      <c r="A7" s="78">
        <v>3</v>
      </c>
      <c r="B7" s="51" t="s">
        <v>876</v>
      </c>
      <c r="C7" s="51" t="s">
        <v>41</v>
      </c>
      <c r="D7" s="51" t="s">
        <v>28</v>
      </c>
      <c r="E7" s="51" t="s">
        <v>28</v>
      </c>
      <c r="F7" s="51" t="s">
        <v>28</v>
      </c>
      <c r="G7" s="51" t="s">
        <v>28</v>
      </c>
      <c r="H7" s="51" t="s">
        <v>134</v>
      </c>
      <c r="I7" s="59">
        <v>42027</v>
      </c>
      <c r="J7" s="54">
        <f>K7</f>
        <v>24452</v>
      </c>
      <c r="K7" s="53">
        <v>24452</v>
      </c>
      <c r="L7" s="173">
        <f>K7</f>
        <v>24452</v>
      </c>
      <c r="M7" s="51" t="s">
        <v>882</v>
      </c>
      <c r="N7" s="174" t="s">
        <v>883</v>
      </c>
    </row>
    <row r="8" ht="24.95" customHeight="1" spans="1:14">
      <c r="A8" s="78">
        <v>4</v>
      </c>
      <c r="B8" s="51" t="s">
        <v>876</v>
      </c>
      <c r="C8" s="51" t="s">
        <v>96</v>
      </c>
      <c r="D8" s="51" t="s">
        <v>28</v>
      </c>
      <c r="E8" s="51" t="s">
        <v>28</v>
      </c>
      <c r="F8" s="51" t="s">
        <v>28</v>
      </c>
      <c r="G8" s="51" t="s">
        <v>28</v>
      </c>
      <c r="H8" s="51" t="s">
        <v>134</v>
      </c>
      <c r="I8" s="59">
        <v>41957</v>
      </c>
      <c r="J8" s="54">
        <f>K8</f>
        <v>27162</v>
      </c>
      <c r="K8" s="53">
        <v>27162</v>
      </c>
      <c r="L8" s="173">
        <f>K8</f>
        <v>27162</v>
      </c>
      <c r="M8" s="51" t="s">
        <v>884</v>
      </c>
      <c r="N8" s="174" t="s">
        <v>885</v>
      </c>
    </row>
    <row r="9" ht="24.95" customHeight="1" spans="1:14">
      <c r="A9" s="78">
        <v>5</v>
      </c>
      <c r="B9" s="51" t="s">
        <v>876</v>
      </c>
      <c r="C9" s="51" t="s">
        <v>96</v>
      </c>
      <c r="D9" s="51" t="s">
        <v>28</v>
      </c>
      <c r="E9" s="51" t="s">
        <v>28</v>
      </c>
      <c r="F9" s="51" t="s">
        <v>28</v>
      </c>
      <c r="G9" s="51" t="s">
        <v>28</v>
      </c>
      <c r="H9" s="51" t="s">
        <v>134</v>
      </c>
      <c r="I9" s="59">
        <v>41957</v>
      </c>
      <c r="J9" s="54">
        <f>K9</f>
        <v>23270</v>
      </c>
      <c r="K9" s="53">
        <v>23270</v>
      </c>
      <c r="L9" s="173">
        <f>K9</f>
        <v>23270</v>
      </c>
      <c r="M9" s="51" t="s">
        <v>886</v>
      </c>
      <c r="N9" s="174" t="s">
        <v>887</v>
      </c>
    </row>
    <row r="10" ht="24.95" customHeight="1" spans="1:14">
      <c r="A10" s="78">
        <v>6</v>
      </c>
      <c r="B10" s="51" t="s">
        <v>876</v>
      </c>
      <c r="C10" s="51" t="s">
        <v>96</v>
      </c>
      <c r="D10" s="51" t="s">
        <v>28</v>
      </c>
      <c r="E10" s="51" t="s">
        <v>28</v>
      </c>
      <c r="F10" s="51" t="s">
        <v>28</v>
      </c>
      <c r="G10" s="51" t="s">
        <v>246</v>
      </c>
      <c r="H10" s="51" t="s">
        <v>232</v>
      </c>
      <c r="I10" s="59">
        <v>41957</v>
      </c>
      <c r="J10" s="54">
        <f>K10</f>
        <v>23214</v>
      </c>
      <c r="K10" s="53">
        <v>23214</v>
      </c>
      <c r="L10" s="176">
        <f>K10</f>
        <v>23214</v>
      </c>
      <c r="M10" s="51" t="s">
        <v>888</v>
      </c>
      <c r="N10" s="174" t="s">
        <v>889</v>
      </c>
    </row>
    <row r="11" spans="4:9">
      <c r="D11" s="113"/>
      <c r="E11" s="113"/>
      <c r="F11" s="114"/>
      <c r="G11" s="114"/>
      <c r="H11" s="113"/>
      <c r="I11" s="60"/>
    </row>
    <row r="12" spans="4:9">
      <c r="D12" s="113"/>
      <c r="E12" s="113"/>
      <c r="F12" s="114"/>
      <c r="G12" s="114"/>
      <c r="H12" s="113"/>
      <c r="I12" s="60"/>
    </row>
    <row r="13" spans="4:9">
      <c r="D13" s="113"/>
      <c r="E13" s="113"/>
      <c r="F13" s="114"/>
      <c r="G13" s="114"/>
      <c r="H13" s="113"/>
      <c r="I13" s="60"/>
    </row>
  </sheetData>
  <mergeCells count="3">
    <mergeCell ref="A1:N1"/>
    <mergeCell ref="A2:N2"/>
    <mergeCell ref="A3:N3"/>
  </mergeCells>
  <pageMargins left="0.511805555555556" right="0.511805555555556" top="0.786805555555556" bottom="0.786805555555556" header="0.314583333333333" footer="0.314583333333333"/>
  <pageSetup paperSize="9" scale="76" orientation="landscape"/>
  <headerFooter alignWithMargins="0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"/>
  <sheetViews>
    <sheetView workbookViewId="0">
      <selection activeCell="K5" sqref="K5:K7"/>
    </sheetView>
  </sheetViews>
  <sheetFormatPr defaultColWidth="9" defaultRowHeight="15" outlineLevelRow="6"/>
  <cols>
    <col min="1" max="1" width="5.28571428571429" customWidth="1"/>
    <col min="2" max="2" width="6.42857142857143" customWidth="1"/>
    <col min="3" max="3" width="13.4285714285714" customWidth="1"/>
    <col min="4" max="4" width="8.85714285714286" customWidth="1"/>
    <col min="5" max="9" width="11" customWidth="1"/>
    <col min="10" max="10" width="12.5714285714286" customWidth="1"/>
    <col min="11" max="11" width="15.4285714285714" customWidth="1"/>
    <col min="12" max="12" width="6.42857142857143" customWidth="1"/>
    <col min="13" max="13" width="11.7142857142857" customWidth="1"/>
    <col min="14" max="18" width="9" customWidth="1"/>
    <col min="19" max="19" width="43.2857142857143" customWidth="1"/>
    <col min="20" max="20" width="12.4285714285714" customWidth="1"/>
    <col min="21" max="21" width="13.5714285714286" customWidth="1"/>
    <col min="22" max="16384" width="9.14285714285714"/>
  </cols>
  <sheetData>
    <row r="1" ht="24.95" customHeight="1" spans="1: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24.95" customHeight="1" spans="1:21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 ht="24.95" customHeight="1" spans="1:21">
      <c r="A3" s="55" t="s">
        <v>890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</row>
    <row r="4" ht="24.95" customHeight="1" spans="1:21">
      <c r="A4" s="164" t="s">
        <v>3</v>
      </c>
      <c r="B4" s="165" t="s">
        <v>4</v>
      </c>
      <c r="C4" s="166" t="s">
        <v>5</v>
      </c>
      <c r="D4" s="166" t="s">
        <v>6</v>
      </c>
      <c r="E4" s="166" t="s">
        <v>7</v>
      </c>
      <c r="F4" s="166" t="s">
        <v>8</v>
      </c>
      <c r="G4" s="166" t="s">
        <v>9</v>
      </c>
      <c r="H4" s="166" t="s">
        <v>10</v>
      </c>
      <c r="I4" s="166" t="s">
        <v>11</v>
      </c>
      <c r="J4" s="166" t="s">
        <v>12</v>
      </c>
      <c r="K4" s="166" t="s">
        <v>13</v>
      </c>
      <c r="L4" s="166" t="s">
        <v>18</v>
      </c>
      <c r="M4" s="166" t="s">
        <v>19</v>
      </c>
      <c r="N4" s="166" t="s">
        <v>20</v>
      </c>
      <c r="O4" s="166" t="s">
        <v>14</v>
      </c>
      <c r="P4" s="166" t="s">
        <v>65</v>
      </c>
      <c r="Q4" s="166" t="s">
        <v>17</v>
      </c>
      <c r="R4" s="166" t="s">
        <v>16</v>
      </c>
      <c r="S4" s="166" t="s">
        <v>23</v>
      </c>
      <c r="T4" s="166" t="s">
        <v>21</v>
      </c>
      <c r="U4" s="172" t="s">
        <v>22</v>
      </c>
    </row>
    <row r="5" ht="24.95" customHeight="1" spans="1:21">
      <c r="A5" s="78">
        <v>1</v>
      </c>
      <c r="B5" s="167" t="s">
        <v>24</v>
      </c>
      <c r="C5" s="52" t="s">
        <v>891</v>
      </c>
      <c r="D5" s="51" t="s">
        <v>892</v>
      </c>
      <c r="E5" s="168"/>
      <c r="F5" s="51" t="s">
        <v>28</v>
      </c>
      <c r="G5" s="169" t="s">
        <v>893</v>
      </c>
      <c r="H5" s="169"/>
      <c r="I5" s="169"/>
      <c r="J5" s="51" t="s">
        <v>83</v>
      </c>
      <c r="K5" s="53" t="s">
        <v>894</v>
      </c>
      <c r="L5" s="54" t="s">
        <v>114</v>
      </c>
      <c r="M5" s="53">
        <v>36309</v>
      </c>
      <c r="N5" s="53"/>
      <c r="O5" s="171">
        <v>703</v>
      </c>
      <c r="P5" s="53">
        <v>30793</v>
      </c>
      <c r="Q5" s="53"/>
      <c r="R5" s="53"/>
      <c r="S5" s="173">
        <f t="shared" ref="S5:S7" si="0">N5</f>
        <v>0</v>
      </c>
      <c r="T5" s="51" t="s">
        <v>895</v>
      </c>
      <c r="U5" s="174" t="s">
        <v>896</v>
      </c>
    </row>
    <row r="6" ht="24.95" customHeight="1" spans="1:21">
      <c r="A6" s="78">
        <v>2</v>
      </c>
      <c r="B6" s="167" t="s">
        <v>24</v>
      </c>
      <c r="C6" s="52" t="s">
        <v>891</v>
      </c>
      <c r="D6" s="51" t="s">
        <v>28</v>
      </c>
      <c r="E6" s="170" t="s">
        <v>27</v>
      </c>
      <c r="F6" s="51" t="s">
        <v>28</v>
      </c>
      <c r="G6" s="51" t="s">
        <v>28</v>
      </c>
      <c r="H6" s="51" t="s">
        <v>30</v>
      </c>
      <c r="I6" s="59">
        <v>42024</v>
      </c>
      <c r="J6" s="51" t="s">
        <v>96</v>
      </c>
      <c r="K6" s="53" t="s">
        <v>897</v>
      </c>
      <c r="L6" s="54" t="s">
        <v>114</v>
      </c>
      <c r="M6" s="53">
        <v>35907</v>
      </c>
      <c r="N6" s="53">
        <v>35907</v>
      </c>
      <c r="O6" s="171">
        <v>704</v>
      </c>
      <c r="P6" s="53">
        <v>30794</v>
      </c>
      <c r="Q6" s="53"/>
      <c r="R6" s="53"/>
      <c r="S6" s="173">
        <f>N6</f>
        <v>35907</v>
      </c>
      <c r="T6" s="51" t="s">
        <v>898</v>
      </c>
      <c r="U6" s="174" t="s">
        <v>899</v>
      </c>
    </row>
    <row r="7" ht="24.95" customHeight="1" spans="1:21">
      <c r="A7" s="78">
        <v>3</v>
      </c>
      <c r="B7" s="167" t="s">
        <v>24</v>
      </c>
      <c r="C7" s="52" t="s">
        <v>891</v>
      </c>
      <c r="D7" s="51" t="s">
        <v>28</v>
      </c>
      <c r="E7" s="170" t="s">
        <v>27</v>
      </c>
      <c r="F7" s="51" t="s">
        <v>28</v>
      </c>
      <c r="G7" s="169" t="s">
        <v>900</v>
      </c>
      <c r="H7" s="169"/>
      <c r="I7" s="169"/>
      <c r="J7" s="51" t="s">
        <v>96</v>
      </c>
      <c r="K7" s="53" t="s">
        <v>901</v>
      </c>
      <c r="L7" s="54" t="s">
        <v>114</v>
      </c>
      <c r="M7" s="53">
        <v>36053</v>
      </c>
      <c r="N7" s="53">
        <v>39494</v>
      </c>
      <c r="O7" s="171">
        <v>705</v>
      </c>
      <c r="P7" s="53">
        <v>30795</v>
      </c>
      <c r="Q7" s="53"/>
      <c r="R7" s="53"/>
      <c r="S7" s="173">
        <f>N7</f>
        <v>39494</v>
      </c>
      <c r="T7" s="51" t="s">
        <v>902</v>
      </c>
      <c r="U7" s="174" t="s">
        <v>903</v>
      </c>
    </row>
  </sheetData>
  <mergeCells count="5">
    <mergeCell ref="A1:U1"/>
    <mergeCell ref="A2:U2"/>
    <mergeCell ref="A3:U3"/>
    <mergeCell ref="G5:I5"/>
    <mergeCell ref="G7:I7"/>
  </mergeCells>
  <pageMargins left="0.511805555555556" right="0.511805555555556" top="0.786805555555556" bottom="0.786805555555556" header="0.314583333333333" footer="0.314583333333333"/>
  <pageSetup paperSize="9" orientation="portrait"/>
  <headerFooter alignWithMargins="0"/>
  <drawing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C8" sqref="C8"/>
    </sheetView>
  </sheetViews>
  <sheetFormatPr defaultColWidth="21.5714285714286" defaultRowHeight="15" outlineLevelCol="4"/>
  <sheetData>
    <row r="1" ht="54" customHeight="1" spans="1:5">
      <c r="A1" s="1" t="s">
        <v>5</v>
      </c>
      <c r="B1" s="1" t="s">
        <v>904</v>
      </c>
      <c r="C1" s="1" t="s">
        <v>905</v>
      </c>
      <c r="D1" s="1" t="s">
        <v>906</v>
      </c>
      <c r="E1" s="1" t="s">
        <v>907</v>
      </c>
    </row>
    <row r="2" spans="1:5">
      <c r="A2" s="2" t="s">
        <v>471</v>
      </c>
      <c r="B2" s="2">
        <v>19</v>
      </c>
      <c r="C2" s="2">
        <v>9</v>
      </c>
      <c r="D2" s="2">
        <v>8</v>
      </c>
      <c r="E2" s="2">
        <v>2</v>
      </c>
    </row>
    <row r="3" spans="1:5">
      <c r="A3" s="2" t="s">
        <v>408</v>
      </c>
      <c r="B3" s="2">
        <v>19</v>
      </c>
      <c r="C3" s="2">
        <v>13</v>
      </c>
      <c r="D3" s="2">
        <v>3</v>
      </c>
      <c r="E3" s="2">
        <v>3</v>
      </c>
    </row>
    <row r="4" spans="1:5">
      <c r="A4" s="2" t="s">
        <v>369</v>
      </c>
      <c r="B4" s="2">
        <v>9</v>
      </c>
      <c r="C4" s="2">
        <v>7</v>
      </c>
      <c r="D4" s="2">
        <v>1</v>
      </c>
      <c r="E4" s="2">
        <v>1</v>
      </c>
    </row>
    <row r="5" spans="1:5">
      <c r="A5" s="2" t="s">
        <v>908</v>
      </c>
      <c r="B5" s="2">
        <v>6</v>
      </c>
      <c r="C5" s="2">
        <v>0</v>
      </c>
      <c r="D5" s="2">
        <v>5</v>
      </c>
      <c r="E5" s="2">
        <v>1</v>
      </c>
    </row>
    <row r="6" spans="1:5">
      <c r="A6" s="2" t="s">
        <v>479</v>
      </c>
      <c r="B6" s="2">
        <v>20</v>
      </c>
      <c r="C6" s="2">
        <v>8</v>
      </c>
      <c r="D6" s="2">
        <v>6</v>
      </c>
      <c r="E6" s="2">
        <v>6</v>
      </c>
    </row>
    <row r="7" spans="1:5">
      <c r="A7" s="3" t="s">
        <v>325</v>
      </c>
      <c r="B7" s="3">
        <v>10</v>
      </c>
      <c r="C7" s="2">
        <v>9</v>
      </c>
      <c r="D7" s="2">
        <v>1</v>
      </c>
      <c r="E7" s="2">
        <v>0</v>
      </c>
    </row>
    <row r="8" spans="1:5">
      <c r="A8" s="3" t="s">
        <v>574</v>
      </c>
      <c r="B8" s="3">
        <v>10</v>
      </c>
      <c r="C8" s="2">
        <v>5</v>
      </c>
      <c r="D8" s="2">
        <v>5</v>
      </c>
      <c r="E8" s="2">
        <v>0</v>
      </c>
    </row>
    <row r="9" spans="1:5">
      <c r="A9" s="4" t="s">
        <v>909</v>
      </c>
      <c r="B9" s="162">
        <f>SUM(B2:B8)</f>
        <v>93</v>
      </c>
      <c r="C9" s="2">
        <f>SUM(C2:C8)</f>
        <v>51</v>
      </c>
      <c r="D9" s="2">
        <f>SUM(D2:D8)</f>
        <v>29</v>
      </c>
      <c r="E9" s="2">
        <f>SUM(E2:E8)</f>
        <v>13</v>
      </c>
    </row>
    <row r="10" spans="1:5">
      <c r="A10" s="5"/>
      <c r="B10" s="163"/>
      <c r="C10" s="6">
        <f>C9/B9</f>
        <v>0.548387096774194</v>
      </c>
      <c r="D10" s="6">
        <f>D9/B9</f>
        <v>0.311827956989247</v>
      </c>
      <c r="E10" s="6">
        <f>E9/B9</f>
        <v>0.139784946236559</v>
      </c>
    </row>
  </sheetData>
  <mergeCells count="2">
    <mergeCell ref="A9:A10"/>
    <mergeCell ref="B9:B10"/>
  </mergeCells>
  <pageMargins left="0.511805555555556" right="0.511805555555556" top="0.786805555555556" bottom="0.786805555555556" header="0.314583333333333" footer="0.314583333333333"/>
  <pageSetup paperSize="9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topLeftCell="D1" workbookViewId="0">
      <pane ySplit="4" topLeftCell="A36" activePane="bottomLeft" state="frozen"/>
      <selection/>
      <selection pane="bottomLeft" activeCell="K44" sqref="K44"/>
    </sheetView>
  </sheetViews>
  <sheetFormatPr defaultColWidth="9" defaultRowHeight="15" outlineLevelCol="6"/>
  <cols>
    <col min="2" max="2" width="12.8571428571429" customWidth="1"/>
    <col min="3" max="3" width="14.7142857142857" customWidth="1"/>
    <col min="4" max="5" width="22.5714285714286" customWidth="1"/>
    <col min="6" max="6" width="11.4285714285714" customWidth="1"/>
    <col min="7" max="7" width="12.2857142857143" customWidth="1"/>
  </cols>
  <sheetData>
    <row r="1" ht="24.95" customHeight="1" spans="2:7">
      <c r="B1" s="9" t="s">
        <v>361</v>
      </c>
      <c r="C1" s="9"/>
      <c r="D1" s="9"/>
      <c r="E1" s="9"/>
      <c r="F1" s="9"/>
      <c r="G1" s="9"/>
    </row>
    <row r="2" ht="24.95" customHeight="1" spans="2:7">
      <c r="B2" s="115" t="s">
        <v>362</v>
      </c>
      <c r="C2" s="115"/>
      <c r="D2" s="115"/>
      <c r="E2" s="115"/>
      <c r="F2" s="115"/>
      <c r="G2" s="115"/>
    </row>
    <row r="3" ht="24.95" customHeight="1" spans="1:7">
      <c r="A3" s="116" t="s">
        <v>910</v>
      </c>
      <c r="B3" s="117"/>
      <c r="C3" s="117"/>
      <c r="D3" s="117"/>
      <c r="E3" s="117"/>
      <c r="F3" s="117"/>
      <c r="G3" s="117"/>
    </row>
    <row r="4" ht="30" customHeight="1" spans="1:7">
      <c r="A4" s="13" t="s">
        <v>320</v>
      </c>
      <c r="B4" s="14" t="s">
        <v>321</v>
      </c>
      <c r="C4" s="14" t="s">
        <v>322</v>
      </c>
      <c r="D4" s="119" t="s">
        <v>911</v>
      </c>
      <c r="E4" s="119" t="s">
        <v>912</v>
      </c>
      <c r="F4" s="119" t="s">
        <v>10</v>
      </c>
      <c r="G4" s="119" t="s">
        <v>11</v>
      </c>
    </row>
    <row r="5" ht="24.95" customHeight="1" spans="1:7">
      <c r="A5" s="156">
        <v>1</v>
      </c>
      <c r="B5" s="51" t="s">
        <v>408</v>
      </c>
      <c r="C5" s="51" t="s">
        <v>31</v>
      </c>
      <c r="D5" s="51">
        <v>21431</v>
      </c>
      <c r="E5" s="156"/>
      <c r="F5" s="51" t="s">
        <v>30</v>
      </c>
      <c r="G5" s="157">
        <v>41823</v>
      </c>
    </row>
    <row r="6" ht="24.95" customHeight="1" spans="1:7">
      <c r="A6" s="156">
        <v>2</v>
      </c>
      <c r="B6" s="51" t="s">
        <v>408</v>
      </c>
      <c r="C6" s="51" t="s">
        <v>195</v>
      </c>
      <c r="D6" s="51">
        <v>20350</v>
      </c>
      <c r="E6" s="156"/>
      <c r="F6" s="51" t="s">
        <v>30</v>
      </c>
      <c r="G6" s="157">
        <v>41823</v>
      </c>
    </row>
    <row r="7" ht="24.95" customHeight="1" spans="1:7">
      <c r="A7" s="156">
        <v>3</v>
      </c>
      <c r="B7" s="51" t="s">
        <v>471</v>
      </c>
      <c r="C7" s="51" t="s">
        <v>41</v>
      </c>
      <c r="D7" s="51">
        <v>53652</v>
      </c>
      <c r="E7" s="156"/>
      <c r="F7" s="51" t="s">
        <v>30</v>
      </c>
      <c r="G7" s="157">
        <v>41837</v>
      </c>
    </row>
    <row r="8" ht="24.95" customHeight="1" spans="1:7">
      <c r="A8" s="156">
        <v>4</v>
      </c>
      <c r="B8" s="51" t="s">
        <v>471</v>
      </c>
      <c r="C8" s="51" t="s">
        <v>83</v>
      </c>
      <c r="D8" s="51">
        <v>53677</v>
      </c>
      <c r="E8" s="156"/>
      <c r="F8" s="51" t="s">
        <v>30</v>
      </c>
      <c r="G8" s="157">
        <v>41837</v>
      </c>
    </row>
    <row r="9" ht="24.95" customHeight="1" spans="1:7">
      <c r="A9" s="156">
        <v>5</v>
      </c>
      <c r="B9" s="51" t="s">
        <v>471</v>
      </c>
      <c r="C9" s="51" t="s">
        <v>53</v>
      </c>
      <c r="D9" s="51">
        <v>59060</v>
      </c>
      <c r="E9" s="156"/>
      <c r="F9" s="51" t="s">
        <v>30</v>
      </c>
      <c r="G9" s="157">
        <v>41823</v>
      </c>
    </row>
    <row r="10" ht="24.95" customHeight="1" spans="1:7">
      <c r="A10" s="156">
        <v>6</v>
      </c>
      <c r="B10" s="51" t="s">
        <v>408</v>
      </c>
      <c r="C10" s="51" t="s">
        <v>53</v>
      </c>
      <c r="D10" s="156"/>
      <c r="E10" s="51">
        <v>25758</v>
      </c>
      <c r="F10" s="51" t="s">
        <v>134</v>
      </c>
      <c r="G10" s="157">
        <v>41823</v>
      </c>
    </row>
    <row r="11" ht="24.95" customHeight="1" spans="1:7">
      <c r="A11" s="156">
        <v>7</v>
      </c>
      <c r="B11" s="51" t="s">
        <v>408</v>
      </c>
      <c r="C11" s="51" t="s">
        <v>195</v>
      </c>
      <c r="D11" s="156"/>
      <c r="E11" s="51">
        <v>39070</v>
      </c>
      <c r="F11" s="51" t="s">
        <v>134</v>
      </c>
      <c r="G11" s="157">
        <v>41823</v>
      </c>
    </row>
    <row r="12" ht="24.95" customHeight="1" spans="1:7">
      <c r="A12" s="156">
        <v>8</v>
      </c>
      <c r="B12" s="51" t="s">
        <v>471</v>
      </c>
      <c r="C12" s="51" t="s">
        <v>96</v>
      </c>
      <c r="D12" s="156"/>
      <c r="E12" s="51">
        <v>53370</v>
      </c>
      <c r="F12" s="51" t="s">
        <v>134</v>
      </c>
      <c r="G12" s="157">
        <v>41844</v>
      </c>
    </row>
    <row r="13" ht="24.95" customHeight="1" spans="1:7">
      <c r="A13" s="156">
        <v>9</v>
      </c>
      <c r="B13" s="51" t="s">
        <v>471</v>
      </c>
      <c r="C13" s="51" t="s">
        <v>96</v>
      </c>
      <c r="D13" s="156"/>
      <c r="E13" s="51">
        <v>39082</v>
      </c>
      <c r="F13" s="51" t="s">
        <v>134</v>
      </c>
      <c r="G13" s="157">
        <v>41844</v>
      </c>
    </row>
    <row r="14" ht="24.95" customHeight="1" spans="1:7">
      <c r="A14" s="156">
        <v>10</v>
      </c>
      <c r="B14" s="51" t="s">
        <v>471</v>
      </c>
      <c r="C14" s="51" t="s">
        <v>53</v>
      </c>
      <c r="D14" s="156"/>
      <c r="E14" s="51">
        <v>55014</v>
      </c>
      <c r="F14" s="51" t="s">
        <v>232</v>
      </c>
      <c r="G14" s="157">
        <v>41844</v>
      </c>
    </row>
    <row r="15" ht="24.95" customHeight="1" spans="1:7">
      <c r="A15" s="156">
        <v>11</v>
      </c>
      <c r="B15" s="51" t="s">
        <v>471</v>
      </c>
      <c r="C15" s="51" t="s">
        <v>53</v>
      </c>
      <c r="D15" s="156"/>
      <c r="E15" s="51">
        <v>55005</v>
      </c>
      <c r="F15" s="51" t="s">
        <v>232</v>
      </c>
      <c r="G15" s="157">
        <v>41844</v>
      </c>
    </row>
    <row r="16" ht="24.95" customHeight="1" spans="1:7">
      <c r="A16" s="156">
        <v>12</v>
      </c>
      <c r="B16" s="51" t="s">
        <v>471</v>
      </c>
      <c r="C16" s="51" t="s">
        <v>53</v>
      </c>
      <c r="D16" s="156"/>
      <c r="E16" s="51">
        <v>56162</v>
      </c>
      <c r="F16" s="51" t="s">
        <v>874</v>
      </c>
      <c r="G16" s="157">
        <v>41823</v>
      </c>
    </row>
    <row r="17" ht="24.95" customHeight="1" spans="1:7">
      <c r="A17" s="161">
        <v>13</v>
      </c>
      <c r="B17" s="67" t="s">
        <v>408</v>
      </c>
      <c r="C17" s="67" t="s">
        <v>31</v>
      </c>
      <c r="D17" s="67">
        <v>21473</v>
      </c>
      <c r="E17" s="161"/>
      <c r="F17" s="67" t="s">
        <v>30</v>
      </c>
      <c r="G17" s="158">
        <v>41879</v>
      </c>
    </row>
    <row r="18" ht="24.95" customHeight="1" spans="1:7">
      <c r="A18" s="123">
        <v>14</v>
      </c>
      <c r="B18" s="67" t="s">
        <v>408</v>
      </c>
      <c r="C18" s="67" t="s">
        <v>31</v>
      </c>
      <c r="D18" s="67">
        <v>21452</v>
      </c>
      <c r="E18" s="123"/>
      <c r="F18" s="67" t="s">
        <v>30</v>
      </c>
      <c r="G18" s="158">
        <v>41879</v>
      </c>
    </row>
    <row r="19" ht="24.95" customHeight="1" spans="1:7">
      <c r="A19" s="123">
        <v>15</v>
      </c>
      <c r="B19" s="67" t="s">
        <v>220</v>
      </c>
      <c r="C19" s="67" t="s">
        <v>96</v>
      </c>
      <c r="D19" s="67"/>
      <c r="E19" s="67">
        <v>26569</v>
      </c>
      <c r="F19" s="67" t="s">
        <v>232</v>
      </c>
      <c r="G19" s="158">
        <v>41879</v>
      </c>
    </row>
    <row r="20" ht="24.95" customHeight="1" spans="1:7">
      <c r="A20" s="123">
        <v>16</v>
      </c>
      <c r="B20" s="67" t="s">
        <v>220</v>
      </c>
      <c r="C20" s="67" t="s">
        <v>96</v>
      </c>
      <c r="D20" s="67"/>
      <c r="E20" s="67">
        <v>26952</v>
      </c>
      <c r="F20" s="67" t="s">
        <v>232</v>
      </c>
      <c r="G20" s="158">
        <v>41879</v>
      </c>
    </row>
    <row r="21" ht="24.95" customHeight="1" spans="1:7">
      <c r="A21" s="123">
        <v>17</v>
      </c>
      <c r="B21" s="67" t="s">
        <v>471</v>
      </c>
      <c r="C21" s="67" t="s">
        <v>31</v>
      </c>
      <c r="D21" s="2"/>
      <c r="E21" s="67">
        <v>57731</v>
      </c>
      <c r="F21" s="67" t="s">
        <v>232</v>
      </c>
      <c r="G21" s="158">
        <v>41857</v>
      </c>
    </row>
    <row r="22" ht="24.95" customHeight="1" spans="1:7">
      <c r="A22" s="123">
        <v>18</v>
      </c>
      <c r="B22" s="67" t="s">
        <v>471</v>
      </c>
      <c r="C22" s="67" t="s">
        <v>31</v>
      </c>
      <c r="D22" s="2"/>
      <c r="E22" s="67">
        <v>58137</v>
      </c>
      <c r="F22" s="67" t="s">
        <v>232</v>
      </c>
      <c r="G22" s="158">
        <v>41857</v>
      </c>
    </row>
    <row r="23" ht="24.95" customHeight="1" spans="1:7">
      <c r="A23" s="123">
        <v>19</v>
      </c>
      <c r="B23" s="67" t="s">
        <v>471</v>
      </c>
      <c r="C23" s="67" t="s">
        <v>53</v>
      </c>
      <c r="D23" s="2"/>
      <c r="E23" s="67">
        <v>55171</v>
      </c>
      <c r="F23" s="67" t="s">
        <v>232</v>
      </c>
      <c r="G23" s="158">
        <v>41857</v>
      </c>
    </row>
    <row r="24" ht="24.95" customHeight="1" spans="1:7">
      <c r="A24" s="123">
        <v>20</v>
      </c>
      <c r="B24" s="67" t="s">
        <v>471</v>
      </c>
      <c r="C24" s="67" t="s">
        <v>31</v>
      </c>
      <c r="D24" s="2"/>
      <c r="E24" s="67">
        <v>41102</v>
      </c>
      <c r="F24" s="67" t="s">
        <v>232</v>
      </c>
      <c r="G24" s="158">
        <v>41887</v>
      </c>
    </row>
    <row r="25" ht="24.95" customHeight="1" spans="1:7">
      <c r="A25" s="123">
        <v>21</v>
      </c>
      <c r="B25" s="67" t="s">
        <v>471</v>
      </c>
      <c r="C25" s="67" t="s">
        <v>96</v>
      </c>
      <c r="D25" s="67">
        <v>53780</v>
      </c>
      <c r="E25" s="67"/>
      <c r="F25" s="67" t="s">
        <v>30</v>
      </c>
      <c r="G25" s="158">
        <v>41887</v>
      </c>
    </row>
    <row r="26" ht="24.95" customHeight="1" spans="1:7">
      <c r="A26" s="123">
        <v>22</v>
      </c>
      <c r="B26" s="67" t="s">
        <v>471</v>
      </c>
      <c r="C26" s="67" t="s">
        <v>96</v>
      </c>
      <c r="D26" s="67">
        <v>53779</v>
      </c>
      <c r="E26" s="67"/>
      <c r="F26" s="67" t="s">
        <v>30</v>
      </c>
      <c r="G26" s="158">
        <v>41887</v>
      </c>
    </row>
    <row r="27" ht="24.95" customHeight="1" spans="1:7">
      <c r="A27" s="123">
        <v>23</v>
      </c>
      <c r="B27" s="67" t="s">
        <v>471</v>
      </c>
      <c r="C27" s="67" t="s">
        <v>41</v>
      </c>
      <c r="D27" s="67">
        <v>53687</v>
      </c>
      <c r="E27" s="67"/>
      <c r="F27" s="67" t="s">
        <v>30</v>
      </c>
      <c r="G27" s="158">
        <v>41887</v>
      </c>
    </row>
    <row r="28" ht="24.95" customHeight="1" spans="1:7">
      <c r="A28" s="123">
        <v>24</v>
      </c>
      <c r="B28" s="67" t="s">
        <v>471</v>
      </c>
      <c r="C28" s="67" t="s">
        <v>53</v>
      </c>
      <c r="D28" s="67"/>
      <c r="E28" s="67">
        <v>54969</v>
      </c>
      <c r="F28" s="67" t="s">
        <v>232</v>
      </c>
      <c r="G28" s="158">
        <v>41887</v>
      </c>
    </row>
    <row r="29" ht="24.95" customHeight="1" spans="1:7">
      <c r="A29" s="123">
        <v>25</v>
      </c>
      <c r="B29" s="67" t="s">
        <v>408</v>
      </c>
      <c r="C29" s="67" t="s">
        <v>83</v>
      </c>
      <c r="D29" s="67">
        <v>12559</v>
      </c>
      <c r="E29" s="2"/>
      <c r="F29" s="67" t="s">
        <v>30</v>
      </c>
      <c r="G29" s="158">
        <v>41887</v>
      </c>
    </row>
    <row r="30" ht="24.95" customHeight="1" spans="1:7">
      <c r="A30" s="123">
        <v>26</v>
      </c>
      <c r="B30" s="67" t="s">
        <v>408</v>
      </c>
      <c r="C30" s="67" t="s">
        <v>195</v>
      </c>
      <c r="D30" s="67">
        <v>39073</v>
      </c>
      <c r="E30" s="2"/>
      <c r="F30" s="67" t="s">
        <v>30</v>
      </c>
      <c r="G30" s="158">
        <v>41887</v>
      </c>
    </row>
    <row r="31" ht="24.95" customHeight="1" spans="1:7">
      <c r="A31" s="123">
        <v>27</v>
      </c>
      <c r="B31" s="67" t="s">
        <v>471</v>
      </c>
      <c r="C31" s="67" t="s">
        <v>96</v>
      </c>
      <c r="D31" s="2"/>
      <c r="E31" s="67">
        <v>53842</v>
      </c>
      <c r="F31" s="67" t="s">
        <v>232</v>
      </c>
      <c r="G31" s="158">
        <v>41857</v>
      </c>
    </row>
    <row r="32" ht="24.95" customHeight="1" spans="1:7">
      <c r="A32" s="2">
        <v>28</v>
      </c>
      <c r="B32" s="67" t="s">
        <v>479</v>
      </c>
      <c r="C32" s="67" t="s">
        <v>546</v>
      </c>
      <c r="D32" s="67">
        <v>17199</v>
      </c>
      <c r="E32" s="67"/>
      <c r="F32" s="67" t="s">
        <v>30</v>
      </c>
      <c r="G32" s="158">
        <v>41892</v>
      </c>
    </row>
    <row r="33" ht="24.95" customHeight="1" spans="1:7">
      <c r="A33" s="2">
        <v>29</v>
      </c>
      <c r="B33" s="67" t="s">
        <v>408</v>
      </c>
      <c r="C33" s="67" t="s">
        <v>96</v>
      </c>
      <c r="D33" s="67">
        <v>20296</v>
      </c>
      <c r="E33" s="67"/>
      <c r="F33" s="67" t="s">
        <v>30</v>
      </c>
      <c r="G33" s="158">
        <v>41892</v>
      </c>
    </row>
    <row r="34" ht="24.95" customHeight="1" spans="1:7">
      <c r="A34" s="2">
        <v>30</v>
      </c>
      <c r="B34" s="67" t="s">
        <v>408</v>
      </c>
      <c r="C34" s="67" t="s">
        <v>83</v>
      </c>
      <c r="D34" s="67">
        <v>11679</v>
      </c>
      <c r="E34" s="67"/>
      <c r="F34" s="67" t="s">
        <v>30</v>
      </c>
      <c r="G34" s="158">
        <v>41892</v>
      </c>
    </row>
    <row r="35" ht="24.95" customHeight="1" spans="1:7">
      <c r="A35" s="2">
        <v>31</v>
      </c>
      <c r="B35" s="67" t="s">
        <v>479</v>
      </c>
      <c r="C35" s="67" t="s">
        <v>480</v>
      </c>
      <c r="D35" s="67">
        <v>20164</v>
      </c>
      <c r="E35" s="67"/>
      <c r="F35" s="67" t="s">
        <v>30</v>
      </c>
      <c r="G35" s="158">
        <v>41892</v>
      </c>
    </row>
    <row r="36" ht="24.95" customHeight="1" spans="1:7">
      <c r="A36" s="2">
        <v>32</v>
      </c>
      <c r="B36" s="67" t="s">
        <v>479</v>
      </c>
      <c r="C36" s="67" t="s">
        <v>512</v>
      </c>
      <c r="D36" s="67">
        <v>17217</v>
      </c>
      <c r="E36" s="67"/>
      <c r="F36" s="67" t="s">
        <v>30</v>
      </c>
      <c r="G36" s="158">
        <v>41892</v>
      </c>
    </row>
    <row r="37" ht="24.95" customHeight="1" spans="1:7">
      <c r="A37" s="2">
        <v>33</v>
      </c>
      <c r="B37" s="67" t="s">
        <v>479</v>
      </c>
      <c r="C37" s="67" t="s">
        <v>564</v>
      </c>
      <c r="D37" s="67"/>
      <c r="E37" s="67">
        <v>13399</v>
      </c>
      <c r="F37" s="67" t="s">
        <v>232</v>
      </c>
      <c r="G37" s="158">
        <v>41892</v>
      </c>
    </row>
    <row r="38" ht="24.95" customHeight="1" spans="1:7">
      <c r="A38" s="2">
        <v>34</v>
      </c>
      <c r="B38" s="67" t="s">
        <v>479</v>
      </c>
      <c r="C38" s="67" t="s">
        <v>480</v>
      </c>
      <c r="D38" s="67"/>
      <c r="E38" s="67">
        <v>57561</v>
      </c>
      <c r="F38" s="67" t="s">
        <v>232</v>
      </c>
      <c r="G38" s="158">
        <v>41892</v>
      </c>
    </row>
    <row r="39" ht="24.95" customHeight="1" spans="1:7">
      <c r="A39" s="2">
        <v>35</v>
      </c>
      <c r="B39" s="67" t="s">
        <v>740</v>
      </c>
      <c r="C39" s="67" t="s">
        <v>41</v>
      </c>
      <c r="D39" s="67">
        <v>39086</v>
      </c>
      <c r="E39" s="67"/>
      <c r="F39" s="67" t="s">
        <v>30</v>
      </c>
      <c r="G39" s="158">
        <v>41892</v>
      </c>
    </row>
    <row r="40" ht="24.95" customHeight="1" spans="1:7">
      <c r="A40" s="2">
        <v>36</v>
      </c>
      <c r="B40" s="67" t="s">
        <v>740</v>
      </c>
      <c r="C40" s="67" t="s">
        <v>53</v>
      </c>
      <c r="D40" s="67">
        <v>9305</v>
      </c>
      <c r="E40" s="67"/>
      <c r="F40" s="67" t="s">
        <v>30</v>
      </c>
      <c r="G40" s="158">
        <v>41892</v>
      </c>
    </row>
    <row r="41" ht="24.95" customHeight="1" spans="1:7">
      <c r="A41" s="2"/>
      <c r="B41" s="67"/>
      <c r="C41" s="67"/>
      <c r="D41" s="67"/>
      <c r="E41" s="67"/>
      <c r="F41" s="67"/>
      <c r="G41" s="158"/>
    </row>
    <row r="42" ht="24.95" customHeight="1" spans="1:7">
      <c r="A42" s="2"/>
      <c r="B42" s="67"/>
      <c r="C42" s="67"/>
      <c r="D42" s="67"/>
      <c r="E42" s="67"/>
      <c r="F42" s="67"/>
      <c r="G42" s="158"/>
    </row>
    <row r="43" ht="24.95" customHeight="1" spans="1:7">
      <c r="A43" s="2"/>
      <c r="B43" s="67"/>
      <c r="C43" s="67"/>
      <c r="D43" s="67"/>
      <c r="E43" s="67"/>
      <c r="F43" s="67"/>
      <c r="G43" s="158"/>
    </row>
    <row r="44" ht="24.95" customHeight="1" spans="1:7">
      <c r="A44" s="2"/>
      <c r="B44" s="67"/>
      <c r="C44" s="67"/>
      <c r="D44" s="67"/>
      <c r="E44" s="67"/>
      <c r="F44" s="67"/>
      <c r="G44" s="158"/>
    </row>
  </sheetData>
  <mergeCells count="3">
    <mergeCell ref="B1:G1"/>
    <mergeCell ref="B2:G2"/>
    <mergeCell ref="A3:G3"/>
  </mergeCells>
  <pageMargins left="0.511805555555556" right="0.511805555555556" top="0.786805555555556" bottom="0.786805555555556" header="0.314583333333333" footer="0.314583333333333"/>
  <pageSetup paperSize="1" scale="92" orientation="portrait" horizontalDpi="300"/>
  <headerFooter alignWithMargins="0"/>
  <drawing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"/>
  <sheetViews>
    <sheetView view="pageBreakPreview" zoomScale="60" zoomScaleNormal="100" zoomScaleSheetLayoutView="60" workbookViewId="0">
      <pane ySplit="4" topLeftCell="A5" activePane="bottomLeft" state="frozen"/>
      <selection/>
      <selection pane="bottomLeft" activeCell="L19" sqref="L19"/>
    </sheetView>
  </sheetViews>
  <sheetFormatPr defaultColWidth="9" defaultRowHeight="15"/>
  <cols>
    <col min="2" max="2" width="12.8571428571429" customWidth="1"/>
    <col min="3" max="3" width="14.7142857142857" customWidth="1"/>
    <col min="4" max="5" width="22.5714285714286" customWidth="1"/>
    <col min="6" max="6" width="15" customWidth="1"/>
    <col min="7" max="7" width="14.8571428571429" customWidth="1"/>
    <col min="11" max="11" width="22.4285714285714" customWidth="1"/>
    <col min="12" max="12" width="23.5714285714286" customWidth="1"/>
    <col min="13" max="13" width="18.2857142857143" customWidth="1"/>
  </cols>
  <sheetData>
    <row r="1" ht="24.95" customHeight="1" spans="2:7">
      <c r="B1" s="9" t="s">
        <v>361</v>
      </c>
      <c r="C1" s="9"/>
      <c r="D1" s="9"/>
      <c r="E1" s="9"/>
      <c r="F1" s="9"/>
      <c r="G1" s="9"/>
    </row>
    <row r="2" ht="24.95" customHeight="1" spans="2:7">
      <c r="B2" s="115" t="s">
        <v>362</v>
      </c>
      <c r="C2" s="115"/>
      <c r="D2" s="115"/>
      <c r="E2" s="115"/>
      <c r="F2" s="115"/>
      <c r="G2" s="115"/>
    </row>
    <row r="3" ht="24.95" customHeight="1" spans="1:7">
      <c r="A3" s="116" t="s">
        <v>913</v>
      </c>
      <c r="B3" s="117"/>
      <c r="C3" s="117"/>
      <c r="D3" s="117"/>
      <c r="E3" s="117"/>
      <c r="F3" s="117"/>
      <c r="G3" s="117"/>
    </row>
    <row r="4" ht="30" customHeight="1" spans="1:13">
      <c r="A4" s="13" t="s">
        <v>320</v>
      </c>
      <c r="B4" s="14" t="s">
        <v>321</v>
      </c>
      <c r="C4" s="14" t="s">
        <v>322</v>
      </c>
      <c r="D4" s="119" t="s">
        <v>911</v>
      </c>
      <c r="E4" s="119" t="s">
        <v>912</v>
      </c>
      <c r="F4" s="119" t="s">
        <v>10</v>
      </c>
      <c r="G4" s="119" t="s">
        <v>11</v>
      </c>
      <c r="H4" s="118" t="s">
        <v>914</v>
      </c>
      <c r="K4" s="119" t="s">
        <v>911</v>
      </c>
      <c r="L4" s="119" t="s">
        <v>912</v>
      </c>
      <c r="M4" s="119" t="s">
        <v>915</v>
      </c>
    </row>
    <row r="5" ht="24.95" customHeight="1" spans="1:13">
      <c r="A5" s="156">
        <v>1</v>
      </c>
      <c r="B5" s="51" t="s">
        <v>471</v>
      </c>
      <c r="C5" s="51" t="s">
        <v>41</v>
      </c>
      <c r="D5" s="51">
        <v>53652</v>
      </c>
      <c r="E5" s="156"/>
      <c r="F5" s="51" t="s">
        <v>30</v>
      </c>
      <c r="G5" s="157">
        <v>41837</v>
      </c>
      <c r="K5" s="126">
        <f>7/19</f>
        <v>0.368421052631579</v>
      </c>
      <c r="L5" s="127">
        <f>10/19</f>
        <v>0.526315789473684</v>
      </c>
      <c r="M5" s="126">
        <f>2/19</f>
        <v>0.105263157894737</v>
      </c>
    </row>
    <row r="6" ht="24.95" customHeight="1" spans="1:13">
      <c r="A6" s="156">
        <v>2</v>
      </c>
      <c r="B6" s="51" t="s">
        <v>471</v>
      </c>
      <c r="C6" s="51" t="s">
        <v>83</v>
      </c>
      <c r="D6" s="51">
        <v>53677</v>
      </c>
      <c r="E6" s="156"/>
      <c r="F6" s="51" t="s">
        <v>30</v>
      </c>
      <c r="G6" s="157">
        <v>41837</v>
      </c>
      <c r="K6" s="114"/>
      <c r="L6" s="159"/>
      <c r="M6" s="114"/>
    </row>
    <row r="7" ht="24.95" customHeight="1" spans="1:13">
      <c r="A7" s="156">
        <v>3</v>
      </c>
      <c r="B7" s="51" t="s">
        <v>471</v>
      </c>
      <c r="C7" s="51" t="s">
        <v>53</v>
      </c>
      <c r="D7" s="51">
        <v>59060</v>
      </c>
      <c r="E7" s="156"/>
      <c r="F7" s="51" t="s">
        <v>30</v>
      </c>
      <c r="G7" s="157">
        <v>41823</v>
      </c>
      <c r="K7" s="114"/>
      <c r="L7" s="159"/>
      <c r="M7" s="114"/>
    </row>
    <row r="8" ht="24.95" customHeight="1" spans="1:13">
      <c r="A8" s="156">
        <v>4</v>
      </c>
      <c r="B8" s="51" t="s">
        <v>471</v>
      </c>
      <c r="C8" s="51" t="s">
        <v>96</v>
      </c>
      <c r="D8" s="51">
        <v>53370</v>
      </c>
      <c r="E8" s="51"/>
      <c r="F8" s="51" t="s">
        <v>134</v>
      </c>
      <c r="G8" s="157">
        <v>41844</v>
      </c>
      <c r="K8" s="159"/>
      <c r="L8" s="114"/>
      <c r="M8" s="114"/>
    </row>
    <row r="9" ht="24.95" customHeight="1" spans="1:13">
      <c r="A9" s="156">
        <v>5</v>
      </c>
      <c r="B9" s="51" t="s">
        <v>471</v>
      </c>
      <c r="C9" s="51" t="s">
        <v>96</v>
      </c>
      <c r="D9" s="51">
        <v>39082</v>
      </c>
      <c r="F9" s="51" t="s">
        <v>134</v>
      </c>
      <c r="G9" s="157">
        <v>41844</v>
      </c>
      <c r="K9" s="159"/>
      <c r="L9" s="114"/>
      <c r="M9" s="114"/>
    </row>
    <row r="10" ht="24.95" customHeight="1" spans="1:13">
      <c r="A10" s="156">
        <v>6</v>
      </c>
      <c r="B10" s="51" t="s">
        <v>471</v>
      </c>
      <c r="C10" s="51" t="s">
        <v>53</v>
      </c>
      <c r="D10" s="51">
        <v>55014</v>
      </c>
      <c r="E10" s="51"/>
      <c r="F10" s="51" t="s">
        <v>232</v>
      </c>
      <c r="G10" s="157">
        <v>41844</v>
      </c>
      <c r="K10" s="159"/>
      <c r="L10" s="114"/>
      <c r="M10" s="114"/>
    </row>
    <row r="11" ht="24.95" customHeight="1" spans="1:13">
      <c r="A11" s="156">
        <v>7</v>
      </c>
      <c r="B11" s="51" t="s">
        <v>471</v>
      </c>
      <c r="C11" s="51" t="s">
        <v>53</v>
      </c>
      <c r="D11" s="51">
        <v>55005</v>
      </c>
      <c r="E11" s="51"/>
      <c r="F11" s="51" t="s">
        <v>232</v>
      </c>
      <c r="G11" s="157">
        <v>41844</v>
      </c>
      <c r="K11" s="159"/>
      <c r="L11" s="114"/>
      <c r="M11" s="114"/>
    </row>
    <row r="12" ht="24.95" customHeight="1" spans="1:13">
      <c r="A12" s="156">
        <v>8</v>
      </c>
      <c r="B12" s="51" t="s">
        <v>471</v>
      </c>
      <c r="C12" s="51" t="s">
        <v>53</v>
      </c>
      <c r="D12" s="51">
        <v>56162</v>
      </c>
      <c r="E12" s="51"/>
      <c r="F12" s="51" t="s">
        <v>30</v>
      </c>
      <c r="G12" s="157">
        <v>41823</v>
      </c>
      <c r="K12" s="159"/>
      <c r="L12" s="114"/>
      <c r="M12" s="114"/>
    </row>
    <row r="13" ht="24.95" customHeight="1" spans="1:13">
      <c r="A13" s="156">
        <v>9</v>
      </c>
      <c r="B13" s="67" t="s">
        <v>471</v>
      </c>
      <c r="C13" s="67" t="s">
        <v>31</v>
      </c>
      <c r="D13" s="67">
        <v>57731</v>
      </c>
      <c r="E13" s="67"/>
      <c r="F13" s="67" t="s">
        <v>232</v>
      </c>
      <c r="G13" s="158">
        <v>41857</v>
      </c>
      <c r="K13" s="110"/>
      <c r="L13" s="160"/>
      <c r="M13" s="114"/>
    </row>
    <row r="14" ht="24.95" customHeight="1" spans="1:13">
      <c r="A14" s="156">
        <v>10</v>
      </c>
      <c r="B14" s="67" t="s">
        <v>471</v>
      </c>
      <c r="C14" s="67" t="s">
        <v>31</v>
      </c>
      <c r="D14" s="67">
        <v>58137</v>
      </c>
      <c r="E14" s="67"/>
      <c r="F14" s="67" t="s">
        <v>232</v>
      </c>
      <c r="G14" s="158">
        <v>41857</v>
      </c>
      <c r="K14" s="110"/>
      <c r="L14" s="160"/>
      <c r="M14" s="114"/>
    </row>
    <row r="15" ht="24.95" customHeight="1" spans="1:13">
      <c r="A15" s="156">
        <v>11</v>
      </c>
      <c r="B15" s="67" t="s">
        <v>471</v>
      </c>
      <c r="C15" s="67" t="s">
        <v>53</v>
      </c>
      <c r="D15" s="67">
        <v>55171</v>
      </c>
      <c r="E15" s="67"/>
      <c r="F15" s="67" t="s">
        <v>30</v>
      </c>
      <c r="G15" s="158">
        <v>41857</v>
      </c>
      <c r="K15" s="110"/>
      <c r="L15" s="160"/>
      <c r="M15" s="114"/>
    </row>
    <row r="16" ht="24.95" customHeight="1" spans="1:13">
      <c r="A16" s="156">
        <v>12</v>
      </c>
      <c r="B16" s="67" t="s">
        <v>471</v>
      </c>
      <c r="C16" s="67" t="s">
        <v>31</v>
      </c>
      <c r="D16" s="67">
        <v>41102</v>
      </c>
      <c r="E16" s="67"/>
      <c r="F16" s="67" t="s">
        <v>232</v>
      </c>
      <c r="G16" s="158">
        <v>41887</v>
      </c>
      <c r="K16" s="110"/>
      <c r="L16" s="160"/>
      <c r="M16" s="114"/>
    </row>
    <row r="17" ht="24.95" customHeight="1" spans="1:13">
      <c r="A17" s="156">
        <v>13</v>
      </c>
      <c r="B17" s="67" t="s">
        <v>471</v>
      </c>
      <c r="C17" s="67" t="s">
        <v>96</v>
      </c>
      <c r="D17" s="67">
        <v>53780</v>
      </c>
      <c r="E17" s="67"/>
      <c r="F17" s="67" t="s">
        <v>30</v>
      </c>
      <c r="G17" s="158">
        <v>41887</v>
      </c>
      <c r="K17" s="160"/>
      <c r="L17" s="160"/>
      <c r="M17" s="114"/>
    </row>
    <row r="18" ht="24.95" customHeight="1" spans="1:13">
      <c r="A18" s="156">
        <v>14</v>
      </c>
      <c r="B18" s="67" t="s">
        <v>471</v>
      </c>
      <c r="C18" s="67" t="s">
        <v>96</v>
      </c>
      <c r="D18" s="67">
        <v>53779</v>
      </c>
      <c r="E18" s="67"/>
      <c r="F18" s="67" t="s">
        <v>30</v>
      </c>
      <c r="G18" s="158">
        <v>41887</v>
      </c>
      <c r="K18" s="160"/>
      <c r="L18" s="160"/>
      <c r="M18" s="114"/>
    </row>
    <row r="19" ht="24.95" customHeight="1" spans="1:13">
      <c r="A19" s="156">
        <v>15</v>
      </c>
      <c r="B19" s="67" t="s">
        <v>471</v>
      </c>
      <c r="C19" s="67" t="s">
        <v>41</v>
      </c>
      <c r="D19" s="67">
        <v>53687</v>
      </c>
      <c r="E19" s="67"/>
      <c r="F19" s="67" t="s">
        <v>30</v>
      </c>
      <c r="G19" s="158">
        <v>41887</v>
      </c>
      <c r="K19" s="160"/>
      <c r="L19" s="160"/>
      <c r="M19" s="114"/>
    </row>
    <row r="20" ht="24.95" customHeight="1" spans="1:13">
      <c r="A20" s="156">
        <v>16</v>
      </c>
      <c r="B20" s="67" t="s">
        <v>471</v>
      </c>
      <c r="C20" s="67" t="s">
        <v>53</v>
      </c>
      <c r="D20" s="67">
        <v>54969</v>
      </c>
      <c r="E20" s="2"/>
      <c r="F20" s="67" t="s">
        <v>232</v>
      </c>
      <c r="G20" s="158">
        <v>41887</v>
      </c>
      <c r="K20" s="160"/>
      <c r="L20" s="160"/>
      <c r="M20" s="114"/>
    </row>
    <row r="21" ht="24.95" customHeight="1" spans="1:13">
      <c r="A21" s="156">
        <v>17</v>
      </c>
      <c r="B21" s="67" t="s">
        <v>471</v>
      </c>
      <c r="C21" s="67" t="s">
        <v>96</v>
      </c>
      <c r="D21" s="67">
        <v>53842</v>
      </c>
      <c r="E21" s="2"/>
      <c r="F21" s="67" t="s">
        <v>232</v>
      </c>
      <c r="G21" s="158">
        <v>41857</v>
      </c>
      <c r="K21" s="110"/>
      <c r="L21" s="160"/>
      <c r="M21" s="114"/>
    </row>
  </sheetData>
  <mergeCells count="3">
    <mergeCell ref="B1:G1"/>
    <mergeCell ref="B2:G2"/>
    <mergeCell ref="A3:G3"/>
  </mergeCells>
  <pageMargins left="0.511805555555556" right="0.511805555555556" top="0.786805555555556" bottom="0.786805555555556" header="0.314583333333333" footer="0.314583333333333"/>
  <pageSetup paperSize="1" scale="60" orientation="landscape"/>
  <headerFooter alignWithMargins="0"/>
  <drawing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4"/>
  <sheetViews>
    <sheetView view="pageBreakPreview" zoomScale="60" zoomScaleNormal="100" zoomScaleSheetLayoutView="60" workbookViewId="0">
      <selection activeCell="B2" sqref="B2:L2"/>
    </sheetView>
  </sheetViews>
  <sheetFormatPr defaultColWidth="9" defaultRowHeight="15"/>
  <cols>
    <col min="1" max="1" width="9.71428571428571" customWidth="1"/>
    <col min="2" max="2" width="19.7142857142857" customWidth="1"/>
    <col min="3" max="3" width="21.8571428571429" customWidth="1"/>
    <col min="4" max="4" width="17.5714285714286" customWidth="1"/>
    <col min="5" max="5" width="19.2857142857143" customWidth="1"/>
    <col min="6" max="6" width="21.5714285714286" customWidth="1"/>
    <col min="7" max="8" width="14.7142857142857" customWidth="1"/>
    <col min="10" max="10" width="23" customWidth="1"/>
    <col min="11" max="11" width="21.1428571428571" customWidth="1"/>
    <col min="12" max="12" width="20.5714285714286" customWidth="1"/>
  </cols>
  <sheetData>
    <row r="1" ht="30" customHeight="1" spans="2:12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ht="30" customHeight="1" spans="1:12">
      <c r="A2" s="128"/>
      <c r="B2" s="129" t="s">
        <v>1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ht="30" customHeight="1" spans="1:12">
      <c r="A3" s="130" t="s">
        <v>916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</row>
    <row r="4" customFormat="1" ht="30" customHeight="1" spans="1:1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ht="59.25" customHeight="1" spans="1:12">
      <c r="A5" s="13" t="s">
        <v>320</v>
      </c>
      <c r="B5" s="14" t="s">
        <v>321</v>
      </c>
      <c r="C5" s="14" t="s">
        <v>322</v>
      </c>
      <c r="D5" s="14" t="s">
        <v>917</v>
      </c>
      <c r="E5" s="14" t="s">
        <v>911</v>
      </c>
      <c r="F5" s="14" t="s">
        <v>912</v>
      </c>
      <c r="G5" s="14" t="s">
        <v>10</v>
      </c>
      <c r="H5" s="40" t="s">
        <v>11</v>
      </c>
      <c r="J5" s="13" t="s">
        <v>911</v>
      </c>
      <c r="K5" s="14" t="s">
        <v>912</v>
      </c>
      <c r="L5" s="40" t="s">
        <v>915</v>
      </c>
    </row>
    <row r="6" ht="24.95" customHeight="1" spans="1:12">
      <c r="A6" s="125">
        <v>1</v>
      </c>
      <c r="B6" s="67" t="s">
        <v>918</v>
      </c>
      <c r="C6" s="67" t="s">
        <v>31</v>
      </c>
      <c r="D6" s="69">
        <v>39071</v>
      </c>
      <c r="E6" s="131" t="s">
        <v>28</v>
      </c>
      <c r="F6" s="120"/>
      <c r="G6" s="131" t="s">
        <v>723</v>
      </c>
      <c r="H6" s="132">
        <v>41960</v>
      </c>
      <c r="J6" s="153">
        <f>17/19</f>
        <v>0.894736842105263</v>
      </c>
      <c r="K6" s="154">
        <f>0/19</f>
        <v>0</v>
      </c>
      <c r="L6" s="155">
        <f>2/19</f>
        <v>0.105263157894737</v>
      </c>
    </row>
    <row r="7" ht="24.95" customHeight="1" spans="1:8">
      <c r="A7" s="125">
        <v>2</v>
      </c>
      <c r="B7" s="67" t="s">
        <v>918</v>
      </c>
      <c r="C7" s="67" t="s">
        <v>31</v>
      </c>
      <c r="D7" s="69">
        <v>39072</v>
      </c>
      <c r="E7" s="131" t="s">
        <v>28</v>
      </c>
      <c r="F7" s="123"/>
      <c r="G7" s="131" t="s">
        <v>588</v>
      </c>
      <c r="H7" s="132">
        <v>41899</v>
      </c>
    </row>
    <row r="8" ht="24.95" customHeight="1" spans="1:8">
      <c r="A8" s="133">
        <v>3</v>
      </c>
      <c r="B8" s="71" t="s">
        <v>918</v>
      </c>
      <c r="C8" s="71" t="s">
        <v>31</v>
      </c>
      <c r="D8" s="134">
        <v>21431</v>
      </c>
      <c r="E8" s="131" t="s">
        <v>28</v>
      </c>
      <c r="F8" s="123"/>
      <c r="G8" s="131" t="s">
        <v>30</v>
      </c>
      <c r="H8" s="132">
        <v>41823</v>
      </c>
    </row>
    <row r="9" ht="24.95" customHeight="1" spans="1:8">
      <c r="A9" s="125">
        <v>4</v>
      </c>
      <c r="B9" s="67" t="s">
        <v>918</v>
      </c>
      <c r="C9" s="67" t="s">
        <v>31</v>
      </c>
      <c r="D9" s="69">
        <v>21452</v>
      </c>
      <c r="E9" s="121" t="s">
        <v>28</v>
      </c>
      <c r="F9" s="123"/>
      <c r="G9" s="135" t="s">
        <v>30</v>
      </c>
      <c r="H9" s="132">
        <v>41879</v>
      </c>
    </row>
    <row r="10" ht="24.95" customHeight="1" spans="1:8">
      <c r="A10" s="133">
        <v>5</v>
      </c>
      <c r="B10" s="71" t="s">
        <v>918</v>
      </c>
      <c r="C10" s="71" t="s">
        <v>31</v>
      </c>
      <c r="D10" s="134">
        <v>39069</v>
      </c>
      <c r="E10" s="131" t="s">
        <v>28</v>
      </c>
      <c r="F10" s="123"/>
      <c r="G10" s="131" t="s">
        <v>723</v>
      </c>
      <c r="H10" s="132">
        <v>41842</v>
      </c>
    </row>
    <row r="11" ht="24.95" customHeight="1" spans="1:8">
      <c r="A11" s="136">
        <v>6</v>
      </c>
      <c r="B11" s="137" t="s">
        <v>918</v>
      </c>
      <c r="C11" s="137" t="s">
        <v>31</v>
      </c>
      <c r="D11" s="138">
        <v>55055</v>
      </c>
      <c r="E11" s="139" t="s">
        <v>919</v>
      </c>
      <c r="F11" s="140"/>
      <c r="G11" s="140"/>
      <c r="H11" s="141"/>
    </row>
    <row r="12" ht="24.95" customHeight="1" spans="1:18">
      <c r="A12" s="124">
        <v>7</v>
      </c>
      <c r="B12" s="142" t="s">
        <v>918</v>
      </c>
      <c r="C12" s="142" t="s">
        <v>31</v>
      </c>
      <c r="D12" s="143">
        <v>21473</v>
      </c>
      <c r="E12" s="121" t="s">
        <v>28</v>
      </c>
      <c r="F12" s="123"/>
      <c r="G12" s="121" t="s">
        <v>723</v>
      </c>
      <c r="H12" s="132">
        <v>41879</v>
      </c>
      <c r="R12" s="110"/>
    </row>
    <row r="13" ht="24.95" customHeight="1" spans="1:8">
      <c r="A13" s="125">
        <v>8</v>
      </c>
      <c r="B13" s="67" t="s">
        <v>918</v>
      </c>
      <c r="C13" s="67" t="s">
        <v>83</v>
      </c>
      <c r="D13" s="69">
        <v>12559</v>
      </c>
      <c r="E13" s="121" t="s">
        <v>28</v>
      </c>
      <c r="F13" s="123"/>
      <c r="G13" s="121" t="s">
        <v>30</v>
      </c>
      <c r="H13" s="132">
        <v>41885</v>
      </c>
    </row>
    <row r="14" ht="24.95" customHeight="1" spans="1:8">
      <c r="A14" s="125">
        <v>9</v>
      </c>
      <c r="B14" s="67" t="s">
        <v>918</v>
      </c>
      <c r="C14" s="67" t="s">
        <v>83</v>
      </c>
      <c r="D14" s="69">
        <v>11679</v>
      </c>
      <c r="E14" s="121" t="s">
        <v>28</v>
      </c>
      <c r="F14" s="123"/>
      <c r="G14" s="121" t="s">
        <v>30</v>
      </c>
      <c r="H14" s="132">
        <v>41892</v>
      </c>
    </row>
    <row r="15" ht="24.95" customHeight="1" spans="1:8">
      <c r="A15" s="125">
        <v>10</v>
      </c>
      <c r="B15" s="67" t="s">
        <v>918</v>
      </c>
      <c r="C15" s="67" t="s">
        <v>96</v>
      </c>
      <c r="D15" s="69">
        <v>20296</v>
      </c>
      <c r="E15" s="121" t="s">
        <v>28</v>
      </c>
      <c r="F15" s="123"/>
      <c r="G15" s="121" t="s">
        <v>30</v>
      </c>
      <c r="H15" s="132">
        <v>41892</v>
      </c>
    </row>
    <row r="16" ht="24.95" customHeight="1" spans="1:8">
      <c r="A16" s="125">
        <v>11</v>
      </c>
      <c r="B16" s="67" t="s">
        <v>918</v>
      </c>
      <c r="C16" s="67" t="s">
        <v>96</v>
      </c>
      <c r="D16" s="69">
        <v>20328</v>
      </c>
      <c r="E16" s="121" t="s">
        <v>28</v>
      </c>
      <c r="F16" s="123"/>
      <c r="G16" s="121" t="s">
        <v>30</v>
      </c>
      <c r="H16" s="132">
        <v>42034</v>
      </c>
    </row>
    <row r="17" ht="24.95" customHeight="1" spans="1:8">
      <c r="A17" s="136">
        <v>12</v>
      </c>
      <c r="B17" s="137" t="s">
        <v>918</v>
      </c>
      <c r="C17" s="137" t="s">
        <v>53</v>
      </c>
      <c r="D17" s="138">
        <v>26039</v>
      </c>
      <c r="E17" s="139" t="s">
        <v>920</v>
      </c>
      <c r="F17" s="140"/>
      <c r="G17" s="140"/>
      <c r="H17" s="141"/>
    </row>
    <row r="18" ht="24.95" customHeight="1" spans="1:8">
      <c r="A18" s="133">
        <v>13</v>
      </c>
      <c r="B18" s="71" t="s">
        <v>918</v>
      </c>
      <c r="C18" s="71" t="s">
        <v>53</v>
      </c>
      <c r="D18" s="134">
        <v>26165</v>
      </c>
      <c r="E18" s="131" t="s">
        <v>28</v>
      </c>
      <c r="F18" s="131"/>
      <c r="G18" s="131" t="s">
        <v>723</v>
      </c>
      <c r="H18" s="132">
        <v>41843</v>
      </c>
    </row>
    <row r="19" ht="24.95" customHeight="1" spans="1:8">
      <c r="A19" s="133">
        <v>14</v>
      </c>
      <c r="B19" s="71" t="s">
        <v>918</v>
      </c>
      <c r="C19" s="71" t="s">
        <v>53</v>
      </c>
      <c r="D19" s="134">
        <v>25928</v>
      </c>
      <c r="E19" s="131" t="s">
        <v>28</v>
      </c>
      <c r="F19" s="110"/>
      <c r="G19" s="131" t="s">
        <v>723</v>
      </c>
      <c r="H19" s="132">
        <v>41872</v>
      </c>
    </row>
    <row r="20" ht="24.95" customHeight="1" spans="1:8">
      <c r="A20" s="133">
        <v>15</v>
      </c>
      <c r="B20" s="71" t="s">
        <v>918</v>
      </c>
      <c r="C20" s="71" t="s">
        <v>53</v>
      </c>
      <c r="D20" s="134">
        <v>25758</v>
      </c>
      <c r="E20" s="131" t="s">
        <v>28</v>
      </c>
      <c r="F20" s="131"/>
      <c r="G20" s="131" t="s">
        <v>588</v>
      </c>
      <c r="H20" s="132">
        <v>41823</v>
      </c>
    </row>
    <row r="21" ht="24.95" customHeight="1" spans="1:8">
      <c r="A21" s="133">
        <v>16</v>
      </c>
      <c r="B21" s="71" t="s">
        <v>918</v>
      </c>
      <c r="C21" s="71" t="s">
        <v>195</v>
      </c>
      <c r="D21" s="134">
        <v>39073</v>
      </c>
      <c r="E21" s="131" t="s">
        <v>28</v>
      </c>
      <c r="F21" s="123"/>
      <c r="G21" s="131" t="s">
        <v>588</v>
      </c>
      <c r="H21" s="132">
        <v>41885</v>
      </c>
    </row>
    <row r="22" ht="24.95" customHeight="1" spans="1:8">
      <c r="A22" s="133">
        <v>17</v>
      </c>
      <c r="B22" s="71" t="s">
        <v>918</v>
      </c>
      <c r="C22" s="71" t="s">
        <v>195</v>
      </c>
      <c r="D22" s="134">
        <v>39070</v>
      </c>
      <c r="E22" s="131" t="s">
        <v>28</v>
      </c>
      <c r="F22" s="123"/>
      <c r="G22" s="131" t="s">
        <v>723</v>
      </c>
      <c r="H22" s="132">
        <v>41885</v>
      </c>
    </row>
    <row r="23" ht="24.95" customHeight="1" spans="1:8">
      <c r="A23" s="144">
        <v>18</v>
      </c>
      <c r="B23" s="145" t="s">
        <v>918</v>
      </c>
      <c r="C23" s="145" t="s">
        <v>195</v>
      </c>
      <c r="D23" s="146">
        <v>20350</v>
      </c>
      <c r="E23" s="131" t="s">
        <v>28</v>
      </c>
      <c r="F23" s="123"/>
      <c r="G23" s="131" t="s">
        <v>30</v>
      </c>
      <c r="H23" s="132">
        <v>41823</v>
      </c>
    </row>
    <row r="24" ht="24.95" customHeight="1" spans="1:8">
      <c r="A24" s="147">
        <v>19</v>
      </c>
      <c r="B24" s="148" t="s">
        <v>918</v>
      </c>
      <c r="C24" s="148" t="s">
        <v>195</v>
      </c>
      <c r="D24" s="149">
        <v>21446</v>
      </c>
      <c r="E24" s="150" t="s">
        <v>28</v>
      </c>
      <c r="F24" s="151"/>
      <c r="G24" s="150" t="s">
        <v>30</v>
      </c>
      <c r="H24" s="152">
        <v>41960</v>
      </c>
    </row>
  </sheetData>
  <mergeCells count="5">
    <mergeCell ref="B1:L1"/>
    <mergeCell ref="B2:L2"/>
    <mergeCell ref="A3:L3"/>
    <mergeCell ref="E11:H11"/>
    <mergeCell ref="E17:H17"/>
  </mergeCells>
  <pageMargins left="0.511805555555556" right="0.511805555555556" top="0.786805555555556" bottom="0.786805555555556" header="0.314583333333333" footer="0.314583333333333"/>
  <pageSetup paperSize="9" scale="61" orientation="landscape"/>
  <headerFooter alignWithMargins="0"/>
  <drawing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zoomScale="80" zoomScaleNormal="80" workbookViewId="0">
      <selection activeCell="I19" sqref="I19"/>
    </sheetView>
  </sheetViews>
  <sheetFormatPr defaultColWidth="9" defaultRowHeight="15"/>
  <cols>
    <col min="2" max="2" width="20.4285714285714" customWidth="1"/>
    <col min="3" max="3" width="14.1428571428571" customWidth="1"/>
    <col min="4" max="4" width="18.1428571428571" customWidth="1"/>
    <col min="5" max="5" width="20.7142857142857" customWidth="1"/>
    <col min="6" max="6" width="17" customWidth="1"/>
    <col min="7" max="7" width="15.5714285714286" customWidth="1"/>
    <col min="8" max="8" width="17.5714285714286" customWidth="1"/>
    <col min="11" max="11" width="19.8571428571429" customWidth="1"/>
    <col min="12" max="12" width="20.2857142857143" customWidth="1"/>
    <col min="13" max="13" width="16.5714285714286" customWidth="1"/>
  </cols>
  <sheetData>
    <row r="1" ht="24.95" customHeight="1" spans="2:8">
      <c r="B1" s="9" t="s">
        <v>361</v>
      </c>
      <c r="C1" s="9"/>
      <c r="D1" s="9"/>
      <c r="E1" s="9"/>
      <c r="F1" s="9"/>
      <c r="G1" s="9"/>
      <c r="H1" s="9"/>
    </row>
    <row r="2" ht="24.95" customHeight="1" spans="2:8">
      <c r="B2" s="115" t="s">
        <v>362</v>
      </c>
      <c r="C2" s="115"/>
      <c r="D2" s="115"/>
      <c r="E2" s="115"/>
      <c r="F2" s="115"/>
      <c r="G2" s="115"/>
      <c r="H2" s="115"/>
    </row>
    <row r="3" ht="24.95" customHeight="1" spans="1:8">
      <c r="A3" s="116" t="s">
        <v>921</v>
      </c>
      <c r="B3" s="117"/>
      <c r="C3" s="117"/>
      <c r="D3" s="117"/>
      <c r="E3" s="117"/>
      <c r="F3" s="117"/>
      <c r="G3" s="117"/>
      <c r="H3" s="117"/>
    </row>
    <row r="4" ht="59.25" customHeight="1" spans="1:13">
      <c r="A4" s="13" t="s">
        <v>320</v>
      </c>
      <c r="B4" s="14" t="s">
        <v>321</v>
      </c>
      <c r="C4" s="14" t="s">
        <v>322</v>
      </c>
      <c r="D4" s="118" t="s">
        <v>917</v>
      </c>
      <c r="E4" s="119" t="s">
        <v>911</v>
      </c>
      <c r="F4" s="119" t="s">
        <v>912</v>
      </c>
      <c r="G4" s="119" t="s">
        <v>10</v>
      </c>
      <c r="H4" s="119" t="s">
        <v>11</v>
      </c>
      <c r="K4" s="119" t="s">
        <v>911</v>
      </c>
      <c r="L4" s="119" t="s">
        <v>912</v>
      </c>
      <c r="M4" s="119" t="s">
        <v>915</v>
      </c>
    </row>
    <row r="5" ht="24.95" customHeight="1" spans="1:13">
      <c r="A5" s="67">
        <v>1</v>
      </c>
      <c r="B5" s="67" t="s">
        <v>922</v>
      </c>
      <c r="C5" s="51" t="s">
        <v>41</v>
      </c>
      <c r="D5" s="54">
        <v>13839</v>
      </c>
      <c r="E5" s="51" t="s">
        <v>28</v>
      </c>
      <c r="F5" s="120"/>
      <c r="G5" s="121" t="s">
        <v>30</v>
      </c>
      <c r="H5" s="122">
        <v>41912</v>
      </c>
      <c r="K5" s="126">
        <f>7/9</f>
        <v>0.777777777777778</v>
      </c>
      <c r="L5" s="127">
        <f>1/9</f>
        <v>0.111111111111111</v>
      </c>
      <c r="M5" s="126">
        <f>1/9</f>
        <v>0.111111111111111</v>
      </c>
    </row>
    <row r="6" ht="24.95" customHeight="1" spans="1:8">
      <c r="A6" s="67">
        <v>2</v>
      </c>
      <c r="B6" s="67" t="s">
        <v>922</v>
      </c>
      <c r="C6" s="51" t="s">
        <v>83</v>
      </c>
      <c r="D6" s="54">
        <v>40013</v>
      </c>
      <c r="E6" s="51" t="s">
        <v>28</v>
      </c>
      <c r="F6" s="123"/>
      <c r="G6" s="121" t="s">
        <v>30</v>
      </c>
      <c r="H6" s="122">
        <v>41912</v>
      </c>
    </row>
    <row r="7" ht="24.95" customHeight="1" spans="1:8">
      <c r="A7" s="71">
        <v>3</v>
      </c>
      <c r="B7" s="67" t="s">
        <v>922</v>
      </c>
      <c r="C7" s="51" t="s">
        <v>96</v>
      </c>
      <c r="D7" s="54">
        <v>17950</v>
      </c>
      <c r="E7" s="51" t="s">
        <v>28</v>
      </c>
      <c r="F7" s="123"/>
      <c r="G7" s="121" t="s">
        <v>30</v>
      </c>
      <c r="H7" s="122">
        <v>41912</v>
      </c>
    </row>
    <row r="8" ht="24.95" customHeight="1" spans="1:8">
      <c r="A8" s="67">
        <v>4</v>
      </c>
      <c r="B8" s="67" t="s">
        <v>922</v>
      </c>
      <c r="C8" s="51" t="s">
        <v>96</v>
      </c>
      <c r="D8" s="54">
        <v>18074</v>
      </c>
      <c r="E8" s="51" t="s">
        <v>28</v>
      </c>
      <c r="F8" s="123"/>
      <c r="G8" s="121" t="s">
        <v>30</v>
      </c>
      <c r="H8" s="122">
        <v>41912</v>
      </c>
    </row>
    <row r="9" ht="24.95" customHeight="1" spans="1:8">
      <c r="A9" s="71">
        <v>5</v>
      </c>
      <c r="B9" s="67" t="s">
        <v>922</v>
      </c>
      <c r="C9" s="51" t="s">
        <v>96</v>
      </c>
      <c r="D9" s="54">
        <v>18156</v>
      </c>
      <c r="E9" s="52"/>
      <c r="F9" s="123"/>
      <c r="G9" s="121"/>
      <c r="H9" s="122"/>
    </row>
    <row r="10" ht="24.95" customHeight="1" spans="1:8">
      <c r="A10" s="67">
        <v>6</v>
      </c>
      <c r="B10" s="67" t="s">
        <v>922</v>
      </c>
      <c r="C10" s="51" t="s">
        <v>96</v>
      </c>
      <c r="D10" s="54">
        <v>17940</v>
      </c>
      <c r="E10" s="51"/>
      <c r="F10" s="51" t="s">
        <v>28</v>
      </c>
      <c r="G10" s="121" t="s">
        <v>232</v>
      </c>
      <c r="H10" s="122">
        <v>41912</v>
      </c>
    </row>
    <row r="11" ht="24.95" customHeight="1" spans="1:8">
      <c r="A11" s="124">
        <v>7</v>
      </c>
      <c r="B11" s="67" t="s">
        <v>922</v>
      </c>
      <c r="C11" s="51" t="s">
        <v>53</v>
      </c>
      <c r="D11" s="54" t="s">
        <v>383</v>
      </c>
      <c r="E11" s="51" t="s">
        <v>28</v>
      </c>
      <c r="F11" s="123"/>
      <c r="G11" s="121" t="s">
        <v>30</v>
      </c>
      <c r="H11" s="122">
        <v>41912</v>
      </c>
    </row>
    <row r="12" ht="24.95" customHeight="1" spans="1:8">
      <c r="A12" s="125">
        <v>8</v>
      </c>
      <c r="B12" s="67" t="s">
        <v>922</v>
      </c>
      <c r="C12" s="51" t="s">
        <v>53</v>
      </c>
      <c r="D12" s="54">
        <v>15558</v>
      </c>
      <c r="E12" s="51" t="s">
        <v>28</v>
      </c>
      <c r="F12" s="123"/>
      <c r="G12" s="121" t="s">
        <v>30</v>
      </c>
      <c r="H12" s="122">
        <v>41912</v>
      </c>
    </row>
    <row r="13" ht="24.95" customHeight="1" spans="1:8">
      <c r="A13" s="125">
        <v>9</v>
      </c>
      <c r="B13" s="67" t="s">
        <v>922</v>
      </c>
      <c r="C13" s="83" t="s">
        <v>53</v>
      </c>
      <c r="D13" s="111">
        <v>15646</v>
      </c>
      <c r="E13" s="51" t="s">
        <v>28</v>
      </c>
      <c r="F13" s="123"/>
      <c r="G13" s="121" t="s">
        <v>30</v>
      </c>
      <c r="H13" s="122">
        <v>41912</v>
      </c>
    </row>
  </sheetData>
  <mergeCells count="3">
    <mergeCell ref="B1:H1"/>
    <mergeCell ref="B2:H2"/>
    <mergeCell ref="A3:H3"/>
  </mergeCells>
  <pageMargins left="0.511805555555556" right="0.511805555555556" top="0.786805555555556" bottom="0.786805555555556" header="0.314583333333333" footer="0.314583333333333"/>
  <pageSetup paperSize="9" scale="69" orientation="portrait"/>
  <headerFooter alignWithMargins="0"/>
  <colBreaks count="1" manualBreakCount="1">
    <brk id="8" max="1048575" man="1"/>
  </colBreaks>
  <drawing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view="pageBreakPreview" zoomScale="90" zoomScaleNormal="100" zoomScaleSheetLayoutView="90" workbookViewId="0">
      <selection activeCell="C5" sqref="C5:D10"/>
    </sheetView>
  </sheetViews>
  <sheetFormatPr defaultColWidth="9" defaultRowHeight="15"/>
  <cols>
    <col min="1" max="1" width="9.42857142857143" customWidth="1"/>
    <col min="2" max="2" width="17" customWidth="1"/>
    <col min="3" max="3" width="17.2857142857143" customWidth="1"/>
    <col min="4" max="4" width="15.1428571428571" customWidth="1"/>
    <col min="5" max="5" width="18.5714285714286" customWidth="1"/>
    <col min="6" max="6" width="17.5714285714286" customWidth="1"/>
    <col min="7" max="7" width="14.2857142857143" customWidth="1"/>
    <col min="8" max="8" width="16.7142857142857" customWidth="1"/>
    <col min="9" max="9" width="5.28571428571429" customWidth="1"/>
    <col min="10" max="10" width="19.7142857142857" customWidth="1"/>
    <col min="11" max="11" width="20" customWidth="1"/>
    <col min="12" max="12" width="22.1428571428571" customWidth="1"/>
    <col min="13" max="13" width="12.4285714285714" customWidth="1"/>
    <col min="14" max="14" width="13.5714285714286" customWidth="1"/>
  </cols>
  <sheetData>
    <row r="1" ht="24.95" customHeight="1" spans="2:1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ht="24.95" customHeight="1" spans="1:13">
      <c r="A2" s="10"/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ht="24.95" customHeight="1" spans="1:8">
      <c r="A3" s="12" t="s">
        <v>923</v>
      </c>
      <c r="B3" s="12"/>
      <c r="C3" s="12"/>
      <c r="D3" s="12"/>
      <c r="E3" s="12"/>
      <c r="F3" s="12"/>
      <c r="G3" s="12"/>
      <c r="H3" s="12"/>
    </row>
    <row r="4" ht="59.25" customHeight="1" spans="1:12">
      <c r="A4" s="13" t="s">
        <v>3</v>
      </c>
      <c r="B4" s="14" t="s">
        <v>5</v>
      </c>
      <c r="C4" s="14" t="s">
        <v>12</v>
      </c>
      <c r="D4" s="14" t="s">
        <v>924</v>
      </c>
      <c r="E4" s="14" t="s">
        <v>911</v>
      </c>
      <c r="F4" s="14" t="s">
        <v>912</v>
      </c>
      <c r="G4" s="14" t="s">
        <v>10</v>
      </c>
      <c r="H4" s="40" t="s">
        <v>11</v>
      </c>
      <c r="J4" s="41" t="s">
        <v>911</v>
      </c>
      <c r="K4" s="42" t="s">
        <v>912</v>
      </c>
      <c r="L4" s="43" t="s">
        <v>915</v>
      </c>
    </row>
    <row r="5" ht="28.5" customHeight="1" spans="1:12">
      <c r="A5" s="78">
        <v>1</v>
      </c>
      <c r="B5" s="51" t="s">
        <v>876</v>
      </c>
      <c r="C5" s="51" t="s">
        <v>31</v>
      </c>
      <c r="D5" s="54">
        <v>39489</v>
      </c>
      <c r="E5" s="51" t="s">
        <v>28</v>
      </c>
      <c r="F5" s="51"/>
      <c r="G5" s="51" t="s">
        <v>134</v>
      </c>
      <c r="H5" s="79">
        <v>41957</v>
      </c>
      <c r="J5" s="63">
        <f>4/6</f>
        <v>0.666666666666667</v>
      </c>
      <c r="K5" s="64">
        <f>1/6</f>
        <v>0.166666666666667</v>
      </c>
      <c r="L5" s="65">
        <f>1/6</f>
        <v>0.166666666666667</v>
      </c>
    </row>
    <row r="6" ht="24.95" customHeight="1" spans="1:8">
      <c r="A6" s="78">
        <v>2</v>
      </c>
      <c r="B6" s="51" t="s">
        <v>876</v>
      </c>
      <c r="C6" s="51" t="s">
        <v>31</v>
      </c>
      <c r="D6" s="54">
        <v>27115</v>
      </c>
      <c r="E6" s="51" t="s">
        <v>28</v>
      </c>
      <c r="F6" s="51"/>
      <c r="G6" s="51" t="s">
        <v>134</v>
      </c>
      <c r="H6" s="79">
        <v>41957</v>
      </c>
    </row>
    <row r="7" ht="24.95" customHeight="1" spans="1:8">
      <c r="A7" s="78">
        <v>3</v>
      </c>
      <c r="B7" s="51" t="s">
        <v>876</v>
      </c>
      <c r="C7" s="51" t="s">
        <v>41</v>
      </c>
      <c r="D7" s="54">
        <v>24452</v>
      </c>
      <c r="E7" s="51" t="s">
        <v>28</v>
      </c>
      <c r="F7" s="51"/>
      <c r="G7" s="51" t="s">
        <v>134</v>
      </c>
      <c r="H7" s="79">
        <v>42027</v>
      </c>
    </row>
    <row r="8" ht="24.95" customHeight="1" spans="1:8">
      <c r="A8" s="78">
        <v>4</v>
      </c>
      <c r="B8" s="51" t="s">
        <v>876</v>
      </c>
      <c r="C8" s="51" t="s">
        <v>96</v>
      </c>
      <c r="D8" s="54">
        <v>27162</v>
      </c>
      <c r="E8" s="51" t="s">
        <v>28</v>
      </c>
      <c r="F8" s="2"/>
      <c r="G8" s="51" t="s">
        <v>134</v>
      </c>
      <c r="H8" s="79">
        <v>41957</v>
      </c>
    </row>
    <row r="9" ht="24.95" customHeight="1" spans="1:8">
      <c r="A9" s="78">
        <v>5</v>
      </c>
      <c r="B9" s="51" t="s">
        <v>876</v>
      </c>
      <c r="C9" s="51" t="s">
        <v>96</v>
      </c>
      <c r="D9" s="54">
        <v>23270</v>
      </c>
      <c r="E9" s="51" t="s">
        <v>28</v>
      </c>
      <c r="F9" s="2"/>
      <c r="G9" s="51" t="s">
        <v>134</v>
      </c>
      <c r="H9" s="79">
        <v>41957</v>
      </c>
    </row>
    <row r="10" ht="24.95" customHeight="1" spans="1:8">
      <c r="A10" s="81">
        <v>6</v>
      </c>
      <c r="B10" s="83" t="s">
        <v>876</v>
      </c>
      <c r="C10" s="83" t="s">
        <v>96</v>
      </c>
      <c r="D10" s="111">
        <v>23214</v>
      </c>
      <c r="E10" s="112"/>
      <c r="F10" s="83" t="s">
        <v>28</v>
      </c>
      <c r="G10" s="83" t="s">
        <v>232</v>
      </c>
      <c r="H10" s="86">
        <v>41957</v>
      </c>
    </row>
    <row r="11" spans="4:9">
      <c r="D11" s="113"/>
      <c r="E11" s="113"/>
      <c r="F11" s="114"/>
      <c r="G11" s="114"/>
      <c r="H11" s="113"/>
      <c r="I11" s="60"/>
    </row>
    <row r="12" spans="4:9">
      <c r="D12" s="113"/>
      <c r="E12" s="113"/>
      <c r="F12" s="114"/>
      <c r="G12" s="114"/>
      <c r="H12" s="113"/>
      <c r="I12" s="60"/>
    </row>
    <row r="13" spans="4:9">
      <c r="D13" s="113"/>
      <c r="E13" s="113"/>
      <c r="F13" s="114"/>
      <c r="G13" s="114"/>
      <c r="H13" s="113"/>
      <c r="I13" s="60"/>
    </row>
  </sheetData>
  <mergeCells count="3">
    <mergeCell ref="B1:M1"/>
    <mergeCell ref="B2:M2"/>
    <mergeCell ref="A3:H3"/>
  </mergeCells>
  <pageMargins left="0.511805555555556" right="0.511805555555556" top="0.786805555555556" bottom="0.786805555555556" header="0.314583333333333" footer="0.314583333333333"/>
  <pageSetup paperSize="9" scale="66" orientation="landscape"/>
  <headerFooter alignWithMargins="0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M24"/>
  <sheetViews>
    <sheetView view="pageBreakPreview" zoomScale="60" zoomScaleNormal="100" zoomScaleSheetLayoutView="60" workbookViewId="0">
      <pane ySplit="4" topLeftCell="A8" activePane="bottomLeft" state="frozen"/>
      <selection/>
      <selection pane="bottomLeft" activeCell="A5" sqref="A5:H24"/>
    </sheetView>
  </sheetViews>
  <sheetFormatPr defaultColWidth="9" defaultRowHeight="24.95" customHeight="1"/>
  <cols>
    <col min="1" max="1" width="6.14285714285714" customWidth="1"/>
    <col min="2" max="2" width="18.1428571428571" customWidth="1"/>
    <col min="3" max="4" width="14.1428571428571" customWidth="1"/>
    <col min="5" max="5" width="15" customWidth="1"/>
    <col min="6" max="8" width="13.7142857142857" customWidth="1"/>
    <col min="9" max="9" width="11.7142857142857" customWidth="1"/>
    <col min="10" max="10" width="17.4285714285714" customWidth="1"/>
    <col min="11" max="11" width="12.7142857142857" customWidth="1"/>
    <col min="12" max="12" width="13.2857142857143" customWidth="1"/>
  </cols>
  <sheetData>
    <row r="1" customHeight="1" spans="2:1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customHeight="1" spans="1:13">
      <c r="A2" s="10"/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customHeight="1" spans="1:8">
      <c r="A3" s="12" t="s">
        <v>925</v>
      </c>
      <c r="B3" s="12"/>
      <c r="C3" s="12"/>
      <c r="D3" s="12"/>
      <c r="E3" s="12"/>
      <c r="F3" s="12"/>
      <c r="G3" s="12"/>
      <c r="H3" s="12"/>
    </row>
    <row r="4" ht="59.25" customHeight="1" spans="1:12">
      <c r="A4" s="88" t="s">
        <v>320</v>
      </c>
      <c r="B4" s="89" t="s">
        <v>321</v>
      </c>
      <c r="C4" s="89" t="s">
        <v>322</v>
      </c>
      <c r="D4" s="89" t="s">
        <v>917</v>
      </c>
      <c r="E4" s="89" t="s">
        <v>911</v>
      </c>
      <c r="F4" s="89" t="s">
        <v>912</v>
      </c>
      <c r="G4" s="89" t="s">
        <v>10</v>
      </c>
      <c r="H4" s="90" t="s">
        <v>11</v>
      </c>
      <c r="J4" s="41" t="s">
        <v>911</v>
      </c>
      <c r="K4" s="42" t="s">
        <v>912</v>
      </c>
      <c r="L4" s="43" t="s">
        <v>915</v>
      </c>
    </row>
    <row r="5" ht="27" customHeight="1" spans="1:12">
      <c r="A5" s="91">
        <v>1</v>
      </c>
      <c r="B5" s="92" t="s">
        <v>926</v>
      </c>
      <c r="C5" s="93" t="s">
        <v>480</v>
      </c>
      <c r="D5" s="94">
        <v>39451</v>
      </c>
      <c r="E5" s="92" t="s">
        <v>28</v>
      </c>
      <c r="F5" s="95"/>
      <c r="G5" s="95" t="s">
        <v>30</v>
      </c>
      <c r="H5" s="96">
        <v>41899</v>
      </c>
      <c r="J5" s="63">
        <f>8/20</f>
        <v>0.4</v>
      </c>
      <c r="K5" s="64">
        <f>6/20</f>
        <v>0.3</v>
      </c>
      <c r="L5" s="65">
        <f>6/20</f>
        <v>0.3</v>
      </c>
    </row>
    <row r="6" customHeight="1" spans="1:8">
      <c r="A6" s="97">
        <v>2</v>
      </c>
      <c r="B6" s="98" t="s">
        <v>926</v>
      </c>
      <c r="C6" s="98" t="s">
        <v>480</v>
      </c>
      <c r="D6" s="99">
        <v>57561</v>
      </c>
      <c r="E6" s="98"/>
      <c r="F6" s="100" t="s">
        <v>28</v>
      </c>
      <c r="G6" s="100" t="s">
        <v>232</v>
      </c>
      <c r="H6" s="101">
        <v>41892</v>
      </c>
    </row>
    <row r="7" customHeight="1" spans="1:8">
      <c r="A7" s="97">
        <v>3</v>
      </c>
      <c r="B7" s="98" t="s">
        <v>926</v>
      </c>
      <c r="C7" s="98" t="s">
        <v>480</v>
      </c>
      <c r="D7" s="99">
        <v>23695</v>
      </c>
      <c r="E7" s="98"/>
      <c r="F7" s="100" t="s">
        <v>28</v>
      </c>
      <c r="G7" s="100" t="s">
        <v>232</v>
      </c>
      <c r="H7" s="101">
        <v>41899</v>
      </c>
    </row>
    <row r="8" customHeight="1" spans="1:8">
      <c r="A8" s="97">
        <v>4</v>
      </c>
      <c r="B8" s="98" t="s">
        <v>926</v>
      </c>
      <c r="C8" s="98" t="s">
        <v>480</v>
      </c>
      <c r="D8" s="99">
        <v>57567</v>
      </c>
      <c r="E8" s="102" t="s">
        <v>927</v>
      </c>
      <c r="F8" s="103"/>
      <c r="G8" s="103"/>
      <c r="H8" s="104"/>
    </row>
    <row r="9" customHeight="1" spans="1:8">
      <c r="A9" s="97">
        <v>5</v>
      </c>
      <c r="B9" s="98" t="s">
        <v>926</v>
      </c>
      <c r="C9" s="98" t="s">
        <v>480</v>
      </c>
      <c r="D9" s="99">
        <v>23665</v>
      </c>
      <c r="E9" s="102" t="s">
        <v>927</v>
      </c>
      <c r="F9" s="103"/>
      <c r="G9" s="103"/>
      <c r="H9" s="104"/>
    </row>
    <row r="10" customHeight="1" spans="1:8">
      <c r="A10" s="97">
        <v>6</v>
      </c>
      <c r="B10" s="98" t="s">
        <v>926</v>
      </c>
      <c r="C10" s="98" t="s">
        <v>503</v>
      </c>
      <c r="D10" s="99">
        <v>20119</v>
      </c>
      <c r="E10" s="100" t="s">
        <v>28</v>
      </c>
      <c r="F10" s="100"/>
      <c r="G10" s="100" t="s">
        <v>30</v>
      </c>
      <c r="H10" s="101">
        <v>41843</v>
      </c>
    </row>
    <row r="11" customHeight="1" spans="1:8">
      <c r="A11" s="97">
        <v>7</v>
      </c>
      <c r="B11" s="98" t="s">
        <v>926</v>
      </c>
      <c r="C11" s="98" t="s">
        <v>503</v>
      </c>
      <c r="D11" s="99">
        <v>20164</v>
      </c>
      <c r="E11" s="100" t="s">
        <v>28</v>
      </c>
      <c r="F11" s="100"/>
      <c r="G11" s="100" t="s">
        <v>30</v>
      </c>
      <c r="H11" s="101">
        <v>41892</v>
      </c>
    </row>
    <row r="12" customHeight="1" spans="1:8">
      <c r="A12" s="97">
        <v>8</v>
      </c>
      <c r="B12" s="98" t="s">
        <v>926</v>
      </c>
      <c r="C12" s="98" t="s">
        <v>512</v>
      </c>
      <c r="D12" s="99">
        <v>20316</v>
      </c>
      <c r="E12" s="100" t="s">
        <v>28</v>
      </c>
      <c r="F12" s="100"/>
      <c r="G12" s="100" t="s">
        <v>30</v>
      </c>
      <c r="H12" s="101">
        <v>41899</v>
      </c>
    </row>
    <row r="13" customHeight="1" spans="1:8">
      <c r="A13" s="97">
        <v>9</v>
      </c>
      <c r="B13" s="98" t="s">
        <v>926</v>
      </c>
      <c r="C13" s="98" t="s">
        <v>512</v>
      </c>
      <c r="D13" s="99">
        <v>17217</v>
      </c>
      <c r="E13" s="100" t="s">
        <v>28</v>
      </c>
      <c r="F13" s="100"/>
      <c r="G13" s="100" t="s">
        <v>30</v>
      </c>
      <c r="H13" s="101">
        <v>41892</v>
      </c>
    </row>
    <row r="14" customHeight="1" spans="1:8">
      <c r="A14" s="97">
        <v>10</v>
      </c>
      <c r="B14" s="98" t="s">
        <v>926</v>
      </c>
      <c r="C14" s="98" t="s">
        <v>512</v>
      </c>
      <c r="D14" s="99">
        <v>20331</v>
      </c>
      <c r="E14" s="100" t="s">
        <v>28</v>
      </c>
      <c r="F14" s="100"/>
      <c r="G14" s="100" t="s">
        <v>30</v>
      </c>
      <c r="H14" s="101">
        <v>41899</v>
      </c>
    </row>
    <row r="15" customHeight="1" spans="1:8">
      <c r="A15" s="97">
        <v>11</v>
      </c>
      <c r="B15" s="98" t="s">
        <v>926</v>
      </c>
      <c r="C15" s="98" t="s">
        <v>525</v>
      </c>
      <c r="D15" s="99">
        <v>20051</v>
      </c>
      <c r="E15" s="102" t="s">
        <v>927</v>
      </c>
      <c r="F15" s="103"/>
      <c r="G15" s="103"/>
      <c r="H15" s="104"/>
    </row>
    <row r="16" customHeight="1" spans="1:8">
      <c r="A16" s="97">
        <v>12</v>
      </c>
      <c r="B16" s="98" t="s">
        <v>926</v>
      </c>
      <c r="C16" s="98" t="s">
        <v>525</v>
      </c>
      <c r="D16" s="99">
        <v>19810</v>
      </c>
      <c r="E16" s="102" t="s">
        <v>927</v>
      </c>
      <c r="F16" s="103"/>
      <c r="G16" s="103"/>
      <c r="H16" s="104"/>
    </row>
    <row r="17" customHeight="1" spans="1:8">
      <c r="A17" s="97">
        <v>13</v>
      </c>
      <c r="B17" s="98" t="s">
        <v>926</v>
      </c>
      <c r="C17" s="98" t="s">
        <v>525</v>
      </c>
      <c r="D17" s="99">
        <v>19036</v>
      </c>
      <c r="E17" s="102" t="s">
        <v>927</v>
      </c>
      <c r="F17" s="103"/>
      <c r="G17" s="103"/>
      <c r="H17" s="104"/>
    </row>
    <row r="18" customHeight="1" spans="1:8">
      <c r="A18" s="97">
        <v>14</v>
      </c>
      <c r="B18" s="98" t="s">
        <v>926</v>
      </c>
      <c r="C18" s="98" t="s">
        <v>525</v>
      </c>
      <c r="D18" s="99">
        <v>19801</v>
      </c>
      <c r="E18" s="102" t="s">
        <v>927</v>
      </c>
      <c r="F18" s="103"/>
      <c r="G18" s="103"/>
      <c r="H18" s="104"/>
    </row>
    <row r="19" customHeight="1" spans="1:8">
      <c r="A19" s="97">
        <v>15</v>
      </c>
      <c r="B19" s="98" t="s">
        <v>926</v>
      </c>
      <c r="C19" s="98" t="s">
        <v>525</v>
      </c>
      <c r="D19" s="99">
        <v>19607</v>
      </c>
      <c r="E19" s="100"/>
      <c r="F19" s="100" t="s">
        <v>28</v>
      </c>
      <c r="G19" s="100" t="s">
        <v>232</v>
      </c>
      <c r="H19" s="101">
        <v>41899</v>
      </c>
    </row>
    <row r="20" customHeight="1" spans="1:12">
      <c r="A20" s="97">
        <v>16</v>
      </c>
      <c r="B20" s="98" t="s">
        <v>926</v>
      </c>
      <c r="C20" s="98" t="s">
        <v>546</v>
      </c>
      <c r="D20" s="99">
        <v>17199</v>
      </c>
      <c r="E20" s="100" t="s">
        <v>28</v>
      </c>
      <c r="F20" s="100"/>
      <c r="G20" s="100" t="s">
        <v>30</v>
      </c>
      <c r="H20" s="101">
        <v>41870</v>
      </c>
      <c r="J20" s="110"/>
      <c r="K20" s="110"/>
      <c r="L20" s="110"/>
    </row>
    <row r="21" customHeight="1" spans="1:12">
      <c r="A21" s="97">
        <v>17</v>
      </c>
      <c r="B21" s="98" t="s">
        <v>926</v>
      </c>
      <c r="C21" s="98" t="s">
        <v>546</v>
      </c>
      <c r="D21" s="99">
        <v>17250</v>
      </c>
      <c r="E21" s="100" t="s">
        <v>28</v>
      </c>
      <c r="F21" s="100"/>
      <c r="G21" s="100" t="s">
        <v>30</v>
      </c>
      <c r="H21" s="101">
        <v>41899</v>
      </c>
      <c r="J21" s="110"/>
      <c r="K21" s="110"/>
      <c r="L21" s="110"/>
    </row>
    <row r="22" customHeight="1" spans="1:8">
      <c r="A22" s="97">
        <v>18</v>
      </c>
      <c r="B22" s="98" t="s">
        <v>926</v>
      </c>
      <c r="C22" s="98" t="s">
        <v>555</v>
      </c>
      <c r="D22" s="99">
        <v>39453</v>
      </c>
      <c r="E22" s="100"/>
      <c r="F22" s="100" t="s">
        <v>28</v>
      </c>
      <c r="G22" s="100" t="s">
        <v>232</v>
      </c>
      <c r="H22" s="101">
        <v>41899</v>
      </c>
    </row>
    <row r="23" customHeight="1" spans="1:8">
      <c r="A23" s="97">
        <v>19</v>
      </c>
      <c r="B23" s="98" t="s">
        <v>926</v>
      </c>
      <c r="C23" s="98" t="s">
        <v>555</v>
      </c>
      <c r="D23" s="99">
        <v>16595</v>
      </c>
      <c r="E23" s="100"/>
      <c r="F23" s="100" t="s">
        <v>28</v>
      </c>
      <c r="G23" s="100" t="s">
        <v>232</v>
      </c>
      <c r="H23" s="101">
        <v>41899</v>
      </c>
    </row>
    <row r="24" customHeight="1" spans="1:8">
      <c r="A24" s="105">
        <v>20</v>
      </c>
      <c r="B24" s="106" t="s">
        <v>926</v>
      </c>
      <c r="C24" s="106" t="s">
        <v>564</v>
      </c>
      <c r="D24" s="107">
        <v>13399</v>
      </c>
      <c r="E24" s="108"/>
      <c r="F24" s="108" t="s">
        <v>28</v>
      </c>
      <c r="G24" s="108" t="s">
        <v>232</v>
      </c>
      <c r="H24" s="109">
        <v>41892</v>
      </c>
    </row>
  </sheetData>
  <mergeCells count="9">
    <mergeCell ref="B1:M1"/>
    <mergeCell ref="B2:M2"/>
    <mergeCell ref="A3:H3"/>
    <mergeCell ref="E8:H8"/>
    <mergeCell ref="E9:H9"/>
    <mergeCell ref="E15:H15"/>
    <mergeCell ref="E16:H16"/>
    <mergeCell ref="E17:H17"/>
    <mergeCell ref="E18:H18"/>
  </mergeCells>
  <pageMargins left="0.511805555555556" right="0.511805555555556" top="0.786805555555556" bottom="0.786805555555556" header="0.314583333333333" footer="0.314583333333333"/>
  <pageSetup paperSize="9" scale="74" orientation="landscape"/>
  <headerFooter alignWithMargins="0"/>
  <drawing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M14"/>
  <sheetViews>
    <sheetView view="pageBreakPreview" zoomScale="90" zoomScaleNormal="100" zoomScaleSheetLayoutView="90" topLeftCell="A4" workbookViewId="0">
      <selection activeCell="H5" sqref="H5:H14"/>
    </sheetView>
  </sheetViews>
  <sheetFormatPr defaultColWidth="9" defaultRowHeight="15"/>
  <cols>
    <col min="1" max="1" width="9.42857142857143" customWidth="1"/>
    <col min="2" max="2" width="16.1428571428571" customWidth="1"/>
    <col min="3" max="3" width="17.2857142857143" customWidth="1"/>
    <col min="4" max="4" width="15.1428571428571" customWidth="1"/>
    <col min="5" max="5" width="18.5714285714286" customWidth="1"/>
    <col min="6" max="6" width="17.5714285714286" customWidth="1"/>
    <col min="7" max="7" width="14.2857142857143" customWidth="1"/>
    <col min="8" max="8" width="16.7142857142857" customWidth="1"/>
    <col min="9" max="9" width="5.28571428571429" customWidth="1"/>
    <col min="10" max="10" width="19.7142857142857" customWidth="1"/>
    <col min="11" max="11" width="20" customWidth="1"/>
    <col min="12" max="12" width="22.1428571428571" customWidth="1"/>
    <col min="13" max="13" width="12.4285714285714" customWidth="1"/>
    <col min="14" max="14" width="13.5714285714286" customWidth="1"/>
  </cols>
  <sheetData>
    <row r="1" ht="24.95" customHeight="1" spans="2:1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ht="24.95" customHeight="1" spans="1:13">
      <c r="A2" s="10"/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ht="24.95" customHeight="1" spans="1:8">
      <c r="A3" s="12" t="s">
        <v>928</v>
      </c>
      <c r="B3" s="12"/>
      <c r="C3" s="12"/>
      <c r="D3" s="12"/>
      <c r="E3" s="12"/>
      <c r="F3" s="12"/>
      <c r="G3" s="12"/>
      <c r="H3" s="12"/>
    </row>
    <row r="4" ht="59.25" customHeight="1" spans="1:12">
      <c r="A4" s="13" t="s">
        <v>3</v>
      </c>
      <c r="B4" s="14" t="s">
        <v>5</v>
      </c>
      <c r="C4" s="14" t="s">
        <v>12</v>
      </c>
      <c r="D4" s="14" t="s">
        <v>924</v>
      </c>
      <c r="E4" s="14" t="s">
        <v>911</v>
      </c>
      <c r="F4" s="14" t="s">
        <v>912</v>
      </c>
      <c r="G4" s="14" t="s">
        <v>10</v>
      </c>
      <c r="H4" s="40" t="s">
        <v>11</v>
      </c>
      <c r="J4" s="41" t="s">
        <v>911</v>
      </c>
      <c r="K4" s="42" t="s">
        <v>912</v>
      </c>
      <c r="L4" s="43" t="s">
        <v>915</v>
      </c>
    </row>
    <row r="5" ht="28.5" customHeight="1" spans="1:12">
      <c r="A5" s="51">
        <v>1</v>
      </c>
      <c r="B5" s="52" t="s">
        <v>929</v>
      </c>
      <c r="C5" s="51" t="s">
        <v>31</v>
      </c>
      <c r="D5" s="69">
        <v>34469</v>
      </c>
      <c r="E5" s="51" t="s">
        <v>28</v>
      </c>
      <c r="F5" s="51"/>
      <c r="G5" s="51" t="s">
        <v>134</v>
      </c>
      <c r="H5" s="59">
        <v>41983</v>
      </c>
      <c r="J5" s="6">
        <f>7/10</f>
        <v>0.7</v>
      </c>
      <c r="K5" s="6">
        <f>2/10</f>
        <v>0.2</v>
      </c>
      <c r="L5" s="6">
        <f>1/10</f>
        <v>0.1</v>
      </c>
    </row>
    <row r="6" ht="24.95" customHeight="1" spans="1:8">
      <c r="A6" s="51">
        <v>2</v>
      </c>
      <c r="B6" s="52" t="s">
        <v>929</v>
      </c>
      <c r="C6" s="51" t="s">
        <v>31</v>
      </c>
      <c r="D6" s="69">
        <v>39496</v>
      </c>
      <c r="E6" s="51" t="s">
        <v>28</v>
      </c>
      <c r="F6" s="51"/>
      <c r="G6" s="51" t="s">
        <v>134</v>
      </c>
      <c r="H6" s="59">
        <v>41983</v>
      </c>
    </row>
    <row r="7" ht="24.95" customHeight="1" spans="1:8">
      <c r="A7" s="51">
        <v>3</v>
      </c>
      <c r="B7" s="52" t="s">
        <v>929</v>
      </c>
      <c r="C7" s="51" t="s">
        <v>41</v>
      </c>
      <c r="D7" s="69">
        <v>34797</v>
      </c>
      <c r="E7" s="51" t="s">
        <v>28</v>
      </c>
      <c r="F7" s="51"/>
      <c r="G7" s="51" t="s">
        <v>134</v>
      </c>
      <c r="H7" s="59">
        <v>41983</v>
      </c>
    </row>
    <row r="8" ht="24.95" customHeight="1" spans="1:8">
      <c r="A8" s="51">
        <v>4</v>
      </c>
      <c r="B8" s="52" t="s">
        <v>929</v>
      </c>
      <c r="C8" s="51" t="s">
        <v>83</v>
      </c>
      <c r="D8" s="69">
        <v>33984</v>
      </c>
      <c r="E8" s="51"/>
      <c r="F8" s="51" t="s">
        <v>28</v>
      </c>
      <c r="G8" s="51" t="s">
        <v>232</v>
      </c>
      <c r="H8" s="59">
        <v>41983</v>
      </c>
    </row>
    <row r="9" ht="24.95" customHeight="1" spans="1:8">
      <c r="A9" s="51">
        <v>5</v>
      </c>
      <c r="B9" s="52" t="s">
        <v>929</v>
      </c>
      <c r="C9" s="51" t="s">
        <v>83</v>
      </c>
      <c r="D9" s="69">
        <v>39499</v>
      </c>
      <c r="E9" s="51" t="s">
        <v>28</v>
      </c>
      <c r="F9" s="51"/>
      <c r="G9" s="51" t="s">
        <v>134</v>
      </c>
      <c r="H9" s="59">
        <v>41983</v>
      </c>
    </row>
    <row r="10" ht="24.95" customHeight="1" spans="1:8">
      <c r="A10" s="51">
        <v>6</v>
      </c>
      <c r="B10" s="52" t="s">
        <v>929</v>
      </c>
      <c r="C10" s="51" t="s">
        <v>83</v>
      </c>
      <c r="D10" s="69">
        <v>33483</v>
      </c>
      <c r="E10" s="51" t="s">
        <v>28</v>
      </c>
      <c r="F10" s="51"/>
      <c r="G10" s="51" t="s">
        <v>588</v>
      </c>
      <c r="H10" s="59">
        <v>42027</v>
      </c>
    </row>
    <row r="11" ht="30" spans="1:9">
      <c r="A11" s="51">
        <v>7</v>
      </c>
      <c r="B11" s="52" t="s">
        <v>929</v>
      </c>
      <c r="C11" s="51" t="s">
        <v>96</v>
      </c>
      <c r="D11" s="69">
        <v>42646</v>
      </c>
      <c r="E11" s="51" t="s">
        <v>28</v>
      </c>
      <c r="F11" s="51"/>
      <c r="G11" s="51" t="s">
        <v>134</v>
      </c>
      <c r="H11" s="59">
        <v>41983</v>
      </c>
      <c r="I11" s="60"/>
    </row>
    <row r="12" ht="30" spans="1:9">
      <c r="A12" s="51">
        <v>8</v>
      </c>
      <c r="B12" s="52" t="s">
        <v>929</v>
      </c>
      <c r="C12" s="51" t="s">
        <v>96</v>
      </c>
      <c r="D12" s="69">
        <v>35553</v>
      </c>
      <c r="E12" s="52" t="s">
        <v>930</v>
      </c>
      <c r="F12" s="51"/>
      <c r="G12" s="51" t="s">
        <v>134</v>
      </c>
      <c r="H12" s="59">
        <v>41983</v>
      </c>
      <c r="I12" s="60"/>
    </row>
    <row r="13" ht="30" spans="1:9">
      <c r="A13" s="51">
        <v>9</v>
      </c>
      <c r="B13" s="52" t="s">
        <v>929</v>
      </c>
      <c r="C13" s="51" t="s">
        <v>96</v>
      </c>
      <c r="D13" s="69">
        <v>50258</v>
      </c>
      <c r="E13" s="87"/>
      <c r="F13" s="51" t="s">
        <v>28</v>
      </c>
      <c r="G13" s="87"/>
      <c r="H13" s="59">
        <v>42027</v>
      </c>
      <c r="I13" s="60"/>
    </row>
    <row r="14" ht="30" spans="1:8">
      <c r="A14" s="67">
        <v>10</v>
      </c>
      <c r="B14" s="52" t="s">
        <v>929</v>
      </c>
      <c r="C14" s="51" t="s">
        <v>96</v>
      </c>
      <c r="D14" s="69">
        <v>35440</v>
      </c>
      <c r="E14" s="51" t="s">
        <v>28</v>
      </c>
      <c r="F14" s="51"/>
      <c r="G14" s="51" t="s">
        <v>134</v>
      </c>
      <c r="H14" s="59">
        <v>41983</v>
      </c>
    </row>
  </sheetData>
  <mergeCells count="3">
    <mergeCell ref="B1:M1"/>
    <mergeCell ref="B2:M2"/>
    <mergeCell ref="A3:H3"/>
  </mergeCells>
  <pageMargins left="0.511805555555556" right="0.511805555555556" top="0.786805555555556" bottom="0.786805555555556" header="0.314583333333333" footer="0.314583333333333"/>
  <pageSetup paperSize="9" scale="66" orientation="landscape"/>
  <headerFooter alignWithMargins="0"/>
  <drawing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M14"/>
  <sheetViews>
    <sheetView view="pageBreakPreview" zoomScale="70" zoomScaleNormal="100" zoomScaleSheetLayoutView="70" workbookViewId="0">
      <selection activeCell="H10" sqref="H10"/>
    </sheetView>
  </sheetViews>
  <sheetFormatPr defaultColWidth="9" defaultRowHeight="15"/>
  <cols>
    <col min="1" max="1" width="9.42857142857143" customWidth="1"/>
    <col min="2" max="2" width="18.1428571428571" customWidth="1"/>
    <col min="3" max="3" width="17.2857142857143" customWidth="1"/>
    <col min="4" max="4" width="15.1428571428571" customWidth="1"/>
    <col min="5" max="5" width="21.5714285714286" customWidth="1"/>
    <col min="6" max="6" width="17.5714285714286" customWidth="1"/>
    <col min="7" max="7" width="14.2857142857143" customWidth="1"/>
    <col min="8" max="8" width="16.7142857142857" customWidth="1"/>
    <col min="9" max="9" width="5.28571428571429" customWidth="1"/>
    <col min="10" max="10" width="19.7142857142857" customWidth="1"/>
    <col min="11" max="11" width="20" customWidth="1"/>
    <col min="12" max="12" width="22.1428571428571" customWidth="1"/>
    <col min="13" max="13" width="12.4285714285714" customWidth="1"/>
    <col min="14" max="14" width="13.5714285714286" customWidth="1"/>
  </cols>
  <sheetData>
    <row r="1" ht="24.95" customHeight="1" spans="2:1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ht="24.95" customHeight="1" spans="1:13">
      <c r="A2" s="10"/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ht="24.95" customHeight="1" spans="1:8">
      <c r="A3" s="12" t="s">
        <v>931</v>
      </c>
      <c r="B3" s="12"/>
      <c r="C3" s="12"/>
      <c r="D3" s="12"/>
      <c r="E3" s="12"/>
      <c r="F3" s="12"/>
      <c r="G3" s="12"/>
      <c r="H3" s="12"/>
    </row>
    <row r="4" ht="59.25" customHeight="1" spans="1:12">
      <c r="A4" s="13" t="s">
        <v>3</v>
      </c>
      <c r="B4" s="14" t="s">
        <v>5</v>
      </c>
      <c r="C4" s="14" t="s">
        <v>12</v>
      </c>
      <c r="D4" s="14" t="s">
        <v>924</v>
      </c>
      <c r="E4" s="14" t="s">
        <v>911</v>
      </c>
      <c r="F4" s="14" t="s">
        <v>912</v>
      </c>
      <c r="G4" s="14" t="s">
        <v>10</v>
      </c>
      <c r="H4" s="40" t="s">
        <v>11</v>
      </c>
      <c r="J4" s="41" t="s">
        <v>911</v>
      </c>
      <c r="K4" s="42" t="s">
        <v>912</v>
      </c>
      <c r="L4" s="43" t="s">
        <v>915</v>
      </c>
    </row>
    <row r="5" ht="35.1" customHeight="1" spans="1:12">
      <c r="A5" s="72">
        <v>1</v>
      </c>
      <c r="B5" s="73" t="s">
        <v>932</v>
      </c>
      <c r="C5" s="74" t="s">
        <v>31</v>
      </c>
      <c r="D5" s="75" t="s">
        <v>326</v>
      </c>
      <c r="E5" s="76" t="s">
        <v>28</v>
      </c>
      <c r="F5" s="76"/>
      <c r="G5" s="76" t="s">
        <v>134</v>
      </c>
      <c r="H5" s="77">
        <v>41992</v>
      </c>
      <c r="J5" s="63">
        <f>9/10</f>
        <v>0.9</v>
      </c>
      <c r="K5" s="64">
        <f>0/10</f>
        <v>0</v>
      </c>
      <c r="L5" s="65">
        <f>1/10</f>
        <v>0.1</v>
      </c>
    </row>
    <row r="6" ht="35.1" customHeight="1" spans="1:8">
      <c r="A6" s="78">
        <v>2</v>
      </c>
      <c r="B6" s="52" t="s">
        <v>932</v>
      </c>
      <c r="C6" s="51" t="s">
        <v>31</v>
      </c>
      <c r="D6" s="53" t="s">
        <v>330</v>
      </c>
      <c r="E6" s="55" t="s">
        <v>28</v>
      </c>
      <c r="F6" s="55"/>
      <c r="G6" s="55" t="s">
        <v>134</v>
      </c>
      <c r="H6" s="79">
        <v>41992</v>
      </c>
    </row>
    <row r="7" ht="42.75" customHeight="1" spans="1:8">
      <c r="A7" s="78">
        <v>3</v>
      </c>
      <c r="B7" s="52" t="s">
        <v>932</v>
      </c>
      <c r="C7" s="51" t="s">
        <v>31</v>
      </c>
      <c r="D7" s="53" t="s">
        <v>334</v>
      </c>
      <c r="E7" s="55" t="s">
        <v>933</v>
      </c>
      <c r="F7" s="51"/>
      <c r="G7" s="80" t="s">
        <v>134</v>
      </c>
      <c r="H7" s="79">
        <v>41985</v>
      </c>
    </row>
    <row r="8" ht="35.1" customHeight="1" spans="1:8">
      <c r="A8" s="78">
        <v>4</v>
      </c>
      <c r="B8" s="52" t="s">
        <v>932</v>
      </c>
      <c r="C8" s="51" t="s">
        <v>31</v>
      </c>
      <c r="D8" s="53" t="s">
        <v>337</v>
      </c>
      <c r="E8" s="55" t="s">
        <v>933</v>
      </c>
      <c r="F8" s="51"/>
      <c r="G8" s="80" t="s">
        <v>134</v>
      </c>
      <c r="H8" s="79">
        <v>41992</v>
      </c>
    </row>
    <row r="9" ht="35.1" customHeight="1" spans="1:8">
      <c r="A9" s="78">
        <v>5</v>
      </c>
      <c r="B9" s="52" t="s">
        <v>932</v>
      </c>
      <c r="C9" s="51" t="s">
        <v>31</v>
      </c>
      <c r="D9" s="53" t="s">
        <v>340</v>
      </c>
      <c r="E9" s="55" t="s">
        <v>28</v>
      </c>
      <c r="F9" s="55"/>
      <c r="G9" s="55" t="s">
        <v>134</v>
      </c>
      <c r="H9" s="79">
        <v>41992</v>
      </c>
    </row>
    <row r="10" ht="35.1" customHeight="1" spans="1:8">
      <c r="A10" s="78">
        <v>6</v>
      </c>
      <c r="B10" s="52" t="s">
        <v>932</v>
      </c>
      <c r="C10" s="51" t="s">
        <v>31</v>
      </c>
      <c r="D10" s="53" t="s">
        <v>343</v>
      </c>
      <c r="E10" s="55" t="s">
        <v>28</v>
      </c>
      <c r="F10" s="55"/>
      <c r="G10" s="55" t="s">
        <v>134</v>
      </c>
      <c r="H10" s="79">
        <v>41992</v>
      </c>
    </row>
    <row r="11" ht="35.1" customHeight="1" spans="1:9">
      <c r="A11" s="78">
        <v>7</v>
      </c>
      <c r="B11" s="52" t="s">
        <v>932</v>
      </c>
      <c r="C11" s="51" t="s">
        <v>41</v>
      </c>
      <c r="D11" s="53" t="s">
        <v>346</v>
      </c>
      <c r="E11" s="55" t="s">
        <v>28</v>
      </c>
      <c r="F11" s="55"/>
      <c r="G11" s="55" t="s">
        <v>134</v>
      </c>
      <c r="H11" s="79">
        <v>41992</v>
      </c>
      <c r="I11" s="60"/>
    </row>
    <row r="12" ht="35.1" customHeight="1" spans="1:9">
      <c r="A12" s="78">
        <v>8</v>
      </c>
      <c r="B12" s="52" t="s">
        <v>932</v>
      </c>
      <c r="C12" s="51" t="s">
        <v>41</v>
      </c>
      <c r="D12" s="53" t="s">
        <v>350</v>
      </c>
      <c r="E12" s="55" t="s">
        <v>28</v>
      </c>
      <c r="F12" s="55"/>
      <c r="G12" s="55" t="s">
        <v>134</v>
      </c>
      <c r="H12" s="79">
        <v>41992</v>
      </c>
      <c r="I12" s="60"/>
    </row>
    <row r="13" ht="35.1" customHeight="1" spans="1:9">
      <c r="A13" s="78">
        <v>9</v>
      </c>
      <c r="B13" s="52" t="s">
        <v>932</v>
      </c>
      <c r="C13" s="51" t="s">
        <v>41</v>
      </c>
      <c r="D13" s="53" t="s">
        <v>354</v>
      </c>
      <c r="E13" s="57" t="s">
        <v>934</v>
      </c>
      <c r="F13" s="58"/>
      <c r="G13" s="61"/>
      <c r="H13" s="79">
        <v>41992</v>
      </c>
      <c r="I13" s="60"/>
    </row>
    <row r="14" ht="35.1" customHeight="1" spans="1:8">
      <c r="A14" s="81">
        <v>10</v>
      </c>
      <c r="B14" s="82" t="s">
        <v>932</v>
      </c>
      <c r="C14" s="83" t="s">
        <v>83</v>
      </c>
      <c r="D14" s="84" t="s">
        <v>358</v>
      </c>
      <c r="E14" s="85" t="s">
        <v>28</v>
      </c>
      <c r="F14" s="85"/>
      <c r="G14" s="85" t="s">
        <v>134</v>
      </c>
      <c r="H14" s="86">
        <v>41992</v>
      </c>
    </row>
  </sheetData>
  <mergeCells count="4">
    <mergeCell ref="B1:M1"/>
    <mergeCell ref="B2:M2"/>
    <mergeCell ref="A3:H3"/>
    <mergeCell ref="E13:G13"/>
  </mergeCells>
  <pageMargins left="0.511805555555556" right="0.511805555555556" top="0.786805555555556" bottom="0.786805555555556" header="0.314583333333333" footer="0.314583333333333"/>
  <pageSetup paperSize="9" scale="64" orientation="landscape"/>
  <headerFooter alignWithMargins="0"/>
  <drawing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M22"/>
  <sheetViews>
    <sheetView view="pageBreakPreview" zoomScale="70" zoomScaleNormal="100" zoomScaleSheetLayoutView="70" workbookViewId="0">
      <selection activeCell="C16" sqref="C16"/>
    </sheetView>
  </sheetViews>
  <sheetFormatPr defaultColWidth="9" defaultRowHeight="15"/>
  <cols>
    <col min="1" max="1" width="9.42857142857143" customWidth="1"/>
    <col min="2" max="2" width="18.1428571428571" customWidth="1"/>
    <col min="3" max="3" width="17.2857142857143" customWidth="1"/>
    <col min="4" max="4" width="15.1428571428571" customWidth="1"/>
    <col min="5" max="5" width="21.5714285714286" customWidth="1"/>
    <col min="6" max="6" width="17.5714285714286" customWidth="1"/>
    <col min="7" max="7" width="14.2857142857143" customWidth="1"/>
    <col min="8" max="8" width="16.7142857142857" customWidth="1"/>
    <col min="9" max="9" width="5.28571428571429" customWidth="1"/>
    <col min="10" max="10" width="19.7142857142857" customWidth="1"/>
    <col min="11" max="11" width="20" customWidth="1"/>
    <col min="12" max="12" width="22.1428571428571" customWidth="1"/>
    <col min="13" max="13" width="12.4285714285714" customWidth="1"/>
    <col min="14" max="14" width="13.5714285714286" customWidth="1"/>
    <col min="15" max="16384" width="9.14285714285714"/>
  </cols>
  <sheetData>
    <row r="1" ht="24.95" customHeight="1" spans="2:1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ht="24.95" customHeight="1" spans="1:13">
      <c r="A2" s="10"/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ht="24.95" customHeight="1" spans="1:8">
      <c r="A3" s="12" t="s">
        <v>935</v>
      </c>
      <c r="B3" s="12"/>
      <c r="C3" s="12"/>
      <c r="D3" s="12"/>
      <c r="E3" s="12"/>
      <c r="F3" s="12"/>
      <c r="G3" s="12"/>
      <c r="H3" s="12"/>
    </row>
    <row r="4" ht="59.25" customHeight="1" spans="1:12">
      <c r="A4" s="13" t="s">
        <v>3</v>
      </c>
      <c r="B4" s="14" t="s">
        <v>5</v>
      </c>
      <c r="C4" s="14" t="s">
        <v>12</v>
      </c>
      <c r="D4" s="14" t="s">
        <v>924</v>
      </c>
      <c r="E4" s="14" t="s">
        <v>911</v>
      </c>
      <c r="F4" s="14" t="s">
        <v>912</v>
      </c>
      <c r="G4" s="14" t="s">
        <v>10</v>
      </c>
      <c r="H4" s="40" t="s">
        <v>11</v>
      </c>
      <c r="J4" s="41" t="s">
        <v>911</v>
      </c>
      <c r="K4" s="42" t="s">
        <v>912</v>
      </c>
      <c r="L4" s="43" t="s">
        <v>936</v>
      </c>
    </row>
    <row r="5" ht="35.1" customHeight="1" spans="1:12">
      <c r="A5" s="51">
        <v>1</v>
      </c>
      <c r="B5" s="52" t="s">
        <v>937</v>
      </c>
      <c r="C5" s="66" t="s">
        <v>31</v>
      </c>
      <c r="D5" s="67">
        <v>10115</v>
      </c>
      <c r="E5" s="55" t="s">
        <v>28</v>
      </c>
      <c r="F5" s="55"/>
      <c r="G5" s="55" t="s">
        <v>48</v>
      </c>
      <c r="H5" s="59">
        <v>42016</v>
      </c>
      <c r="J5" s="63">
        <f>12/18</f>
        <v>0.666666666666667</v>
      </c>
      <c r="K5" s="64">
        <f>1/18</f>
        <v>0.0555555555555556</v>
      </c>
      <c r="L5" s="65">
        <f>5/18</f>
        <v>0.277777777777778</v>
      </c>
    </row>
    <row r="6" ht="35.1" customHeight="1" spans="1:8">
      <c r="A6" s="51">
        <v>2</v>
      </c>
      <c r="B6" s="52" t="s">
        <v>937</v>
      </c>
      <c r="C6" s="66" t="s">
        <v>31</v>
      </c>
      <c r="D6" s="67">
        <v>10000</v>
      </c>
      <c r="E6" s="55" t="s">
        <v>28</v>
      </c>
      <c r="F6" s="55"/>
      <c r="G6" s="55" t="s">
        <v>48</v>
      </c>
      <c r="H6" s="59">
        <v>42016</v>
      </c>
    </row>
    <row r="7" ht="42.75" customHeight="1" spans="1:8">
      <c r="A7" s="51">
        <v>3</v>
      </c>
      <c r="B7" s="52" t="s">
        <v>937</v>
      </c>
      <c r="C7" s="66" t="s">
        <v>31</v>
      </c>
      <c r="D7" s="67">
        <v>10196</v>
      </c>
      <c r="E7" s="55" t="s">
        <v>28</v>
      </c>
      <c r="F7" s="51"/>
      <c r="G7" s="55" t="s">
        <v>48</v>
      </c>
      <c r="H7" s="59">
        <v>42016</v>
      </c>
    </row>
    <row r="8" ht="35.1" customHeight="1" spans="1:8">
      <c r="A8" s="51">
        <v>4</v>
      </c>
      <c r="B8" s="52" t="s">
        <v>937</v>
      </c>
      <c r="C8" s="66" t="s">
        <v>31</v>
      </c>
      <c r="D8" s="67">
        <v>39375</v>
      </c>
      <c r="E8" s="55" t="s">
        <v>28</v>
      </c>
      <c r="F8" s="51"/>
      <c r="G8" s="55" t="s">
        <v>48</v>
      </c>
      <c r="H8" s="59">
        <v>42041</v>
      </c>
    </row>
    <row r="9" ht="35.1" customHeight="1" spans="1:8">
      <c r="A9" s="51">
        <v>5</v>
      </c>
      <c r="B9" s="52" t="s">
        <v>937</v>
      </c>
      <c r="C9" s="66" t="s">
        <v>41</v>
      </c>
      <c r="D9" s="67" t="s">
        <v>759</v>
      </c>
      <c r="E9" s="55" t="s">
        <v>28</v>
      </c>
      <c r="F9" s="55"/>
      <c r="G9" s="55" t="s">
        <v>30</v>
      </c>
      <c r="H9" s="68">
        <v>42016</v>
      </c>
    </row>
    <row r="10" ht="35.1" customHeight="1" spans="1:8">
      <c r="A10" s="51">
        <v>6</v>
      </c>
      <c r="B10" s="52" t="s">
        <v>937</v>
      </c>
      <c r="C10" s="66" t="s">
        <v>41</v>
      </c>
      <c r="D10" s="67" t="s">
        <v>765</v>
      </c>
      <c r="E10" s="57" t="s">
        <v>938</v>
      </c>
      <c r="F10" s="58"/>
      <c r="G10" s="58"/>
      <c r="H10" s="61"/>
    </row>
    <row r="11" ht="35.1" customHeight="1" spans="1:9">
      <c r="A11" s="51">
        <v>7</v>
      </c>
      <c r="B11" s="52" t="s">
        <v>937</v>
      </c>
      <c r="C11" s="66" t="s">
        <v>41</v>
      </c>
      <c r="D11" s="67">
        <v>39086</v>
      </c>
      <c r="E11" s="55" t="s">
        <v>28</v>
      </c>
      <c r="F11" s="55"/>
      <c r="G11" s="55" t="s">
        <v>30</v>
      </c>
      <c r="H11" s="59">
        <v>41887</v>
      </c>
      <c r="I11" s="60"/>
    </row>
    <row r="12" ht="35.1" customHeight="1" spans="1:9">
      <c r="A12" s="51">
        <v>8</v>
      </c>
      <c r="B12" s="52" t="s">
        <v>937</v>
      </c>
      <c r="C12" s="66" t="s">
        <v>41</v>
      </c>
      <c r="D12" s="67" t="s">
        <v>774</v>
      </c>
      <c r="E12" s="55" t="s">
        <v>28</v>
      </c>
      <c r="F12" s="55"/>
      <c r="G12" s="55" t="s">
        <v>134</v>
      </c>
      <c r="H12" s="59">
        <v>42016</v>
      </c>
      <c r="I12" s="60"/>
    </row>
    <row r="13" ht="35.1" customHeight="1" spans="1:9">
      <c r="A13" s="51">
        <v>9</v>
      </c>
      <c r="B13" s="52" t="s">
        <v>937</v>
      </c>
      <c r="C13" s="66" t="s">
        <v>83</v>
      </c>
      <c r="D13" s="69">
        <v>8699</v>
      </c>
      <c r="E13" s="57" t="s">
        <v>939</v>
      </c>
      <c r="F13" s="58"/>
      <c r="G13" s="58"/>
      <c r="H13" s="61"/>
      <c r="I13" s="60"/>
    </row>
    <row r="14" ht="35.1" customHeight="1" spans="1:8">
      <c r="A14" s="51">
        <v>10</v>
      </c>
      <c r="B14" s="52" t="s">
        <v>937</v>
      </c>
      <c r="C14" s="66" t="s">
        <v>83</v>
      </c>
      <c r="D14" s="69">
        <v>8639</v>
      </c>
      <c r="E14" s="57" t="s">
        <v>939</v>
      </c>
      <c r="F14" s="58"/>
      <c r="G14" s="58"/>
      <c r="H14" s="61"/>
    </row>
    <row r="15" ht="35.1" customHeight="1" spans="1:8">
      <c r="A15" s="51">
        <v>11</v>
      </c>
      <c r="B15" s="52" t="s">
        <v>937</v>
      </c>
      <c r="C15" s="66" t="s">
        <v>53</v>
      </c>
      <c r="D15" s="67" t="s">
        <v>789</v>
      </c>
      <c r="E15" s="55" t="s">
        <v>28</v>
      </c>
      <c r="F15" s="56"/>
      <c r="G15" s="55" t="s">
        <v>30</v>
      </c>
      <c r="H15" s="70">
        <v>41887</v>
      </c>
    </row>
    <row r="16" ht="35.1" customHeight="1" spans="1:8">
      <c r="A16" s="51">
        <v>12</v>
      </c>
      <c r="B16" s="52" t="s">
        <v>937</v>
      </c>
      <c r="C16" s="66" t="s">
        <v>53</v>
      </c>
      <c r="D16" s="67" t="s">
        <v>795</v>
      </c>
      <c r="E16" s="57" t="s">
        <v>940</v>
      </c>
      <c r="F16" s="58"/>
      <c r="G16" s="58"/>
      <c r="H16" s="61"/>
    </row>
    <row r="17" ht="35.1" customHeight="1" spans="1:8">
      <c r="A17" s="51">
        <v>13</v>
      </c>
      <c r="B17" s="52" t="s">
        <v>937</v>
      </c>
      <c r="C17" s="71" t="s">
        <v>53</v>
      </c>
      <c r="D17" s="67" t="s">
        <v>801</v>
      </c>
      <c r="E17" s="55"/>
      <c r="F17" s="55" t="s">
        <v>28</v>
      </c>
      <c r="G17" s="55"/>
      <c r="H17" s="70">
        <v>42015</v>
      </c>
    </row>
    <row r="18" ht="35.1" customHeight="1" spans="1:8">
      <c r="A18" s="51">
        <v>14</v>
      </c>
      <c r="B18" s="52" t="s">
        <v>937</v>
      </c>
      <c r="C18" s="66" t="s">
        <v>53</v>
      </c>
      <c r="D18" s="67" t="s">
        <v>806</v>
      </c>
      <c r="E18" s="55" t="s">
        <v>28</v>
      </c>
      <c r="F18" s="56"/>
      <c r="G18" s="55" t="s">
        <v>134</v>
      </c>
      <c r="H18" s="70">
        <v>42016</v>
      </c>
    </row>
    <row r="19" ht="30" spans="1:8">
      <c r="A19" s="51">
        <v>15</v>
      </c>
      <c r="B19" s="52" t="s">
        <v>937</v>
      </c>
      <c r="C19" s="66" t="s">
        <v>195</v>
      </c>
      <c r="D19" s="67" t="s">
        <v>812</v>
      </c>
      <c r="E19" s="55" t="s">
        <v>28</v>
      </c>
      <c r="F19" s="56"/>
      <c r="G19" s="55" t="s">
        <v>48</v>
      </c>
      <c r="H19" s="70">
        <v>42039</v>
      </c>
    </row>
    <row r="20" ht="30" spans="1:8">
      <c r="A20" s="51">
        <v>16</v>
      </c>
      <c r="B20" s="52" t="s">
        <v>937</v>
      </c>
      <c r="C20" s="66" t="s">
        <v>195</v>
      </c>
      <c r="D20" s="67">
        <v>39085</v>
      </c>
      <c r="E20" s="55" t="s">
        <v>28</v>
      </c>
      <c r="F20" s="56"/>
      <c r="G20" s="55" t="s">
        <v>30</v>
      </c>
      <c r="H20" s="70">
        <v>42039</v>
      </c>
    </row>
    <row r="21" ht="30" spans="1:8">
      <c r="A21" s="51">
        <v>17</v>
      </c>
      <c r="B21" s="52" t="s">
        <v>937</v>
      </c>
      <c r="C21" s="66" t="s">
        <v>195</v>
      </c>
      <c r="D21" s="69">
        <v>8046</v>
      </c>
      <c r="E21" s="57" t="s">
        <v>939</v>
      </c>
      <c r="F21" s="58"/>
      <c r="G21" s="58"/>
      <c r="H21" s="61"/>
    </row>
    <row r="22" ht="30" spans="1:8">
      <c r="A22" s="51">
        <v>18</v>
      </c>
      <c r="B22" s="52" t="s">
        <v>937</v>
      </c>
      <c r="C22" s="66" t="s">
        <v>195</v>
      </c>
      <c r="D22" s="67" t="s">
        <v>827</v>
      </c>
      <c r="E22" s="55" t="s">
        <v>28</v>
      </c>
      <c r="F22" s="56"/>
      <c r="G22" s="55" t="s">
        <v>30</v>
      </c>
      <c r="H22" s="70">
        <v>42045</v>
      </c>
    </row>
  </sheetData>
  <mergeCells count="8">
    <mergeCell ref="B1:M1"/>
    <mergeCell ref="B2:M2"/>
    <mergeCell ref="A3:H3"/>
    <mergeCell ref="E10:H10"/>
    <mergeCell ref="E13:H13"/>
    <mergeCell ref="E14:H14"/>
    <mergeCell ref="E16:H16"/>
    <mergeCell ref="E21:H21"/>
  </mergeCells>
  <pageMargins left="0.511805555555556" right="0.511805555555556" top="0.786805555555556" bottom="0.786805555555556" header="0.314583333333333" footer="0.314583333333333"/>
  <pageSetup paperSize="9" scale="64" orientation="landscape"/>
  <headerFooter alignWithMargins="0"/>
  <drawing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M11"/>
  <sheetViews>
    <sheetView view="pageBreakPreview" zoomScale="70" zoomScaleNormal="100" zoomScaleSheetLayoutView="70" workbookViewId="0">
      <selection activeCell="F6" sqref="F6"/>
    </sheetView>
  </sheetViews>
  <sheetFormatPr defaultColWidth="9" defaultRowHeight="15"/>
  <cols>
    <col min="1" max="1" width="9.42857142857143" customWidth="1"/>
    <col min="2" max="2" width="18.1428571428571" customWidth="1"/>
    <col min="3" max="3" width="17.2857142857143" customWidth="1"/>
    <col min="4" max="4" width="15.1428571428571" customWidth="1"/>
    <col min="5" max="5" width="21.5714285714286" customWidth="1"/>
    <col min="6" max="6" width="17.5714285714286" customWidth="1"/>
    <col min="7" max="7" width="14.2857142857143" customWidth="1"/>
    <col min="8" max="8" width="16.7142857142857" customWidth="1"/>
    <col min="9" max="9" width="5.28571428571429" customWidth="1"/>
    <col min="10" max="10" width="19.7142857142857" customWidth="1"/>
    <col min="11" max="11" width="20" customWidth="1"/>
    <col min="12" max="12" width="22.1428571428571" customWidth="1"/>
    <col min="13" max="13" width="12.4285714285714" customWidth="1"/>
    <col min="14" max="14" width="13.5714285714286" customWidth="1"/>
    <col min="15" max="16384" width="9.14285714285714"/>
  </cols>
  <sheetData>
    <row r="1" ht="24.95" customHeight="1" spans="2:1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ht="24.95" customHeight="1" spans="1:13">
      <c r="A2" s="10"/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ht="24.95" customHeight="1" spans="1:8">
      <c r="A3" s="12" t="s">
        <v>941</v>
      </c>
      <c r="B3" s="12"/>
      <c r="C3" s="12"/>
      <c r="D3" s="12"/>
      <c r="E3" s="12"/>
      <c r="F3" s="12"/>
      <c r="G3" s="12"/>
      <c r="H3" s="12"/>
    </row>
    <row r="4" ht="59.25" customHeight="1" spans="1:12">
      <c r="A4" s="13" t="s">
        <v>3</v>
      </c>
      <c r="B4" s="14" t="s">
        <v>5</v>
      </c>
      <c r="C4" s="14" t="s">
        <v>12</v>
      </c>
      <c r="D4" s="14" t="s">
        <v>924</v>
      </c>
      <c r="E4" s="14" t="s">
        <v>911</v>
      </c>
      <c r="F4" s="14" t="s">
        <v>912</v>
      </c>
      <c r="G4" s="14" t="s">
        <v>10</v>
      </c>
      <c r="H4" s="40" t="s">
        <v>11</v>
      </c>
      <c r="J4" s="41" t="s">
        <v>911</v>
      </c>
      <c r="K4" s="42" t="s">
        <v>912</v>
      </c>
      <c r="L4" s="43" t="s">
        <v>915</v>
      </c>
    </row>
    <row r="5" ht="35.1" customHeight="1" spans="1:12">
      <c r="A5" s="51">
        <v>1</v>
      </c>
      <c r="B5" s="52" t="s">
        <v>711</v>
      </c>
      <c r="C5" s="51" t="s">
        <v>31</v>
      </c>
      <c r="D5" s="53" t="s">
        <v>713</v>
      </c>
      <c r="E5" s="62"/>
      <c r="F5" s="51" t="s">
        <v>28</v>
      </c>
      <c r="G5" s="51"/>
      <c r="H5" s="59">
        <v>42057</v>
      </c>
      <c r="J5" s="63">
        <f>4/7</f>
        <v>0.571428571428571</v>
      </c>
      <c r="K5" s="64">
        <f>3/7</f>
        <v>0.428571428571429</v>
      </c>
      <c r="L5" s="65">
        <f>0/7</f>
        <v>0</v>
      </c>
    </row>
    <row r="6" ht="35.1" customHeight="1" spans="1:8">
      <c r="A6" s="51">
        <v>2</v>
      </c>
      <c r="B6" s="52" t="s">
        <v>711</v>
      </c>
      <c r="C6" s="51" t="s">
        <v>83</v>
      </c>
      <c r="D6" s="53" t="s">
        <v>717</v>
      </c>
      <c r="E6" s="51" t="s">
        <v>28</v>
      </c>
      <c r="F6" s="2"/>
      <c r="G6" s="51" t="s">
        <v>588</v>
      </c>
      <c r="H6" s="59">
        <v>42025</v>
      </c>
    </row>
    <row r="7" ht="42.75" customHeight="1" spans="1:8">
      <c r="A7" s="51">
        <v>3</v>
      </c>
      <c r="B7" s="52" t="s">
        <v>711</v>
      </c>
      <c r="C7" s="51" t="s">
        <v>83</v>
      </c>
      <c r="D7" s="53" t="s">
        <v>720</v>
      </c>
      <c r="E7" s="51" t="s">
        <v>28</v>
      </c>
      <c r="F7" s="2"/>
      <c r="G7" s="51" t="s">
        <v>588</v>
      </c>
      <c r="H7" s="59">
        <v>42025</v>
      </c>
    </row>
    <row r="8" ht="35.1" customHeight="1" spans="1:8">
      <c r="A8" s="51">
        <v>4</v>
      </c>
      <c r="B8" s="52" t="s">
        <v>711</v>
      </c>
      <c r="C8" s="51" t="s">
        <v>96</v>
      </c>
      <c r="D8" s="53" t="s">
        <v>724</v>
      </c>
      <c r="E8" s="51" t="s">
        <v>28</v>
      </c>
      <c r="F8" s="2"/>
      <c r="G8" s="51" t="s">
        <v>723</v>
      </c>
      <c r="H8" s="59">
        <v>42025</v>
      </c>
    </row>
    <row r="9" ht="35.1" customHeight="1" spans="1:8">
      <c r="A9" s="51">
        <v>5</v>
      </c>
      <c r="B9" s="52" t="s">
        <v>711</v>
      </c>
      <c r="C9" s="51" t="s">
        <v>96</v>
      </c>
      <c r="D9" s="53" t="s">
        <v>728</v>
      </c>
      <c r="E9" s="62"/>
      <c r="F9" s="51" t="s">
        <v>28</v>
      </c>
      <c r="G9" s="51"/>
      <c r="H9" s="59">
        <v>42057</v>
      </c>
    </row>
    <row r="10" ht="35.1" customHeight="1" spans="1:8">
      <c r="A10" s="51">
        <v>6</v>
      </c>
      <c r="B10" s="52" t="s">
        <v>711</v>
      </c>
      <c r="C10" s="51" t="s">
        <v>96</v>
      </c>
      <c r="D10" s="53" t="s">
        <v>731</v>
      </c>
      <c r="E10" s="51" t="s">
        <v>28</v>
      </c>
      <c r="F10" s="2"/>
      <c r="G10" s="51" t="s">
        <v>723</v>
      </c>
      <c r="H10" s="59">
        <v>42025</v>
      </c>
    </row>
    <row r="11" ht="35.1" customHeight="1" spans="1:9">
      <c r="A11" s="51">
        <v>7</v>
      </c>
      <c r="B11" s="52" t="s">
        <v>711</v>
      </c>
      <c r="C11" s="51" t="s">
        <v>96</v>
      </c>
      <c r="D11" s="53" t="s">
        <v>734</v>
      </c>
      <c r="E11" s="62"/>
      <c r="F11" s="51" t="s">
        <v>28</v>
      </c>
      <c r="G11" s="51"/>
      <c r="H11" s="59">
        <v>42057</v>
      </c>
      <c r="I11" s="60"/>
    </row>
  </sheetData>
  <mergeCells count="3">
    <mergeCell ref="B1:M1"/>
    <mergeCell ref="B2:M2"/>
    <mergeCell ref="A3:H3"/>
  </mergeCells>
  <pageMargins left="0.511805555555556" right="0.511805555555556" top="0.786805555555556" bottom="0.786805555555556" header="0.314583333333333" footer="0.314583333333333"/>
  <pageSetup paperSize="9" scale="64" orientation="landscape"/>
  <headerFooter alignWithMargins="0"/>
  <drawing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N18"/>
  <sheetViews>
    <sheetView view="pageBreakPreview" zoomScale="70" zoomScaleNormal="100" zoomScaleSheetLayoutView="70" workbookViewId="0">
      <selection activeCell="L13" sqref="L13"/>
    </sheetView>
  </sheetViews>
  <sheetFormatPr defaultColWidth="9" defaultRowHeight="15"/>
  <cols>
    <col min="1" max="1" width="9.42857142857143" customWidth="1"/>
    <col min="2" max="2" width="18.1428571428571" customWidth="1"/>
    <col min="3" max="3" width="17.2857142857143" customWidth="1"/>
    <col min="4" max="4" width="15.1428571428571" customWidth="1"/>
    <col min="5" max="5" width="11.7142857142857" customWidth="1"/>
    <col min="6" max="6" width="21.5714285714286" customWidth="1"/>
    <col min="7" max="7" width="17.5714285714286" customWidth="1"/>
    <col min="8" max="8" width="14.2857142857143" customWidth="1"/>
    <col min="9" max="9" width="16.7142857142857" customWidth="1"/>
    <col min="10" max="10" width="5.28571428571429" customWidth="1"/>
    <col min="11" max="11" width="19.7142857142857" customWidth="1"/>
    <col min="12" max="12" width="20" customWidth="1"/>
    <col min="13" max="13" width="22.1428571428571" customWidth="1"/>
    <col min="14" max="14" width="12.4285714285714" customWidth="1"/>
    <col min="15" max="15" width="13.5714285714286" customWidth="1"/>
    <col min="16" max="16384" width="9.14285714285714"/>
  </cols>
  <sheetData>
    <row r="1" ht="24.95" customHeight="1" spans="2:14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ht="24.95" customHeight="1" spans="1:14">
      <c r="A2" s="10"/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ht="24.95" customHeight="1" spans="1:9">
      <c r="A3" s="12" t="s">
        <v>942</v>
      </c>
      <c r="B3" s="12"/>
      <c r="C3" s="12"/>
      <c r="D3" s="12"/>
      <c r="E3" s="12"/>
      <c r="F3" s="12"/>
      <c r="G3" s="12"/>
      <c r="H3" s="12"/>
      <c r="I3" s="12"/>
    </row>
    <row r="4" ht="59.25" customHeight="1" spans="1:13">
      <c r="A4" s="13" t="s">
        <v>3</v>
      </c>
      <c r="B4" s="14" t="s">
        <v>5</v>
      </c>
      <c r="C4" s="14" t="s">
        <v>12</v>
      </c>
      <c r="D4" s="14" t="s">
        <v>924</v>
      </c>
      <c r="E4" s="14" t="s">
        <v>18</v>
      </c>
      <c r="F4" s="14" t="s">
        <v>911</v>
      </c>
      <c r="G4" s="14" t="s">
        <v>912</v>
      </c>
      <c r="H4" s="14" t="s">
        <v>10</v>
      </c>
      <c r="I4" s="40" t="s">
        <v>11</v>
      </c>
      <c r="K4" s="41" t="s">
        <v>911</v>
      </c>
      <c r="L4" s="42" t="s">
        <v>912</v>
      </c>
      <c r="M4" s="43" t="s">
        <v>915</v>
      </c>
    </row>
    <row r="5" ht="35.1" customHeight="1" spans="1:13">
      <c r="A5" s="51">
        <v>1</v>
      </c>
      <c r="B5" s="52" t="s">
        <v>129</v>
      </c>
      <c r="C5" s="51" t="s">
        <v>31</v>
      </c>
      <c r="D5" s="53" t="s">
        <v>130</v>
      </c>
      <c r="E5" s="54" t="s">
        <v>131</v>
      </c>
      <c r="F5" s="55" t="s">
        <v>28</v>
      </c>
      <c r="G5" s="51"/>
      <c r="H5" s="51" t="s">
        <v>30</v>
      </c>
      <c r="I5" s="59">
        <v>42027</v>
      </c>
      <c r="K5" s="45">
        <f>11/14</f>
        <v>0.785714285714286</v>
      </c>
      <c r="L5" s="46">
        <f>2/14</f>
        <v>0.142857142857143</v>
      </c>
      <c r="M5" s="47">
        <f>1/14</f>
        <v>0.0714285714285714</v>
      </c>
    </row>
    <row r="6" ht="35.1" customHeight="1" spans="1:9">
      <c r="A6" s="51">
        <v>2</v>
      </c>
      <c r="B6" s="52" t="s">
        <v>129</v>
      </c>
      <c r="C6" s="51" t="s">
        <v>31</v>
      </c>
      <c r="D6" s="53" t="s">
        <v>135</v>
      </c>
      <c r="E6" s="54" t="s">
        <v>131</v>
      </c>
      <c r="F6" s="55" t="s">
        <v>28</v>
      </c>
      <c r="G6" s="2"/>
      <c r="H6" s="51" t="s">
        <v>134</v>
      </c>
      <c r="I6" s="59">
        <v>42027</v>
      </c>
    </row>
    <row r="7" ht="42.75" customHeight="1" spans="1:9">
      <c r="A7" s="51">
        <v>3</v>
      </c>
      <c r="B7" s="52" t="s">
        <v>129</v>
      </c>
      <c r="C7" s="51" t="s">
        <v>31</v>
      </c>
      <c r="D7" s="53" t="s">
        <v>138</v>
      </c>
      <c r="E7" s="54" t="s">
        <v>114</v>
      </c>
      <c r="F7" s="55" t="s">
        <v>28</v>
      </c>
      <c r="G7" s="2"/>
      <c r="H7" s="51" t="s">
        <v>30</v>
      </c>
      <c r="I7" s="59">
        <v>42031</v>
      </c>
    </row>
    <row r="8" ht="35.1" customHeight="1" spans="1:9">
      <c r="A8" s="51">
        <v>4</v>
      </c>
      <c r="B8" s="52" t="s">
        <v>129</v>
      </c>
      <c r="C8" s="51" t="s">
        <v>31</v>
      </c>
      <c r="D8" s="53" t="s">
        <v>142</v>
      </c>
      <c r="E8" s="54" t="s">
        <v>114</v>
      </c>
      <c r="F8" s="55" t="s">
        <v>28</v>
      </c>
      <c r="G8" s="2"/>
      <c r="H8" s="51" t="s">
        <v>134</v>
      </c>
      <c r="I8" s="59">
        <v>42027</v>
      </c>
    </row>
    <row r="9" ht="35.1" customHeight="1" spans="1:9">
      <c r="A9" s="51">
        <v>5</v>
      </c>
      <c r="B9" s="52" t="s">
        <v>129</v>
      </c>
      <c r="C9" s="51" t="s">
        <v>31</v>
      </c>
      <c r="D9" s="53" t="s">
        <v>145</v>
      </c>
      <c r="E9" s="54" t="s">
        <v>114</v>
      </c>
      <c r="F9" s="55" t="s">
        <v>28</v>
      </c>
      <c r="G9" s="51"/>
      <c r="H9" s="51" t="s">
        <v>134</v>
      </c>
      <c r="I9" s="59">
        <v>42026</v>
      </c>
    </row>
    <row r="10" ht="35.1" customHeight="1" spans="1:9">
      <c r="A10" s="51">
        <v>6</v>
      </c>
      <c r="B10" s="52" t="s">
        <v>129</v>
      </c>
      <c r="C10" s="51" t="s">
        <v>31</v>
      </c>
      <c r="D10" s="53" t="s">
        <v>148</v>
      </c>
      <c r="E10" s="54" t="s">
        <v>114</v>
      </c>
      <c r="F10" s="55" t="s">
        <v>28</v>
      </c>
      <c r="G10" s="55"/>
      <c r="H10" s="51" t="s">
        <v>30</v>
      </c>
      <c r="I10" s="59">
        <v>42030</v>
      </c>
    </row>
    <row r="11" ht="35.1" customHeight="1" spans="1:10">
      <c r="A11" s="51">
        <v>7</v>
      </c>
      <c r="B11" s="52" t="s">
        <v>129</v>
      </c>
      <c r="C11" s="51" t="s">
        <v>31</v>
      </c>
      <c r="D11" s="53" t="s">
        <v>151</v>
      </c>
      <c r="E11" s="54" t="s">
        <v>114</v>
      </c>
      <c r="F11" s="55" t="s">
        <v>28</v>
      </c>
      <c r="G11" s="56"/>
      <c r="H11" s="51" t="s">
        <v>134</v>
      </c>
      <c r="I11" s="59">
        <v>42032</v>
      </c>
      <c r="J11" s="60"/>
    </row>
    <row r="12" ht="35.1" customHeight="1" spans="1:9">
      <c r="A12" s="51">
        <v>8</v>
      </c>
      <c r="B12" s="52" t="s">
        <v>129</v>
      </c>
      <c r="C12" s="51" t="s">
        <v>41</v>
      </c>
      <c r="D12" s="53" t="s">
        <v>154</v>
      </c>
      <c r="E12" s="54" t="s">
        <v>114</v>
      </c>
      <c r="F12" s="55" t="s">
        <v>28</v>
      </c>
      <c r="G12" s="56"/>
      <c r="H12" s="51" t="s">
        <v>134</v>
      </c>
      <c r="I12" s="59">
        <v>42032</v>
      </c>
    </row>
    <row r="13" ht="35.1" customHeight="1" spans="1:9">
      <c r="A13" s="51">
        <v>9</v>
      </c>
      <c r="B13" s="52" t="s">
        <v>129</v>
      </c>
      <c r="C13" s="51" t="s">
        <v>41</v>
      </c>
      <c r="D13" s="53" t="s">
        <v>157</v>
      </c>
      <c r="E13" s="54" t="s">
        <v>114</v>
      </c>
      <c r="F13" s="55" t="s">
        <v>28</v>
      </c>
      <c r="G13" s="2"/>
      <c r="H13" s="51" t="s">
        <v>30</v>
      </c>
      <c r="I13" s="59">
        <v>42031</v>
      </c>
    </row>
    <row r="14" ht="35.1" customHeight="1" spans="1:9">
      <c r="A14" s="51">
        <v>10</v>
      </c>
      <c r="B14" s="52" t="s">
        <v>129</v>
      </c>
      <c r="C14" s="51" t="s">
        <v>83</v>
      </c>
      <c r="D14" s="53" t="s">
        <v>161</v>
      </c>
      <c r="E14" s="54" t="s">
        <v>114</v>
      </c>
      <c r="F14" s="2"/>
      <c r="G14" s="55" t="s">
        <v>28</v>
      </c>
      <c r="H14" s="51"/>
      <c r="I14" s="59">
        <v>42030</v>
      </c>
    </row>
    <row r="15" ht="35.1" customHeight="1" spans="1:9">
      <c r="A15" s="51">
        <v>11</v>
      </c>
      <c r="B15" s="52" t="s">
        <v>129</v>
      </c>
      <c r="C15" s="51" t="s">
        <v>96</v>
      </c>
      <c r="D15" s="53" t="s">
        <v>166</v>
      </c>
      <c r="E15" s="54" t="s">
        <v>114</v>
      </c>
      <c r="F15" s="57" t="s">
        <v>943</v>
      </c>
      <c r="G15" s="58"/>
      <c r="H15" s="58"/>
      <c r="I15" s="61"/>
    </row>
    <row r="16" ht="35.1" customHeight="1" spans="1:9">
      <c r="A16" s="51">
        <v>12</v>
      </c>
      <c r="B16" s="52" t="s">
        <v>129</v>
      </c>
      <c r="C16" s="51" t="s">
        <v>96</v>
      </c>
      <c r="D16" s="53" t="s">
        <v>169</v>
      </c>
      <c r="E16" s="54" t="s">
        <v>114</v>
      </c>
      <c r="F16" s="55" t="s">
        <v>28</v>
      </c>
      <c r="G16" s="2"/>
      <c r="H16" s="51" t="s">
        <v>30</v>
      </c>
      <c r="I16" s="59">
        <v>42031</v>
      </c>
    </row>
    <row r="17" ht="35.1" customHeight="1" spans="1:9">
      <c r="A17" s="51">
        <v>13</v>
      </c>
      <c r="B17" s="52" t="s">
        <v>129</v>
      </c>
      <c r="C17" s="51" t="s">
        <v>96</v>
      </c>
      <c r="D17" s="53" t="s">
        <v>172</v>
      </c>
      <c r="E17" s="54" t="s">
        <v>114</v>
      </c>
      <c r="F17" s="55" t="s">
        <v>28</v>
      </c>
      <c r="G17" s="2"/>
      <c r="H17" s="51" t="s">
        <v>30</v>
      </c>
      <c r="I17" s="59">
        <v>42031</v>
      </c>
    </row>
    <row r="18" ht="35.1" customHeight="1" spans="1:9">
      <c r="A18" s="51">
        <v>14</v>
      </c>
      <c r="B18" s="52" t="s">
        <v>129</v>
      </c>
      <c r="C18" s="51" t="s">
        <v>96</v>
      </c>
      <c r="D18" s="53" t="s">
        <v>175</v>
      </c>
      <c r="E18" s="54" t="s">
        <v>131</v>
      </c>
      <c r="F18" s="2"/>
      <c r="G18" s="55" t="s">
        <v>28</v>
      </c>
      <c r="H18" s="51"/>
      <c r="I18" s="59">
        <v>42030</v>
      </c>
    </row>
  </sheetData>
  <mergeCells count="4">
    <mergeCell ref="B1:N1"/>
    <mergeCell ref="B2:N2"/>
    <mergeCell ref="A3:I3"/>
    <mergeCell ref="F15:I15"/>
  </mergeCells>
  <pageMargins left="0.511805555555556" right="0.511805555555556" top="0.786805555555556" bottom="0.786805555555556" header="0.314583333333333" footer="0.314583333333333"/>
  <pageSetup paperSize="9" scale="61" orientation="landscape"/>
  <headerFooter alignWithMargins="0"/>
  <drawing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N10"/>
  <sheetViews>
    <sheetView view="pageBreakPreview" zoomScale="70" zoomScaleNormal="100" zoomScaleSheetLayoutView="70" workbookViewId="0">
      <selection activeCell="G17" sqref="G17"/>
    </sheetView>
  </sheetViews>
  <sheetFormatPr defaultColWidth="9" defaultRowHeight="15"/>
  <cols>
    <col min="1" max="1" width="9.42857142857143" customWidth="1"/>
    <col min="2" max="2" width="18.1428571428571" customWidth="1"/>
    <col min="3" max="3" width="17.2857142857143" customWidth="1"/>
    <col min="4" max="4" width="15.1428571428571" customWidth="1"/>
    <col min="5" max="5" width="11.7142857142857" customWidth="1"/>
    <col min="6" max="6" width="21.5714285714286" customWidth="1"/>
    <col min="7" max="7" width="17.5714285714286" customWidth="1"/>
    <col min="8" max="8" width="14.2857142857143" customWidth="1"/>
    <col min="9" max="9" width="16.7142857142857" customWidth="1"/>
    <col min="10" max="10" width="5.28571428571429" customWidth="1"/>
    <col min="11" max="11" width="19.7142857142857" customWidth="1"/>
    <col min="12" max="12" width="20" customWidth="1"/>
    <col min="13" max="13" width="22.1428571428571" customWidth="1"/>
    <col min="14" max="14" width="12.4285714285714" customWidth="1"/>
    <col min="15" max="15" width="13.5714285714286" customWidth="1"/>
    <col min="16" max="16384" width="9.14285714285714"/>
  </cols>
  <sheetData>
    <row r="1" ht="24.95" customHeight="1" spans="2:14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ht="24.95" customHeight="1" spans="1:14">
      <c r="A2" s="10"/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ht="24.95" customHeight="1" spans="1:9">
      <c r="A3" s="12" t="s">
        <v>944</v>
      </c>
      <c r="B3" s="12"/>
      <c r="C3" s="12"/>
      <c r="D3" s="12"/>
      <c r="E3" s="12"/>
      <c r="F3" s="12"/>
      <c r="G3" s="12"/>
      <c r="H3" s="12"/>
      <c r="I3" s="12"/>
    </row>
    <row r="4" ht="59.25" customHeight="1" spans="1:13">
      <c r="A4" s="13" t="s">
        <v>3</v>
      </c>
      <c r="B4" s="14" t="s">
        <v>5</v>
      </c>
      <c r="C4" s="14" t="s">
        <v>12</v>
      </c>
      <c r="D4" s="14" t="s">
        <v>924</v>
      </c>
      <c r="E4" s="14" t="s">
        <v>18</v>
      </c>
      <c r="F4" s="14" t="s">
        <v>911</v>
      </c>
      <c r="G4" s="14" t="s">
        <v>912</v>
      </c>
      <c r="H4" s="14" t="s">
        <v>10</v>
      </c>
      <c r="I4" s="40" t="s">
        <v>11</v>
      </c>
      <c r="K4" s="41" t="s">
        <v>911</v>
      </c>
      <c r="L4" s="42" t="s">
        <v>912</v>
      </c>
      <c r="M4" s="43" t="s">
        <v>915</v>
      </c>
    </row>
    <row r="5" ht="35.1" customHeight="1" spans="1:13">
      <c r="A5" s="15">
        <v>1</v>
      </c>
      <c r="B5" s="16" t="s">
        <v>25</v>
      </c>
      <c r="C5" s="17" t="s">
        <v>31</v>
      </c>
      <c r="D5" s="18" t="s">
        <v>32</v>
      </c>
      <c r="E5" s="19" t="s">
        <v>114</v>
      </c>
      <c r="F5" s="20" t="s">
        <v>28</v>
      </c>
      <c r="G5" s="21"/>
      <c r="H5" s="21" t="s">
        <v>30</v>
      </c>
      <c r="I5" s="44">
        <v>42039</v>
      </c>
      <c r="K5" s="45">
        <f>4/6</f>
        <v>0.666666666666667</v>
      </c>
      <c r="L5" s="46">
        <f>1/6</f>
        <v>0.166666666666667</v>
      </c>
      <c r="M5" s="47">
        <f>1/6</f>
        <v>0.166666666666667</v>
      </c>
    </row>
    <row r="6" ht="35.1" customHeight="1" spans="1:9">
      <c r="A6" s="15">
        <v>2</v>
      </c>
      <c r="B6" s="16" t="s">
        <v>25</v>
      </c>
      <c r="C6" s="17" t="s">
        <v>31</v>
      </c>
      <c r="D6" s="18" t="s">
        <v>38</v>
      </c>
      <c r="E6" s="19" t="s">
        <v>114</v>
      </c>
      <c r="F6" s="20" t="s">
        <v>28</v>
      </c>
      <c r="G6" s="22"/>
      <c r="H6" s="21" t="s">
        <v>30</v>
      </c>
      <c r="I6" s="44">
        <v>42039</v>
      </c>
    </row>
    <row r="7" ht="42.75" customHeight="1" spans="1:9">
      <c r="A7" s="15">
        <v>3</v>
      </c>
      <c r="B7" s="16" t="s">
        <v>25</v>
      </c>
      <c r="C7" s="23" t="s">
        <v>41</v>
      </c>
      <c r="D7" s="24" t="s">
        <v>42</v>
      </c>
      <c r="E7" s="19" t="s">
        <v>114</v>
      </c>
      <c r="F7" s="20" t="s">
        <v>28</v>
      </c>
      <c r="G7" s="22"/>
      <c r="H7" s="25" t="s">
        <v>30</v>
      </c>
      <c r="I7" s="48">
        <v>42040</v>
      </c>
    </row>
    <row r="8" ht="35.1" customHeight="1" spans="1:9">
      <c r="A8" s="15">
        <v>4</v>
      </c>
      <c r="B8" s="16" t="s">
        <v>25</v>
      </c>
      <c r="C8" s="17" t="s">
        <v>41</v>
      </c>
      <c r="D8" s="18" t="s">
        <v>49</v>
      </c>
      <c r="E8" s="19" t="s">
        <v>114</v>
      </c>
      <c r="F8" s="20"/>
      <c r="G8" s="20" t="s">
        <v>28</v>
      </c>
      <c r="H8" s="21" t="s">
        <v>48</v>
      </c>
      <c r="I8" s="44">
        <v>42039</v>
      </c>
    </row>
    <row r="9" ht="35.1" customHeight="1" spans="1:9">
      <c r="A9" s="26">
        <v>5</v>
      </c>
      <c r="B9" s="27" t="s">
        <v>25</v>
      </c>
      <c r="C9" s="28" t="s">
        <v>53</v>
      </c>
      <c r="D9" s="29" t="s">
        <v>54</v>
      </c>
      <c r="E9" s="30" t="s">
        <v>114</v>
      </c>
      <c r="F9" s="31" t="s">
        <v>945</v>
      </c>
      <c r="G9" s="32"/>
      <c r="H9" s="32"/>
      <c r="I9" s="49"/>
    </row>
    <row r="10" ht="35.1" customHeight="1" spans="1:9">
      <c r="A10" s="33">
        <v>6</v>
      </c>
      <c r="B10" s="34" t="s">
        <v>25</v>
      </c>
      <c r="C10" s="35" t="s">
        <v>53</v>
      </c>
      <c r="D10" s="36" t="s">
        <v>57</v>
      </c>
      <c r="E10" s="37" t="s">
        <v>114</v>
      </c>
      <c r="F10" s="38" t="s">
        <v>28</v>
      </c>
      <c r="G10" s="38"/>
      <c r="H10" s="39" t="s">
        <v>30</v>
      </c>
      <c r="I10" s="50">
        <v>42039</v>
      </c>
    </row>
  </sheetData>
  <mergeCells count="4">
    <mergeCell ref="B1:N1"/>
    <mergeCell ref="B2:N2"/>
    <mergeCell ref="A3:I3"/>
    <mergeCell ref="F9:I9"/>
  </mergeCells>
  <pageMargins left="0.511805555555556" right="0.511805555555556" top="0.786805555555556" bottom="0.786805555555556" header="0.314583333333333" footer="0.314583333333333"/>
  <pageSetup paperSize="9" scale="61" orientation="landscape"/>
  <headerFooter alignWithMargins="0"/>
  <drawing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H11" sqref="H11"/>
    </sheetView>
  </sheetViews>
  <sheetFormatPr defaultColWidth="9" defaultRowHeight="15" outlineLevelCol="3"/>
  <cols>
    <col min="1" max="1" width="12.1428571428571" customWidth="1"/>
    <col min="2" max="2" width="12.7142857142857" customWidth="1"/>
    <col min="3" max="3" width="18" customWidth="1"/>
    <col min="4" max="4" width="17.2857142857143" customWidth="1"/>
  </cols>
  <sheetData>
    <row r="1" ht="49.5" customHeight="1" spans="1:4">
      <c r="A1" s="1" t="s">
        <v>5</v>
      </c>
      <c r="B1" s="1" t="s">
        <v>946</v>
      </c>
      <c r="C1" s="1" t="s">
        <v>947</v>
      </c>
      <c r="D1" s="1" t="s">
        <v>948</v>
      </c>
    </row>
    <row r="2" ht="24.95" customHeight="1" spans="1:4">
      <c r="A2" s="2" t="s">
        <v>479</v>
      </c>
      <c r="B2" s="2">
        <v>20</v>
      </c>
      <c r="C2" s="2">
        <v>15</v>
      </c>
      <c r="D2" s="2">
        <v>3</v>
      </c>
    </row>
    <row r="3" ht="24.95" customHeight="1" spans="1:4">
      <c r="A3" s="2" t="s">
        <v>408</v>
      </c>
      <c r="B3" s="2">
        <v>19</v>
      </c>
      <c r="C3" s="2">
        <v>15</v>
      </c>
      <c r="D3" s="2">
        <v>4</v>
      </c>
    </row>
    <row r="4" ht="24.95" customHeight="1" spans="1:4">
      <c r="A4" s="2" t="s">
        <v>471</v>
      </c>
      <c r="B4" s="2">
        <v>20</v>
      </c>
      <c r="C4" s="2">
        <v>18</v>
      </c>
      <c r="D4" s="2">
        <v>2</v>
      </c>
    </row>
    <row r="5" ht="24.95" customHeight="1" spans="1:4">
      <c r="A5" s="2" t="s">
        <v>740</v>
      </c>
      <c r="B5" s="2">
        <v>18</v>
      </c>
      <c r="C5" s="2">
        <v>0</v>
      </c>
      <c r="D5" s="2">
        <v>12</v>
      </c>
    </row>
    <row r="6" ht="24.95" customHeight="1" spans="1:4">
      <c r="A6" s="2" t="s">
        <v>220</v>
      </c>
      <c r="B6" s="2">
        <v>8</v>
      </c>
      <c r="C6" s="2">
        <v>2</v>
      </c>
      <c r="D6" s="2">
        <v>4</v>
      </c>
    </row>
    <row r="7" ht="24.95" customHeight="1" spans="1:4">
      <c r="A7" s="2" t="s">
        <v>89</v>
      </c>
      <c r="B7" s="2">
        <v>5</v>
      </c>
      <c r="C7" s="2">
        <v>0</v>
      </c>
      <c r="D7" s="2">
        <v>4</v>
      </c>
    </row>
    <row r="8" ht="24.95" customHeight="1" spans="1:4">
      <c r="A8" s="2" t="s">
        <v>182</v>
      </c>
      <c r="B8" s="2">
        <v>6</v>
      </c>
      <c r="C8" s="2">
        <v>0</v>
      </c>
      <c r="D8" s="2">
        <v>2</v>
      </c>
    </row>
    <row r="9" ht="24.95" customHeight="1" spans="1:4">
      <c r="A9" s="3"/>
      <c r="B9" s="2"/>
      <c r="C9" s="2"/>
      <c r="D9" s="2"/>
    </row>
    <row r="10" ht="24.95" customHeight="1" spans="1:4">
      <c r="A10" s="4" t="s">
        <v>909</v>
      </c>
      <c r="B10" s="2">
        <f>SUM(B2:B8)</f>
        <v>96</v>
      </c>
      <c r="C10" s="2">
        <f>SUM(C2:C8)</f>
        <v>50</v>
      </c>
      <c r="D10" s="2">
        <f>SUM(D2:D8)</f>
        <v>31</v>
      </c>
    </row>
    <row r="11" ht="24.95" customHeight="1" spans="1:4">
      <c r="A11" s="5"/>
      <c r="B11" s="6">
        <f>D12/B10</f>
        <v>0.84375</v>
      </c>
      <c r="C11" s="6">
        <f>C10/D12</f>
        <v>0.617283950617284</v>
      </c>
      <c r="D11" s="6">
        <f>D10/D12</f>
        <v>0.382716049382716</v>
      </c>
    </row>
    <row r="12" ht="21.75" customHeight="1" spans="1:4">
      <c r="A12" s="7" t="s">
        <v>949</v>
      </c>
      <c r="B12" s="7"/>
      <c r="C12" s="7"/>
      <c r="D12" s="8">
        <f>C10+D10</f>
        <v>81</v>
      </c>
    </row>
  </sheetData>
  <mergeCells count="2">
    <mergeCell ref="A12:C12"/>
    <mergeCell ref="A10:A11"/>
  </mergeCells>
  <pageMargins left="0.511805555555556" right="0.511805555555556" top="0.786805555555556" bottom="0.786805555555556" header="0.314583333333333" footer="0.314583333333333"/>
  <pageSetup paperSize="9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511805555555556" right="0.511805555555556" top="0.786805555555556" bottom="0.786805555555556" header="0.314583333333333" footer="0.31458333333333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CPE</vt:lpstr>
      <vt:lpstr>PLR</vt:lpstr>
      <vt:lpstr>CPL</vt:lpstr>
      <vt:lpstr>CPT</vt:lpstr>
      <vt:lpstr>SLQ</vt:lpstr>
      <vt:lpstr>PEP</vt:lpstr>
      <vt:lpstr>SBR</vt:lpstr>
      <vt:lpstr>SSO</vt:lpstr>
      <vt:lpstr>RLU</vt:lpstr>
      <vt:lpstr>MDO</vt:lpstr>
      <vt:lpstr>SDI</vt:lpstr>
      <vt:lpstr>DMG</vt:lpstr>
      <vt:lpstr>MCI</vt:lpstr>
      <vt:lpstr>ARP</vt:lpstr>
      <vt:lpstr>PMI_SE</vt:lpstr>
      <vt:lpstr>ARD</vt:lpstr>
      <vt:lpstr>JDH</vt:lpstr>
      <vt:lpstr>MTC</vt:lpstr>
      <vt:lpstr>MBD</vt:lpstr>
      <vt:lpstr>PCV</vt:lpstr>
      <vt:lpstr>UPM</vt:lpstr>
      <vt:lpstr>ODF</vt:lpstr>
      <vt:lpstr>SMC</vt:lpstr>
      <vt:lpstr>PMI</vt:lpstr>
      <vt:lpstr>INP</vt:lpstr>
      <vt:lpstr>PDA</vt:lpstr>
      <vt:lpstr>Plan2</vt:lpstr>
      <vt:lpstr>Integrados</vt:lpstr>
      <vt:lpstr>Integrados_PMI</vt:lpstr>
      <vt:lpstr>Integrados ARP</vt:lpstr>
      <vt:lpstr>Integrados DMG</vt:lpstr>
      <vt:lpstr>Integrados INP</vt:lpstr>
      <vt:lpstr>Integrados ARD</vt:lpstr>
      <vt:lpstr>Integrados JDH</vt:lpstr>
      <vt:lpstr>Integrados SDI</vt:lpstr>
      <vt:lpstr>Integrados SMC</vt:lpstr>
      <vt:lpstr>Integrados ODF</vt:lpstr>
      <vt:lpstr>Integrados SLQ</vt:lpstr>
      <vt:lpstr>Integrados CPE</vt:lpstr>
      <vt:lpstr>Plan1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CEAL</dc:creator>
  <cp:lastModifiedBy>CEAL</cp:lastModifiedBy>
  <dcterms:created xsi:type="dcterms:W3CDTF">2014-07-10T20:07:00Z</dcterms:created>
  <cp:lastPrinted>2015-03-24T19:28:00Z</cp:lastPrinted>
  <dcterms:modified xsi:type="dcterms:W3CDTF">2015-04-24T14:54:32Z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