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project folder/"/>
    </mc:Choice>
  </mc:AlternateContent>
  <xr:revisionPtr revIDLastSave="0" documentId="13_ncr:1_{DDEE0E35-5F74-5A4D-8020-B604C6297D70}" xr6:coauthVersionLast="45" xr6:coauthVersionMax="45" xr10:uidLastSave="{00000000-0000-0000-0000-000000000000}"/>
  <bookViews>
    <workbookView xWindow="-40" yWindow="500" windowWidth="28800" windowHeight="16400" activeTab="1" xr2:uid="{00000000-000D-0000-FFFF-FFFF00000000}"/>
  </bookViews>
  <sheets>
    <sheet name="Theater Outcomes by Launch Date" sheetId="10" r:id="rId1"/>
    <sheet name="Outcomes Based on Goals" sheetId="15" r:id="rId2"/>
    <sheet name="Kickstarter" sheetId="1" r:id="rId3"/>
    <sheet name="Subcategory Statistics" sheetId="3" r:id="rId4"/>
    <sheet name="Category Statistics" sheetId="2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Kickstarter!$A$1:$T$4115</definedName>
    <definedName name="_xlchart.v1.0" hidden="1">'Outcomes Based on Goals'!$A$2:$A$13</definedName>
    <definedName name="_xlchart.v1.1" hidden="1">'Outcomes Based on Goals'!$B$1</definedName>
    <definedName name="_xlchart.v1.10" hidden="1">'Outcomes Based on Goals'!$F$2:$F$13</definedName>
    <definedName name="_xlchart.v1.11" hidden="1">'Outcomes Based on Goals'!$G$1</definedName>
    <definedName name="_xlchart.v1.12" hidden="1">'Outcomes Based on Goals'!$G$2:$G$13</definedName>
    <definedName name="_xlchart.v1.13" hidden="1">'Outcomes Based on Goals'!$H$1</definedName>
    <definedName name="_xlchart.v1.14" hidden="1">'Outcomes Based on Goals'!$H$2:$H$13</definedName>
    <definedName name="_xlchart.v1.15" hidden="1">'Outcomes Based on Goals'!$A$2:$A$13</definedName>
    <definedName name="_xlchart.v1.16" hidden="1">'Outcomes Based on Goals'!$B$1</definedName>
    <definedName name="_xlchart.v1.17" hidden="1">'Outcomes Based on Goals'!$B$2:$B$13</definedName>
    <definedName name="_xlchart.v1.18" hidden="1">'Outcomes Based on Goals'!$C$1</definedName>
    <definedName name="_xlchart.v1.19" hidden="1">'Outcomes Based on Goals'!$C$2:$C$13</definedName>
    <definedName name="_xlchart.v1.2" hidden="1">'Outcomes Based on Goals'!$B$2:$B$13</definedName>
    <definedName name="_xlchart.v1.20" hidden="1">'Outcomes Based on Goals'!$D$1</definedName>
    <definedName name="_xlchart.v1.21" hidden="1">'Outcomes Based on Goals'!$D$2:$D$13</definedName>
    <definedName name="_xlchart.v1.22" hidden="1">'Outcomes Based on Goals'!$E$1</definedName>
    <definedName name="_xlchart.v1.23" hidden="1">'Outcomes Based on Goals'!$E$2:$E$13</definedName>
    <definedName name="_xlchart.v1.24" hidden="1">'Outcomes Based on Goals'!$F$1</definedName>
    <definedName name="_xlchart.v1.25" hidden="1">'Outcomes Based on Goals'!$F$2:$F$13</definedName>
    <definedName name="_xlchart.v1.26" hidden="1">'Outcomes Based on Goals'!$G$1</definedName>
    <definedName name="_xlchart.v1.27" hidden="1">'Outcomes Based on Goals'!$G$2:$G$13</definedName>
    <definedName name="_xlchart.v1.28" hidden="1">'Outcomes Based on Goals'!$H$1</definedName>
    <definedName name="_xlchart.v1.29" hidden="1">'Outcomes Based on Goals'!$H$2:$H$13</definedName>
    <definedName name="_xlchart.v1.3" hidden="1">'Outcomes Based on Goals'!$C$1</definedName>
    <definedName name="_xlchart.v1.4" hidden="1">'Outcomes Based on Goals'!$C$2:$C$13</definedName>
    <definedName name="_xlchart.v1.5" hidden="1">'Outcomes Based on Goals'!$D$1</definedName>
    <definedName name="_xlchart.v1.6" hidden="1">'Outcomes Based on Goals'!$D$2:$D$13</definedName>
    <definedName name="_xlchart.v1.7" hidden="1">'Outcomes Based on Goals'!$E$1</definedName>
    <definedName name="_xlchart.v1.8" hidden="1">'Outcomes Based on Goals'!$E$2:$E$13</definedName>
    <definedName name="_xlchart.v1.9" hidden="1">'Outcomes Based on Goals'!$F$1</definedName>
  </definedNames>
  <calcPr calcId="191029"/>
  <pivotCaches>
    <pivotCache cacheId="13" r:id="rId9"/>
    <pivotCache cacheId="14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5" l="1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C13" i="15"/>
  <c r="C12" i="15"/>
  <c r="C11" i="15"/>
  <c r="C10" i="15"/>
  <c r="C9" i="15"/>
  <c r="C8" i="15"/>
  <c r="C6" i="15"/>
  <c r="C5" i="15"/>
  <c r="C7" i="15"/>
  <c r="C4" i="15"/>
  <c r="B4" i="15"/>
  <c r="C3" i="15"/>
  <c r="C2" i="15"/>
  <c r="B13" i="15"/>
  <c r="B12" i="15"/>
  <c r="B11" i="15"/>
  <c r="B10" i="15"/>
  <c r="B8" i="15"/>
  <c r="B9" i="15"/>
  <c r="B7" i="15"/>
  <c r="B6" i="15"/>
  <c r="B5" i="15"/>
  <c r="B3" i="15"/>
  <c r="B2" i="15"/>
  <c r="C13" i="8" l="1"/>
  <c r="C12" i="8"/>
  <c r="C14" i="8" s="1"/>
  <c r="C11" i="8"/>
  <c r="B13" i="8"/>
  <c r="B12" i="8"/>
  <c r="B11" i="8"/>
  <c r="B4" i="8"/>
  <c r="C6" i="8"/>
  <c r="C5" i="8"/>
  <c r="C7" i="8" s="1"/>
  <c r="C4" i="8"/>
  <c r="B6" i="8"/>
  <c r="B5" i="8"/>
  <c r="B7" i="8" s="1"/>
  <c r="B9" i="8"/>
  <c r="C10" i="8"/>
  <c r="B10" i="8"/>
  <c r="C9" i="8"/>
  <c r="C3" i="8"/>
  <c r="B3" i="8"/>
  <c r="C2" i="8"/>
  <c r="B2" i="8"/>
  <c r="E2" i="5"/>
  <c r="F2" i="5"/>
  <c r="C2" i="5"/>
  <c r="C3" i="5"/>
  <c r="C4" i="5"/>
  <c r="C5" i="5"/>
  <c r="C6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B14" i="8" l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<sst xmlns="http://schemas.openxmlformats.org/spreadsheetml/2006/main" count="33053" uniqueCount="8419">
  <si>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</si>
  <si>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</si>
  <si>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</si>
  <si>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</si>
  <si>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</si>
  <si>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</si>
  <si>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</si>
  <si>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</si>
  <si>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</si>
  <si>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</si>
  <si>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</si>
  <si>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</si>
  <si>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</si>
  <si>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</si>
  <si>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</si>
  <si>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</si>
  <si>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</si>
  <si>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</si>
  <si>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</si>
  <si>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</si>
  <si>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</si>
  <si>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</si>
  <si>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</si>
  <si>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</si>
  <si>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</si>
  <si>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</si>
  <si>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</si>
  <si>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</si>
  <si>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</si>
  <si>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</si>
  <si>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</si>
  <si>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</si>
  <si>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</si>
  <si>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</si>
  <si>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</si>
  <si>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</si>
  <si>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</si>
  <si>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</si>
  <si>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</si>
  <si>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</si>
  <si>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</si>
  <si>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</si>
  <si>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</si>
  <si>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</si>
  <si>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</si>
  <si>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</si>
  <si>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</si>
  <si>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</si>
  <si>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</si>
  <si>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</si>
  <si>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</si>
  <si>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</si>
  <si>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</si>
  <si>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</si>
  <si>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</si>
  <si>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</si>
  <si>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</si>
  <si>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</si>
  <si>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</si>
  <si>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</si>
  <si>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</si>
  <si>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</si>
  <si>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</si>
  <si>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</si>
  <si>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</si>
  <si>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</si>
  <si>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</si>
  <si>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</si>
  <si>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</si>
  <si>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</si>
  <si>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</si>
  <si>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</si>
  <si>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</si>
  <si>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</si>
  <si>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</si>
  <si>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</si>
  <si>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</si>
  <si>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</si>
  <si>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</si>
  <si>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</si>
  <si>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</si>
  <si>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</si>
  <si>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</si>
  <si>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</si>
  <si>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</si>
  <si>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</si>
  <si>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</si>
  <si>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</si>
  <si>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</si>
  <si>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</si>
  <si>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</si>
  <si>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</si>
  <si>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</si>
  <si>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</si>
  <si>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</si>
  <si>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</si>
  <si>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</si>
  <si>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</si>
  <si>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</si>
  <si>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</si>
  <si>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</si>
  <si>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</si>
  <si>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</si>
  <si>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</si>
  <si>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</si>
  <si>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</si>
  <si>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</si>
  <si>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</si>
  <si>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</si>
  <si>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</si>
  <si>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</si>
  <si>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</si>
  <si>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</si>
  <si>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</si>
  <si>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</si>
  <si>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</si>
  <si>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</si>
  <si>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</si>
  <si>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</si>
  <si>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</si>
  <si>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</si>
  <si>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</si>
  <si>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</si>
  <si>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</si>
  <si>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</si>
  <si>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</si>
  <si>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</si>
  <si>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</si>
  <si>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</si>
  <si>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</si>
  <si>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</si>
  <si>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</si>
  <si>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</si>
  <si>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</si>
  <si>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</si>
  <si>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</si>
  <si>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</si>
  <si>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</si>
  <si>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</si>
  <si>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</si>
  <si>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</si>
  <si>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</si>
  <si>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</si>
  <si>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</si>
  <si>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</si>
  <si>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</si>
  <si>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</si>
  <si>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</si>
  <si>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</si>
  <si>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</si>
  <si>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</si>
  <si>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</si>
  <si>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</si>
  <si>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</si>
  <si>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</si>
  <si>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</si>
  <si>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</si>
  <si>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</si>
  <si>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</si>
  <si>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</si>
  <si>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</si>
  <si>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</si>
  <si>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</si>
  <si>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</si>
  <si>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</si>
  <si>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</si>
  <si>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</si>
  <si>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</si>
  <si>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</si>
  <si>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</si>
  <si>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</si>
  <si>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</si>
  <si>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</si>
  <si>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</si>
  <si>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</si>
  <si>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</si>
  <si>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</si>
  <si>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</si>
  <si>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</si>
  <si>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</si>
  <si>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</si>
  <si>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</si>
  <si>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</si>
  <si>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</si>
  <si>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</si>
  <si>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</si>
  <si>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</si>
  <si>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</si>
  <si>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</si>
  <si>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</si>
  <si>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</si>
  <si>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</si>
  <si>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</si>
  <si>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</si>
  <si>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</si>
  <si>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</si>
  <si>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</si>
  <si>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</si>
  <si>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</si>
  <si>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</si>
  <si>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</si>
  <si>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</si>
  <si>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</si>
  <si>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</si>
  <si>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</si>
  <si>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</si>
  <si>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</si>
  <si>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</si>
  <si>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</si>
  <si>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</si>
  <si>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</si>
  <si>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</si>
  <si>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</si>
  <si>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</si>
  <si>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</si>
  <si>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</si>
  <si>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</si>
  <si>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</si>
  <si>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</si>
  <si>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</si>
  <si>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</si>
  <si>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</si>
  <si>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</si>
  <si>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</si>
  <si>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</si>
  <si>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</si>
  <si>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</si>
  <si>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</si>
  <si>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</si>
  <si>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</si>
  <si>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</si>
  <si>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</si>
  <si>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</si>
  <si>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</si>
  <si>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</si>
  <si>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</si>
  <si>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</si>
  <si>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</si>
  <si>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</si>
  <si>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</si>
  <si>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</si>
  <si>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</si>
  <si>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</si>
  <si>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</si>
  <si>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</si>
  <si>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</si>
  <si>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</si>
  <si>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</si>
  <si>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</si>
  <si>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</si>
  <si>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</si>
  <si>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</si>
  <si>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</si>
  <si>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</si>
  <si>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</si>
  <si>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</si>
  <si>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</si>
  <si>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</si>
  <si>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</si>
  <si>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</si>
  <si>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</si>
  <si>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</si>
  <si>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</si>
  <si>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</si>
  <si>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</si>
  <si>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</si>
  <si>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</si>
  <si>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</si>
  <si>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</si>
  <si>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</si>
  <si>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</si>
  <si>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</si>
  <si>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</si>
  <si>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</si>
  <si>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</si>
  <si>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</si>
  <si>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</si>
  <si>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</si>
  <si>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</si>
  <si>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</si>
  <si>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</si>
  <si>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</si>
  <si>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</si>
  <si>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</si>
  <si>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</si>
  <si>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</si>
  <si>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</si>
  <si>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</si>
  <si>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</si>
  <si>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</si>
  <si>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</si>
  <si>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</si>
  <si>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</si>
  <si>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</si>
  <si>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</si>
  <si>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</si>
  <si>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</si>
  <si>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</si>
  <si>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</si>
  <si>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</si>
  <si>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</si>
  <si>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</si>
  <si>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</si>
  <si>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</si>
  <si>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</si>
  <si>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</si>
  <si>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</si>
  <si>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</si>
  <si>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</si>
  <si>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</si>
  <si>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</si>
  <si>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</si>
  <si>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</si>
  <si>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</si>
  <si>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</si>
  <si>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</si>
  <si>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</si>
  <si>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</si>
  <si>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</si>
  <si>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</si>
  <si>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</si>
  <si>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</si>
  <si>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</si>
  <si>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</si>
  <si>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</si>
  <si>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</si>
  <si>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</si>
  <si>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</si>
  <si>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</si>
  <si>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</si>
  <si>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</si>
  <si>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</si>
  <si>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</si>
  <si>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</si>
  <si>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</si>
  <si>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</si>
  <si>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</si>
  <si>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</si>
  <si>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</si>
  <si>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</si>
  <si>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</si>
  <si>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</si>
  <si>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</si>
  <si>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</si>
  <si>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</si>
  <si>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</si>
  <si>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</si>
  <si>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</si>
  <si>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</si>
  <si>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</si>
  <si>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</si>
  <si>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</si>
  <si>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</si>
  <si>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</si>
  <si>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</si>
  <si>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</si>
  <si>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</si>
  <si>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</si>
  <si>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</si>
  <si>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</si>
  <si>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</si>
  <si>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</si>
  <si>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</si>
  <si>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</si>
  <si>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</si>
  <si>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</si>
  <si>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</si>
  <si>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</si>
  <si>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</si>
  <si>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</si>
  <si>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</si>
  <si>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</si>
  <si>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</si>
  <si>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</si>
  <si>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</si>
  <si>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</si>
  <si>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</si>
  <si>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</si>
  <si>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</si>
  <si>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</si>
  <si>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</si>
  <si>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</si>
  <si>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</si>
  <si>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</si>
  <si>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</si>
  <si>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</si>
  <si>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</si>
  <si>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</si>
  <si>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</si>
  <si>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</si>
  <si>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</si>
  <si>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</si>
  <si>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</si>
  <si>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</si>
  <si>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</si>
  <si>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</si>
  <si>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</si>
  <si>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</si>
  <si>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</si>
  <si>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</si>
  <si>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</si>
  <si>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</si>
  <si>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</si>
  <si>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</si>
  <si>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</si>
  <si>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</si>
  <si>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</si>
  <si>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</si>
  <si>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</si>
  <si>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</si>
  <si>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</si>
  <si>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</si>
  <si>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</si>
  <si>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</si>
  <si>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</si>
  <si>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</si>
  <si>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</si>
  <si>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</si>
  <si>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</si>
  <si>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</si>
  <si>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</si>
  <si>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</si>
  <si>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</si>
  <si>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</si>
  <si>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</si>
  <si>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</si>
  <si>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</si>
  <si>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</si>
  <si>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</si>
  <si>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</si>
  <si>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</si>
  <si>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</si>
  <si>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</si>
  <si>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</si>
  <si>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</si>
  <si>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</si>
  <si>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</si>
  <si>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</si>
  <si>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</si>
  <si>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</si>
  <si>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</si>
  <si>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</si>
  <si>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</si>
  <si>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</si>
  <si>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</si>
  <si>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</si>
  <si>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</si>
  <si>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</si>
  <si>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</si>
  <si>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</si>
  <si>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</si>
  <si>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</si>
  <si>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</si>
  <si>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</si>
  <si>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</si>
  <si>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</si>
  <si>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</si>
  <si>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</si>
  <si>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</si>
  <si>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</si>
  <si>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</si>
  <si>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</si>
  <si>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</si>
  <si>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</si>
  <si>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</si>
  <si>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</si>
  <si>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</si>
  <si>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</si>
  <si>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</si>
  <si>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</si>
  <si>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</si>
  <si>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</si>
  <si>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</si>
  <si>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</si>
  <si>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</si>
  <si>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</si>
  <si>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</si>
  <si>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</si>
  <si>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</si>
  <si>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</si>
  <si>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</si>
  <si>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</si>
  <si>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</si>
  <si>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</si>
  <si>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</si>
  <si>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</si>
  <si>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</si>
  <si>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</si>
  <si>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</si>
  <si>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</si>
  <si>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</si>
  <si>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</si>
  <si>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</si>
  <si>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</si>
  <si>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</si>
  <si>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</si>
  <si>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</si>
  <si>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</si>
  <si>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</si>
  <si>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</si>
  <si>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</si>
  <si>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</si>
  <si>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</si>
  <si>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</si>
  <si>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</si>
  <si>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</si>
  <si>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</si>
  <si>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</si>
  <si>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</si>
  <si>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</si>
  <si>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</si>
  <si>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</si>
  <si>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</si>
  <si>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</si>
  <si>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</si>
  <si>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</si>
  <si>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</si>
  <si>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</si>
  <si>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</si>
  <si>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</si>
  <si>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</si>
  <si>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</si>
  <si>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</si>
  <si>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</si>
  <si>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</si>
  <si>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</si>
  <si>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</si>
  <si>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</si>
  <si>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</si>
  <si>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</si>
  <si>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</si>
  <si>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</si>
  <si>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</si>
  <si>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</si>
  <si>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</si>
  <si>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</si>
  <si>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</si>
  <si>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</si>
  <si>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</si>
  <si>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</si>
  <si>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</si>
  <si>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</si>
  <si>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</si>
  <si>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</si>
  <si>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</si>
  <si>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</si>
  <si>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</si>
  <si>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</si>
  <si>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</si>
  <si>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</si>
  <si>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</si>
  <si>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</si>
  <si>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</si>
  <si>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</si>
  <si>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</si>
  <si>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</si>
  <si>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</si>
  <si>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</si>
  <si>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</si>
  <si>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</si>
  <si>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</si>
  <si>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</si>
  <si>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</si>
  <si>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</si>
  <si>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</si>
  <si>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</si>
  <si>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</si>
  <si>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</si>
  <si>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</si>
  <si>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</si>
  <si>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</si>
  <si>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</si>
  <si>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</si>
  <si>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</si>
  <si>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</si>
  <si>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</si>
  <si>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</si>
  <si>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</si>
  <si>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</si>
  <si>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</si>
  <si>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</si>
  <si>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</si>
  <si>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</si>
  <si>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</si>
  <si>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</si>
  <si>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</si>
  <si>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</si>
  <si>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</si>
  <si>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</si>
  <si>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</si>
  <si>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</si>
  <si>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</si>
  <si>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</si>
  <si>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</si>
  <si>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</si>
  <si>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</si>
  <si>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</si>
  <si>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</si>
  <si>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</si>
  <si>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</si>
  <si>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</si>
  <si>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</si>
  <si>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</si>
  <si>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</si>
  <si>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</si>
  <si>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</si>
  <si>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</si>
  <si>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</si>
  <si>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</si>
  <si>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</si>
  <si>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</si>
  <si>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</si>
  <si>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</si>
  <si>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</si>
  <si>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</si>
  <si>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</si>
  <si>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</si>
  <si>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</si>
  <si>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</si>
  <si>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</si>
  <si>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</si>
  <si>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</si>
  <si>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</si>
  <si>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</si>
  <si>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</si>
  <si>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</si>
  <si>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</si>
  <si>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</si>
  <si>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</si>
  <si>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</si>
  <si>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</si>
  <si>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</si>
  <si>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</si>
  <si>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</si>
  <si>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</si>
  <si>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</si>
  <si>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</si>
  <si>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</si>
  <si>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</si>
  <si>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</si>
  <si>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</si>
  <si>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</si>
  <si>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</si>
  <si>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</si>
  <si>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</si>
  <si>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</si>
  <si>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</si>
  <si>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</si>
  <si>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</si>
  <si>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</si>
  <si>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</si>
  <si>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</si>
  <si>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</si>
  <si>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</si>
  <si>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</si>
  <si>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</si>
  <si>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</si>
  <si>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</si>
  <si>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</si>
  <si>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</si>
  <si>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</si>
  <si>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</si>
  <si>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</si>
  <si>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</si>
  <si>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</si>
  <si>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</si>
  <si>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</si>
  <si>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</si>
  <si>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</si>
  <si>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</si>
  <si>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</si>
  <si>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</si>
  <si>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</si>
  <si>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</si>
  <si>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</si>
  <si>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</si>
  <si>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</si>
  <si>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</si>
  <si>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</si>
  <si>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</si>
  <si>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</si>
  <si>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</si>
  <si>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</si>
  <si>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</si>
  <si>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</si>
  <si>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</si>
  <si>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</si>
  <si>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</si>
  <si>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</si>
  <si>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</si>
  <si>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</si>
  <si>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</si>
  <si>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</si>
  <si>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</si>
  <si>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</si>
  <si>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</si>
  <si>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</si>
  <si>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</si>
  <si>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</si>
  <si>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</si>
  <si>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</si>
  <si>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</si>
  <si>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</si>
  <si>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</si>
  <si>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</si>
  <si>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</si>
  <si>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</si>
  <si>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</si>
  <si>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</si>
  <si>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</si>
  <si>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</si>
  <si>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</si>
  <si>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</si>
  <si>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</si>
  <si>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</si>
  <si>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</si>
  <si>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</si>
  <si>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</si>
  <si>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</si>
  <si>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</si>
  <si>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</si>
  <si>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</si>
  <si>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</si>
  <si>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</si>
  <si>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</si>
  <si>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</si>
  <si>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</si>
  <si>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</si>
  <si>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</si>
  <si>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</si>
  <si>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</si>
  <si>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</si>
  <si>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</si>
  <si>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</si>
  <si>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</si>
  <si>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</si>
  <si>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</si>
  <si>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</si>
  <si>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</si>
  <si>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</si>
  <si>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</si>
  <si>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</si>
  <si>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</si>
  <si>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</si>
  <si>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</si>
  <si>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</si>
  <si>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</si>
  <si>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</si>
  <si>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</si>
  <si>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</si>
  <si>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</si>
  <si>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</si>
  <si>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</si>
  <si>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</si>
  <si>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</si>
  <si>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</si>
  <si>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</si>
  <si>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</si>
  <si>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</si>
  <si>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</si>
  <si>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</si>
  <si>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</si>
  <si>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</si>
  <si>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</si>
  <si>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</si>
  <si>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</si>
  <si>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</si>
  <si>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</si>
  <si>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</si>
  <si>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</si>
  <si>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</si>
  <si>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</si>
  <si>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</si>
  <si>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</si>
  <si>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</si>
  <si>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</si>
  <si>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</si>
  <si>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</si>
  <si>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</si>
  <si>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</si>
  <si>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</si>
  <si>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</si>
  <si>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</si>
  <si>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</si>
  <si>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</si>
  <si>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</si>
  <si>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</si>
  <si>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</si>
  <si>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</si>
  <si>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</si>
  <si>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</si>
  <si>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</si>
  <si>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</si>
  <si>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</si>
  <si>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</si>
  <si>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</si>
  <si>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</si>
  <si>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</si>
  <si>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</si>
  <si>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</si>
  <si>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</si>
  <si>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</si>
  <si>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</si>
  <si>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</si>
  <si>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</si>
  <si>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</si>
  <si>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</si>
  <si>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</si>
  <si>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</si>
  <si>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</si>
  <si>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</si>
  <si>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</si>
  <si>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</si>
  <si>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</si>
  <si>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</si>
  <si>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</si>
  <si>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</si>
  <si>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</si>
  <si>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</si>
  <si>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</si>
  <si>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</si>
  <si>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</si>
  <si>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</si>
  <si>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</si>
  <si>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</si>
  <si>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</si>
  <si>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</si>
  <si>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</si>
  <si>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</si>
  <si>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</si>
  <si>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</si>
  <si>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</si>
  <si>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</si>
  <si>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</si>
  <si>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</si>
  <si>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</si>
  <si>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</si>
  <si>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</si>
  <si>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</si>
  <si>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</si>
  <si>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</si>
  <si>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</si>
  <si>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</si>
  <si>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</si>
  <si>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</si>
  <si>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</si>
  <si>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</si>
  <si>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</si>
  <si>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</si>
  <si>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</si>
  <si>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</si>
  <si>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</si>
  <si>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</si>
  <si>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</si>
  <si>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</si>
  <si>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</si>
  <si>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</si>
  <si>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</si>
  <si>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</si>
  <si>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</si>
  <si>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</si>
  <si>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</si>
  <si>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</si>
  <si>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</si>
  <si>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</si>
  <si>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</si>
  <si>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</si>
  <si>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</si>
  <si>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</si>
  <si>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</si>
  <si>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</si>
  <si>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</si>
  <si>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</si>
  <si>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</si>
  <si>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</si>
  <si>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</si>
  <si>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</si>
  <si>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</si>
  <si>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</si>
  <si>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</si>
  <si>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</si>
  <si>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</si>
  <si>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</si>
  <si>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</si>
  <si>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</si>
  <si>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</si>
  <si>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</si>
  <si>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</si>
  <si>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</si>
  <si>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</si>
  <si>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</si>
  <si>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</si>
  <si>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</si>
  <si>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</si>
  <si>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</si>
  <si>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</si>
  <si>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</si>
  <si>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</si>
  <si>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</si>
  <si>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</si>
  <si>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</si>
  <si>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</si>
  <si>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</si>
  <si>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</si>
  <si>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</si>
  <si>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</si>
  <si>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</si>
  <si>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</si>
  <si>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</si>
  <si>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</si>
  <si>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</si>
  <si>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</si>
  <si>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</si>
  <si>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</si>
  <si>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</si>
  <si>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</si>
  <si>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</si>
  <si>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</si>
  <si>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</si>
  <si>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</si>
  <si>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</si>
  <si>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</si>
  <si>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</si>
  <si>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</si>
  <si>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</si>
  <si>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</si>
  <si>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</si>
  <si>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</si>
  <si>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</si>
  <si>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</si>
  <si>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</si>
  <si>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</si>
  <si>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</si>
  <si>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</si>
  <si>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</si>
  <si>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</si>
  <si>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</si>
  <si>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</si>
  <si>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</si>
  <si>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</si>
  <si>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</si>
  <si>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</si>
  <si>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</si>
  <si>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</si>
  <si>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</si>
  <si>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</si>
  <si>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</si>
  <si>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</si>
  <si>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</si>
  <si>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</si>
  <si>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</si>
  <si>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</si>
  <si>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</si>
  <si>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</si>
  <si>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</si>
  <si>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</si>
  <si>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</si>
  <si>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</si>
  <si>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</si>
  <si>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</si>
  <si>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</si>
  <si>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</si>
  <si>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</si>
  <si>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</si>
  <si>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</si>
  <si>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</si>
  <si>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</si>
  <si>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</si>
  <si>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</si>
  <si>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</si>
  <si>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</si>
  <si>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</si>
  <si>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</si>
  <si>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</si>
  <si>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</si>
  <si>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</si>
  <si>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</si>
  <si>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</si>
  <si>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</si>
  <si>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</si>
  <si>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</si>
  <si>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</si>
  <si>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</si>
  <si>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</si>
  <si>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</si>
  <si>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</si>
  <si>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</si>
  <si>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</si>
  <si>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</si>
  <si>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</si>
  <si>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</si>
  <si>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</si>
  <si>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</si>
  <si>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</si>
  <si>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</si>
  <si>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</si>
  <si>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</si>
  <si>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</si>
  <si>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</si>
  <si>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</si>
  <si>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</si>
  <si>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</si>
  <si>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</si>
  <si>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</si>
  <si>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</si>
  <si>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</si>
  <si>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</si>
  <si>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</si>
  <si>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</si>
  <si>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</si>
  <si>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</si>
  <si>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</si>
  <si>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</si>
  <si>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</si>
  <si>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</si>
  <si>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</si>
  <si>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</si>
  <si>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</si>
  <si>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</si>
  <si>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</si>
  <si>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</si>
  <si>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</si>
  <si>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</si>
  <si>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</si>
  <si>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</si>
  <si>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</si>
  <si>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</si>
  <si>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</si>
  <si>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</si>
  <si>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</si>
  <si>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</si>
  <si>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</si>
  <si>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</si>
  <si>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</si>
  <si>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</si>
  <si>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</si>
  <si>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</si>
  <si>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</si>
  <si>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</si>
  <si>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</si>
  <si>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</si>
  <si>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</si>
  <si>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</si>
  <si>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</si>
  <si>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</si>
  <si>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</si>
  <si>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</si>
  <si>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</si>
  <si>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</si>
  <si>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</si>
  <si>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</si>
  <si>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</si>
  <si>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</si>
  <si>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</si>
  <si>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</si>
  <si>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</si>
  <si>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</si>
  <si>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</si>
  <si>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</si>
  <si>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</si>
  <si>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</si>
  <si>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</si>
  <si>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</si>
  <si>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</si>
  <si>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</si>
  <si>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</si>
  <si>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</si>
  <si>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</si>
  <si>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</si>
  <si>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</si>
  <si>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</si>
  <si>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</si>
  <si>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</si>
  <si>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</si>
  <si>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</si>
  <si>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</si>
  <si>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</si>
  <si>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</si>
  <si>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</si>
  <si>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</si>
  <si>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</si>
  <si>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</si>
  <si>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</si>
  <si>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</si>
  <si>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</si>
  <si>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</si>
  <si>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</si>
  <si>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</si>
  <si>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</si>
  <si>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</si>
  <si>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</si>
  <si>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</si>
  <si>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</si>
  <si>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</si>
  <si>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</si>
  <si>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</si>
  <si>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</si>
  <si>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</si>
  <si>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</si>
  <si>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</si>
  <si>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</si>
  <si>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</si>
  <si>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</si>
  <si>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</si>
  <si>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</si>
  <si>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</si>
  <si>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</si>
  <si>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</si>
  <si>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</si>
  <si>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</si>
  <si>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</si>
  <si>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</si>
  <si>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</si>
  <si>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</si>
  <si>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</si>
  <si>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</si>
  <si>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</si>
  <si>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</si>
  <si>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</si>
  <si>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</si>
  <si>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</si>
  <si>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</si>
  <si>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</si>
  <si>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</si>
  <si>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</si>
  <si>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</si>
  <si>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</si>
  <si>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</si>
  <si>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</si>
  <si>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</si>
  <si>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</si>
  <si>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</si>
  <si>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</si>
  <si>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</si>
  <si>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</si>
  <si>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</si>
  <si>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</si>
  <si>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</si>
  <si>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</si>
  <si>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</si>
  <si>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</si>
  <si>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</si>
  <si>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</si>
  <si>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</si>
  <si>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</si>
  <si>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</si>
  <si>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</si>
  <si>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</si>
  <si>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</si>
  <si>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</si>
  <si>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</si>
  <si>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</si>
  <si>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</si>
  <si>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</si>
  <si>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</si>
  <si>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</si>
  <si>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</si>
  <si>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</si>
  <si>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</si>
  <si>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</si>
  <si>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</si>
  <si>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</si>
  <si>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</si>
  <si>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</si>
  <si>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</si>
  <si>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</si>
  <si>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</si>
  <si>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</si>
  <si>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</si>
  <si>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</si>
  <si>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</si>
  <si>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</si>
  <si>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</si>
  <si>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</si>
  <si>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</si>
  <si>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</si>
  <si>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</si>
  <si>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</si>
  <si>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</si>
  <si>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</si>
  <si>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</si>
  <si>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</si>
  <si>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</si>
  <si>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</si>
  <si>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</si>
  <si>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</si>
  <si>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</si>
  <si>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</si>
  <si>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</si>
  <si>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</si>
  <si>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</si>
  <si>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</si>
  <si>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</si>
  <si>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</si>
  <si>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</si>
  <si>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</si>
  <si>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</si>
  <si>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</si>
  <si>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</si>
  <si>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</si>
  <si>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</si>
  <si>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</si>
  <si>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</si>
  <si>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</si>
  <si>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</si>
  <si>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</si>
  <si>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</si>
  <si>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</si>
  <si>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</si>
  <si>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</si>
  <si>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</si>
  <si>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</si>
  <si>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</si>
  <si>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</si>
  <si>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</si>
  <si>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</si>
  <si>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</si>
  <si>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</si>
  <si>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</si>
  <si>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</si>
  <si>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</si>
  <si>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</si>
  <si>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</si>
  <si>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</si>
  <si>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</si>
  <si>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</si>
  <si>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</si>
  <si>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</si>
  <si>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</si>
  <si>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</si>
  <si>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</si>
  <si>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</si>
  <si>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</si>
  <si>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</si>
  <si>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</si>
  <si>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</si>
  <si>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</si>
  <si>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</si>
  <si>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</si>
  <si>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</si>
  <si>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</si>
  <si>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</si>
  <si>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</si>
  <si>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</si>
  <si>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</si>
  <si>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</si>
  <si>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</si>
  <si>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</si>
  <si>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</si>
  <si>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</si>
  <si>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</si>
  <si>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</si>
  <si>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</si>
  <si>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</si>
  <si>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</si>
  <si>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</si>
  <si>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</si>
  <si>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</si>
  <si>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</si>
  <si>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</si>
  <si>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</si>
  <si>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</si>
  <si>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</si>
  <si>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</si>
  <si>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</si>
  <si>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</si>
  <si>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</si>
  <si>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</si>
  <si>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</si>
  <si>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</si>
  <si>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</si>
  <si>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</si>
  <si>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</si>
  <si>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</si>
  <si>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</si>
  <si>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</si>
  <si>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</si>
  <si>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</si>
  <si>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</si>
  <si>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</si>
  <si>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</si>
  <si>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</si>
  <si>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</si>
  <si>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</si>
  <si>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</si>
  <si>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</si>
  <si>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</si>
  <si>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</si>
  <si>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</si>
  <si>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</si>
  <si>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</si>
  <si>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</si>
  <si>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</si>
  <si>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</si>
  <si>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</si>
  <si>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</si>
  <si>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</si>
  <si>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</si>
  <si>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</si>
  <si>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</si>
  <si>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</si>
  <si>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</si>
  <si>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</si>
  <si>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</si>
  <si>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</si>
  <si>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</si>
  <si>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</si>
  <si>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</si>
  <si>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</si>
  <si>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</si>
  <si>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</si>
  <si>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</si>
  <si>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</si>
  <si>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</si>
  <si>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</si>
  <si>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</si>
  <si>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</si>
  <si>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</si>
  <si>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</si>
  <si>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</si>
  <si>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</si>
  <si>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</si>
  <si>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</si>
  <si>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</si>
  <si>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</si>
  <si>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</si>
  <si>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</si>
  <si>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</si>
  <si>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</si>
  <si>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</si>
  <si>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</si>
  <si>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</si>
  <si>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</si>
  <si>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</si>
  <si>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</si>
  <si>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</si>
  <si>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</si>
  <si>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</si>
  <si>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</si>
  <si>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</si>
  <si>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</si>
  <si>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</si>
  <si>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</si>
  <si>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</si>
  <si>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</si>
  <si>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</si>
  <si>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</si>
  <si>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</si>
  <si>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</si>
  <si>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</si>
  <si>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</si>
  <si>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</si>
  <si>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</si>
  <si>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</si>
  <si>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</si>
  <si>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</si>
  <si>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</si>
  <si>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</si>
  <si>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</si>
  <si>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</si>
  <si>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</si>
  <si>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</si>
  <si>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</si>
  <si>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</si>
  <si>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</si>
  <si>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</si>
  <si>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</si>
  <si>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</si>
  <si>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</si>
  <si>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</si>
  <si>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</si>
  <si>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</si>
  <si>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</si>
  <si>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</si>
  <si>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</si>
  <si>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</si>
  <si>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</si>
  <si>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</si>
  <si>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</si>
  <si>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</si>
  <si>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</si>
  <si>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</si>
  <si>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</si>
  <si>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</si>
  <si>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</si>
  <si>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</si>
  <si>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</si>
  <si>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</si>
  <si>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</si>
  <si>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</si>
  <si>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</si>
  <si>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</si>
  <si>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</si>
  <si>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</si>
  <si>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</si>
  <si>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</si>
  <si>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</si>
  <si>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</si>
  <si>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</si>
  <si>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</si>
  <si>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</si>
  <si>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</si>
  <si>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</si>
  <si>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</si>
  <si>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</si>
  <si>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</si>
  <si>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</si>
  <si>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</si>
  <si>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</si>
  <si>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</si>
  <si>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</si>
  <si>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</si>
  <si>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</si>
  <si>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</si>
  <si>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</si>
  <si>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</si>
  <si>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</si>
  <si>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</si>
  <si>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</si>
  <si>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</si>
  <si>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</si>
  <si>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</si>
  <si>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</si>
  <si>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</si>
  <si>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</si>
  <si>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</si>
  <si>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</si>
  <si>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</si>
  <si>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</si>
  <si>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</si>
  <si>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</si>
  <si>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</si>
  <si>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</si>
  <si>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</si>
  <si>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</si>
  <si>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</si>
  <si>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</si>
  <si>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</si>
  <si>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</si>
  <si>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</si>
  <si>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</si>
  <si>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</si>
  <si>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</si>
  <si>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</si>
  <si>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</si>
  <si>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</si>
  <si>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</si>
  <si>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</si>
  <si>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</si>
  <si>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</si>
  <si>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</si>
  <si>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</si>
  <si>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</si>
  <si>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</si>
  <si>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</si>
  <si>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</si>
  <si>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</si>
  <si>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</si>
  <si>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</si>
  <si>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</si>
  <si>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</si>
  <si>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</si>
  <si>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</si>
  <si>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</si>
  <si>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</si>
  <si>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</si>
  <si>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</si>
  <si>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</si>
  <si>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</si>
  <si>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</si>
  <si>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</si>
  <si>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</si>
  <si>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</si>
  <si>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</si>
  <si>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</si>
  <si>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</si>
  <si>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</si>
  <si>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</si>
  <si>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</si>
  <si>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</si>
  <si>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</si>
  <si>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</si>
  <si>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</si>
  <si>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</si>
  <si>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</si>
  <si>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</si>
  <si>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</si>
  <si>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</si>
  <si>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</si>
  <si>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</si>
  <si>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</si>
  <si>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</si>
  <si>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</si>
  <si>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</si>
  <si>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</si>
  <si>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</si>
  <si>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</si>
  <si>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</si>
  <si>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</si>
  <si>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</si>
  <si>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</si>
  <si>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</si>
  <si>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</si>
  <si>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</si>
  <si>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</si>
  <si>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</si>
  <si>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</si>
  <si>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</si>
  <si>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</si>
  <si>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</si>
  <si>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</si>
  <si>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</si>
  <si>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</si>
  <si>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</si>
  <si>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</si>
  <si>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</si>
  <si>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</si>
  <si>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</si>
  <si>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</si>
  <si>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</si>
  <si>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</si>
  <si>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</si>
  <si>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</si>
  <si>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</si>
  <si>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</si>
  <si>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</si>
  <si>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</si>
  <si>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</si>
  <si>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</si>
  <si>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</si>
  <si>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</si>
  <si>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</si>
  <si>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</si>
  <si>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</si>
  <si>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</si>
  <si>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</si>
  <si>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</si>
  <si>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</si>
  <si>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</si>
  <si>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</si>
  <si>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</si>
  <si>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</si>
  <si>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</si>
  <si>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</si>
  <si>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</si>
  <si>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</si>
  <si>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</si>
  <si>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</si>
  <si>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</si>
  <si>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</si>
  <si>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</si>
  <si>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</si>
  <si>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</si>
  <si>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</si>
  <si>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</si>
  <si>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</si>
  <si>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</si>
  <si>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</si>
  <si>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</si>
  <si>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</si>
  <si>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</si>
  <si>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</si>
  <si>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</si>
  <si>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</si>
  <si>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</si>
  <si>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</si>
  <si>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</si>
  <si>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</si>
  <si>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</si>
  <si>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</si>
  <si>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</si>
  <si>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</si>
  <si>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</si>
  <si>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</si>
  <si>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</si>
  <si>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</si>
  <si>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</si>
  <si>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</si>
  <si>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</si>
  <si>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</si>
  <si>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</si>
  <si>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</si>
  <si>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</si>
  <si>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</si>
  <si>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</si>
  <si>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</si>
  <si>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</si>
  <si>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</si>
  <si>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</si>
  <si>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</si>
  <si>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</si>
  <si>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</si>
  <si>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</si>
  <si>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</si>
  <si>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</si>
  <si>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</si>
  <si>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</si>
  <si>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</si>
  <si>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</si>
  <si>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</si>
  <si>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</si>
  <si>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</si>
  <si>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</si>
  <si>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</si>
  <si>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</si>
  <si>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</si>
  <si>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</si>
  <si>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</si>
  <si>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</si>
  <si>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</si>
  <si>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</si>
  <si>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</si>
  <si>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</si>
  <si>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</si>
  <si>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</si>
  <si>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</si>
  <si>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</si>
  <si>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</si>
  <si>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</si>
  <si>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</si>
  <si>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</si>
  <si>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</si>
  <si>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</si>
  <si>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</si>
  <si>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</si>
  <si>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</si>
  <si>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</si>
  <si>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</si>
  <si>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</si>
  <si>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</si>
  <si>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</si>
  <si>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</si>
  <si>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</si>
  <si>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</si>
  <si>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</si>
  <si>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</si>
  <si>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</si>
  <si>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</si>
  <si>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</si>
  <si>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</si>
  <si>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</si>
  <si>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</si>
  <si>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</si>
  <si>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</si>
  <si>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</si>
  <si>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</si>
  <si>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</si>
  <si>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</si>
  <si>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</si>
  <si>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</si>
  <si>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</si>
  <si>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</si>
  <si>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</si>
  <si>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</si>
  <si>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</si>
  <si>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</si>
  <si>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</si>
  <si>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</si>
  <si>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</si>
  <si>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</si>
  <si>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</si>
  <si>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</si>
  <si>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</si>
  <si>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</si>
  <si>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</si>
  <si>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</si>
  <si>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</si>
  <si>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</si>
  <si>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</si>
  <si>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</si>
  <si>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</si>
  <si>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</si>
  <si>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</si>
  <si>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</si>
  <si>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</si>
  <si>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</si>
  <si>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</si>
  <si>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</si>
  <si>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</si>
  <si>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</si>
  <si>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</si>
  <si>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</si>
  <si>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</si>
  <si>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</si>
  <si>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</si>
  <si>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</si>
  <si>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</si>
  <si>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</si>
  <si>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</si>
  <si>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</si>
  <si>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</si>
  <si>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</si>
  <si>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</si>
  <si>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</si>
  <si>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</si>
  <si>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</si>
  <si>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</si>
  <si>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</si>
  <si>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</si>
  <si>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</si>
  <si>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</si>
  <si>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</si>
  <si>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</si>
  <si>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</si>
  <si>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</si>
  <si>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</si>
  <si>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</si>
  <si>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</si>
  <si>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</si>
  <si>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</si>
  <si>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</si>
  <si>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</si>
  <si>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</si>
  <si>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</si>
  <si>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</si>
  <si>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</si>
  <si>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</si>
  <si>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</si>
  <si>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</si>
  <si>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</si>
  <si>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</si>
  <si>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</si>
  <si>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</si>
  <si>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</si>
  <si>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</si>
  <si>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</si>
  <si>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</si>
  <si>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</si>
  <si>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</si>
  <si>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</si>
  <si>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</si>
  <si>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</si>
  <si>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</si>
  <si>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</si>
  <si>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</si>
  <si>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</si>
  <si>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</si>
  <si>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</si>
  <si>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</si>
  <si>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</si>
  <si>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</si>
  <si>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</si>
  <si>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</si>
  <si>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</si>
  <si>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</si>
  <si>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</si>
  <si>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</si>
  <si>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</si>
  <si>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</si>
  <si>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</si>
  <si>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</si>
  <si>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</si>
  <si>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</si>
  <si>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</si>
  <si>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</si>
  <si>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</si>
  <si>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</si>
  <si>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</si>
  <si>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</si>
  <si>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</si>
  <si>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</si>
  <si>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</si>
  <si>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</si>
  <si>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</si>
  <si>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</si>
  <si>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</si>
  <si>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</si>
  <si>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</si>
  <si>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</si>
  <si>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</si>
  <si>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</si>
  <si>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</si>
  <si>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</si>
  <si>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</si>
  <si>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</si>
  <si>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</si>
  <si>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</si>
  <si>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</si>
  <si>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</si>
  <si>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</si>
  <si>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</si>
  <si>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</si>
  <si>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</si>
  <si>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</si>
  <si>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</si>
  <si>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</si>
  <si>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</si>
  <si>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</si>
  <si>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</si>
  <si>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</si>
  <si>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</si>
  <si>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</si>
  <si>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</si>
  <si>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</si>
  <si>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</si>
  <si>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</si>
  <si>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</si>
  <si>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</si>
  <si>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</si>
  <si>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</si>
  <si>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</si>
  <si>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</si>
  <si>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</si>
  <si>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</si>
  <si>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</si>
  <si>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</si>
  <si>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</si>
  <si>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</si>
  <si>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</si>
  <si>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</si>
  <si>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</si>
  <si>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</si>
  <si>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</si>
  <si>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</si>
  <si>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</si>
  <si>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</si>
  <si>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</si>
  <si>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</si>
  <si>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</si>
  <si>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</si>
  <si>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</si>
  <si>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</si>
  <si>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</si>
  <si>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</si>
  <si>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</si>
  <si>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</si>
  <si>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</si>
  <si>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</si>
  <si>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</si>
  <si>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</si>
  <si>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</si>
  <si>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</si>
  <si>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</si>
  <si>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</si>
  <si>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</si>
  <si>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</si>
  <si>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</si>
  <si>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</si>
  <si>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</si>
  <si>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</si>
  <si>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</si>
  <si>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</si>
  <si>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</si>
  <si>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</si>
  <si>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</si>
  <si>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</si>
  <si>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</si>
  <si>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</si>
  <si>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</si>
  <si>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</si>
  <si>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</si>
  <si>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</si>
  <si>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</si>
  <si>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</si>
  <si>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</si>
  <si>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</si>
  <si>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</si>
  <si>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</si>
  <si>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</si>
  <si>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</si>
  <si>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</si>
  <si>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</si>
  <si>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</si>
  <si>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</si>
  <si>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</si>
  <si>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</si>
  <si>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</si>
  <si>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</si>
  <si>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</si>
  <si>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</si>
  <si>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</si>
  <si>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</si>
  <si>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</si>
  <si>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</si>
  <si>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</si>
  <si>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</si>
  <si>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</si>
  <si>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</si>
  <si>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</si>
  <si>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</si>
  <si>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</si>
  <si>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</si>
  <si>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</si>
  <si>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</si>
  <si>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</si>
  <si>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</si>
  <si>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</si>
  <si>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</si>
  <si>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</si>
  <si>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</si>
  <si>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</si>
  <si>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</si>
  <si>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</si>
  <si>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</si>
  <si>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</si>
  <si>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</si>
  <si>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</si>
  <si>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</si>
  <si>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</si>
  <si>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</si>
  <si>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</si>
  <si>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</si>
  <si>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</si>
  <si>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</si>
  <si>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</si>
  <si>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</si>
  <si>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</si>
  <si>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</si>
  <si>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</si>
  <si>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</si>
  <si>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</si>
  <si>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</si>
  <si>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</si>
  <si>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</si>
  <si>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</si>
  <si>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</si>
  <si>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</si>
  <si>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</si>
  <si>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</si>
  <si>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</si>
  <si>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</si>
  <si>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</si>
  <si>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</si>
  <si>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</si>
  <si>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</si>
  <si>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</si>
  <si>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</si>
  <si>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</si>
  <si>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</si>
  <si>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</si>
  <si>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</si>
  <si>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</si>
  <si>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</si>
  <si>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</si>
  <si>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</si>
  <si>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</si>
  <si>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</si>
  <si>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</si>
  <si>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</si>
  <si>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</si>
  <si>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</si>
  <si>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</si>
  <si>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</si>
  <si>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</si>
  <si>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</si>
  <si>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</si>
  <si>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</si>
  <si>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</si>
  <si>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</si>
  <si>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</si>
  <si>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</si>
  <si>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</si>
  <si>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</si>
  <si>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</si>
  <si>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</si>
  <si>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</si>
  <si>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</si>
  <si>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</si>
  <si>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</si>
  <si>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</si>
  <si>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</si>
  <si>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</si>
  <si>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</si>
  <si>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</si>
  <si>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</si>
  <si>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</si>
  <si>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</si>
  <si>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</si>
  <si>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</si>
  <si>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</si>
  <si>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</si>
  <si>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</si>
  <si>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</si>
  <si>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</si>
  <si>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</si>
  <si>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</si>
  <si>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</si>
  <si>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</si>
  <si>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</si>
  <si>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</si>
  <si>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</si>
  <si>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</si>
  <si>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</si>
  <si>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</si>
  <si>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</si>
  <si>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</si>
  <si>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</si>
  <si>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</si>
  <si>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</si>
  <si>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</si>
  <si>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</si>
  <si>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</si>
  <si>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</si>
  <si>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</si>
  <si>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</si>
  <si>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</si>
  <si>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</si>
  <si>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</si>
  <si>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</si>
  <si>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</si>
  <si>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</si>
  <si>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</si>
  <si>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</si>
  <si>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</si>
  <si>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</si>
  <si>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</si>
  <si>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</si>
  <si>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</si>
  <si>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</si>
  <si>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</si>
  <si>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</si>
  <si>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</si>
  <si>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</si>
  <si>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</si>
  <si>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</si>
  <si>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</si>
  <si>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</si>
  <si>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</si>
  <si>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</si>
  <si>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</si>
  <si>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</si>
  <si>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</si>
  <si>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</si>
  <si>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</si>
  <si>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</si>
  <si>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</si>
  <si>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</si>
  <si>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</si>
  <si>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</si>
  <si>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</si>
  <si>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</si>
  <si>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</si>
  <si>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</si>
  <si>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</si>
  <si>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</si>
  <si>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</si>
  <si>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</si>
  <si>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</si>
  <si>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</si>
  <si>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</si>
  <si>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</si>
  <si>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</si>
  <si>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</si>
  <si>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</si>
  <si>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</si>
  <si>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</si>
  <si>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</si>
  <si>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</si>
  <si>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</si>
  <si>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</si>
  <si>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</si>
  <si>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</si>
  <si>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</si>
  <si>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</si>
  <si>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</si>
  <si>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</si>
  <si>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</si>
  <si>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</si>
  <si>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</si>
  <si>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</si>
  <si>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</si>
  <si>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</si>
  <si>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</si>
  <si>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</si>
  <si>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</si>
  <si>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</si>
  <si>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</si>
  <si>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</si>
  <si>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</si>
  <si>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</si>
  <si>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</si>
  <si>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</si>
  <si>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</si>
  <si>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</si>
  <si>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</si>
  <si>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</si>
  <si>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</si>
  <si>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</si>
  <si>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</si>
  <si>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</si>
  <si>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</si>
  <si>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</si>
  <si>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</si>
  <si>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</si>
  <si>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</si>
  <si>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</si>
  <si>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</si>
  <si>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</si>
  <si>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</si>
  <si>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</si>
  <si>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</si>
  <si>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</si>
  <si>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</si>
  <si>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</si>
  <si>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</si>
  <si>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</si>
  <si>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</si>
  <si>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</si>
  <si>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</si>
  <si>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</si>
  <si>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</si>
  <si>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</si>
  <si>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</si>
  <si>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</si>
  <si>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</si>
  <si>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</si>
  <si>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</si>
  <si>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</si>
  <si>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</si>
  <si>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</si>
  <si>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</si>
  <si>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</si>
  <si>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</si>
  <si>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</si>
  <si>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</si>
  <si>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</si>
  <si>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</si>
  <si>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</si>
  <si>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</si>
  <si>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</si>
  <si>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</si>
  <si>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</si>
  <si>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</si>
  <si>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</si>
  <si>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</si>
  <si>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</si>
  <si>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</si>
  <si>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</si>
  <si>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</si>
  <si>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</si>
  <si>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</si>
  <si>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</si>
  <si>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</si>
  <si>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</si>
  <si>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</si>
  <si>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</si>
  <si>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</si>
  <si>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</si>
  <si>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</si>
  <si>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</si>
  <si>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</si>
  <si>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</si>
  <si>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</si>
  <si>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</si>
  <si>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</si>
  <si>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</si>
  <si>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</si>
  <si>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</si>
  <si>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</si>
  <si>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</si>
  <si>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</si>
  <si>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</si>
  <si>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</si>
  <si>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</si>
  <si>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</si>
  <si>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</si>
  <si>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</si>
  <si>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</si>
  <si>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</si>
  <si>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</si>
  <si>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</si>
  <si>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</si>
  <si>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</si>
  <si>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</si>
  <si>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</si>
  <si>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</si>
  <si>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</si>
  <si>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</si>
  <si>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</si>
  <si>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</si>
  <si>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</si>
  <si>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</si>
  <si>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</si>
  <si>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</si>
  <si>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</si>
  <si>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</si>
  <si>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</si>
  <si>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</si>
  <si>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</si>
  <si>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</si>
  <si>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</si>
  <si>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</si>
  <si>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</si>
  <si>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</si>
  <si>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</si>
  <si>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</si>
  <si>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</si>
  <si>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</si>
  <si>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</si>
  <si>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</si>
  <si>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</si>
  <si>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</si>
  <si>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</si>
  <si>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</si>
  <si>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</si>
  <si>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</si>
  <si>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</si>
  <si>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</si>
  <si>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</si>
  <si>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</si>
  <si>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</si>
  <si>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</si>
  <si>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</si>
  <si>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</si>
  <si>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</si>
  <si>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</si>
  <si>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</si>
  <si>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</si>
  <si>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</si>
  <si>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</si>
  <si>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</si>
  <si>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</si>
  <si>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</si>
  <si>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</si>
  <si>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</si>
  <si>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</si>
  <si>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</si>
  <si>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</si>
  <si>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</si>
  <si>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</si>
  <si>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</si>
  <si>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</si>
  <si>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</si>
  <si>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</si>
  <si>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</si>
  <si>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</si>
  <si>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</si>
  <si>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</si>
  <si>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</si>
  <si>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</si>
  <si>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</si>
  <si>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</si>
  <si>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</si>
  <si>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</si>
  <si>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</si>
  <si>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</si>
  <si>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</si>
  <si>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</si>
  <si>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</si>
  <si>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</si>
  <si>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</si>
  <si>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</si>
  <si>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</si>
  <si>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</si>
  <si>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</si>
  <si>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</si>
  <si>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</si>
  <si>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</si>
  <si>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</si>
  <si>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</si>
  <si>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</si>
  <si>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</si>
  <si>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</si>
  <si>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</si>
  <si>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</si>
  <si>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</si>
  <si>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</si>
  <si>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</si>
  <si>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</si>
  <si>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</si>
  <si>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</si>
  <si>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</si>
  <si>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</si>
  <si>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</si>
  <si>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</si>
  <si>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</si>
  <si>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</si>
  <si>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</si>
  <si>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</si>
  <si>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</si>
  <si>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</si>
  <si>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</si>
  <si>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</si>
  <si>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</si>
  <si>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</si>
  <si>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</si>
  <si>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</si>
  <si>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</si>
  <si>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</si>
  <si>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</si>
  <si>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</si>
  <si>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</si>
  <si>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</si>
  <si>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</si>
  <si>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</si>
  <si>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</si>
  <si>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</si>
  <si>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</si>
  <si>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</si>
  <si>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</si>
  <si>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</si>
  <si>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</si>
  <si>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</si>
  <si>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</si>
  <si>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</si>
  <si>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</si>
  <si>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</si>
  <si>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</si>
  <si>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</si>
  <si>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</si>
  <si>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</si>
  <si>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</si>
  <si>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</si>
  <si>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</si>
  <si>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</si>
  <si>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</si>
  <si>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</si>
  <si>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</si>
  <si>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</si>
  <si>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</si>
  <si>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</si>
  <si>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</si>
  <si>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</si>
  <si>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</si>
  <si>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</si>
  <si>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</si>
  <si>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</si>
  <si>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</si>
  <si>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</si>
  <si>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</si>
  <si>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</si>
  <si>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</si>
  <si>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</si>
  <si>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</si>
  <si>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</si>
  <si>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</si>
  <si>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</si>
  <si>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</si>
  <si>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</si>
  <si>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</si>
  <si>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</si>
  <si>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</si>
  <si>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</si>
  <si>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</si>
  <si>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</si>
  <si>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</si>
  <si>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</si>
  <si>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</si>
  <si>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</si>
  <si>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</si>
  <si>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</si>
  <si>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</si>
  <si>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</si>
  <si>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</si>
  <si>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</si>
  <si>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</si>
  <si>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</si>
  <si>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</si>
  <si>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</si>
  <si>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</si>
  <si>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</si>
  <si>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</si>
  <si>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</si>
  <si>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</si>
  <si>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</si>
  <si>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</si>
  <si>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</si>
  <si>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</si>
  <si>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</si>
  <si>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</si>
  <si>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</si>
  <si>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</si>
  <si>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</si>
  <si>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</si>
  <si>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</si>
  <si>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</si>
  <si>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</si>
  <si>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</si>
  <si>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</si>
  <si>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</si>
  <si>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</si>
  <si>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</si>
  <si>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</si>
  <si>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</si>
  <si>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</si>
  <si>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</si>
  <si>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</si>
  <si>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</si>
  <si>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</si>
  <si>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</si>
  <si>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</si>
  <si>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</si>
  <si>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</si>
  <si>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</si>
  <si>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</si>
  <si>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</si>
  <si>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</si>
  <si>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</si>
  <si>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</si>
  <si>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</si>
  <si>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</si>
  <si>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</si>
  <si>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</si>
  <si>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</si>
  <si>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</si>
  <si>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</si>
  <si>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</si>
  <si>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</si>
  <si>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</si>
  <si>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</si>
  <si>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</si>
  <si>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</si>
  <si>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</si>
  <si>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</si>
  <si>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</si>
  <si>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</si>
  <si>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</si>
  <si>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</si>
  <si>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</si>
  <si>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</si>
  <si>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</si>
  <si>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</si>
  <si>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</si>
  <si>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</si>
  <si>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</si>
  <si>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</si>
  <si>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</si>
  <si>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</si>
  <si>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</si>
  <si>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</si>
  <si>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</si>
  <si>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</si>
  <si>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</si>
  <si>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</si>
  <si>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</si>
  <si>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</si>
  <si>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</si>
  <si>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</si>
  <si>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</si>
  <si>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</si>
  <si>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</si>
  <si>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</si>
  <si>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</si>
  <si>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</si>
  <si>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</si>
  <si>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</si>
  <si>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</si>
  <si>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</si>
  <si>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</si>
  <si>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</si>
  <si>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</si>
  <si>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</si>
  <si>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</si>
  <si>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</si>
  <si>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</si>
  <si>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</si>
  <si>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</si>
  <si>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</si>
  <si>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</si>
  <si>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</si>
  <si>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</si>
  <si>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</si>
  <si>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</si>
  <si>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</si>
  <si>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</si>
  <si>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</si>
  <si>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</si>
  <si>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</si>
  <si>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</si>
  <si>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</si>
  <si>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</si>
  <si>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</si>
  <si>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</si>
  <si>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</si>
  <si>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</si>
  <si>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</si>
  <si>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</si>
  <si>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</si>
  <si>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</si>
  <si>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</si>
  <si>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</si>
  <si>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</si>
  <si>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</si>
  <si>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</si>
  <si>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</si>
  <si>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</si>
  <si>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</si>
  <si>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</si>
  <si>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</si>
  <si>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</si>
  <si>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</si>
  <si>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</si>
  <si>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</si>
  <si>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</si>
  <si>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</si>
  <si>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</si>
  <si>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</si>
  <si>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</si>
  <si>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</si>
  <si>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</si>
  <si>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</si>
  <si>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</si>
  <si>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</si>
  <si>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</si>
  <si>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</si>
  <si>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</si>
  <si>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</si>
  <si>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</si>
  <si>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</si>
  <si>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</si>
  <si>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</si>
  <si>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</si>
  <si>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</si>
  <si>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</si>
  <si>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</si>
  <si>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</si>
  <si>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</si>
  <si>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</si>
  <si>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</si>
  <si>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</si>
  <si>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</si>
  <si>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</si>
  <si>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</si>
  <si>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</si>
  <si>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</si>
  <si>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</si>
  <si>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</si>
  <si>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</si>
  <si>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</si>
  <si>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</si>
  <si>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</si>
  <si>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</si>
  <si>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</si>
  <si>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</si>
  <si>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</si>
  <si>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</si>
  <si>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</si>
  <si>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</si>
  <si>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</si>
  <si>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</si>
  <si>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</si>
  <si>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</si>
  <si>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</si>
  <si>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</si>
  <si>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</si>
  <si>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</si>
  <si>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</si>
  <si>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</si>
  <si>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</si>
  <si>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</si>
  <si>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</si>
  <si>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</si>
  <si>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</si>
  <si>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</si>
  <si>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</si>
  <si>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</si>
  <si>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</si>
  <si>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</si>
  <si>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</si>
  <si>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</si>
  <si>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</si>
  <si>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</si>
  <si>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</si>
  <si>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</si>
  <si>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</si>
  <si>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</si>
  <si>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</si>
  <si>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</si>
  <si>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</si>
  <si>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</si>
  <si>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</si>
  <si>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</si>
  <si>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</si>
  <si>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</si>
  <si>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</si>
  <si>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</si>
  <si>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</si>
  <si>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</si>
  <si>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</si>
  <si>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</si>
  <si>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</si>
  <si>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</si>
  <si>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</si>
  <si>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</si>
  <si>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</si>
  <si>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</si>
  <si>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</si>
  <si>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</si>
  <si>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</si>
  <si>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</si>
  <si>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</si>
  <si>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</si>
  <si>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</si>
  <si>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</si>
  <si>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</si>
  <si>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</si>
  <si>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</si>
  <si>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</si>
  <si>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</si>
  <si>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</si>
  <si>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</si>
  <si>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</si>
  <si>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</si>
  <si>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</si>
  <si>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</si>
  <si>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</si>
  <si>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</si>
  <si>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</si>
  <si>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</si>
  <si>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</si>
  <si>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</si>
  <si>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</si>
  <si>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</si>
  <si>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</si>
  <si>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</si>
  <si>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</si>
  <si>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</si>
  <si>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</si>
  <si>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</si>
  <si>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</si>
  <si>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</si>
  <si>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</si>
  <si>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</si>
  <si>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</si>
  <si>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</si>
  <si>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</si>
  <si>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</si>
  <si>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</si>
  <si>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</si>
  <si>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</si>
  <si>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</si>
  <si>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</si>
  <si>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</si>
  <si>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</si>
  <si>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</si>
  <si>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</si>
  <si>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</si>
  <si>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</si>
  <si>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</si>
  <si>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</si>
  <si>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</si>
  <si>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</si>
  <si>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</si>
  <si>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</si>
  <si>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</si>
  <si>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</si>
  <si>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</si>
  <si>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</si>
  <si>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</si>
  <si>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</si>
  <si>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</si>
  <si>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</si>
  <si>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</si>
  <si>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</si>
  <si>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</si>
  <si>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</si>
  <si>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</si>
  <si>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</si>
  <si>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</si>
  <si>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</si>
  <si>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</si>
  <si>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</si>
  <si>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</si>
  <si>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</si>
  <si>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</si>
  <si>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</si>
  <si>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</si>
  <si>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</si>
  <si>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</si>
  <si>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</si>
  <si>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</si>
  <si>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</si>
  <si>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</si>
  <si>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</si>
  <si>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</si>
  <si>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</si>
  <si>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</si>
  <si>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</si>
  <si>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</si>
  <si>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</si>
  <si>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</si>
  <si>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</si>
  <si>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</si>
  <si>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</si>
  <si>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</si>
  <si>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</si>
  <si>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</si>
  <si>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</si>
  <si>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</si>
  <si>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</si>
  <si>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</si>
  <si>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</si>
  <si>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</si>
  <si>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</si>
  <si>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</si>
  <si>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</si>
  <si>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</si>
  <si>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</si>
  <si>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</si>
  <si>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</si>
  <si>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</si>
  <si>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</si>
  <si>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</si>
  <si>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</si>
  <si>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</si>
  <si>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</si>
  <si>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</si>
  <si>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</si>
  <si>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</si>
  <si>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</si>
  <si>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</si>
  <si>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</si>
  <si>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</si>
  <si>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</si>
  <si>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</si>
  <si>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</si>
  <si>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</si>
  <si>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</si>
  <si>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</si>
  <si>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</si>
  <si>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</si>
  <si>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</si>
  <si>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</si>
  <si>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</si>
  <si>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</si>
  <si>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</si>
  <si>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</si>
  <si>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</si>
  <si>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</si>
  <si>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</si>
  <si>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</si>
  <si>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</si>
  <si>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</si>
  <si>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</si>
  <si>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</si>
  <si>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</si>
  <si>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</si>
  <si>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</si>
  <si>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</si>
  <si>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</si>
  <si>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</si>
  <si>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</si>
  <si>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</si>
  <si>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</si>
  <si>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</si>
  <si>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</si>
  <si>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</si>
  <si>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</si>
  <si>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</si>
  <si>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</si>
  <si>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</si>
  <si>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</si>
  <si>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</si>
  <si>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</si>
  <si>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</si>
  <si>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</si>
  <si>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</si>
  <si>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</si>
  <si>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</si>
  <si>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</si>
  <si>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</si>
  <si>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</si>
  <si>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</si>
  <si>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</si>
  <si>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</si>
  <si>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</si>
  <si>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</si>
  <si>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</si>
  <si>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</si>
  <si>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</si>
  <si>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</si>
  <si>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</si>
  <si>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</si>
  <si>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</si>
  <si>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</si>
  <si>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</si>
  <si>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</si>
  <si>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</si>
  <si>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</si>
  <si>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</si>
  <si>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</si>
  <si>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</si>
  <si>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</si>
  <si>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</si>
  <si>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</si>
  <si>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</si>
  <si>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</si>
  <si>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</si>
  <si>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</si>
  <si>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</si>
  <si>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</si>
  <si>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</si>
  <si>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</si>
  <si>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</si>
  <si>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</si>
  <si>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</si>
  <si>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</si>
  <si>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</si>
  <si>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</si>
  <si>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</si>
  <si>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</si>
  <si>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</si>
  <si>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</si>
  <si>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</si>
  <si>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</si>
  <si>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</si>
  <si>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</si>
  <si>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</si>
  <si>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</si>
  <si>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</si>
  <si>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</si>
  <si>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</si>
  <si>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</si>
  <si>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</si>
  <si>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</si>
  <si>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</si>
  <si>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</si>
  <si>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</si>
  <si>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</si>
  <si>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</si>
  <si>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</si>
  <si>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</si>
  <si>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</si>
  <si>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</si>
  <si>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</si>
  <si>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</si>
  <si>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</si>
  <si>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</si>
  <si>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</si>
  <si>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</si>
  <si>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</si>
  <si>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</si>
  <si>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</si>
  <si>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</si>
  <si>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</si>
  <si>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</si>
  <si>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</si>
  <si>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</si>
  <si>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</si>
  <si>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</si>
  <si>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</si>
  <si>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</si>
  <si>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</si>
  <si>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</si>
  <si>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</si>
  <si>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</si>
  <si>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</si>
  <si>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</si>
  <si>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</si>
  <si>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</si>
  <si>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</si>
  <si>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</si>
  <si>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</si>
  <si>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</si>
  <si>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</si>
  <si>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</si>
  <si>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</si>
  <si>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</si>
  <si>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</si>
  <si>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</si>
  <si>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</si>
  <si>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</si>
  <si>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</si>
  <si>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</si>
  <si>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</si>
  <si>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</si>
  <si>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</si>
  <si>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</si>
  <si>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</si>
  <si>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</si>
  <si>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</si>
  <si>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</si>
  <si>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</si>
  <si>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</si>
  <si>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</si>
  <si>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</si>
  <si>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</si>
  <si>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</si>
  <si>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</si>
  <si>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</si>
  <si>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</si>
  <si>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</si>
  <si>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</si>
  <si>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</si>
  <si>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</si>
  <si>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</si>
  <si>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</si>
  <si>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</si>
  <si>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</si>
  <si>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</si>
  <si>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</si>
  <si>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</si>
  <si>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</si>
  <si>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</si>
  <si>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</si>
  <si>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</si>
  <si>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</si>
  <si>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</si>
  <si>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</si>
  <si>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</si>
  <si>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</si>
  <si>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</si>
  <si>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</si>
  <si>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</si>
  <si>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</si>
  <si>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</si>
  <si>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</si>
  <si>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</si>
  <si>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</si>
  <si>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</si>
  <si>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</si>
  <si>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</si>
  <si>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</si>
  <si>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</si>
  <si>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</si>
  <si>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</si>
  <si>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</si>
  <si>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</si>
  <si>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</si>
  <si>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</si>
  <si>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</si>
  <si>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</si>
  <si>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</si>
  <si>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</si>
  <si>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</si>
  <si>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</si>
  <si>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</si>
  <si>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</si>
  <si>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</si>
  <si>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</si>
  <si>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</si>
  <si>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</si>
  <si>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</si>
  <si>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</si>
  <si>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</si>
  <si>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</si>
  <si>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</si>
  <si>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</si>
  <si>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</si>
  <si>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</si>
  <si>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</si>
  <si>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</si>
  <si>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</si>
  <si>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</si>
  <si>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</si>
  <si>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</si>
  <si>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</si>
  <si>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</si>
  <si>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</si>
  <si>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</si>
  <si>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</si>
  <si>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</si>
  <si>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</si>
  <si>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</si>
  <si>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</si>
  <si>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</si>
  <si>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</si>
  <si>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</si>
  <si>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</si>
  <si>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</si>
  <si>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</si>
  <si>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</si>
  <si>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</si>
  <si>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</si>
  <si>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</si>
  <si>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</si>
  <si>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</si>
  <si>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</si>
  <si>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</si>
  <si>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</si>
  <si>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</si>
  <si>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</si>
  <si>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</si>
  <si>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</si>
  <si>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</si>
  <si>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</si>
  <si>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</si>
  <si>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</si>
  <si>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</si>
  <si>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</si>
  <si>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</si>
  <si>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</si>
  <si>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</si>
  <si>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</si>
  <si>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</si>
  <si>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</si>
  <si>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</si>
  <si>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</si>
  <si>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</si>
  <si>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</si>
  <si>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</si>
  <si>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</si>
  <si>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</si>
  <si>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</si>
  <si>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</si>
  <si>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</si>
  <si>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</si>
  <si>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</si>
  <si>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</si>
  <si>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</si>
  <si>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</si>
  <si>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</si>
  <si>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</si>
  <si>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</si>
  <si>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</si>
  <si>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</si>
  <si>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</si>
  <si>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</si>
  <si>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</si>
  <si>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</si>
  <si>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</si>
  <si>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</si>
  <si>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</si>
  <si>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</si>
  <si>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</si>
  <si>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</si>
  <si>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</si>
  <si>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</si>
  <si>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</si>
  <si>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</si>
  <si>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</si>
  <si>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</si>
  <si>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</si>
  <si>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</si>
  <si>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</si>
  <si>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</si>
  <si>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</si>
  <si>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</si>
  <si>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</si>
  <si>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</si>
  <si>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</si>
  <si>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</si>
  <si>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</si>
  <si>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</si>
  <si>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</si>
  <si>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</si>
  <si>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</si>
  <si>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</si>
  <si>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</si>
  <si>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</si>
  <si>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</si>
  <si>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</si>
  <si>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</si>
  <si>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</si>
  <si>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</si>
  <si>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</si>
  <si>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</si>
  <si>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</si>
  <si>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</si>
  <si>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</si>
  <si>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</si>
  <si>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</si>
  <si>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</si>
  <si>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</si>
  <si>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</si>
  <si>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</si>
  <si>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</si>
  <si>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</si>
  <si>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</si>
  <si>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</si>
  <si>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</si>
  <si>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</si>
  <si>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</si>
  <si>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</si>
  <si>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</si>
  <si>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</si>
  <si>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</si>
  <si>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</si>
  <si>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</si>
  <si>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</si>
  <si>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</si>
  <si>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</si>
  <si>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</si>
  <si>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</si>
  <si>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</si>
  <si>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</si>
  <si>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</si>
  <si>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</si>
  <si>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</si>
  <si>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</si>
  <si>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</si>
  <si>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</si>
  <si>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</si>
  <si>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</si>
  <si>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</si>
  <si>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</si>
  <si>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</si>
  <si>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</si>
  <si>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</si>
  <si>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</si>
  <si>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</si>
  <si>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</si>
  <si>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</si>
  <si>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</si>
  <si>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</si>
  <si>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</si>
  <si>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</si>
  <si>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</si>
  <si>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</si>
  <si>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</si>
  <si>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</si>
  <si>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</si>
  <si>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</si>
  <si>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</si>
  <si>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</si>
  <si>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</si>
  <si>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</si>
  <si>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</si>
  <si>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</si>
  <si>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</si>
  <si>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</si>
  <si>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</si>
  <si>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</si>
  <si>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</si>
  <si>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</si>
  <si>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</si>
  <si>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</si>
  <si>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</si>
  <si>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</si>
  <si>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</si>
  <si>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</si>
  <si>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</si>
  <si>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</si>
  <si>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</si>
  <si>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</si>
  <si>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</si>
  <si>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</si>
  <si>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</si>
  <si>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</si>
  <si>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</si>
  <si>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</si>
  <si>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</si>
  <si>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</si>
  <si>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</si>
  <si>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</si>
  <si>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</si>
  <si>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</si>
  <si>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</si>
  <si>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</si>
  <si>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</si>
  <si>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</si>
  <si>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</si>
  <si>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</si>
  <si>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</si>
  <si>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</si>
  <si>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</si>
  <si>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</si>
  <si>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</si>
  <si>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</si>
  <si>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</si>
  <si>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</si>
  <si>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</si>
  <si>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</si>
  <si>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</si>
  <si>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</si>
  <si>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</si>
  <si>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</si>
  <si>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</si>
  <si>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</si>
  <si>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</si>
  <si>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</si>
  <si>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</si>
  <si>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</si>
  <si>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</si>
  <si>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</si>
  <si>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</si>
  <si>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</si>
  <si>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</si>
  <si>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</si>
  <si>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</si>
  <si>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</si>
  <si>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</si>
  <si>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</si>
  <si>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</si>
  <si>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</si>
  <si>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</si>
  <si>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</si>
  <si>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</si>
  <si>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</si>
  <si>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</si>
  <si>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</si>
  <si>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</si>
  <si>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</si>
  <si>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</si>
  <si>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</si>
  <si>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</si>
  <si>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</si>
  <si>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</si>
  <si>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</si>
  <si>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</si>
  <si>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</si>
  <si>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</si>
  <si>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</si>
  <si>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</si>
  <si>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</si>
  <si>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</si>
  <si>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</si>
  <si>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</si>
  <si>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</si>
  <si>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</si>
  <si>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</si>
  <si>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</si>
  <si>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</si>
  <si>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</si>
  <si>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</si>
  <si>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</si>
  <si>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</si>
  <si>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</si>
  <si>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</si>
  <si>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</si>
  <si>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</si>
  <si>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</si>
  <si>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</si>
  <si>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</si>
  <si>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</si>
  <si>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</si>
  <si>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</si>
  <si>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</si>
  <si>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</si>
  <si>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</si>
  <si>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</si>
  <si>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</si>
  <si>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</si>
  <si>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</si>
  <si>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</si>
  <si>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</si>
  <si>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</si>
  <si>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</si>
  <si>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</si>
  <si>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</si>
  <si>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</si>
  <si>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</si>
  <si>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</si>
  <si>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</si>
  <si>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</si>
  <si>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</si>
  <si>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</si>
  <si>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</si>
  <si>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</si>
  <si>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</si>
  <si>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</si>
  <si>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</si>
  <si>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</si>
  <si>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</si>
  <si>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</si>
  <si>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</si>
  <si>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</si>
  <si>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</si>
  <si>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</si>
  <si>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</si>
  <si>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</si>
  <si>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</si>
  <si>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</si>
  <si>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</si>
  <si>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</si>
  <si>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</si>
  <si>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</si>
  <si>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</si>
  <si>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</si>
  <si>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</si>
  <si>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</si>
  <si>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</si>
  <si>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</si>
  <si>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</si>
  <si>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</si>
  <si>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</si>
  <si>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</si>
  <si>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</si>
  <si>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</si>
  <si>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</si>
  <si>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</si>
  <si>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</si>
  <si>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</si>
  <si>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</si>
  <si>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</si>
  <si>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</si>
  <si>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</si>
  <si>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</si>
  <si>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</si>
  <si>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</si>
  <si>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</si>
  <si>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</si>
  <si>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</si>
  <si>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</si>
  <si>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</si>
  <si>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</si>
  <si>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</si>
  <si>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</si>
  <si>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</si>
  <si>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</si>
  <si>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</si>
  <si>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</si>
  <si>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</si>
  <si>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</si>
  <si>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</si>
  <si>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</si>
  <si>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</si>
  <si>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</si>
  <si>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</si>
  <si>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</si>
  <si>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</si>
  <si>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</si>
  <si>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</si>
  <si>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</si>
  <si>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</si>
  <si>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</si>
  <si>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</si>
  <si>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</si>
  <si>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</si>
  <si>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</si>
  <si>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</si>
  <si>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</si>
  <si>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</si>
  <si>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</si>
  <si>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</si>
  <si>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</si>
  <si>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</si>
  <si>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</si>
  <si>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</si>
  <si>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</si>
  <si>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</si>
  <si>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</si>
  <si>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</si>
  <si>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</si>
  <si>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</si>
  <si>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</si>
  <si>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</si>
  <si>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</si>
  <si>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</si>
  <si>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</si>
  <si>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</si>
  <si>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</si>
  <si>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</si>
  <si>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</si>
  <si>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</si>
  <si>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</si>
  <si>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</si>
  <si>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</si>
  <si>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</si>
  <si>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</si>
  <si>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</si>
  <si>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</si>
  <si>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</si>
  <si>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</si>
  <si>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</si>
  <si>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</si>
  <si>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</si>
  <si>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</si>
  <si>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</si>
  <si>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</si>
  <si>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</si>
  <si>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</si>
  <si>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</si>
  <si>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</si>
  <si>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</si>
  <si>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</si>
  <si>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</si>
  <si>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</si>
  <si>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</si>
  <si>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</si>
  <si>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</si>
  <si>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</si>
  <si>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</si>
  <si>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</si>
  <si>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</si>
  <si>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</si>
  <si>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</si>
  <si>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</si>
  <si>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</si>
  <si>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</si>
  <si>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</si>
  <si>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</si>
  <si>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</si>
  <si>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</si>
  <si>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</si>
  <si>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</si>
  <si>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</si>
  <si>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</si>
  <si>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</si>
  <si>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</si>
  <si>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</si>
  <si>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</si>
  <si>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</si>
  <si>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</si>
  <si>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</si>
  <si>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</si>
  <si>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</si>
  <si>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</si>
  <si>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</si>
  <si>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</si>
  <si>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</si>
  <si>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</si>
  <si>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</si>
  <si>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</si>
  <si>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</si>
  <si>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</si>
  <si>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</si>
  <si>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</si>
  <si>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</si>
  <si>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</si>
  <si>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</si>
  <si>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</si>
  <si>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</si>
  <si>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</si>
  <si>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</si>
  <si>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</si>
  <si>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</si>
  <si>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</si>
  <si>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</si>
  <si>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</si>
  <si>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</si>
  <si>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</si>
  <si>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</si>
  <si>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</si>
  <si>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</si>
  <si>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</si>
  <si>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</si>
  <si>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</si>
  <si>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</si>
  <si>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</si>
  <si>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</si>
  <si>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</si>
  <si>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</si>
  <si>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</si>
  <si>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</si>
  <si>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</si>
  <si>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</si>
  <si>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</si>
  <si>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</si>
  <si>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</si>
  <si>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</si>
  <si>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</si>
  <si>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</si>
  <si>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</si>
  <si>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</si>
  <si>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</si>
  <si>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</si>
  <si>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</si>
  <si>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</si>
  <si>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</si>
  <si>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</si>
  <si>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</si>
  <si>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</si>
  <si>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</si>
  <si>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</si>
  <si>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</si>
  <si>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</si>
  <si>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</si>
  <si>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</si>
  <si>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</si>
  <si>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</si>
  <si>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</si>
  <si>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</si>
  <si>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</si>
  <si>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</si>
  <si>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</si>
  <si>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</si>
  <si>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</si>
  <si>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</si>
  <si>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</si>
  <si>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</si>
  <si>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</si>
  <si>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</si>
  <si>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</si>
  <si>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</si>
  <si>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</si>
  <si>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</si>
  <si>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</si>
  <si>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</si>
  <si>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</si>
  <si>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</si>
  <si>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</si>
  <si>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</si>
  <si>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</si>
  <si>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</si>
  <si>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</si>
  <si>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</si>
  <si>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</si>
  <si>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</si>
  <si>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</si>
  <si>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</si>
  <si>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</si>
  <si>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</si>
  <si>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</si>
  <si>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</si>
  <si>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</si>
  <si>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</si>
  <si>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</si>
  <si>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</si>
  <si>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</si>
  <si>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</si>
  <si>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</si>
  <si>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</si>
  <si>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</si>
  <si>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</si>
  <si>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</si>
  <si>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</si>
  <si>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</si>
  <si>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</si>
  <si>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</si>
  <si>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</si>
  <si>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</si>
  <si>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</si>
  <si>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</si>
  <si>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</si>
  <si>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</si>
  <si>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</si>
  <si>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</si>
  <si>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</si>
  <si>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</si>
  <si>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</si>
  <si>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</si>
  <si>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</si>
  <si>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</si>
  <si>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</si>
  <si>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</si>
  <si>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</si>
  <si>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</si>
  <si>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</si>
  <si>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</si>
  <si>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</si>
  <si>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</si>
  <si>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</si>
  <si>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</si>
  <si>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</si>
  <si>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</si>
  <si>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</si>
  <si>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</si>
  <si>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</si>
  <si>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</si>
  <si>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</si>
  <si>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</si>
  <si>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</si>
  <si>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</si>
  <si>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</si>
  <si>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</si>
  <si>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</si>
  <si>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</si>
  <si>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</si>
  <si>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</si>
  <si>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</si>
  <si>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</si>
  <si>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</si>
  <si>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</si>
  <si>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</si>
  <si>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</si>
  <si>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</si>
  <si>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</si>
  <si>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</si>
  <si>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</si>
  <si>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</si>
  <si>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</si>
  <si>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</si>
  <si>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</si>
  <si>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</si>
  <si>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</si>
  <si>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</si>
  <si>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</si>
  <si>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</si>
  <si>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</si>
  <si>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</si>
  <si>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</si>
  <si>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</si>
  <si>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</si>
  <si>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</si>
  <si>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</si>
  <si>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</si>
  <si>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</si>
  <si>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</si>
  <si>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</si>
  <si>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</si>
  <si>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</si>
  <si>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</si>
  <si>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</si>
  <si>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</si>
  <si>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</si>
  <si>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</si>
  <si>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</si>
  <si>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</si>
  <si>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</si>
  <si>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</si>
  <si>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</si>
  <si>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</si>
  <si>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</si>
  <si>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</si>
  <si>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</si>
  <si>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</si>
  <si>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</si>
  <si>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</si>
  <si>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</si>
  <si>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</si>
  <si>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</si>
  <si>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</si>
  <si>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</si>
  <si>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</si>
  <si>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</si>
  <si>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</si>
  <si>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</si>
  <si>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</si>
  <si>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</si>
  <si>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</si>
  <si>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</si>
  <si>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</si>
  <si>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</si>
  <si>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</si>
  <si>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</si>
  <si>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</si>
  <si>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</si>
  <si>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</si>
  <si>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</si>
  <si>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</si>
  <si>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</si>
  <si>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</si>
  <si>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</si>
  <si>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</si>
  <si>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</si>
  <si>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</si>
  <si>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</si>
  <si>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</si>
  <si>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</si>
  <si>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</si>
  <si>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</si>
  <si>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</si>
  <si>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</si>
  <si>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</si>
  <si>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</si>
  <si>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</si>
  <si>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</si>
  <si>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</si>
  <si>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</si>
  <si>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</si>
  <si>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</si>
  <si>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</si>
  <si>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</si>
  <si>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</si>
  <si>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</si>
  <si>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</si>
  <si>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</si>
  <si>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</si>
  <si>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</si>
  <si>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</si>
  <si>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</si>
  <si>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</si>
  <si>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</si>
  <si>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</si>
  <si>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</si>
  <si>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</si>
  <si>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</si>
  <si>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</si>
  <si>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</si>
  <si>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</si>
  <si>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</si>
  <si>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</si>
  <si>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</si>
  <si>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</si>
  <si>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</si>
  <si>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</si>
  <si>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</si>
  <si>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</si>
  <si>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</si>
  <si>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</si>
  <si>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</si>
  <si>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</si>
  <si>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</si>
  <si>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</si>
  <si>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</si>
  <si>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</si>
  <si>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</si>
  <si>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</si>
  <si>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</si>
  <si>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</si>
  <si>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</si>
  <si>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</si>
  <si>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</si>
  <si>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</si>
  <si>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</si>
  <si>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</si>
  <si>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</si>
  <si>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</si>
  <si>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</si>
  <si>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</si>
  <si>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</si>
  <si>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</si>
  <si>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</si>
  <si>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</si>
  <si>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</si>
  <si>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</si>
  <si>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</si>
  <si>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</si>
  <si>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</si>
  <si>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</si>
  <si>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</si>
  <si>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</si>
  <si>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</si>
  <si>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</si>
  <si>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</si>
  <si>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</si>
  <si>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</si>
  <si>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</si>
  <si>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</si>
  <si>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</si>
  <si>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</si>
  <si>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</si>
  <si>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</si>
  <si>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</si>
  <si>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</si>
  <si>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</si>
  <si>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</si>
  <si>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</si>
  <si>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</si>
  <si>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</si>
  <si>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</si>
  <si>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</si>
  <si>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</si>
  <si>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</si>
  <si>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</si>
  <si>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</si>
  <si>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</si>
  <si>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</si>
  <si>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</si>
  <si>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</si>
  <si>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</si>
  <si>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</si>
  <si>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</si>
  <si>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</si>
  <si>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</si>
  <si>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</si>
  <si>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</si>
  <si>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</si>
  <si>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</si>
  <si>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</si>
  <si>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</si>
  <si>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</si>
  <si>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</si>
  <si>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</si>
  <si>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</si>
  <si>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</si>
  <si>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</si>
  <si>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</si>
  <si>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</si>
  <si>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</si>
  <si>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</si>
  <si>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</si>
  <si>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</si>
  <si>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</si>
  <si>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</si>
  <si>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</si>
  <si>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</si>
  <si>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</si>
  <si>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</si>
  <si>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</si>
  <si>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</si>
  <si>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</si>
  <si>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</si>
  <si>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</si>
  <si>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</si>
  <si>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</si>
  <si>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</si>
  <si>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</si>
  <si>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</si>
  <si>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</si>
  <si>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</si>
  <si>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</si>
  <si>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</si>
  <si>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</si>
  <si>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</si>
  <si>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</si>
  <si>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</si>
  <si>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</si>
  <si>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</si>
  <si>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</si>
  <si>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</si>
  <si>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</si>
  <si>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</si>
  <si>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</si>
  <si>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</si>
  <si>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</si>
  <si>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</si>
  <si>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</si>
  <si>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</si>
  <si>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</si>
  <si>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</si>
  <si>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</si>
  <si>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</si>
  <si>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</si>
  <si>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</si>
  <si>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</si>
  <si>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</si>
  <si>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</si>
  <si>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</si>
  <si>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</si>
  <si>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</si>
  <si>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</si>
  <si>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</si>
  <si>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</si>
  <si>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</si>
  <si>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</si>
  <si>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</si>
  <si>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</si>
  <si>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</si>
  <si>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</si>
  <si>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</si>
  <si>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</si>
  <si>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</si>
  <si>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</si>
  <si>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</si>
  <si>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</si>
  <si>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</si>
  <si>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</si>
  <si>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</si>
  <si>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</si>
  <si>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</si>
  <si>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</si>
  <si>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</si>
  <si>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</si>
  <si>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</si>
  <si>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</si>
  <si>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</si>
  <si>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</si>
  <si>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</si>
  <si>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</si>
  <si>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</si>
  <si>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</si>
  <si>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</si>
  <si>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</si>
  <si>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</si>
  <si>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</si>
  <si>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</si>
  <si>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</si>
  <si>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</si>
  <si>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</si>
  <si>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</si>
  <si>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</si>
  <si>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</si>
  <si>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</si>
  <si>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</si>
  <si>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</si>
  <si>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</si>
  <si>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</si>
  <si>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</si>
  <si>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</si>
  <si>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</si>
  <si>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</si>
  <si>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</si>
  <si>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</si>
  <si>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</si>
  <si>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</si>
  <si>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</si>
  <si>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</si>
  <si>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</si>
  <si>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</si>
  <si>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</si>
  <si>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</si>
  <si>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</si>
  <si>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</si>
  <si>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</si>
  <si>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</si>
  <si>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</si>
  <si>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</si>
  <si>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</si>
  <si>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</si>
  <si>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</si>
  <si>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</si>
  <si>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</si>
  <si>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</si>
  <si>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</si>
  <si>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</si>
  <si>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</si>
  <si>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</si>
  <si>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</si>
  <si>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</si>
  <si>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</si>
  <si>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</si>
  <si>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</si>
  <si>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</si>
  <si>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</si>
  <si>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</si>
  <si>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</si>
  <si>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</si>
  <si>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</si>
  <si>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</si>
  <si>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</si>
  <si>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</si>
  <si>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</si>
  <si>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</si>
  <si>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</si>
  <si>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</si>
  <si>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</si>
  <si>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</si>
  <si>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</si>
  <si>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</si>
  <si>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</si>
  <si>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</si>
  <si>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</si>
  <si>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</si>
  <si>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</si>
  <si>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</si>
  <si>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</si>
  <si>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</si>
  <si>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</si>
  <si>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</si>
  <si>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</si>
  <si>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</si>
  <si>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</si>
  <si>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</si>
  <si>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</si>
  <si>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</si>
  <si>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</si>
  <si>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</si>
  <si>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</si>
  <si>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</si>
  <si>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</si>
  <si>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</si>
  <si>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</si>
  <si>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</si>
  <si>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</si>
  <si>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</si>
  <si>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</si>
  <si>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</si>
  <si>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</si>
  <si>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</si>
  <si>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</si>
  <si>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</si>
  <si>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</si>
  <si>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</si>
  <si>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</si>
  <si>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</si>
  <si>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</si>
  <si>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</si>
  <si>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</si>
  <si>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</si>
  <si>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</si>
  <si>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</si>
  <si>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</si>
  <si>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</si>
  <si>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</si>
  <si>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</si>
  <si>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</si>
  <si>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</si>
  <si>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</si>
  <si>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</si>
  <si>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</si>
  <si>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</si>
  <si>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</si>
  <si>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</si>
  <si>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</si>
  <si>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</si>
  <si>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</si>
  <si>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</si>
  <si>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</si>
  <si>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</si>
  <si>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</si>
  <si>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</si>
  <si>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</si>
  <si>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</si>
  <si>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</si>
  <si>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</si>
  <si>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</si>
  <si>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</si>
  <si>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</si>
  <si>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</si>
  <si>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</si>
  <si>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</si>
  <si>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</si>
  <si>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</si>
  <si>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</si>
  <si>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</si>
  <si>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</si>
  <si>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</si>
  <si>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</si>
  <si>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</si>
  <si>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</si>
  <si>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</si>
  <si>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</si>
  <si>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</si>
  <si>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</si>
  <si>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</si>
  <si>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</si>
  <si>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</si>
  <si>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</si>
  <si>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</si>
  <si>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</si>
  <si>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</si>
  <si>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</si>
  <si>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</si>
  <si>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</si>
  <si>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</si>
  <si>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</si>
  <si>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</si>
  <si>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</si>
  <si>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</si>
  <si>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</si>
  <si>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</si>
  <si>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</si>
  <si>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</si>
  <si>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</si>
  <si>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</si>
  <si>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</si>
  <si>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</si>
  <si>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</si>
  <si>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</si>
  <si>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</si>
  <si>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</si>
  <si>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</si>
  <si>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</si>
  <si>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</si>
  <si>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</si>
  <si>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</si>
  <si>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</si>
  <si>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</si>
  <si>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</si>
  <si>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</si>
  <si>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</si>
  <si>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</si>
  <si>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</si>
  <si>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</si>
  <si>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</si>
  <si>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</si>
  <si>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</si>
  <si>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</si>
  <si>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</si>
  <si>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</si>
  <si>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</si>
  <si>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</si>
  <si>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</si>
  <si>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</si>
  <si>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</si>
  <si>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</si>
  <si>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</si>
  <si>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</si>
  <si>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</si>
  <si>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</si>
  <si>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</si>
  <si>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</si>
  <si>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</si>
  <si>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</si>
  <si>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</si>
  <si>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</si>
  <si>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</si>
  <si>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</si>
  <si>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</si>
  <si>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</si>
  <si>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</si>
  <si>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</si>
  <si>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</si>
  <si>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</si>
  <si>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</si>
  <si>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</si>
  <si>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</si>
  <si>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</si>
  <si>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</si>
  <si>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</si>
  <si>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</si>
  <si>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</si>
  <si>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</si>
  <si>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</si>
  <si>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</si>
  <si>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</si>
  <si>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</si>
  <si>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</si>
  <si>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</si>
  <si>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</si>
  <si>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</si>
  <si>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</si>
  <si>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</si>
  <si>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</si>
  <si>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</si>
  <si>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</si>
  <si>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</si>
  <si>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</si>
  <si>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</si>
  <si>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</si>
  <si>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</si>
  <si>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</si>
  <si>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</si>
  <si>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</si>
  <si>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</si>
  <si>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</si>
  <si>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</si>
  <si>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</si>
  <si>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</si>
  <si>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</si>
  <si>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</si>
  <si>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</si>
  <si>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</si>
  <si>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</si>
  <si>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</si>
  <si>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</si>
  <si>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</si>
  <si>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</si>
  <si>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</si>
  <si>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</si>
  <si>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</si>
  <si>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</si>
  <si>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</si>
  <si>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</si>
  <si>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</si>
  <si>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</si>
  <si>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</si>
  <si>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</si>
  <si>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</si>
  <si>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</si>
  <si>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</si>
  <si>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</si>
  <si>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</si>
  <si>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</si>
  <si>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</si>
  <si>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</si>
  <si>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</si>
  <si>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</si>
  <si>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</si>
  <si>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</si>
  <si>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</si>
  <si>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</si>
  <si>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</si>
  <si>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</si>
  <si>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</si>
  <si>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</si>
  <si>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</si>
  <si>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</si>
  <si>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</si>
  <si>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</si>
  <si>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</si>
  <si>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</si>
  <si>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</si>
  <si>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</si>
  <si>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</si>
  <si>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</si>
  <si>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</si>
  <si>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</si>
  <si>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</si>
  <si>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</si>
  <si>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</si>
  <si>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</si>
  <si>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</si>
  <si>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</si>
  <si>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</si>
  <si>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</si>
  <si>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</si>
  <si>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</si>
  <si>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</si>
  <si>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</si>
  <si>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</si>
  <si>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</si>
  <si>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</si>
  <si>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</si>
  <si>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</si>
  <si>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</si>
  <si>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</si>
  <si>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</si>
  <si>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</si>
  <si>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</si>
  <si>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</si>
  <si>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</si>
  <si>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</si>
  <si>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</si>
  <si>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</si>
  <si>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</si>
  <si>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</si>
  <si>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</si>
  <si>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</si>
  <si>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</si>
  <si>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</si>
  <si>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</si>
  <si>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</si>
  <si>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</si>
  <si>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</si>
  <si>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</si>
  <si>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</si>
  <si>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</si>
  <si>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</si>
  <si>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</si>
  <si>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</si>
  <si>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</si>
  <si>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</si>
  <si>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</si>
  <si>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</si>
  <si>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</si>
  <si>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</si>
  <si>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</si>
  <si>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</si>
  <si>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</si>
  <si>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</si>
  <si>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</si>
  <si>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</si>
  <si>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</si>
  <si>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</si>
  <si>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</si>
  <si>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</si>
  <si>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</si>
  <si>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</si>
  <si>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</si>
  <si>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</si>
  <si>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</si>
  <si>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</si>
  <si>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</si>
  <si>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</si>
  <si>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</si>
  <si>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</si>
  <si>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</si>
  <si>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</si>
  <si>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</si>
  <si>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</si>
  <si>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</si>
  <si>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</si>
  <si>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</si>
  <si>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</si>
  <si>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</si>
  <si>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</si>
  <si>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</si>
  <si>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</si>
  <si>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</si>
  <si>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</si>
  <si>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</si>
  <si>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</si>
  <si>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</si>
  <si>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</si>
  <si>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</si>
  <si>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</si>
  <si>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</si>
  <si>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</si>
  <si>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</si>
  <si>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</si>
  <si>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</si>
  <si>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</si>
  <si>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</si>
  <si>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</si>
  <si>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</si>
  <si>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</si>
  <si>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</si>
  <si>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</si>
  <si>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</si>
  <si>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</si>
  <si>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</si>
  <si>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</si>
  <si>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</si>
  <si>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</si>
  <si>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</si>
  <si>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</si>
  <si>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</si>
  <si>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</si>
  <si>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</si>
  <si>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</si>
  <si>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</si>
  <si>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</si>
  <si>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</si>
  <si>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</si>
  <si>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</si>
  <si>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</si>
  <si>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</si>
  <si>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</si>
  <si>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</si>
  <si>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</si>
  <si>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</si>
  <si>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</si>
  <si>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</si>
  <si>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</si>
  <si>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</si>
  <si>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</si>
  <si>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</si>
  <si>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</si>
  <si>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</si>
  <si>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</si>
  <si>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</si>
  <si>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</si>
  <si>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</si>
  <si>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</si>
  <si>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</si>
  <si>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</si>
  <si>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</si>
  <si>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</si>
  <si>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</si>
  <si>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</si>
  <si>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</si>
  <si>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</si>
  <si>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</si>
  <si>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</si>
  <si>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</si>
  <si>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</si>
  <si>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</si>
  <si>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</si>
  <si>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</si>
  <si>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</si>
  <si>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</si>
  <si>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</si>
  <si>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</si>
  <si>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</si>
  <si>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</si>
  <si>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</si>
  <si>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</si>
  <si>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</si>
  <si>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</si>
  <si>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</si>
  <si>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</si>
  <si>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</si>
  <si>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</si>
  <si>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</si>
  <si>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</si>
  <si>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</si>
  <si>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</si>
  <si>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</si>
  <si>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</si>
  <si>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</si>
  <si>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</si>
  <si>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</si>
  <si>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</si>
  <si>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</si>
  <si>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</si>
  <si>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</si>
  <si>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</si>
  <si>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</si>
  <si>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</si>
  <si>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</si>
  <si>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</si>
  <si>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</si>
  <si>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</si>
  <si>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</si>
  <si>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</si>
  <si>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</si>
  <si>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</si>
  <si>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</si>
  <si>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</si>
  <si>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</si>
  <si>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</si>
  <si>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</si>
  <si>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</si>
  <si>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</si>
  <si>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</si>
  <si>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</si>
  <si>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</si>
  <si>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</si>
  <si>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</si>
  <si>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</si>
  <si>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</si>
  <si>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</si>
  <si>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</si>
  <si>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</si>
  <si>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</si>
  <si>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</si>
  <si>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</si>
  <si>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</si>
  <si>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</si>
  <si>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</si>
  <si>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</si>
  <si>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</si>
  <si>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</si>
  <si>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</si>
  <si>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</si>
  <si>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</si>
  <si>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</si>
  <si>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</si>
  <si>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</si>
  <si>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</si>
  <si>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</si>
  <si>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</si>
  <si>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</si>
  <si>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</si>
  <si>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</si>
  <si>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</si>
  <si>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</si>
  <si>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</si>
  <si>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</si>
  <si>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</si>
  <si>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</si>
  <si>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</si>
  <si>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</si>
  <si>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</si>
  <si>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</si>
  <si>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</si>
  <si>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</si>
  <si>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</si>
  <si>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</si>
  <si>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</si>
  <si>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</si>
  <si>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</si>
  <si>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</si>
  <si>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</si>
  <si>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</si>
  <si>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</si>
  <si>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</si>
  <si>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</si>
  <si>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</si>
  <si>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</si>
  <si>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</si>
  <si>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</si>
  <si>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</si>
  <si>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</si>
  <si>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</si>
  <si>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</si>
  <si>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</si>
  <si>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</si>
  <si>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</si>
  <si>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</si>
  <si>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</si>
  <si>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</si>
  <si>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</si>
  <si>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</si>
  <si>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</si>
  <si>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</si>
  <si>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</si>
  <si>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</si>
  <si>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</si>
  <si>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</si>
  <si>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</si>
  <si>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</si>
  <si>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</si>
  <si>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</si>
  <si>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</si>
  <si>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</si>
  <si>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</si>
  <si>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</si>
  <si>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</si>
  <si>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</si>
  <si>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</si>
  <si>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</si>
  <si>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</si>
  <si>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</si>
  <si>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</si>
  <si>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</si>
  <si>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</si>
  <si>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</si>
  <si>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</si>
  <si>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</si>
  <si>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</si>
  <si>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</si>
  <si>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</si>
  <si>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</si>
  <si>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</si>
  <si>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</si>
  <si>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</si>
  <si>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</si>
  <si>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</si>
  <si>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</si>
  <si>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</si>
  <si>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</si>
  <si>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</si>
  <si>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</si>
  <si>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</si>
  <si>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</si>
  <si>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</si>
  <si>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</si>
  <si>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</si>
  <si>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</si>
  <si>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</si>
  <si>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</si>
  <si>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</si>
  <si>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</si>
  <si>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</si>
  <si>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</si>
  <si>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</si>
  <si>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</si>
  <si>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</si>
  <si>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</si>
  <si>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</si>
  <si>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</si>
  <si>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</si>
  <si>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</si>
  <si>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</si>
  <si>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</si>
  <si>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</si>
  <si>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</si>
  <si>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</si>
  <si>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</si>
  <si>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</si>
  <si>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</si>
  <si>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</si>
  <si>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</si>
  <si>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</si>
  <si>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</si>
  <si>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</si>
  <si>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</si>
  <si>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</si>
  <si>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</si>
  <si>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</si>
  <si>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</si>
  <si>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</si>
  <si>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</si>
  <si>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</si>
  <si>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</si>
  <si>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</si>
  <si>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</si>
  <si>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</si>
  <si>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</si>
  <si>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</si>
  <si>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</si>
  <si>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</si>
  <si>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</si>
  <si>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</si>
  <si>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</si>
  <si>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</si>
  <si>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</si>
  <si>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</si>
  <si>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</si>
  <si>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</si>
  <si>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</si>
  <si>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</si>
  <si>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</si>
  <si>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</si>
  <si>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</si>
  <si>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</si>
  <si>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</si>
  <si>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</si>
  <si>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</si>
  <si>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</si>
  <si>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</si>
  <si>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</si>
  <si>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</si>
  <si>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</si>
  <si>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</si>
  <si>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</si>
  <si>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</si>
  <si>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</si>
  <si>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</si>
  <si>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</si>
  <si>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</si>
  <si>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</si>
  <si>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</si>
  <si>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</si>
  <si>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</si>
  <si>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</si>
  <si>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</si>
  <si>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</si>
  <si>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</si>
  <si>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</si>
  <si>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</si>
  <si>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</si>
  <si>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</si>
  <si>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</si>
  <si>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</si>
  <si>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</si>
  <si>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</si>
  <si>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</si>
  <si>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</si>
  <si>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</si>
  <si>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</si>
  <si>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</si>
  <si>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</si>
  <si>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</si>
  <si>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</si>
  <si>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</si>
  <si>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</si>
  <si>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</si>
  <si>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</si>
  <si>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</si>
  <si>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</si>
  <si>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</si>
  <si>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</si>
  <si>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</si>
  <si>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</si>
  <si>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</si>
  <si>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</si>
  <si>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</si>
  <si>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</si>
  <si>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</si>
  <si>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</si>
  <si>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</si>
  <si>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</si>
  <si>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</si>
  <si>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</si>
  <si>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</si>
  <si>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</si>
  <si>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</si>
  <si>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</si>
  <si>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</si>
  <si>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</si>
  <si>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</si>
  <si>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</si>
  <si>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</si>
  <si>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</si>
  <si>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</si>
  <si>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</si>
  <si>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</si>
  <si>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</si>
  <si>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</si>
  <si>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</si>
  <si>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</si>
  <si>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</si>
  <si>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</si>
  <si>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</si>
  <si>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</si>
  <si>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</si>
  <si>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</si>
  <si>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</si>
  <si>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</si>
  <si>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</si>
  <si>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</si>
  <si>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</si>
  <si>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</si>
  <si>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</si>
  <si>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</si>
  <si>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</si>
  <si>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</si>
  <si>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</si>
  <si>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</si>
  <si>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</si>
  <si>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</si>
  <si>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</si>
  <si>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</si>
  <si>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</si>
  <si>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</si>
  <si>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</si>
  <si>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</si>
  <si>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</si>
  <si>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</si>
  <si>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</si>
  <si>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</si>
  <si>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</si>
  <si>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</si>
  <si>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</si>
  <si>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</si>
  <si>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</si>
  <si>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</si>
  <si>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</si>
  <si>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</si>
  <si>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</si>
  <si>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</si>
  <si>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</si>
  <si>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</si>
  <si>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</si>
  <si>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</si>
  <si>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</si>
  <si>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</si>
  <si>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</si>
  <si>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</si>
  <si>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</si>
  <si>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</si>
  <si>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</si>
  <si>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</si>
  <si>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</si>
  <si>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</si>
  <si>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</si>
  <si>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</si>
  <si>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</si>
  <si>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</si>
  <si>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</si>
  <si>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</si>
  <si>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</si>
  <si>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</si>
  <si>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</si>
  <si>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</si>
  <si>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</si>
  <si>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</si>
  <si>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</si>
  <si>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</si>
  <si>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</si>
  <si>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</si>
  <si>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</si>
  <si>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</si>
  <si>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</si>
  <si>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</si>
  <si>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</si>
  <si>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</si>
  <si>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</si>
  <si>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</si>
  <si>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</si>
  <si>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</si>
  <si>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</si>
  <si>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</si>
  <si>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</si>
  <si>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</si>
  <si>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</si>
  <si>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</si>
  <si>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</si>
  <si>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</si>
  <si>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</si>
  <si>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</si>
  <si>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</si>
  <si>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</si>
  <si>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</si>
  <si>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</si>
  <si>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</si>
  <si>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</si>
  <si>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</si>
  <si>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</si>
  <si>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</si>
  <si>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</si>
  <si>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</si>
  <si>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</si>
  <si>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</si>
  <si>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</si>
  <si>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</si>
  <si>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</si>
  <si>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</si>
  <si>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</si>
  <si>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</si>
  <si>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</si>
  <si>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</si>
  <si>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</si>
  <si>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</si>
  <si>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</si>
  <si>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</si>
  <si>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</si>
  <si>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</si>
  <si>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</si>
  <si>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</si>
  <si>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</si>
  <si>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</si>
  <si>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</si>
  <si>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</si>
  <si>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</si>
  <si>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</si>
  <si>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</si>
  <si>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</si>
  <si>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</si>
  <si>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</si>
  <si>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</si>
  <si>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</si>
  <si>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</si>
  <si>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</si>
  <si>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</si>
  <si>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</si>
  <si>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</si>
  <si>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</si>
  <si>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</si>
  <si>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</si>
  <si>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</si>
  <si>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</si>
  <si>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</si>
  <si>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</si>
  <si>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</si>
  <si>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</si>
  <si>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</si>
  <si>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</si>
  <si>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</si>
  <si>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</si>
  <si>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</si>
  <si>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</si>
  <si>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</si>
  <si>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</si>
  <si>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</si>
  <si>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</si>
  <si>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</si>
  <si>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</si>
  <si>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</si>
  <si>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</si>
  <si>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</si>
  <si>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</si>
  <si>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</si>
  <si>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</si>
  <si>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</si>
  <si>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</si>
  <si>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</si>
  <si>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</si>
  <si>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</si>
  <si>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</si>
  <si>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</si>
  <si>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</si>
  <si>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</si>
  <si>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</si>
  <si>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</si>
  <si>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</si>
  <si>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</si>
  <si>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</si>
  <si>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</si>
  <si>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</si>
  <si>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</si>
  <si>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</si>
  <si>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</si>
  <si>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</si>
  <si>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</si>
  <si>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</si>
  <si>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</si>
  <si>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</si>
  <si>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</si>
  <si>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</si>
  <si>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</si>
  <si>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</si>
  <si>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</si>
  <si>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</si>
  <si>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</si>
  <si>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</si>
  <si>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</si>
  <si>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</si>
  <si>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</si>
  <si>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</si>
  <si>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</si>
  <si>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</si>
  <si>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</si>
  <si>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</si>
  <si>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</si>
  <si>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</si>
  <si>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</si>
  <si>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</si>
  <si>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</si>
  <si>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</si>
  <si>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</si>
  <si>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</si>
  <si>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</si>
  <si>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</si>
  <si>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</si>
  <si>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</si>
  <si>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</si>
  <si>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</si>
  <si>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</si>
  <si>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</si>
  <si>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</si>
  <si>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</si>
  <si>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</si>
  <si>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</si>
  <si>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</si>
  <si>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</si>
  <si>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</si>
  <si>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</si>
  <si>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</si>
  <si>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</si>
  <si>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</si>
  <si>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</si>
  <si>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</si>
  <si>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</si>
  <si>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</si>
  <si>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</si>
  <si>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</si>
  <si>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</si>
  <si>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</si>
  <si>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</si>
  <si>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</si>
  <si>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</si>
  <si>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</si>
  <si>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</si>
  <si>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</si>
  <si>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</si>
  <si>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</si>
  <si>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</si>
  <si>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</si>
  <si>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</si>
  <si>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</si>
  <si>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</si>
  <si>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</si>
  <si>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</si>
  <si>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</si>
  <si>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</si>
  <si>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</si>
  <si>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</si>
  <si>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</si>
  <si>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</si>
  <si>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</si>
  <si>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</si>
  <si>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</si>
  <si>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</si>
  <si>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</si>
  <si>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</si>
  <si>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</si>
  <si>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</si>
  <si>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</si>
  <si>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</si>
  <si>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</si>
  <si>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</si>
  <si>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</si>
  <si>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</si>
  <si>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</si>
  <si>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</si>
  <si>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</si>
  <si>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</si>
  <si>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</si>
  <si>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</si>
  <si>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</si>
  <si>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</si>
  <si>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</si>
  <si>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</si>
  <si>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</si>
  <si>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</si>
  <si>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</si>
  <si>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</si>
  <si>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</si>
  <si>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</si>
  <si>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</si>
  <si>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</si>
  <si>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</si>
  <si>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</si>
  <si>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</si>
  <si>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</si>
  <si>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</si>
  <si>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</si>
  <si>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</si>
  <si>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</si>
  <si>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</si>
  <si>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</si>
  <si>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</si>
  <si>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</si>
  <si>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</si>
  <si>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</si>
  <si>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</si>
  <si>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</si>
  <si>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</si>
  <si>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</si>
  <si>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</si>
  <si>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</si>
  <si>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</si>
  <si>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</si>
  <si>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</si>
  <si>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</si>
  <si>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</si>
  <si>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</si>
  <si>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</si>
  <si>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</si>
  <si>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</si>
  <si>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</si>
  <si>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</si>
  <si>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</si>
  <si>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</si>
  <si>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</si>
  <si>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</si>
  <si>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</si>
  <si>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</si>
  <si>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</si>
  <si>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</si>
  <si>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</si>
  <si>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</si>
  <si>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</si>
  <si>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</si>
  <si>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</si>
  <si>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</si>
  <si>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</si>
  <si>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</si>
  <si>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</si>
  <si>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</si>
  <si>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</si>
  <si>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</si>
  <si>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</si>
  <si>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</si>
  <si>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</si>
  <si>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</si>
  <si>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</si>
  <si>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</si>
  <si>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</si>
  <si>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</si>
  <si>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</si>
  <si>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</si>
  <si>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</si>
  <si>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</si>
  <si>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</si>
  <si>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</si>
  <si>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</si>
  <si>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</si>
  <si>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</si>
  <si>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</si>
  <si>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</si>
  <si>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</si>
  <si>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</si>
  <si>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</si>
  <si>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</si>
  <si>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</si>
  <si>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</si>
  <si>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</si>
  <si>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</si>
  <si>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</si>
  <si>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</si>
  <si>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</si>
  <si>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</si>
  <si>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</si>
  <si>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</si>
  <si>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</si>
  <si>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</si>
  <si>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</si>
  <si>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</si>
  <si>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</si>
  <si>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</si>
  <si>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</si>
  <si>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</si>
  <si>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</si>
  <si>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</si>
  <si>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</si>
  <si>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</si>
  <si>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</si>
  <si>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</si>
  <si>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</si>
  <si>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</si>
  <si>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</si>
  <si>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</si>
  <si>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</si>
  <si>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</si>
  <si>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</si>
  <si>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</si>
  <si>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</si>
  <si>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</si>
  <si>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</si>
  <si>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</si>
  <si>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</si>
  <si>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</si>
  <si>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</si>
  <si>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</si>
  <si>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</si>
  <si>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</si>
  <si>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</si>
  <si>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</si>
  <si>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</si>
  <si>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</si>
  <si>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</si>
  <si>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</si>
  <si>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</si>
  <si>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</si>
  <si>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</si>
  <si>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</si>
  <si>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</si>
  <si>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</si>
  <si>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</si>
  <si>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</si>
  <si>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</si>
  <si>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</si>
  <si>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</si>
  <si>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</si>
  <si>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</si>
  <si>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</si>
  <si>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</si>
  <si>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</si>
  <si>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</si>
  <si>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</si>
  <si>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</si>
  <si>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</si>
  <si>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</si>
  <si>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</si>
  <si>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</si>
  <si>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</si>
  <si>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</si>
  <si>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</si>
  <si>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</si>
  <si>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</si>
  <si>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</si>
  <si>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</si>
  <si>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</si>
  <si>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</si>
  <si>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</si>
  <si>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</si>
  <si>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</si>
  <si>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</si>
  <si>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</si>
  <si>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</si>
  <si>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</si>
  <si>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</si>
  <si>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</si>
  <si>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</si>
  <si>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</si>
  <si>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</si>
  <si>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</si>
  <si>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</si>
  <si>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</si>
  <si>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</si>
  <si>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</si>
  <si>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</si>
  <si>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</si>
  <si>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</si>
  <si>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</si>
  <si>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</si>
  <si>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</si>
  <si>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</si>
  <si>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</si>
  <si>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</si>
  <si>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</si>
  <si>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</si>
  <si>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</si>
  <si>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</si>
  <si>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</si>
  <si>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</si>
  <si>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</si>
  <si>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</si>
  <si>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</si>
  <si>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</si>
  <si>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</si>
  <si>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</si>
  <si>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</si>
  <si>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</si>
  <si>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</si>
  <si>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</si>
  <si>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</si>
  <si>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</si>
  <si>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</si>
  <si>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</si>
  <si>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</si>
  <si>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</si>
  <si>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</si>
  <si>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</si>
  <si>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</si>
  <si>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</si>
  <si>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</si>
  <si>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</si>
  <si>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</si>
  <si>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</si>
  <si>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</si>
  <si>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</si>
  <si>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</si>
  <si>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</si>
  <si>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</si>
  <si>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</si>
  <si>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</si>
  <si>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</si>
  <si>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</si>
  <si>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</si>
  <si>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</si>
  <si>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</si>
  <si>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</si>
  <si>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</si>
  <si>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</si>
  <si>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</si>
  <si>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</si>
  <si>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</si>
  <si>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</si>
  <si>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</si>
  <si>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</si>
  <si>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</si>
  <si>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</si>
  <si>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</si>
  <si>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</si>
  <si>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</si>
  <si>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</si>
  <si>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</si>
  <si>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</si>
  <si>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</si>
  <si>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</si>
  <si>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</si>
  <si>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</si>
  <si>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</si>
  <si>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</si>
  <si>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</si>
  <si>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</si>
  <si>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</si>
  <si>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</si>
  <si>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</si>
  <si>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</si>
  <si>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</si>
  <si>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</si>
  <si>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</si>
  <si>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</si>
  <si>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</si>
  <si>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</si>
  <si>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</si>
  <si>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</si>
  <si>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</si>
  <si>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</si>
  <si>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</si>
  <si>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</si>
  <si>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</si>
  <si>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</si>
  <si>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</si>
  <si>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</si>
  <si>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</si>
  <si>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</si>
  <si>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</si>
  <si>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</si>
  <si>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</si>
  <si>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</si>
  <si>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</si>
  <si>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</si>
  <si>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</si>
  <si>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</si>
  <si>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</si>
  <si>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</si>
  <si>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</si>
  <si>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</si>
  <si>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</si>
  <si>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</si>
  <si>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</si>
  <si>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</si>
  <si>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</si>
  <si>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</si>
  <si>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</si>
  <si>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</si>
  <si>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</si>
  <si>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</si>
  <si>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</si>
  <si>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</si>
  <si>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</si>
  <si>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</si>
  <si>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</si>
  <si>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</si>
  <si>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</si>
  <si>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</si>
  <si>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</si>
  <si>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</si>
  <si>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</si>
  <si>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</si>
  <si>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</si>
  <si>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</si>
  <si>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</si>
  <si>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</si>
  <si>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</si>
  <si>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</si>
  <si>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</si>
  <si>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</si>
  <si>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</si>
  <si>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</si>
  <si>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</si>
  <si>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</si>
  <si>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</si>
  <si>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</si>
  <si>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</si>
  <si>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</si>
  <si>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</si>
  <si>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</si>
  <si>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</si>
  <si>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</si>
  <si>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</si>
  <si>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</si>
  <si>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</si>
  <si>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</si>
  <si>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</si>
  <si>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</si>
  <si>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</si>
  <si>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</si>
  <si>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</si>
  <si>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</si>
  <si>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</si>
  <si>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</si>
  <si>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</si>
  <si>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</si>
  <si>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</si>
  <si>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</si>
  <si>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</si>
  <si>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</si>
  <si>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</si>
  <si>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</si>
  <si>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</si>
  <si>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</si>
  <si>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</si>
  <si>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</si>
  <si>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</si>
  <si>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</si>
  <si>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</si>
  <si>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</si>
  <si>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</si>
  <si>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</si>
  <si>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</si>
  <si>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</si>
  <si>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</si>
  <si>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</si>
  <si>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</si>
  <si>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</si>
  <si>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</si>
  <si>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</si>
  <si>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</si>
  <si>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</si>
  <si>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</si>
  <si>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</si>
  <si>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</si>
  <si>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</si>
  <si>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</si>
  <si>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</si>
  <si>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</si>
  <si>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</si>
  <si>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</si>
  <si>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</si>
  <si>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</si>
  <si>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</si>
  <si>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</si>
  <si>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</si>
  <si>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</si>
  <si>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</si>
  <si>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</si>
  <si>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</si>
  <si>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</si>
  <si>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</si>
  <si>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</si>
  <si>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</si>
  <si>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</si>
  <si>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</si>
  <si>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</si>
  <si>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</si>
  <si>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</si>
  <si>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</si>
  <si>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</si>
  <si>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</si>
  <si>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</si>
  <si>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</si>
  <si>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</si>
  <si>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</si>
  <si>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</si>
  <si>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</si>
  <si>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</si>
  <si>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</si>
  <si>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</si>
  <si>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</si>
  <si>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</si>
  <si>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</si>
  <si>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</si>
  <si>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</si>
  <si>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</si>
  <si>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</si>
  <si>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</si>
  <si>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</si>
  <si>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</si>
  <si>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</si>
  <si>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</si>
  <si>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</si>
  <si>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</si>
  <si>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</si>
  <si>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</si>
  <si>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</si>
  <si>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</si>
  <si>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</si>
  <si>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</si>
  <si>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</si>
  <si>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</si>
  <si>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</si>
  <si>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</si>
  <si>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</si>
  <si>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</si>
  <si>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</si>
  <si>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</si>
  <si>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</si>
  <si>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</si>
  <si>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</si>
  <si>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</si>
  <si>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</si>
  <si>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</si>
  <si>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</si>
  <si>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</si>
  <si>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</si>
  <si>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</si>
  <si>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</si>
  <si>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</si>
  <si>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</si>
  <si>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</si>
  <si>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</si>
  <si>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</si>
  <si>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</si>
  <si>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</si>
  <si>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</si>
  <si>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</si>
  <si>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</si>
  <si>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</si>
  <si>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</si>
  <si>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</si>
  <si>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</si>
  <si>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</si>
  <si>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</si>
  <si>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</si>
  <si>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</si>
  <si>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</si>
  <si>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</si>
  <si>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</si>
  <si>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</si>
  <si>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</si>
  <si>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</si>
  <si>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</si>
  <si>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</si>
  <si>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</si>
  <si>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</si>
  <si>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</si>
  <si>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</si>
  <si>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</si>
  <si>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</si>
  <si>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</si>
  <si>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</si>
  <si>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</si>
  <si>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</si>
  <si>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</si>
  <si>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</si>
  <si>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</si>
  <si>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</si>
  <si>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</si>
  <si>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</si>
  <si>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</si>
  <si>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</si>
  <si>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</si>
  <si>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</si>
  <si>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</si>
  <si>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</si>
  <si>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</si>
  <si>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</si>
  <si>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</si>
  <si>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</si>
  <si>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</si>
  <si>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</si>
  <si>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</si>
  <si>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</si>
  <si>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</si>
  <si>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</si>
  <si>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</si>
  <si>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</si>
  <si>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</si>
  <si>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</si>
  <si>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</si>
  <si>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</si>
  <si>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</si>
  <si>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</si>
  <si>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</si>
  <si>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</si>
  <si>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</si>
  <si>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</si>
  <si>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</si>
  <si>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</si>
  <si>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</si>
  <si>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</si>
  <si>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</si>
  <si>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</si>
  <si>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</si>
  <si>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</si>
  <si>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</si>
  <si>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</si>
  <si>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</si>
  <si>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</si>
  <si>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</si>
  <si>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</si>
  <si>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</si>
  <si>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</si>
  <si>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</si>
  <si>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</si>
  <si>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</si>
  <si>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</si>
  <si>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</si>
  <si>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</si>
  <si>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</si>
  <si>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</si>
  <si>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</si>
  <si>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</si>
  <si>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</si>
  <si>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</si>
  <si>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</si>
  <si>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</si>
  <si>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</si>
  <si>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</si>
  <si>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</si>
  <si>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</si>
  <si>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</si>
  <si>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</si>
  <si>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</si>
  <si>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</si>
  <si>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</si>
  <si>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</si>
  <si>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</si>
  <si>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</si>
  <si>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</si>
  <si>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</si>
  <si>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</si>
  <si>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</si>
  <si>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</si>
  <si>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</si>
  <si>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</si>
  <si>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</si>
  <si>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</si>
  <si>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</si>
  <si>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</si>
  <si>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</si>
  <si>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</si>
  <si>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</si>
  <si>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</si>
  <si>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</si>
  <si>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</si>
  <si>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</si>
  <si>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</si>
  <si>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</si>
  <si>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</si>
  <si>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</si>
  <si>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</si>
  <si>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</si>
  <si>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</si>
  <si>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</si>
  <si>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</si>
  <si>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</si>
  <si>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</si>
  <si>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</si>
  <si>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</si>
  <si>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</si>
  <si>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</si>
  <si>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</si>
  <si>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</si>
  <si>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</si>
  <si>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</si>
  <si>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</si>
  <si>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</si>
  <si>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</si>
  <si>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</si>
  <si>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</si>
  <si>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</si>
  <si>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</si>
  <si>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</si>
  <si>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</si>
  <si>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</si>
  <si>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</si>
  <si>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</si>
  <si>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</si>
  <si>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</si>
  <si>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</si>
  <si>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</si>
  <si>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</si>
  <si>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</si>
  <si>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</si>
  <si>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</si>
  <si>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</si>
  <si>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</si>
  <si>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</si>
  <si>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</si>
  <si>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</si>
  <si>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</si>
  <si>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</si>
  <si>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</si>
  <si>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</si>
  <si>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</si>
  <si>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</si>
  <si>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</si>
  <si>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</si>
  <si>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</si>
  <si>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</si>
  <si>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</si>
  <si>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</si>
  <si>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</si>
  <si>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</si>
  <si>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</si>
  <si>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</si>
  <si>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</si>
  <si>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</si>
  <si>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</si>
  <si>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</si>
  <si>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</si>
  <si>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</si>
  <si>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</si>
  <si>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</si>
  <si>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</si>
  <si>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</si>
  <si>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</si>
  <si>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</si>
  <si>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</si>
  <si>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</si>
  <si>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</si>
  <si>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</si>
  <si>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</si>
  <si>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</si>
  <si>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</si>
  <si>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</si>
  <si>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</si>
  <si>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</si>
  <si>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</si>
  <si>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</si>
  <si>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</si>
  <si>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</si>
  <si>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</si>
  <si>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</si>
  <si>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</si>
  <si>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</si>
  <si>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</si>
  <si>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</si>
  <si>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</si>
  <si>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</si>
  <si>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</si>
  <si>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</si>
  <si>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</si>
  <si>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</si>
  <si>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</si>
  <si>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</si>
  <si>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</si>
  <si>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</si>
  <si>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</si>
  <si>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</si>
  <si>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</si>
  <si>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</si>
  <si>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</si>
  <si>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</si>
  <si>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</si>
  <si>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</si>
  <si>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</si>
  <si>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</si>
  <si>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</si>
  <si>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</si>
  <si>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</si>
  <si>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</si>
  <si>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</si>
  <si>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</si>
  <si>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</si>
  <si>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</si>
  <si>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</si>
  <si>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</si>
  <si>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</si>
  <si>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</si>
  <si>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</si>
  <si>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</si>
  <si>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</si>
  <si>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</si>
  <si>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</si>
  <si>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</si>
  <si>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</si>
  <si>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</si>
  <si>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</si>
  <si>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</si>
  <si>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</si>
  <si>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</si>
  <si>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</si>
  <si>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</si>
  <si>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</si>
  <si>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</si>
  <si>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</si>
  <si>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</si>
  <si>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</si>
  <si>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</si>
  <si>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</si>
  <si>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</si>
  <si>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</si>
  <si>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</si>
  <si>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</si>
  <si>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</si>
  <si>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</si>
  <si>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</si>
  <si>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</si>
  <si>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</si>
  <si>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</si>
  <si>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</si>
  <si>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</si>
  <si>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</si>
  <si>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</si>
  <si>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</si>
  <si>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</si>
  <si>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</si>
  <si>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</si>
  <si>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</si>
  <si>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</si>
  <si>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</si>
  <si>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</si>
  <si>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</si>
  <si>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</si>
  <si>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</si>
  <si>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</si>
  <si>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</si>
  <si>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</si>
  <si>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</si>
  <si>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</si>
  <si>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</si>
  <si>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</si>
  <si>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</si>
  <si>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</si>
  <si>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</si>
  <si>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</si>
  <si>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</si>
  <si>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</si>
  <si>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</si>
  <si>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</si>
  <si>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</si>
  <si>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</si>
  <si>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</si>
  <si>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</si>
  <si>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</si>
  <si>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</si>
  <si>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</si>
  <si>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</si>
  <si>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</si>
  <si>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</si>
  <si>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</si>
  <si>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</si>
  <si>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</si>
  <si>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</si>
  <si>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</si>
  <si>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</si>
  <si>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</si>
  <si>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</si>
  <si>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</si>
  <si>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</si>
  <si>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</si>
  <si>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</si>
  <si>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</si>
  <si>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</si>
  <si>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</si>
  <si>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</si>
  <si>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</si>
  <si>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</si>
  <si>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</si>
  <si>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</si>
  <si>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</si>
  <si>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</si>
  <si>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</si>
  <si>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</si>
  <si>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</si>
  <si>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</si>
  <si>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</si>
  <si>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</si>
  <si>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</si>
  <si>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</si>
  <si>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</si>
  <si>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</si>
  <si>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</si>
  <si>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</si>
  <si>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</si>
  <si>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</si>
  <si>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</si>
  <si>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</si>
  <si>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</si>
  <si>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</si>
  <si>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</si>
  <si>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</si>
  <si>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</si>
  <si>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</si>
  <si>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</si>
  <si>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</si>
  <si>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</si>
  <si>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</si>
  <si>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</si>
  <si>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</si>
  <si>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</si>
  <si>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</si>
  <si>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</si>
  <si>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</si>
  <si>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</si>
  <si>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</si>
  <si>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</si>
  <si>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</si>
  <si>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</si>
  <si>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</si>
  <si>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</si>
  <si>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</si>
  <si>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</si>
  <si>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</si>
  <si>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</si>
  <si>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</si>
  <si>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</si>
  <si>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</si>
  <si>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</si>
  <si>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</si>
  <si>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</si>
  <si>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</si>
  <si>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</si>
  <si>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</si>
  <si>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</si>
  <si>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</si>
  <si>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</si>
  <si>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</si>
  <si>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</si>
  <si>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</si>
  <si>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</si>
  <si>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</si>
  <si>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</si>
  <si>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</si>
  <si>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</si>
  <si>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</si>
  <si>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</si>
  <si>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</si>
  <si>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</si>
  <si>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</si>
  <si>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</si>
  <si>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</si>
  <si>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</si>
  <si>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</si>
  <si>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</si>
  <si>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</si>
  <si>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</si>
  <si>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</si>
  <si>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</si>
  <si>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</si>
  <si>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</si>
  <si>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</si>
  <si>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</si>
  <si>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</si>
  <si>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</si>
  <si>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</si>
  <si>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</si>
  <si>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</si>
  <si>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</si>
  <si>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</si>
  <si>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</si>
  <si>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</si>
  <si>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</si>
  <si>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</si>
  <si>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</si>
  <si>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</si>
  <si>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</si>
  <si>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</si>
  <si>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</si>
  <si>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</si>
  <si>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</si>
  <si>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</si>
  <si>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</si>
  <si>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</si>
  <si>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</si>
  <si>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</si>
  <si>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</si>
  <si>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</si>
  <si>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</si>
  <si>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</si>
  <si>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</si>
  <si>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</si>
  <si>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</si>
  <si>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</si>
  <si>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</si>
  <si>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</si>
  <si>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</si>
  <si>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</si>
  <si>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</si>
  <si>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</si>
  <si>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</si>
  <si>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</si>
  <si>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</si>
  <si>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</si>
  <si>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</si>
  <si>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</si>
  <si>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</si>
  <si>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</si>
  <si>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</si>
  <si>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</si>
  <si>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</si>
  <si>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</si>
  <si>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</si>
  <si>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</si>
  <si>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</si>
  <si>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</si>
  <si>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</si>
  <si>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</si>
  <si>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</si>
  <si>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</si>
  <si>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</si>
  <si>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</si>
  <si>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</si>
  <si>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</si>
  <si>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</si>
  <si>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</si>
  <si>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</si>
  <si>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</si>
  <si>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</si>
  <si>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</si>
  <si>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</si>
  <si>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</si>
  <si>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</si>
  <si>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</si>
  <si>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</si>
  <si>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</si>
  <si>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</si>
  <si>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</si>
  <si>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</si>
  <si>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</si>
  <si>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</si>
  <si>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</si>
  <si>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</si>
  <si>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</si>
  <si>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</si>
  <si>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</si>
  <si>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</si>
  <si>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</si>
  <si>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</si>
  <si>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</si>
  <si>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</si>
  <si>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</si>
  <si>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</si>
  <si>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</si>
  <si>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</si>
  <si>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</si>
  <si>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</si>
  <si>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</si>
  <si>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</si>
  <si>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</si>
  <si>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</si>
  <si>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</si>
  <si>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</si>
  <si>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</si>
  <si>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</si>
  <si>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</si>
  <si>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</si>
  <si>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</si>
  <si>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</si>
  <si>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</si>
  <si>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</si>
  <si>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</si>
  <si>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</si>
  <si>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</si>
  <si>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</si>
  <si>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</si>
  <si>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</si>
  <si>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</si>
  <si>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</si>
  <si>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</si>
  <si>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</si>
  <si>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</si>
  <si>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</si>
  <si>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</si>
  <si>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</si>
  <si>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</si>
  <si>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</si>
  <si>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</si>
  <si>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</si>
  <si>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</si>
  <si>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</si>
  <si>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</si>
  <si>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</si>
  <si>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</si>
  <si>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</si>
  <si>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</si>
  <si>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</si>
  <si>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</si>
  <si>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</si>
  <si>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</si>
  <si>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</si>
  <si>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</si>
  <si>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</si>
  <si>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</si>
  <si>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</si>
  <si>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</si>
  <si>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</si>
  <si>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</si>
  <si>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</si>
  <si>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</si>
  <si>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</si>
  <si>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</si>
  <si>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</si>
  <si>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</si>
  <si>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</si>
  <si>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</si>
  <si>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</si>
  <si>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</si>
  <si>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</si>
  <si>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</si>
  <si>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</si>
  <si>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</si>
  <si>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</si>
  <si>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</si>
  <si>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</si>
  <si>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</si>
  <si>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</si>
  <si>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</si>
  <si>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</si>
  <si>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</si>
  <si>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</si>
  <si>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</si>
  <si>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</si>
  <si>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</si>
  <si>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</si>
  <si>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</si>
  <si>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</si>
  <si>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</si>
  <si>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</si>
  <si>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</si>
  <si>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</si>
  <si>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</si>
  <si>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</si>
  <si>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</si>
  <si>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</si>
  <si>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</si>
  <si>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</si>
  <si>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</si>
  <si>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</si>
  <si>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</si>
  <si>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</si>
  <si>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</si>
  <si>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</si>
  <si>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</si>
  <si>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</si>
  <si>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</si>
  <si>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</si>
  <si>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</si>
  <si>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</si>
  <si>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</si>
  <si>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</si>
  <si>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</si>
  <si>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</si>
  <si>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</si>
  <si>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</si>
  <si>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</si>
  <si>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</si>
  <si>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</si>
  <si>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</si>
  <si>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</si>
  <si>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</si>
  <si>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</si>
  <si>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</si>
  <si>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</si>
  <si>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</si>
  <si>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</si>
  <si>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</si>
  <si>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</si>
  <si>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</si>
  <si>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</si>
  <si>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</si>
  <si>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</si>
  <si>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</si>
  <si>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</si>
  <si>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</si>
  <si>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</si>
  <si>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</si>
  <si>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</si>
  <si>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</si>
  <si>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</si>
  <si>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</si>
  <si>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</si>
  <si>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</si>
  <si>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</si>
  <si>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</si>
  <si>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</si>
  <si>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</si>
  <si>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</si>
  <si>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</si>
  <si>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</si>
  <si>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</si>
  <si>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</si>
  <si>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</si>
  <si>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</si>
  <si>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</si>
  <si>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</si>
  <si>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</si>
  <si>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</si>
  <si>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</si>
  <si>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</si>
  <si>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</si>
  <si>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</si>
  <si>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</si>
  <si>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</si>
  <si>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</si>
  <si>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</si>
  <si>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</si>
  <si>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</si>
  <si>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</si>
  <si>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</si>
  <si>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</si>
  <si>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</si>
  <si>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</si>
  <si>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</si>
  <si>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</si>
  <si>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</si>
  <si>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</si>
  <si>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</si>
  <si>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</si>
  <si>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</si>
  <si>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</si>
  <si>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</si>
  <si>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</si>
  <si>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</si>
  <si>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</si>
  <si>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</si>
  <si>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</si>
  <si>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</si>
  <si>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</si>
  <si>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</si>
  <si>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</si>
  <si>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</si>
  <si>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</si>
  <si>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</si>
  <si>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</si>
  <si>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</si>
  <si>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</si>
  <si>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</si>
  <si>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</si>
  <si>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</si>
  <si>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</si>
  <si>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</si>
  <si>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</si>
  <si>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</si>
  <si>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</si>
  <si>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</si>
  <si>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</si>
  <si>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</si>
  <si>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</si>
  <si>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</si>
  <si>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</si>
  <si>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</si>
  <si>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</si>
  <si>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</si>
  <si>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</si>
  <si>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</si>
  <si>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</si>
  <si>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</si>
  <si>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</si>
  <si>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</si>
  <si>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</si>
  <si>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</si>
  <si>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</si>
  <si>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</si>
  <si>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</si>
  <si>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</si>
  <si>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</si>
  <si>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</si>
  <si>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</si>
  <si>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</si>
  <si>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</si>
  <si>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</si>
  <si>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</si>
  <si>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</si>
  <si>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</si>
  <si>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</si>
  <si>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</si>
  <si>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</si>
  <si>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</si>
  <si>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</si>
  <si>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</si>
  <si>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</si>
  <si>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</si>
  <si>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</si>
  <si>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</si>
  <si>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</si>
  <si>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</si>
  <si>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</si>
  <si>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</si>
  <si>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</si>
  <si>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</si>
  <si>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</si>
  <si>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</si>
  <si>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</si>
  <si>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</si>
  <si>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</si>
  <si>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</si>
  <si>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</si>
  <si>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</si>
  <si>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</si>
  <si>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</si>
  <si>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</si>
  <si>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</si>
  <si>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</si>
  <si>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</si>
  <si>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</si>
  <si>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</si>
  <si>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</si>
  <si>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</si>
  <si>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</si>
  <si>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</si>
  <si>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</si>
  <si>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</si>
  <si>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</si>
  <si>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</si>
  <si>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</si>
  <si>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</si>
  <si>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</si>
  <si>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</si>
  <si>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</si>
  <si>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</si>
  <si>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</si>
  <si>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</si>
  <si>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</si>
  <si>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</si>
  <si>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</si>
  <si>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</si>
  <si>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</si>
  <si>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</si>
  <si>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</si>
  <si>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</si>
  <si>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</si>
  <si>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</si>
  <si>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</si>
  <si>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</si>
  <si>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</si>
  <si>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</si>
  <si>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</si>
  <si>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</si>
  <si>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</si>
  <si>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</si>
  <si>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</si>
  <si>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</si>
  <si>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</si>
  <si>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</si>
  <si>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</si>
  <si>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</si>
  <si>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</si>
  <si>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</si>
  <si>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</si>
  <si>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</si>
  <si>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</si>
  <si>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</si>
  <si>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</si>
  <si>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</si>
  <si>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</si>
  <si>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</si>
  <si>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</si>
  <si>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</si>
  <si>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</si>
  <si>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</si>
  <si>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</si>
  <si>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</si>
  <si>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</si>
  <si>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</si>
  <si>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</si>
  <si>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</si>
  <si>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</si>
  <si>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</si>
  <si>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</si>
  <si>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</si>
  <si>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</si>
  <si>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</si>
  <si>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</si>
  <si>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</si>
  <si>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</si>
  <si>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</si>
  <si>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</si>
  <si>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</si>
  <si>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</si>
  <si>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</si>
  <si>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</si>
  <si>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</si>
  <si>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</si>
  <si>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</si>
  <si>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</si>
  <si>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</si>
  <si>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</si>
  <si>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</si>
  <si>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</si>
  <si>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</si>
  <si>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</si>
  <si>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</si>
  <si>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</si>
  <si>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</si>
  <si>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</si>
  <si>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</si>
  <si>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</si>
  <si>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</si>
  <si>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</si>
  <si>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</si>
  <si>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</si>
  <si>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</si>
  <si>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</si>
  <si>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</si>
  <si>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</si>
  <si>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</si>
  <si>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</si>
  <si>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</si>
  <si>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</si>
  <si>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</si>
  <si>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</si>
  <si>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</si>
  <si>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</si>
  <si>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</si>
  <si>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</si>
  <si>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</si>
  <si>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</si>
  <si>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</si>
  <si>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</si>
  <si>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</si>
  <si>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</si>
  <si>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</si>
  <si>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</si>
  <si>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</si>
  <si>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</si>
  <si>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</si>
  <si>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</si>
  <si>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</si>
  <si>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</si>
  <si>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</si>
  <si>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</si>
  <si>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</si>
  <si>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</si>
  <si>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</si>
  <si>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</si>
  <si>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</si>
  <si>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</si>
  <si>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</si>
  <si>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</si>
  <si>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</si>
  <si>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</si>
  <si>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</si>
  <si>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</si>
  <si>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</si>
  <si>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</si>
  <si>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</si>
  <si>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</si>
  <si>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</si>
  <si>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</si>
  <si>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</si>
  <si>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</si>
  <si>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</si>
  <si>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</si>
  <si>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</si>
  <si>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</si>
  <si>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</si>
  <si>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</si>
  <si>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</si>
  <si>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</si>
  <si>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</si>
  <si>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</si>
  <si>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</si>
  <si>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</si>
  <si>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</si>
  <si>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</si>
  <si>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</si>
  <si>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</si>
  <si>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</si>
  <si>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</si>
  <si>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</si>
  <si>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</si>
  <si>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</si>
  <si>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</si>
  <si>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</si>
  <si>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</si>
  <si>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</si>
  <si>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</si>
  <si>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</si>
  <si>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</si>
  <si>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</si>
  <si>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</si>
  <si>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</si>
  <si>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</si>
  <si>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</si>
  <si>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</si>
  <si>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</si>
  <si>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</si>
  <si>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</si>
  <si>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</si>
  <si>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</si>
  <si>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</si>
  <si>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</si>
  <si>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</si>
  <si>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</si>
  <si>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</si>
  <si>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</si>
  <si>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</si>
  <si>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</si>
  <si>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</si>
  <si>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</si>
  <si>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</si>
  <si>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</si>
  <si>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</si>
  <si>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</si>
  <si>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</si>
  <si>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</si>
  <si>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</si>
  <si>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</si>
  <si>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</si>
  <si>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</si>
  <si>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</si>
  <si>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</si>
  <si>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</si>
  <si>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</si>
  <si>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</si>
  <si>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</si>
  <si>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</si>
  <si>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</si>
  <si>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</si>
  <si>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</si>
  <si>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</si>
  <si>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</si>
  <si>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</si>
  <si>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</si>
  <si>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</si>
  <si>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</si>
  <si>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</si>
  <si>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</si>
  <si>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</si>
  <si>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</si>
  <si>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</si>
  <si>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</si>
  <si>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</si>
  <si>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</si>
  <si>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</si>
  <si>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</si>
  <si>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</si>
  <si>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</si>
  <si>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</si>
  <si>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</si>
  <si>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</si>
  <si>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</si>
  <si>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</si>
  <si>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</si>
  <si>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</si>
  <si>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</si>
  <si>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</si>
  <si>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</si>
  <si>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</si>
  <si>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</si>
  <si>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</si>
  <si>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</si>
  <si>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</si>
  <si>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</si>
  <si>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</si>
  <si>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</si>
  <si>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</si>
  <si>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</si>
  <si>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</si>
  <si>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</si>
  <si>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</si>
  <si>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</si>
  <si>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</si>
  <si>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</si>
  <si>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</si>
  <si>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</si>
  <si>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</si>
  <si>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</si>
  <si>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</si>
  <si>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</si>
  <si>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</si>
  <si>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</si>
  <si>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</si>
  <si>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</si>
  <si>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</si>
  <si>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</si>
  <si>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</si>
  <si>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</si>
  <si>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</si>
  <si>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</si>
  <si>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</si>
  <si>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</si>
  <si>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</si>
  <si>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</si>
  <si>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</si>
  <si>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</si>
  <si>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</si>
  <si>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</si>
  <si>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</si>
  <si>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</si>
  <si>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</si>
  <si>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</si>
  <si>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</si>
  <si>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</si>
  <si>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</si>
  <si>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</si>
  <si>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</si>
  <si>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</si>
  <si>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</si>
  <si>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</si>
  <si>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</si>
  <si>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</si>
  <si>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</si>
  <si>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</si>
  <si>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</si>
  <si>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</si>
  <si>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</si>
  <si>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</si>
  <si>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</si>
  <si>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</si>
  <si>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</si>
  <si>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</si>
  <si>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</si>
  <si>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</si>
  <si>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</si>
  <si>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</si>
  <si>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</si>
  <si>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</si>
  <si>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</si>
  <si>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</si>
  <si>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</si>
  <si>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</si>
  <si>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</si>
  <si>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</si>
  <si>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</si>
  <si>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</si>
  <si>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</si>
  <si>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</si>
  <si>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</si>
  <si>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</si>
  <si>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</si>
  <si>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</si>
  <si>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</si>
  <si>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</si>
  <si>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</si>
  <si>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</si>
  <si>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</si>
  <si>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</si>
  <si>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</si>
  <si>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</si>
  <si>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</si>
  <si>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</si>
  <si>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</si>
  <si>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</si>
  <si>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</si>
  <si>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</si>
  <si>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</si>
  <si>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</si>
  <si>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</si>
  <si>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</si>
  <si>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</si>
  <si>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</si>
  <si>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</si>
  <si>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</si>
  <si>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</si>
  <si>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</si>
  <si>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</si>
  <si>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</si>
  <si>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</si>
  <si>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</si>
  <si>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</si>
  <si>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</si>
  <si>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</si>
  <si>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</si>
  <si>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</si>
  <si>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</si>
  <si>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</si>
  <si>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</si>
  <si>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</si>
  <si>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</si>
  <si>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</si>
  <si>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</si>
  <si>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</si>
  <si>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</si>
  <si>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</si>
  <si>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</si>
  <si>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</si>
  <si>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</si>
  <si>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</si>
  <si>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</si>
  <si>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</si>
  <si>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</si>
  <si>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</si>
  <si>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</si>
  <si>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</si>
  <si>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</si>
  <si>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</si>
  <si>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</si>
  <si>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</si>
  <si>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</si>
  <si>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</si>
  <si>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</si>
  <si>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</si>
  <si>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</si>
  <si>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</si>
  <si>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</si>
  <si>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</si>
  <si>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</si>
  <si>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</si>
  <si>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</si>
  <si>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</si>
  <si>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</si>
  <si>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</si>
  <si>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</si>
  <si>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</si>
  <si>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</si>
  <si>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</si>
  <si>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</si>
  <si>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</si>
  <si>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</si>
  <si>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</si>
  <si>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</si>
  <si>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</si>
  <si>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</si>
  <si>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</si>
  <si>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</si>
  <si>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</si>
  <si>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</si>
  <si>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</si>
  <si>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</si>
  <si>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</si>
  <si>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</si>
  <si>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</si>
  <si>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</si>
  <si>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</si>
  <si>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</si>
  <si>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</si>
  <si>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</si>
  <si>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</si>
  <si>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</si>
  <si>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</si>
  <si>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</si>
  <si>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</si>
  <si>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</si>
  <si>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</si>
  <si>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</si>
  <si>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</si>
  <si>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</si>
  <si>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</si>
  <si>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</si>
  <si>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</si>
  <si>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</si>
  <si>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</si>
  <si>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</si>
  <si>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</si>
  <si>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</si>
  <si>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</si>
  <si>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</si>
  <si>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</si>
  <si>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</si>
  <si>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</si>
  <si>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</si>
  <si>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</si>
  <si>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</si>
  <si>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</si>
  <si>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</si>
  <si>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</si>
  <si>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</si>
  <si>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</si>
  <si>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</si>
  <si>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</si>
  <si>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</si>
  <si>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</si>
  <si>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</si>
  <si>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</si>
  <si>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</si>
  <si>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</si>
  <si>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</si>
  <si>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</si>
  <si>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</si>
  <si>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</si>
  <si>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</si>
  <si>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</si>
  <si>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</si>
  <si>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</si>
  <si>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</si>
  <si>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</si>
  <si>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</si>
  <si>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</si>
  <si>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</si>
  <si>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</si>
  <si>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</si>
  <si>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</si>
  <si>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</si>
  <si>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</si>
  <si>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</si>
  <si>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</si>
  <si>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</si>
  <si>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</si>
  <si>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</si>
  <si>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</si>
  <si>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</si>
  <si>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</si>
  <si>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</si>
  <si>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</si>
  <si>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</si>
  <si>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</si>
  <si>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</si>
  <si>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</si>
  <si>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</si>
  <si>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</si>
  <si>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</si>
  <si>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</si>
  <si>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</si>
  <si>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</si>
  <si>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</si>
  <si>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</si>
  <si>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</si>
  <si>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</si>
  <si>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</si>
  <si>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</si>
  <si>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</si>
  <si>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</si>
  <si>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</si>
  <si>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</si>
  <si>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</si>
  <si>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</si>
  <si>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</si>
  <si>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</si>
  <si>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</si>
  <si>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</si>
  <si>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</si>
  <si>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</si>
  <si>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</si>
  <si>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</si>
  <si>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</si>
  <si>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</si>
  <si>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</si>
  <si>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</si>
  <si>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</si>
  <si>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</si>
  <si>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</si>
  <si>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</si>
  <si>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</si>
  <si>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</si>
  <si>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</si>
  <si>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</si>
  <si>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</si>
  <si>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</si>
  <si>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</si>
  <si>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</si>
  <si>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</si>
  <si>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</si>
  <si>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</si>
  <si>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</si>
  <si>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</si>
  <si>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</si>
  <si>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</si>
  <si>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</si>
  <si>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</si>
  <si>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</si>
  <si>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</si>
  <si>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</si>
  <si>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</si>
  <si>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</si>
  <si>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</si>
  <si>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</si>
  <si>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</si>
  <si>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</si>
  <si>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</si>
  <si>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</si>
  <si>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</si>
  <si>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</si>
  <si>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</si>
  <si>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</si>
  <si>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</si>
  <si>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</si>
  <si>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</si>
  <si>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</si>
  <si>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</si>
  <si>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</si>
  <si>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</si>
  <si>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</si>
  <si>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</si>
  <si>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</si>
  <si>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</si>
  <si>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</si>
  <si>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</si>
  <si>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</si>
  <si>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</si>
  <si>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</si>
  <si>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</si>
  <si>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</si>
  <si>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</si>
  <si>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</si>
  <si>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</si>
  <si>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</si>
  <si>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</si>
  <si>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</si>
  <si>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</si>
  <si>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</si>
  <si>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</si>
  <si>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</si>
  <si>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</si>
  <si>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</si>
  <si>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</si>
  <si>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</si>
  <si>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</si>
  <si>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</si>
  <si>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</si>
  <si>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</si>
  <si>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</si>
  <si>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</si>
  <si>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</si>
  <si>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</si>
  <si>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</si>
  <si>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</si>
  <si>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</si>
  <si>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</si>
  <si>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</si>
  <si>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</si>
  <si>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</si>
  <si>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</si>
  <si>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</si>
  <si>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</si>
  <si>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</si>
  <si>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</si>
  <si>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</si>
  <si>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</si>
  <si>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</si>
  <si>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</si>
  <si>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</si>
  <si>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</si>
  <si>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</si>
  <si>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</si>
  <si>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</si>
  <si>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</si>
  <si>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</si>
  <si>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</si>
  <si>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</si>
  <si>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</si>
  <si>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</si>
  <si>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</si>
  <si>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</si>
  <si>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</si>
  <si>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</si>
  <si>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</si>
  <si>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</si>
  <si>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</si>
  <si>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</si>
  <si>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</si>
  <si>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</si>
  <si>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</si>
  <si>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</si>
  <si>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</si>
  <si>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</si>
  <si>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</si>
  <si>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</si>
  <si>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</si>
  <si>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</si>
  <si>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</si>
  <si>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</si>
  <si>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</si>
  <si>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</si>
  <si>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</si>
  <si>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</si>
  <si>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</si>
  <si>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</si>
  <si>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</si>
  <si>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</si>
  <si>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</si>
  <si>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</si>
  <si>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</si>
  <si>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</si>
  <si>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</si>
  <si>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</si>
  <si>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</si>
  <si>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</si>
  <si>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</si>
  <si>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</si>
  <si>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</si>
  <si>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</si>
  <si>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</si>
  <si>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</si>
  <si>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</si>
  <si>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</si>
  <si>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</si>
  <si>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</si>
  <si>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</si>
  <si>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</si>
  <si>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</si>
  <si>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</si>
  <si>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</si>
  <si>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</si>
  <si>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</si>
  <si>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</si>
  <si>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</si>
  <si>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</si>
  <si>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</si>
  <si>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</si>
  <si>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</si>
  <si>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</si>
  <si>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</si>
  <si>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</si>
  <si>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</si>
  <si>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</si>
  <si>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</si>
  <si>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</si>
  <si>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</si>
  <si>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</si>
  <si>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</si>
  <si>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</si>
  <si>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</si>
  <si>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</si>
  <si>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</si>
  <si>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</si>
  <si>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</si>
  <si>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</si>
  <si>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</si>
  <si>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</si>
  <si>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</si>
  <si>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</si>
  <si>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</si>
  <si>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</si>
  <si>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</si>
  <si>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</si>
  <si>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</si>
  <si>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</si>
  <si>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</si>
  <si>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</si>
  <si>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</si>
  <si>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</si>
  <si>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</si>
  <si>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</si>
  <si>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</si>
  <si>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</si>
  <si>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</si>
  <si>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</si>
  <si>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</si>
  <si>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</si>
  <si>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</si>
  <si>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</si>
  <si>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</si>
  <si>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</si>
  <si>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</si>
  <si>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</si>
  <si>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</si>
  <si>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</si>
  <si>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</si>
  <si>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</si>
  <si>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</si>
  <si>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</si>
  <si>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</si>
  <si>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</si>
  <si>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</si>
  <si>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</si>
  <si>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</si>
  <si>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</si>
  <si>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</si>
  <si>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</si>
  <si>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</si>
  <si>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</si>
  <si>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</si>
  <si>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</si>
  <si>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</si>
  <si>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</si>
  <si>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</si>
  <si>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</si>
  <si>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</si>
  <si>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</si>
  <si>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</si>
  <si>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</si>
  <si>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</si>
  <si>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</si>
  <si>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</si>
  <si>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</si>
  <si>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</si>
  <si>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</si>
  <si>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</si>
  <si>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</si>
  <si>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</si>
  <si>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</si>
  <si>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</si>
  <si>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</si>
  <si>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</si>
  <si>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</si>
  <si>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</si>
  <si>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</si>
  <si>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</si>
  <si>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</si>
  <si>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</si>
  <si>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</si>
  <si>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</si>
  <si>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</si>
  <si>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</si>
  <si>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</si>
  <si>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</si>
  <si>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</si>
  <si>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</si>
  <si>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</si>
  <si>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</si>
  <si>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</si>
  <si>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</si>
  <si>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</si>
  <si>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</si>
  <si>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</si>
  <si>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</si>
  <si>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</si>
  <si>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</si>
  <si>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</si>
  <si>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</si>
  <si>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</si>
  <si>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</si>
  <si>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</si>
  <si>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</si>
  <si>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</si>
  <si>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</si>
  <si>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</si>
  <si>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</si>
  <si>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</si>
  <si>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</si>
  <si>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</si>
  <si>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</si>
  <si>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</si>
  <si>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</si>
  <si>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</si>
  <si>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</si>
  <si>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</si>
  <si>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</si>
  <si>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</si>
  <si>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</si>
  <si>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</si>
  <si>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</si>
  <si>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</si>
  <si>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</si>
  <si>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</si>
  <si>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</si>
  <si>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</si>
  <si>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</si>
  <si>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</si>
  <si>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</si>
  <si>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</si>
  <si>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</si>
  <si>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</si>
  <si>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</si>
  <si>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</si>
  <si>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</si>
  <si>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</si>
  <si>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</si>
  <si>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</si>
  <si>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</si>
  <si>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</si>
  <si>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</si>
  <si>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</si>
  <si>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</si>
  <si>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</si>
  <si>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</si>
  <si>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</si>
  <si>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</si>
  <si>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</si>
  <si>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</si>
  <si>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</si>
  <si>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</si>
  <si>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</si>
  <si>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</si>
  <si>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</si>
  <si>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</si>
  <si>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</si>
  <si>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</si>
  <si>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</si>
  <si>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</si>
  <si>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</si>
  <si>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</si>
  <si>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</si>
  <si>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</si>
  <si>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</si>
  <si>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</si>
  <si>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</si>
  <si>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</si>
  <si>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</si>
  <si>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</si>
  <si>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</si>
  <si>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</si>
  <si>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</si>
  <si>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</si>
  <si>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</si>
  <si>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</si>
  <si>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</si>
  <si>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</si>
  <si>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</si>
  <si>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</si>
  <si>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</si>
  <si>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</si>
  <si>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</si>
  <si>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</si>
  <si>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</si>
  <si>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</si>
  <si>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</si>
  <si>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</si>
  <si>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</si>
  <si>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</si>
  <si>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</si>
  <si>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</si>
  <si>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</si>
  <si>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</si>
  <si>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</si>
  <si>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</si>
  <si>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</si>
  <si>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</si>
  <si>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</si>
  <si>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</si>
  <si>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</si>
  <si>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</si>
  <si>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</si>
  <si>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</si>
  <si>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</si>
  <si>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</si>
  <si>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</si>
  <si>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</si>
  <si>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</si>
  <si>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</si>
  <si>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</si>
  <si>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</si>
  <si>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</si>
  <si>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</si>
  <si>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</si>
  <si>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</si>
  <si>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</si>
  <si>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</si>
  <si>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</si>
  <si>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</si>
  <si>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</si>
  <si>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</si>
  <si>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</si>
  <si>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</si>
  <si>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</si>
  <si>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</si>
  <si>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</si>
  <si>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</si>
  <si>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</si>
  <si>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</si>
  <si>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</si>
  <si>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</si>
  <si>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</si>
  <si>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</si>
  <si>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</si>
  <si>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</si>
  <si>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</si>
  <si>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</si>
  <si>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</si>
  <si>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</si>
  <si>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</si>
  <si>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</si>
  <si>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</si>
  <si>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</si>
  <si>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</si>
  <si>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</si>
  <si>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</si>
  <si>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</si>
  <si>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</si>
  <si>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</si>
  <si>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</si>
  <si>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</si>
  <si>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</si>
  <si>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</si>
  <si>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</si>
  <si>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</si>
  <si>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</si>
  <si>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</si>
  <si>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</si>
  <si>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</si>
  <si>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</si>
  <si>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</si>
  <si>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</si>
  <si>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</si>
  <si>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</si>
  <si>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</si>
  <si>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</si>
  <si>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</si>
  <si>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</si>
  <si>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</si>
  <si>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</si>
  <si>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</si>
  <si>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</si>
  <si>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</si>
  <si>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</si>
  <si>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</si>
  <si>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</si>
  <si>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</si>
  <si>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</si>
  <si>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</si>
  <si>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</si>
  <si>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</si>
  <si>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</si>
  <si>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</si>
  <si>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</si>
  <si>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</si>
  <si>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</si>
  <si>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</si>
  <si>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</si>
  <si>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</si>
  <si>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</si>
  <si>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</si>
  <si>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</si>
  <si>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</si>
  <si>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</si>
  <si>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</si>
  <si>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</si>
  <si>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</si>
  <si>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</si>
  <si>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</si>
  <si>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</si>
  <si>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</si>
  <si>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</si>
  <si>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</si>
  <si>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</si>
  <si>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</si>
  <si>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</si>
  <si>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</si>
  <si>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</si>
  <si>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</si>
  <si>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</si>
  <si>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</si>
  <si>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</si>
  <si>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</si>
  <si>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</si>
  <si>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</si>
  <si>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</si>
  <si>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</si>
  <si>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</si>
  <si>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</si>
  <si>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</si>
  <si>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</si>
  <si>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</si>
  <si>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</si>
  <si>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</si>
  <si>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</si>
  <si>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</si>
  <si>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</si>
  <si>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</si>
  <si>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</si>
  <si>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</si>
  <si>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</si>
  <si>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</si>
  <si>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</si>
  <si>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</si>
  <si>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</si>
  <si>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</si>
  <si>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</si>
  <si>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</si>
  <si>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</si>
  <si>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</si>
  <si>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</si>
  <si>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</si>
  <si>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</si>
  <si>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</si>
  <si>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</si>
  <si>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</si>
  <si>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</si>
  <si>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</si>
  <si>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</si>
  <si>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</si>
  <si>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</si>
  <si>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</si>
  <si>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</si>
  <si>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</si>
  <si>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</si>
  <si>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</si>
  <si>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</si>
  <si>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</si>
  <si>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</si>
  <si>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</si>
  <si>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</si>
  <si>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</si>
  <si>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</si>
  <si>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</si>
  <si>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</si>
  <si>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</si>
  <si>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</si>
  <si>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</si>
  <si>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</si>
  <si>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</si>
  <si>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</si>
  <si>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</si>
  <si>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</si>
  <si>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</si>
  <si>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</si>
  <si>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</si>
  <si>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</si>
  <si>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</si>
  <si>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</si>
  <si>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</si>
  <si>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</si>
  <si>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</si>
  <si>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</si>
  <si>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</si>
  <si>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</si>
  <si>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</si>
  <si>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</si>
  <si>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</si>
  <si>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</si>
  <si>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</si>
  <si>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</si>
  <si>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</si>
  <si>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</si>
  <si>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</si>
  <si>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</si>
  <si>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</si>
  <si>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</si>
  <si>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</si>
  <si>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</si>
  <si>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</si>
  <si>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</si>
  <si>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</si>
  <si>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</si>
  <si>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</si>
  <si>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</si>
  <si>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</si>
  <si>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</si>
  <si>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</si>
  <si>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</si>
  <si>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</si>
  <si>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</si>
  <si>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</si>
  <si>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</si>
  <si>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</si>
  <si>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</si>
  <si>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</si>
  <si>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</si>
  <si>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</si>
  <si>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</si>
  <si>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</si>
  <si>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</si>
  <si>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</si>
  <si>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</si>
  <si>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</si>
  <si>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</si>
  <si>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</si>
  <si>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</si>
  <si>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</si>
  <si>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</si>
  <si>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</si>
  <si>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</si>
  <si>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</si>
  <si>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</si>
  <si>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</si>
  <si>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</si>
  <si>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</si>
  <si>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</si>
  <si>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</si>
  <si>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</si>
  <si>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</si>
  <si>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</si>
  <si>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</si>
  <si>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</si>
  <si>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</si>
  <si>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</si>
  <si>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</si>
  <si>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</si>
  <si>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</si>
  <si>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</si>
  <si>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</si>
  <si>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</si>
  <si>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</si>
  <si>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</si>
  <si>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</si>
  <si>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</si>
  <si>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</si>
  <si>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</si>
  <si>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</si>
  <si>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</si>
  <si>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</si>
  <si>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</si>
  <si>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</si>
  <si>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</si>
  <si>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</si>
  <si>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</si>
  <si>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</si>
  <si>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</si>
  <si>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</si>
  <si>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</si>
  <si>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</si>
  <si>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</si>
  <si>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</si>
  <si>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</si>
  <si>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</si>
  <si>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</si>
  <si>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</si>
  <si>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</si>
  <si>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</si>
  <si>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</si>
  <si>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</si>
  <si>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</si>
  <si>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</si>
  <si>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</si>
  <si>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</si>
  <si>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</si>
  <si>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</si>
  <si>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</si>
  <si>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</si>
  <si>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</si>
  <si>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</si>
  <si>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</si>
  <si>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</si>
  <si>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</si>
  <si>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</si>
  <si>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</si>
  <si>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</si>
  <si>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</si>
  <si>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</si>
  <si>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</si>
  <si>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</si>
  <si>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</si>
  <si>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</si>
  <si>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</si>
  <si>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</si>
  <si>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</si>
  <si>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</si>
  <si>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</si>
  <si>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</si>
  <si>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</si>
  <si>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</si>
  <si>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</si>
  <si>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</si>
  <si>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</si>
  <si>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</si>
  <si>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</si>
  <si>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</si>
  <si>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</si>
  <si>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</si>
  <si>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</si>
  <si>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</si>
  <si>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</si>
  <si>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</si>
  <si>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</si>
  <si>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</si>
  <si>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</si>
  <si>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</si>
  <si>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</si>
  <si>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</si>
  <si>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</si>
  <si>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</si>
  <si>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</si>
  <si>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</si>
  <si>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</si>
  <si>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</si>
  <si>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</si>
  <si>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</si>
  <si>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</si>
  <si>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</si>
  <si>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</si>
  <si>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</si>
  <si>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</si>
  <si>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</si>
  <si>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</si>
  <si>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</si>
  <si>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</si>
  <si>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</si>
  <si>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</si>
  <si>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</si>
  <si>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</si>
  <si>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</si>
  <si>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</si>
  <si>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</si>
  <si>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</si>
  <si>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</si>
  <si>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</si>
  <si>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</si>
  <si>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</si>
  <si>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</si>
  <si>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</si>
  <si>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</si>
  <si>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</si>
  <si>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</si>
  <si>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</si>
  <si>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</si>
  <si>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</si>
  <si>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</si>
  <si>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</si>
  <si>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</si>
  <si>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</si>
  <si>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</si>
  <si>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</si>
  <si>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</si>
  <si>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</si>
  <si>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</si>
  <si>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</si>
  <si>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</si>
  <si>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</si>
  <si>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</si>
  <si>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</si>
  <si>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</si>
  <si>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</si>
  <si>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</si>
  <si>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</si>
  <si>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</si>
  <si>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</si>
  <si>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</si>
  <si>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</si>
  <si>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</si>
  <si>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</si>
  <si>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</si>
  <si>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</si>
  <si>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</si>
  <si>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</si>
  <si>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</si>
  <si>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</si>
  <si>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</si>
  <si>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</si>
  <si>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</si>
  <si>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</si>
  <si>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</si>
  <si>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</si>
  <si>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</si>
  <si>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</si>
  <si>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</si>
  <si>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</si>
  <si>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</si>
  <si>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</si>
  <si>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</si>
  <si>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</si>
  <si>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</si>
  <si>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</si>
  <si>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</si>
  <si>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</si>
  <si>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</si>
  <si>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</si>
  <si>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</si>
  <si>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</si>
  <si>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</si>
  <si>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</si>
  <si>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</si>
  <si>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</si>
  <si>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</si>
  <si>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</si>
  <si>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</si>
  <si>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</si>
  <si>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</si>
  <si>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</si>
  <si>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</si>
  <si>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</si>
  <si>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</si>
  <si>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</si>
  <si>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</si>
  <si>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</si>
  <si>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</si>
  <si>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</si>
  <si>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</si>
  <si>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</si>
  <si>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</si>
  <si>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</si>
  <si>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</si>
  <si>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</si>
  <si>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</si>
  <si>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</si>
  <si>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</si>
  <si>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</si>
  <si>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</si>
  <si>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</si>
  <si>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</si>
  <si>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</si>
  <si>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</si>
  <si>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</si>
  <si>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</si>
  <si>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</si>
  <si>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</si>
  <si>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</si>
  <si>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</si>
  <si>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</si>
  <si>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</si>
  <si>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</si>
  <si>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</si>
  <si>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</si>
  <si>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</si>
  <si>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</si>
  <si>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</si>
  <si>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</si>
  <si>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</si>
  <si>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</si>
  <si>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</si>
  <si>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</si>
  <si>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</si>
  <si>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</si>
  <si>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</si>
  <si>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</si>
  <si>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</si>
  <si>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</si>
  <si>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</si>
  <si>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</si>
  <si>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</si>
  <si>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</si>
  <si>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</si>
  <si>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</si>
  <si>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</si>
  <si>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</si>
  <si>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</si>
  <si>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</si>
  <si>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</si>
  <si>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</si>
  <si>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</si>
  <si>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</si>
  <si>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</si>
  <si>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</si>
  <si>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</si>
  <si>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</si>
  <si>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</si>
  <si>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</si>
  <si>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</si>
  <si>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</si>
  <si>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</si>
  <si>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</si>
  <si>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</si>
  <si>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</si>
  <si>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</si>
  <si>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</si>
  <si>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</si>
  <si>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</si>
  <si>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</si>
  <si>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</si>
  <si>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</si>
  <si>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</si>
  <si>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</si>
  <si>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</si>
  <si>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</si>
  <si>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</si>
  <si>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</si>
  <si>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</si>
  <si>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</si>
  <si>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</si>
  <si>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</si>
  <si>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</si>
  <si>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</si>
  <si>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</si>
  <si>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</si>
  <si>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</si>
  <si>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</si>
  <si>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</si>
  <si>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</si>
  <si>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</si>
  <si>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</si>
  <si>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</si>
  <si>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</si>
  <si>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</si>
  <si>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</si>
  <si>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</si>
  <si>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</si>
  <si>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</si>
  <si>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</si>
  <si>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</si>
  <si>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</si>
  <si>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</si>
  <si>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</si>
  <si>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</si>
  <si>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</si>
  <si>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</si>
  <si>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</si>
  <si>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</si>
  <si>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</si>
  <si>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</si>
  <si>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</si>
  <si>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</si>
  <si>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</si>
  <si>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</si>
  <si>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</si>
  <si>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</si>
  <si>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</si>
  <si>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</si>
  <si>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</si>
  <si>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</si>
  <si>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</si>
  <si>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</si>
  <si>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</si>
  <si>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</si>
  <si>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</si>
  <si>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</si>
  <si>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</si>
  <si>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</si>
  <si>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</si>
  <si>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</si>
  <si>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</si>
  <si>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</si>
  <si>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</si>
  <si>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</si>
  <si>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</si>
  <si>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</si>
  <si>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</si>
  <si>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</si>
  <si>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</si>
  <si>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</si>
  <si>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</si>
  <si>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</si>
  <si>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</si>
  <si>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</si>
  <si>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</si>
  <si>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</si>
  <si>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</si>
  <si>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</si>
  <si>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</si>
  <si>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</si>
  <si>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</si>
  <si>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</si>
  <si>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</si>
  <si>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</si>
  <si>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</si>
  <si>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</si>
  <si>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</si>
  <si>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</si>
  <si>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</si>
  <si>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</si>
  <si>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</si>
  <si>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</si>
  <si>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</si>
  <si>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</si>
  <si>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</si>
  <si>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</si>
  <si>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</si>
  <si>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</si>
  <si>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</si>
  <si>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</si>
  <si>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</si>
  <si>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</si>
  <si>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</si>
  <si>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</si>
  <si>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</si>
  <si>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</si>
  <si>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</si>
  <si>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</si>
  <si>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</si>
  <si>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</si>
  <si>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</si>
  <si>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</si>
  <si>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</si>
  <si>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</si>
  <si>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</si>
  <si>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</si>
  <si>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</si>
  <si>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</si>
  <si>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</si>
  <si>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</si>
  <si>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</si>
  <si>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</si>
  <si>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</si>
  <si>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</si>
  <si>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</si>
  <si>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</si>
  <si>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</si>
  <si>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</si>
  <si>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</si>
  <si>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</si>
  <si>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</si>
  <si>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</si>
  <si>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</si>
  <si>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</si>
  <si>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</si>
  <si>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</si>
  <si>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</si>
  <si>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</si>
  <si>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</si>
  <si>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</si>
  <si>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</si>
  <si>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</si>
  <si>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</si>
  <si>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</si>
  <si>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</si>
  <si>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</si>
  <si>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</si>
  <si>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</si>
  <si>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</si>
  <si>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</si>
  <si>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</si>
  <si>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</si>
  <si>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</si>
  <si>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</si>
  <si>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</si>
  <si>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</si>
  <si>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</si>
  <si>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</si>
  <si>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</si>
  <si>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</si>
  <si>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</si>
  <si>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</si>
  <si>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</si>
  <si>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</si>
  <si>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</si>
  <si>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</si>
  <si>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</si>
  <si>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</si>
  <si>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</si>
  <si>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</si>
  <si>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</si>
  <si>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</si>
  <si>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</si>
  <si>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</si>
  <si>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</si>
  <si>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</si>
  <si>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</si>
  <si>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</si>
  <si>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</si>
  <si>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</si>
  <si>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</si>
  <si>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</si>
  <si>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</si>
  <si>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</si>
  <si>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</si>
  <si>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</si>
  <si>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</si>
  <si>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</si>
  <si>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</si>
  <si>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</si>
  <si>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</si>
  <si>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</si>
  <si>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</si>
  <si>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</si>
  <si>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</si>
  <si>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</si>
  <si>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</si>
  <si>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</si>
  <si>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</si>
  <si>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</si>
  <si>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</si>
  <si>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</si>
  <si>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</si>
  <si>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</si>
  <si>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</si>
  <si>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</si>
  <si>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</si>
  <si>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</si>
  <si>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</si>
  <si>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</si>
  <si>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</si>
  <si>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</si>
  <si>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</si>
  <si>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</si>
  <si>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</si>
  <si>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</si>
  <si>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</si>
  <si>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</si>
  <si>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</si>
  <si>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</si>
  <si>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</si>
  <si>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</si>
  <si>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</si>
  <si>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</si>
  <si>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</si>
  <si>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</si>
  <si>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</si>
  <si>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</si>
  <si>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</si>
  <si>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</si>
  <si>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</si>
  <si>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</si>
  <si>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</si>
  <si>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</si>
  <si>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</si>
  <si>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</si>
  <si>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</si>
  <si>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</si>
  <si>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</si>
  <si>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</si>
  <si>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</si>
  <si>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</si>
  <si>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</si>
  <si>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</si>
  <si>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</si>
  <si>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</si>
  <si>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</si>
  <si>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</si>
  <si>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</si>
  <si>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</si>
  <si>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</si>
  <si>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</si>
  <si>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</si>
  <si>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</si>
  <si>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</si>
  <si>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</si>
  <si>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</si>
  <si>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</si>
  <si>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</si>
  <si>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</si>
  <si>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</si>
  <si>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</si>
  <si>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</si>
  <si>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</si>
  <si>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</si>
  <si>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</si>
  <si>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</si>
  <si>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</si>
  <si>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</si>
  <si>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</si>
  <si>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</si>
  <si>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</si>
  <si>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</si>
  <si>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</si>
  <si>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</si>
  <si>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</si>
  <si>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</si>
  <si>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</si>
  <si>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</si>
  <si>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</si>
  <si>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</si>
  <si>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</si>
  <si>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</si>
  <si>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</si>
  <si>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</si>
  <si>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</si>
  <si>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</si>
  <si>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</si>
  <si>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</si>
  <si>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</si>
  <si>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</si>
  <si>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</si>
  <si>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</si>
  <si>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</si>
  <si>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</si>
  <si>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</si>
  <si>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</si>
  <si>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</si>
  <si>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</si>
  <si>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</si>
  <si>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</si>
  <si>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</si>
  <si>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</si>
  <si>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</si>
  <si>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</si>
  <si>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</si>
  <si>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</si>
  <si>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</si>
  <si>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</si>
  <si>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</si>
  <si>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</si>
  <si>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</si>
  <si>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</si>
  <si>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</si>
  <si>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</si>
  <si>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</si>
  <si>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</si>
  <si>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</si>
  <si>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</si>
  <si>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</si>
  <si>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</si>
  <si>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</si>
  <si>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</si>
  <si>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</si>
  <si>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</si>
  <si>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</si>
  <si>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</si>
  <si>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</si>
  <si>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</si>
  <si>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</si>
  <si>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</si>
  <si>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</si>
  <si>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</si>
  <si>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</si>
  <si>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</si>
  <si>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</si>
  <si>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</si>
  <si>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</si>
  <si>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</si>
  <si>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</si>
  <si>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</si>
  <si>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</si>
  <si>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</si>
  <si>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</si>
  <si>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</si>
  <si>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</si>
  <si>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</si>
  <si>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</si>
  <si>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</si>
  <si>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</si>
  <si>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</si>
  <si>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</si>
  <si>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</si>
  <si>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</si>
  <si>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</si>
  <si>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</si>
  <si>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</si>
  <si>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</si>
  <si>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</si>
  <si>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</si>
  <si>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</si>
  <si>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</si>
  <si>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</si>
  <si>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</si>
  <si>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</si>
  <si>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</si>
  <si>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</si>
  <si>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</si>
  <si>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</si>
  <si>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</si>
  <si>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</si>
  <si>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</si>
  <si>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</si>
  <si>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</si>
  <si>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</si>
  <si>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</si>
  <si>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</si>
  <si>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</si>
  <si>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</si>
  <si>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</si>
  <si>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</si>
  <si>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</si>
  <si>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</si>
  <si>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</si>
  <si>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</si>
  <si>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</si>
  <si>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</si>
  <si>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</si>
  <si>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</si>
  <si>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</si>
  <si>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</si>
  <si>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</si>
  <si>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</si>
  <si>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</si>
  <si>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</si>
  <si>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</si>
  <si>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</si>
  <si>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</si>
  <si>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</si>
  <si>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</si>
  <si>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</si>
  <si>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</si>
  <si>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</si>
  <si>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</si>
  <si>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</si>
  <si>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</si>
  <si>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</si>
  <si>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</si>
  <si>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</si>
  <si>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</si>
  <si>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</si>
  <si>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</si>
  <si>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</si>
  <si>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</si>
  <si>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</si>
  <si>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</si>
  <si>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</si>
  <si>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</si>
  <si>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</si>
  <si>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</si>
  <si>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</si>
  <si>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</si>
  <si>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</si>
  <si>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</si>
  <si>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</si>
  <si>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</si>
  <si>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</si>
  <si>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</si>
  <si>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</si>
  <si>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</si>
  <si>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</si>
  <si>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</si>
  <si>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</si>
  <si>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</si>
  <si>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</si>
  <si>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</si>
  <si>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</si>
  <si>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</si>
  <si>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</si>
  <si>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</si>
  <si>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</si>
  <si>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</si>
  <si>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</si>
  <si>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</si>
  <si>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</si>
  <si>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</si>
  <si>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</si>
  <si>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</si>
  <si>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</si>
  <si>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</si>
  <si>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</si>
  <si>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</si>
  <si>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</si>
  <si>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</si>
  <si>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</si>
  <si>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</si>
  <si>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</si>
  <si>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</si>
  <si>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</si>
  <si>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</si>
  <si>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</si>
  <si>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</si>
  <si>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</si>
  <si>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</si>
  <si>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</si>
  <si>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</si>
  <si>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</si>
  <si>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</si>
  <si>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</si>
  <si>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</si>
  <si>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</si>
  <si>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</si>
  <si>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</si>
  <si>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</si>
  <si>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</si>
  <si>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</si>
  <si>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</si>
  <si>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</si>
  <si>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</si>
  <si>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</si>
  <si>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</si>
  <si>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</si>
  <si>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</si>
  <si>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</si>
  <si>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</si>
  <si>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</si>
  <si>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</si>
  <si>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</si>
  <si>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</si>
  <si>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</si>
  <si>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</si>
  <si>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</si>
  <si>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</si>
  <si>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</si>
  <si>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</si>
  <si>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</si>
  <si>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</si>
  <si>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</si>
  <si>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</si>
  <si>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</si>
  <si>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</si>
  <si>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</si>
  <si>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</si>
  <si>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</si>
  <si>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</si>
  <si>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</si>
  <si>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</si>
  <si>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</si>
  <si>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</si>
  <si>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</si>
  <si>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</si>
  <si>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</si>
  <si>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</si>
  <si>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</si>
  <si>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</si>
  <si>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</si>
  <si>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</si>
  <si>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</si>
  <si>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</si>
  <si>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</si>
  <si>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</si>
  <si>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</si>
  <si>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</si>
  <si>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</si>
  <si>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</si>
  <si>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</si>
  <si>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</si>
  <si>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</si>
  <si>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</si>
  <si>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</si>
  <si>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</si>
  <si>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</si>
  <si>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</si>
  <si>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</si>
  <si>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</si>
  <si>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</si>
  <si>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</si>
  <si>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</si>
  <si>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</si>
  <si>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</si>
  <si>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</si>
  <si>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</si>
  <si>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</si>
  <si>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</si>
  <si>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</si>
  <si>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</si>
  <si>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</si>
  <si>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</si>
  <si>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</si>
  <si>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</si>
  <si>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</si>
  <si>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</si>
  <si>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</si>
  <si>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</si>
  <si>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</si>
  <si>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</si>
  <si>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</si>
  <si>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</si>
  <si>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</si>
  <si>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</si>
  <si>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</si>
  <si>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</si>
  <si>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</si>
  <si>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</si>
  <si>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</si>
  <si>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</si>
  <si>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</si>
  <si>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</si>
  <si>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</si>
  <si>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</si>
  <si>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</si>
  <si>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</si>
  <si>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</si>
  <si>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</si>
  <si>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</si>
  <si>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</si>
  <si>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</si>
  <si>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</si>
  <si>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</si>
  <si>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</si>
  <si>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</si>
  <si>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</si>
  <si>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</si>
  <si>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</si>
  <si>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</si>
  <si>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</si>
  <si>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</si>
  <si>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</si>
  <si>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</si>
  <si>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</si>
  <si>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</si>
  <si>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</si>
  <si>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</si>
  <si>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</si>
  <si>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</si>
  <si>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</si>
  <si>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</si>
  <si>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</si>
  <si>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</si>
  <si>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</si>
  <si>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</si>
  <si>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</si>
  <si>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</si>
  <si>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</si>
  <si>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</si>
  <si>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</si>
  <si>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</si>
  <si>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</si>
  <si>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</si>
  <si>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</si>
  <si>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</si>
  <si>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</si>
  <si>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</si>
  <si>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</si>
  <si>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</si>
  <si>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</si>
  <si>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</si>
  <si>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</si>
  <si>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</si>
  <si>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</si>
  <si>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</si>
  <si>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</si>
  <si>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</si>
  <si>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</si>
  <si>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</si>
  <si>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</si>
  <si>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</si>
  <si>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</si>
  <si>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</si>
  <si>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</si>
  <si>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</si>
  <si>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</si>
  <si>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</si>
  <si>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</si>
  <si>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</si>
  <si>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</si>
  <si>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</si>
  <si>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</si>
  <si>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</si>
  <si>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</si>
  <si>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</si>
  <si>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</si>
  <si>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</si>
  <si>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</si>
  <si>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</si>
  <si>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</si>
  <si>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</si>
  <si>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</si>
  <si>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</si>
  <si>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</si>
  <si>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</si>
  <si>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</si>
  <si>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</si>
  <si>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</si>
  <si>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</si>
  <si>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</si>
  <si>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</si>
  <si>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</si>
  <si>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</si>
  <si>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</si>
  <si>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</si>
  <si>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</si>
  <si>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</si>
  <si>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</si>
  <si>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</si>
  <si>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</si>
  <si>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</si>
  <si>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</si>
  <si>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</si>
  <si>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</si>
  <si>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</si>
  <si>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</si>
  <si>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</si>
  <si>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</si>
  <si>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</si>
  <si>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</si>
  <si>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</si>
  <si>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</si>
  <si>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</si>
  <si>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</si>
  <si>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</si>
  <si>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</si>
  <si>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</si>
  <si>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</si>
  <si>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</si>
  <si>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</si>
  <si>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</si>
  <si>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</si>
  <si>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</si>
  <si>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</si>
  <si>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</si>
  <si>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</si>
  <si>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</si>
  <si>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</si>
  <si>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</si>
  <si>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</si>
  <si>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</si>
  <si>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</si>
  <si>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</si>
  <si>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</si>
  <si>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</si>
  <si>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</si>
  <si>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</si>
  <si>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</si>
  <si>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</si>
  <si>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</si>
  <si>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</si>
  <si>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</si>
  <si>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</si>
  <si>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</si>
  <si>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</si>
  <si>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</si>
  <si>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</si>
  <si>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</si>
  <si>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</si>
  <si>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</si>
  <si>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</si>
  <si>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</si>
  <si>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</si>
  <si>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</si>
  <si>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</si>
  <si>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</si>
  <si>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</si>
  <si>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</si>
  <si>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</si>
  <si>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</si>
  <si>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</si>
  <si>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</si>
  <si>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</si>
  <si>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</si>
  <si>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</si>
  <si>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</si>
  <si>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</si>
  <si>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</si>
  <si>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</si>
  <si>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</si>
  <si>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</si>
  <si>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</si>
  <si>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</si>
  <si>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</si>
  <si>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</si>
  <si>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</si>
  <si>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</si>
  <si>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</si>
  <si>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</si>
  <si>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</si>
  <si>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</si>
  <si>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</si>
  <si>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</si>
  <si>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</si>
  <si>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</si>
  <si>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</si>
  <si>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</si>
  <si>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</si>
  <si>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</si>
  <si>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</si>
  <si>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</si>
  <si>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</si>
  <si>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</si>
  <si>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</si>
  <si>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</si>
  <si>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</si>
  <si>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</si>
  <si>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</si>
  <si>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</si>
  <si>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</si>
  <si>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</si>
  <si>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</si>
  <si>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</si>
  <si>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</si>
  <si>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</si>
  <si>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</si>
  <si>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</si>
  <si>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</si>
  <si>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</si>
  <si>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</si>
  <si>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</si>
  <si>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</si>
  <si>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</si>
  <si>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</si>
  <si>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</si>
  <si>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</si>
  <si>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</si>
  <si>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</si>
  <si>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</si>
  <si>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</si>
  <si>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</si>
  <si>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</si>
  <si>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</si>
  <si>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</si>
  <si>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</si>
  <si>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</si>
  <si>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</si>
  <si>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</si>
  <si>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</si>
  <si>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</si>
  <si>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</si>
  <si>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</si>
  <si>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</si>
  <si>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</si>
  <si>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</si>
  <si>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</si>
  <si>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</si>
  <si>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</si>
  <si>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</si>
  <si>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</si>
  <si>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</si>
  <si>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</si>
  <si>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</si>
  <si>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</si>
  <si>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</si>
  <si>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</si>
  <si>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</si>
  <si>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</si>
  <si>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</si>
  <si>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</si>
  <si>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</si>
  <si>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</si>
  <si>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</si>
  <si>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</si>
  <si>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</si>
  <si>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</si>
  <si>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</si>
  <si>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</si>
  <si>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</si>
  <si>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</si>
  <si>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</si>
  <si>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</si>
  <si>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</si>
  <si>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</si>
  <si>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</si>
  <si>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</si>
  <si>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</si>
  <si>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</si>
  <si>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</si>
  <si>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</si>
  <si>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</si>
  <si>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</si>
  <si>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</si>
  <si>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</si>
  <si>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</si>
  <si>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</si>
  <si>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</si>
  <si>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</si>
  <si>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</si>
  <si>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</si>
  <si>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</si>
  <si>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</si>
  <si>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</si>
  <si>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</si>
  <si>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</si>
  <si>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</si>
  <si>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</si>
  <si>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</si>
  <si>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</si>
  <si>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</si>
  <si>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</si>
  <si>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</si>
  <si>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</si>
  <si>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</si>
  <si>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</si>
  <si>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</si>
  <si>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</si>
  <si>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</si>
  <si>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</si>
  <si>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</si>
  <si>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</si>
  <si>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</si>
  <si>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</si>
  <si>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</si>
  <si>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</si>
  <si>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</si>
  <si>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</si>
  <si>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</si>
  <si>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</si>
  <si>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</si>
  <si>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</si>
  <si>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</si>
  <si>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</si>
  <si>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</si>
  <si>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</si>
  <si>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</si>
  <si>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</si>
  <si>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</si>
  <si>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</si>
  <si>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</si>
  <si>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</si>
  <si>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</si>
  <si>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</si>
  <si>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</si>
  <si>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</si>
  <si>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</si>
  <si>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</si>
  <si>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</si>
  <si>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</si>
  <si>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</si>
  <si>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</si>
  <si>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</si>
  <si>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</si>
  <si>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</si>
  <si>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</si>
  <si>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</si>
  <si>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</si>
  <si>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</si>
  <si>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</si>
  <si>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</si>
  <si>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</si>
  <si>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</si>
  <si>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</si>
  <si>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 xml:space="preserve">Upper Quartile of Pledged </t>
  </si>
  <si>
    <t xml:space="preserve">Lower Quartile of Pledged </t>
  </si>
  <si>
    <t>IQR of Pledged</t>
  </si>
  <si>
    <t>Standard Deviation of Goal</t>
  </si>
  <si>
    <t>Upper Quartile of Goal</t>
  </si>
  <si>
    <t>Lower Quartile of Goal</t>
  </si>
  <si>
    <t>IQR of 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</si>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</sst>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164" fontId="2" fillId="0" borderId="0" xfId="0" applyNumberFormat="1" applyFont="1"/>
    <xf numFmtId="5" fontId="0" fillId="0" borderId="0" xfId="0" applyNumberFormat="1"/>
    <xf numFmtId="165" fontId="0" fillId="0" borderId="0" xfId="0" applyNumberFormat="1"/>
    <xf numFmtId="165" fontId="2" fillId="0" borderId="0" xfId="0" applyNumberFormat="1" applyFont="1"/>
    <xf numFmtId="42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71555603920684"/>
          <c:y val="4.510168020336041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EB-E144-97BE-566A27C64BF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B-E144-97BE-566A27C64BF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EB-E144-97BE-566A27C64BFD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EB-E144-97BE-566A27C64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351167"/>
        <c:axId val="1377222815"/>
      </c:lineChart>
      <c:catAx>
        <c:axId val="126935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22815"/>
        <c:crosses val="autoZero"/>
        <c:auto val="1"/>
        <c:lblAlgn val="ctr"/>
        <c:lblOffset val="100"/>
        <c:noMultiLvlLbl val="0"/>
      </c:catAx>
      <c:valAx>
        <c:axId val="137722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35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0.10588235294117647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A-8749-B154-6E0F551A506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0.89411764705882357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A-8749-B154-6E0F551A506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A-8749-B154-6E0F551A5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415167"/>
        <c:axId val="1355436479"/>
      </c:lineChart>
      <c:catAx>
        <c:axId val="135541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36479"/>
        <c:crosses val="autoZero"/>
        <c:auto val="1"/>
        <c:lblAlgn val="ctr"/>
        <c:lblOffset val="100"/>
        <c:noMultiLvlLbl val="0"/>
      </c:catAx>
      <c:valAx>
        <c:axId val="135543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53822614519655"/>
          <c:y val="1.5559545849969887E-2"/>
          <c:w val="0.80795542628665462"/>
          <c:h val="0.78242198478731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E-9A4E-B4D6-DD6C0B26C9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0-4748-BBDE-36D02BFE73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0-4748-BBDE-36D02BFE7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6663743"/>
        <c:axId val="1876789791"/>
      </c:barChart>
      <c:catAx>
        <c:axId val="18766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789791"/>
        <c:crosses val="autoZero"/>
        <c:auto val="1"/>
        <c:lblAlgn val="ctr"/>
        <c:lblOffset val="100"/>
        <c:noMultiLvlLbl val="0"/>
      </c:catAx>
      <c:valAx>
        <c:axId val="187678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9289779371638"/>
          <c:y val="1.7543859649122806E-2"/>
          <c:w val="0.79327559055118113"/>
          <c:h val="0.81185453791960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01-E447-A679-AE6BEC591E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2-834B-A4A5-523AA1AC8F9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E2-834B-A4A5-523AA1AC8F9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E2-834B-A4A5-523AA1AC8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0450607"/>
        <c:axId val="1870533999"/>
      </c:barChart>
      <c:catAx>
        <c:axId val="18704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533999"/>
        <c:crosses val="autoZero"/>
        <c:auto val="1"/>
        <c:lblAlgn val="ctr"/>
        <c:lblOffset val="100"/>
        <c:noMultiLvlLbl val="0"/>
      </c:catAx>
      <c:valAx>
        <c:axId val="187053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4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E-754E-A0AA-794A3127AB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9E-754E-A0AA-794A3127AB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9E-754E-A0AA-794A3127AB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9E-754E-A0AA-794A3127AB41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9E-754E-A0AA-794A3127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606527"/>
        <c:axId val="1269620175"/>
      </c:lineChart>
      <c:catAx>
        <c:axId val="129460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9620175"/>
        <c:crosses val="autoZero"/>
        <c:auto val="1"/>
        <c:lblAlgn val="ctr"/>
        <c:lblOffset val="100"/>
        <c:noMultiLvlLbl val="0"/>
      </c:catAx>
      <c:valAx>
        <c:axId val="12696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60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603250</xdr:colOff>
      <xdr:row>1</xdr:row>
      <xdr:rowOff>101600</xdr:rowOff>
    </xdr:from>
    <xdr:to>
      <xdr:col>14</xdr:col>
      <xdr:colOff>431800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7A196-CF83-034F-94AE-6215EB9D9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13</xdr:row>
      <xdr:rowOff>165100</xdr:rowOff>
    </xdr:from>
    <xdr:to>
      <xdr:col>8</xdr:col>
      <xdr:colOff>317500</xdr:colOff>
      <xdr:row>28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CBFB20-A83C-9742-AD21-CE6580D66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139700</xdr:rowOff>
    </xdr:from>
    <xdr:to>
      <xdr:col>16</xdr:col>
      <xdr:colOff>38100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E4EA5-79F3-9546-8D08-8226A7BDF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0</xdr:row>
      <xdr:rowOff>152400</xdr:rowOff>
    </xdr:from>
    <xdr:to>
      <xdr:col>14</xdr:col>
      <xdr:colOff>292100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115E8-9F1D-F446-890E-DBF105264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641350</xdr:colOff>
      <xdr:row>3</xdr:row>
      <xdr:rowOff>139700</xdr:rowOff>
    </xdr:from>
    <xdr:to>
      <xdr:col>13</xdr:col>
      <xdr:colOff>260350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CB9FE-C6F1-824D-8BA6-25352A5E5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767553935184" createdVersion="6" refreshedVersion="6" minRefreshableVersion="3" recordCount="4114" xr:uid="{4B2B649F-20F2-1449-98E1-C9DA12EB23A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8.787296527778" createdVersion="6" refreshedVersion="6" minRefreshableVersion="3" recordCount="4115" xr:uid="{55B0B7CB-A630-7448-8A64-B53B25F2518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8.936014699073" createdVersion="6" refreshedVersion="6" minRefreshableVersion="3" recordCount="4114" xr:uid="{EA666250-95D4-AB41-B839-230A5B82D01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57A42-0BC6-8549-BEFC-6DA9DE0DB2E4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BE6AE-57F0-6441-94D0-F98FFC428163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A0D79-D055-5045-BAB3-09D203069EF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B551C-B712-BD4F-95D3-79C94C40784B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44C47-F098-D747-B783-59A955C4A700}">
  <sheetPr codeName="Sheet9"/>
  <dimension ref="A1:F18"/>
  <sheetViews>
    <sheetView workbookViewId="0">
      <selection activeCell="K28" sqref="K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8399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24" t="s">
        <v>8374</v>
      </c>
      <c r="B6" s="15">
        <v>56</v>
      </c>
      <c r="C6" s="15">
        <v>2</v>
      </c>
      <c r="D6" s="15">
        <v>33</v>
      </c>
      <c r="E6" s="15">
        <v>7</v>
      </c>
      <c r="F6" s="15">
        <v>98</v>
      </c>
    </row>
    <row r="7" spans="1:6" x14ac:dyDescent="0.2">
      <c r="A7" s="24" t="s">
        <v>8375</v>
      </c>
      <c r="B7" s="15">
        <v>71</v>
      </c>
      <c r="C7" s="15">
        <v>8</v>
      </c>
      <c r="D7" s="15">
        <v>39</v>
      </c>
      <c r="E7" s="15">
        <v>3</v>
      </c>
      <c r="F7" s="15">
        <v>121</v>
      </c>
    </row>
    <row r="8" spans="1:6" x14ac:dyDescent="0.2">
      <c r="A8" s="24" t="s">
        <v>8376</v>
      </c>
      <c r="B8" s="15">
        <v>56</v>
      </c>
      <c r="C8" s="15">
        <v>14</v>
      </c>
      <c r="D8" s="15">
        <v>33</v>
      </c>
      <c r="E8" s="15">
        <v>3</v>
      </c>
      <c r="F8" s="15">
        <v>106</v>
      </c>
    </row>
    <row r="9" spans="1:6" x14ac:dyDescent="0.2">
      <c r="A9" s="24" t="s">
        <v>8377</v>
      </c>
      <c r="B9" s="15">
        <v>71</v>
      </c>
      <c r="C9" s="15"/>
      <c r="D9" s="15">
        <v>40</v>
      </c>
      <c r="E9" s="15">
        <v>2</v>
      </c>
      <c r="F9" s="15">
        <v>113</v>
      </c>
    </row>
    <row r="10" spans="1:6" x14ac:dyDescent="0.2">
      <c r="A10" s="24" t="s">
        <v>8368</v>
      </c>
      <c r="B10" s="15">
        <v>111</v>
      </c>
      <c r="C10" s="15"/>
      <c r="D10" s="15">
        <v>52</v>
      </c>
      <c r="E10" s="15">
        <v>3</v>
      </c>
      <c r="F10" s="15">
        <v>166</v>
      </c>
    </row>
    <row r="11" spans="1:6" x14ac:dyDescent="0.2">
      <c r="A11" s="24" t="s">
        <v>8378</v>
      </c>
      <c r="B11" s="15">
        <v>100</v>
      </c>
      <c r="C11" s="15"/>
      <c r="D11" s="15">
        <v>49</v>
      </c>
      <c r="E11" s="15">
        <v>4</v>
      </c>
      <c r="F11" s="15">
        <v>153</v>
      </c>
    </row>
    <row r="12" spans="1:6" x14ac:dyDescent="0.2">
      <c r="A12" s="24" t="s">
        <v>8369</v>
      </c>
      <c r="B12" s="15">
        <v>87</v>
      </c>
      <c r="C12" s="15"/>
      <c r="D12" s="15">
        <v>50</v>
      </c>
      <c r="E12" s="15">
        <v>1</v>
      </c>
      <c r="F12" s="15">
        <v>138</v>
      </c>
    </row>
    <row r="13" spans="1:6" x14ac:dyDescent="0.2">
      <c r="A13" s="24" t="s">
        <v>8370</v>
      </c>
      <c r="B13" s="15">
        <v>72</v>
      </c>
      <c r="C13" s="15"/>
      <c r="D13" s="15">
        <v>47</v>
      </c>
      <c r="E13" s="15">
        <v>4</v>
      </c>
      <c r="F13" s="15">
        <v>123</v>
      </c>
    </row>
    <row r="14" spans="1:6" x14ac:dyDescent="0.2">
      <c r="A14" s="24" t="s">
        <v>8371</v>
      </c>
      <c r="B14" s="15">
        <v>59</v>
      </c>
      <c r="C14" s="15"/>
      <c r="D14" s="15">
        <v>34</v>
      </c>
      <c r="E14" s="15">
        <v>4</v>
      </c>
      <c r="F14" s="15">
        <v>97</v>
      </c>
    </row>
    <row r="15" spans="1:6" x14ac:dyDescent="0.2">
      <c r="A15" s="24" t="s">
        <v>8372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">
      <c r="A16" s="24" t="s">
        <v>8373</v>
      </c>
      <c r="B16" s="15">
        <v>54</v>
      </c>
      <c r="C16" s="15"/>
      <c r="D16" s="15">
        <v>31</v>
      </c>
      <c r="E16" s="15">
        <v>3</v>
      </c>
      <c r="F16" s="15">
        <v>88</v>
      </c>
    </row>
    <row r="17" spans="1:6" x14ac:dyDescent="0.2">
      <c r="A17" s="24" t="s">
        <v>8379</v>
      </c>
      <c r="B17" s="15">
        <v>37</v>
      </c>
      <c r="C17" s="15"/>
      <c r="D17" s="15">
        <v>35</v>
      </c>
      <c r="E17" s="15">
        <v>3</v>
      </c>
      <c r="F17" s="15">
        <v>75</v>
      </c>
    </row>
    <row r="18" spans="1:6" x14ac:dyDescent="0.2">
      <c r="A18" s="24" t="s">
        <v>8361</v>
      </c>
      <c r="B18" s="15">
        <v>839</v>
      </c>
      <c r="C18" s="15">
        <v>24</v>
      </c>
      <c r="D18" s="15">
        <v>493</v>
      </c>
      <c r="E18" s="15">
        <v>37</v>
      </c>
      <c r="F1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A150-A64B-2F44-B988-B76D3ECEFB5C}">
  <sheetPr codeName="Sheet14"/>
  <dimension ref="A1:H13"/>
  <sheetViews>
    <sheetView tabSelected="1" workbookViewId="0">
      <selection activeCell="D19" sqref="D19"/>
    </sheetView>
  </sheetViews>
  <sheetFormatPr baseColWidth="10" defaultRowHeight="15" x14ac:dyDescent="0.2"/>
  <cols>
    <col min="1" max="1" width="19.83203125" customWidth="1"/>
    <col min="2" max="2" width="18.6640625" customWidth="1"/>
    <col min="3" max="3" width="18.83203125" customWidth="1"/>
    <col min="4" max="4" width="15.33203125" customWidth="1"/>
    <col min="5" max="5" width="13.6640625" customWidth="1"/>
    <col min="6" max="6" width="19.1640625" customWidth="1"/>
    <col min="7" max="7" width="16.5" customWidth="1"/>
    <col min="8" max="8" width="20.83203125" customWidth="1"/>
  </cols>
  <sheetData>
    <row r="1" spans="1:8" x14ac:dyDescent="0.2">
      <c r="A1" s="17" t="s">
        <v>8382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2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v>0</v>
      </c>
    </row>
    <row r="3" spans="1:8" x14ac:dyDescent="0.2">
      <c r="A3" t="s">
        <v>8408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v>0</v>
      </c>
    </row>
    <row r="4" spans="1:8" x14ac:dyDescent="0.2">
      <c r="A4" t="s">
        <v>8409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v>0</v>
      </c>
    </row>
    <row r="5" spans="1:8" x14ac:dyDescent="0.2">
      <c r="A5" t="s">
        <v>8410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v>0</v>
      </c>
    </row>
    <row r="6" spans="1:8" x14ac:dyDescent="0.2">
      <c r="A6" t="s">
        <v>8411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v>0</v>
      </c>
    </row>
    <row r="7" spans="1:8" x14ac:dyDescent="0.2">
      <c r="A7" t="s">
        <v>8412</v>
      </c>
      <c r="B7">
        <f>COUNTIFS(Kickstarter!D:D,"&gt;=20000",Kickstarter!D:D,"&lt;25000",Kickstarter!F:F,"successful",Kickstarter!R:R,"plays")</f>
        <v>9</v>
      </c>
      <c r="C7">
        <f>COUNTIFS(Kickstarter!D:D,"&gt;=5000",Kickstarter!D:D,"&lt;10000",Kickstarter!F:F,"failed",Kickstarter!R:R,"plays")</f>
        <v>76</v>
      </c>
      <c r="D7">
        <v>0</v>
      </c>
      <c r="E7">
        <f t="shared" si="0"/>
        <v>85</v>
      </c>
      <c r="F7" s="25">
        <f t="shared" si="1"/>
        <v>0.10588235294117647</v>
      </c>
      <c r="G7" s="25">
        <f t="shared" si="2"/>
        <v>0.89411764705882357</v>
      </c>
      <c r="H7">
        <v>0</v>
      </c>
    </row>
    <row r="8" spans="1:8" x14ac:dyDescent="0.2">
      <c r="A8" t="s">
        <v>8413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v>0</v>
      </c>
    </row>
    <row r="9" spans="1:8" x14ac:dyDescent="0.2">
      <c r="A9" t="s">
        <v>8414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v>0</v>
      </c>
    </row>
    <row r="10" spans="1:8" x14ac:dyDescent="0.2">
      <c r="A10" t="s">
        <v>8415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v>0</v>
      </c>
    </row>
    <row r="11" spans="1:8" x14ac:dyDescent="0.2">
      <c r="A11" t="s">
        <v>8416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v>0</v>
      </c>
    </row>
    <row r="12" spans="1:8" x14ac:dyDescent="0.2">
      <c r="A12" t="s">
        <v>8417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v>0</v>
      </c>
    </row>
    <row r="13" spans="1:8" x14ac:dyDescent="0.2">
      <c r="A13" t="s">
        <v>8418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v>0</v>
      </c>
      <c r="E13">
        <f t="shared" si="0"/>
        <v>16</v>
      </c>
      <c r="F13" s="25">
        <f t="shared" si="1"/>
        <v>0.125</v>
      </c>
      <c r="G13" s="25">
        <f t="shared" si="2"/>
        <v>0.875</v>
      </c>
      <c r="H13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B1" zoomScale="81" zoomScaleNormal="81" workbookViewId="0">
      <selection activeCell="D1" sqref="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4.1640625" style="5" customWidth="1"/>
    <col min="5" max="5" width="26.664062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4" width="36.5" customWidth="1"/>
    <col min="15" max="15" width="25.6640625" customWidth="1"/>
    <col min="16" max="16" width="19.33203125" customWidth="1"/>
    <col min="17" max="17" width="28.5" customWidth="1"/>
    <col min="18" max="18" width="22.1640625" customWidth="1"/>
    <col min="19" max="19" width="27.1640625" customWidth="1"/>
    <col min="20" max="20" width="31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8399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3BBCCBDD-1ACC-7447-8B54-221CB7AF056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D816-AE33-5545-B921-B46078A0E74F}">
  <sheetPr codeName="Sheet3"/>
  <dimension ref="A1:E7"/>
  <sheetViews>
    <sheetView zoomScale="110" workbookViewId="0">
      <selection activeCell="I36" sqref="I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8DEDC-BEC5-7948-A0F3-E80AAC75044A}">
  <sheetPr codeName="Sheet2"/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04B84-E985-5942-9B7F-6DAFD0D70711}">
  <sheetPr codeName="Sheet4"/>
  <dimension ref="A1:G19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3" t="s">
        <v>8358</v>
      </c>
      <c r="B1" t="s">
        <v>8364</v>
      </c>
    </row>
    <row r="2" spans="1:7" x14ac:dyDescent="0.2">
      <c r="A2" s="13" t="s">
        <v>8380</v>
      </c>
      <c r="B2" t="s">
        <v>8364</v>
      </c>
    </row>
    <row r="4" spans="1:7" x14ac:dyDescent="0.2">
      <c r="A4" s="13" t="s">
        <v>8363</v>
      </c>
      <c r="B4" s="13" t="s">
        <v>8360</v>
      </c>
    </row>
    <row r="5" spans="1:7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8361</v>
      </c>
    </row>
    <row r="6" spans="1:7" x14ac:dyDescent="0.2">
      <c r="A6" s="14" t="s">
        <v>8367</v>
      </c>
      <c r="B6" s="15"/>
      <c r="C6" s="15"/>
      <c r="D6" s="15"/>
      <c r="E6" s="15"/>
      <c r="F6" s="15"/>
      <c r="G6" s="15"/>
    </row>
    <row r="7" spans="1:7" x14ac:dyDescent="0.2">
      <c r="A7" s="14" t="s">
        <v>8374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">
      <c r="A8" s="14" t="s">
        <v>8375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">
      <c r="A9" s="14" t="s">
        <v>8376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">
      <c r="A10" s="14" t="s">
        <v>8377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">
      <c r="A11" s="14" t="s">
        <v>8368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">
      <c r="A12" s="14" t="s">
        <v>8378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">
      <c r="A13" s="14" t="s">
        <v>8369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">
      <c r="A14" s="14" t="s">
        <v>8370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">
      <c r="A15" s="14" t="s">
        <v>8371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">
      <c r="A16" s="14" t="s">
        <v>8372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">
      <c r="A17" s="14" t="s">
        <v>8373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">
      <c r="A18" s="14" t="s">
        <v>8379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">
      <c r="A19" s="14" t="s">
        <v>8361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BACD6-8457-6B4E-91B2-74F3D0415332}">
  <sheetPr codeName="Sheet5"/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28.6640625" bestFit="1" customWidth="1"/>
    <col min="2" max="2" width="107.83203125" customWidth="1"/>
    <col min="4" max="4" width="11.6640625" bestFit="1" customWidth="1"/>
    <col min="5" max="5" width="17.5" customWidth="1"/>
  </cols>
  <sheetData>
    <row r="1" spans="1:6" x14ac:dyDescent="0.2">
      <c r="A1" s="17" t="s">
        <v>8381</v>
      </c>
      <c r="B1" s="17" t="s">
        <v>4110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1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7">
        <f>VLOOKUP(A2,Kickstarter!B:E,3,FALSE
=VLOOKUP(A2,Kickstarter!B:C,2,FALSE)
=VLOOKUP(A2,Kickstarter!B:E,3,FALSE))</f>
        <v>2000</v>
      </c>
      <c r="D2" s="19">
        <f>VLOOKUP(A2, Kickstarter!B:E, 4, FALSE)</f>
        <v>2020</v>
      </c>
      <c r="E2" s="7" t="e">
        <f>VLOOKUP(A2, Kickstarter!A:E7P, 16, FALSE)</f>
        <v>#NAME?</v>
      </c>
      <c r="F2" s="18" t="e">
        <f>VLOOKUP(A2, Kickstarter!K:L, 2, FALSE)</f>
        <v>#N/A</v>
      </c>
    </row>
    <row r="3" spans="1:6" ht="1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VLOOKUP(A3,Kickstarter!B:E,3,FALSE
=VLOOKUP(A3,Kickstarter!B:C,2,FALSE)
=VLOOKUP(A3,Kickstarter!B:E,3,FALSE))</f>
        <v>2000</v>
      </c>
      <c r="D3" s="19">
        <f>VLOOKUP(A3, Kickstarter!B:E, 4, FALSE)</f>
        <v>2020</v>
      </c>
    </row>
    <row r="4" spans="1:6" ht="1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VLOOKUP(A4,Kickstarter!B:E,3,FALSE
=VLOOKUP(A4,Kickstarter!B:C,2,FALSE)
=VLOOKUP(A4,Kickstarter!B:E,3,FALSE))</f>
        <v>1500</v>
      </c>
      <c r="D4" s="19">
        <f>VLOOKUP(A4, Kickstarter!B:E, 4, FALSE)</f>
        <v>2576</v>
      </c>
    </row>
    <row r="5" spans="1:6" ht="1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VLOOKUP(A5,Kickstarter!B:E,3,FALSE
=VLOOKUP(A5,Kickstarter!B:C,2,FALSE)
=VLOOKUP(A5,Kickstarter!B:E,3,FALSE))</f>
        <v>1000</v>
      </c>
      <c r="D5" s="19">
        <f>VLOOKUP(A5, Kickstarter!B:E, 4, FALSE)</f>
        <v>1168</v>
      </c>
    </row>
    <row r="6" spans="1:6" ht="1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VLOOKUP(A6,Kickstarter!B:E,3,FALSE
=VLOOKUP(A6,Kickstarter!B:C,2,FALSE)
=VLOOKUP(A6,Kickstarter!B:E,3,FALSE))</f>
        <v>4000</v>
      </c>
      <c r="D6" s="19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9CBD-37DE-FC4D-BE89-A62056DD22E7}">
  <sheetPr codeName="Sheet8"/>
  <dimension ref="A1:C14"/>
  <sheetViews>
    <sheetView zoomScale="154" zoomScaleNormal="154" workbookViewId="0">
      <selection activeCell="C15" sqref="C15"/>
    </sheetView>
  </sheetViews>
  <sheetFormatPr baseColWidth="10" defaultRowHeight="15" x14ac:dyDescent="0.2"/>
  <cols>
    <col min="1" max="1" width="51.33203125" customWidth="1"/>
    <col min="2" max="2" width="14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ht="16" x14ac:dyDescent="0.2">
      <c r="A2" t="s">
        <v>8387</v>
      </c>
      <c r="B2" s="22" t="e">
        <f>AVERAGE(#REF!)</f>
        <v>#REF!</v>
      </c>
      <c r="C2" s="21" t="e">
        <f>AVERAGE(#REF!)</f>
        <v>#REF!</v>
      </c>
    </row>
    <row r="3" spans="1:3" x14ac:dyDescent="0.2">
      <c r="A3" t="s">
        <v>8388</v>
      </c>
      <c r="B3" s="21" t="e">
        <f>MEDIAN(#REF!)</f>
        <v>#REF!</v>
      </c>
      <c r="C3" s="20" t="e">
        <f>MEDIAN(#REF!)</f>
        <v>#REF!</v>
      </c>
    </row>
    <row r="4" spans="1:3" x14ac:dyDescent="0.2">
      <c r="A4" t="s">
        <v>8395</v>
      </c>
      <c r="B4" s="21" t="e">
        <f>STDEV(#REF!)</f>
        <v>#REF!</v>
      </c>
      <c r="C4" s="21" t="e">
        <f>STDEV(#REF!)</f>
        <v>#REF!</v>
      </c>
    </row>
    <row r="5" spans="1:3" x14ac:dyDescent="0.2">
      <c r="A5" t="s">
        <v>8396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8397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8398</v>
      </c>
      <c r="B7" s="21" t="e">
        <f>B5-B6</f>
        <v>#REF!</v>
      </c>
      <c r="C7" s="23" t="e">
        <f>C5-C6</f>
        <v>#REF!</v>
      </c>
    </row>
    <row r="9" spans="1:3" x14ac:dyDescent="0.2">
      <c r="A9" t="s">
        <v>8389</v>
      </c>
      <c r="B9" s="23" t="e">
        <f>AVERAGE(#REF!)</f>
        <v>#REF!</v>
      </c>
      <c r="C9" s="21" t="e">
        <f>AVERAGE(#REF!)</f>
        <v>#REF!</v>
      </c>
    </row>
    <row r="10" spans="1:3" x14ac:dyDescent="0.2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8391</v>
      </c>
      <c r="B11" s="21" t="e">
        <f>STDEV(#REF!)</f>
        <v>#REF!</v>
      </c>
      <c r="C11" s="21" t="e">
        <f>STDEV(#REF!)</f>
        <v>#REF!</v>
      </c>
    </row>
    <row r="12" spans="1:3" x14ac:dyDescent="0.2">
      <c r="A12" t="s">
        <v>8392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8393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">
      <c r="A14" t="s">
        <v>8394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Subcategory Statistics</vt:lpstr>
      <vt:lpstr>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2022-09-15T22:13:49Z</dcterms:modified>
</cp:coreProperties>
</file>