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project folder/"/>
    </mc:Choice>
  </mc:AlternateContent>
  <xr:revisionPtr revIDLastSave="0" documentId="13_ncr:1_{A02E1351-D504-1841-B0B3-B539493E6F58}" xr6:coauthVersionLast="45" xr6:coauthVersionMax="45" xr10:uidLastSave="{00000000-0000-0000-0000-000000000000}"/>
  <bookViews>
    <workbookView xWindow="0" yWindow="500" windowWidth="28800" windowHeight="16400" firstSheet="2" activeTab="8" xr2:uid="{00000000-000D-0000-FFFF-FFFF00000000}"/>
  </bookViews>
  <sheets>
    <sheet name="Kickstarter" sheetId="1" r:id="rId1"/>
    <sheet name="Subcategory Statistics" sheetId="3" r:id="rId2"/>
    <sheet name="Category Statistics" sheetId="2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 for GB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B4" i="8"/>
  <c r="C7" i="8"/>
  <c r="B7" i="8"/>
  <c r="C6" i="8"/>
  <c r="C5" i="8"/>
  <c r="C4" i="8"/>
  <c r="B6" i="8"/>
  <c r="B5" i="8"/>
  <c r="B9" i="8"/>
  <c r="C10" i="8"/>
  <c r="B10" i="8"/>
  <c r="C9" i="8"/>
  <c r="C3" i="8"/>
  <c r="B3" i="8"/>
  <c r="C2" i="8"/>
  <c r="B2" i="8"/>
  <c r="E2" i="5"/>
  <c r="F2" i="5"/>
  <c r="C2" i="5"/>
  <c r="C3" i="5"/>
  <c r="C4" i="5"/>
  <c r="C5" i="5"/>
  <c r="C6" i="5"/>
  <c r="D3" i="5"/>
  <c r="D4" i="5"/>
  <c r="D5" i="5"/>
  <c r="D6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<sst xmlns="http://schemas.openxmlformats.org/spreadsheetml/2006/main" count="38335" uniqueCount="8399">
  <si>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</si>
  <si>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</si>
  <si>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</si>
  <si>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</si>
  <si>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</si>
  <si>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</si>
  <si>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</si>
  <si>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</si>
  <si>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</si>
  <si>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</si>
  <si>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</si>
  <si>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</si>
  <si>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</si>
  <si>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</si>
  <si>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</si>
  <si>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</si>
  <si>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</si>
  <si>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</si>
  <si>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</si>
  <si>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</si>
  <si>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</si>
  <si>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</si>
  <si>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</si>
  <si>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</si>
  <si>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</si>
  <si>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</si>
  <si>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</si>
  <si>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</si>
  <si>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</si>
  <si>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</si>
  <si>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</si>
  <si>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</si>
  <si>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</si>
  <si>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</si>
  <si>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</si>
  <si>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</si>
  <si>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</si>
  <si>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</si>
  <si>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</si>
  <si>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</si>
  <si>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</si>
  <si>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</si>
  <si>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</si>
  <si>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</si>
  <si>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</si>
  <si>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</si>
  <si>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</si>
  <si>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</si>
  <si>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</si>
  <si>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</si>
  <si>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</si>
  <si>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</si>
  <si>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</si>
  <si>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</si>
  <si>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</si>
  <si>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</si>
  <si>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</si>
  <si>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</si>
  <si>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</si>
  <si>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</si>
  <si>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</si>
  <si>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</si>
  <si>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</si>
  <si>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</si>
  <si>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</si>
  <si>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</si>
  <si>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</si>
  <si>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</si>
  <si>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</si>
  <si>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</si>
  <si>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</si>
  <si>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</si>
  <si>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</si>
  <si>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</si>
  <si>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</si>
  <si>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</si>
  <si>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</si>
  <si>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</si>
  <si>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</si>
  <si>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</si>
  <si>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</si>
  <si>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</si>
  <si>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</si>
  <si>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</si>
  <si>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</si>
  <si>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</si>
  <si>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</si>
  <si>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</si>
  <si>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</si>
  <si>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</si>
  <si>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</si>
  <si>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</si>
  <si>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</si>
  <si>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</si>
  <si>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</si>
  <si>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</si>
  <si>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</si>
  <si>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</si>
  <si>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</si>
  <si>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</si>
  <si>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</si>
  <si>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</si>
  <si>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</si>
  <si>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</si>
  <si>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</si>
  <si>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</si>
  <si>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</si>
  <si>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</si>
  <si>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</si>
  <si>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</si>
  <si>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</si>
  <si>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</si>
  <si>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</si>
  <si>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</si>
  <si>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</si>
  <si>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</si>
  <si>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</si>
  <si>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</si>
  <si>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</si>
  <si>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</si>
  <si>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</si>
  <si>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</si>
  <si>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</si>
  <si>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</si>
  <si>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</si>
  <si>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</si>
  <si>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</si>
  <si>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</si>
  <si>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</si>
  <si>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</si>
  <si>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</si>
  <si>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</si>
  <si>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</si>
  <si>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</si>
  <si>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</si>
  <si>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</si>
  <si>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</si>
  <si>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</si>
  <si>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</si>
  <si>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</si>
  <si>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</si>
  <si>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</si>
  <si>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</si>
  <si>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</si>
  <si>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</si>
  <si>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</si>
  <si>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</si>
  <si>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</si>
  <si>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</si>
  <si>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</si>
  <si>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</si>
  <si>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</si>
  <si>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</si>
  <si>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</si>
  <si>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</si>
  <si>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</si>
  <si>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</si>
  <si>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</si>
  <si>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</si>
  <si>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</si>
  <si>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</si>
  <si>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</si>
  <si>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</si>
  <si>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</si>
  <si>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</si>
  <si>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</si>
  <si>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</si>
  <si>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</si>
  <si>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</si>
  <si>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</si>
  <si>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</si>
  <si>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</si>
  <si>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</si>
  <si>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</si>
  <si>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</si>
  <si>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</si>
  <si>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</si>
  <si>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</si>
  <si>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</si>
  <si>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</si>
  <si>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</si>
  <si>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</si>
  <si>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</si>
  <si>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</si>
  <si>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</si>
  <si>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</si>
  <si>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</si>
  <si>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</si>
  <si>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</si>
  <si>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</si>
  <si>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</si>
  <si>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</si>
  <si>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</si>
  <si>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</si>
  <si>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</si>
  <si>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</si>
  <si>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</si>
  <si>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</si>
  <si>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</si>
  <si>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</si>
  <si>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</si>
  <si>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</si>
  <si>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</si>
  <si>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</si>
  <si>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</si>
  <si>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</si>
  <si>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</si>
  <si>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</si>
  <si>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</si>
  <si>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</si>
  <si>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</si>
  <si>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</si>
  <si>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</si>
  <si>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</si>
  <si>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</si>
  <si>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</si>
  <si>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</si>
  <si>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</si>
  <si>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</si>
  <si>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</si>
  <si>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</si>
  <si>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</si>
  <si>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</si>
  <si>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</si>
  <si>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</si>
  <si>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</si>
  <si>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</si>
  <si>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</si>
  <si>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</si>
  <si>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</si>
  <si>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</si>
  <si>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</si>
  <si>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</si>
  <si>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</si>
  <si>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</si>
  <si>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</si>
  <si>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</si>
  <si>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</si>
  <si>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</si>
  <si>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</si>
  <si>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</si>
  <si>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</si>
  <si>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</si>
  <si>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</si>
  <si>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</si>
  <si>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</si>
  <si>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</si>
  <si>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</si>
  <si>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</si>
  <si>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</si>
  <si>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</si>
  <si>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</si>
  <si>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</si>
  <si>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</si>
  <si>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</si>
  <si>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</si>
  <si>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</si>
  <si>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</si>
  <si>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</si>
  <si>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</si>
  <si>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</si>
  <si>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</si>
  <si>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</si>
  <si>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</si>
  <si>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</si>
  <si>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</si>
  <si>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</si>
  <si>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</si>
  <si>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</si>
  <si>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</si>
  <si>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</si>
  <si>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</si>
  <si>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</si>
  <si>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</si>
  <si>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</si>
  <si>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</si>
  <si>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</si>
  <si>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</si>
  <si>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</si>
  <si>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</si>
  <si>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</si>
  <si>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</si>
  <si>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</si>
  <si>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</si>
  <si>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</si>
  <si>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</si>
  <si>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</si>
  <si>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</si>
  <si>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</si>
  <si>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</si>
  <si>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</si>
  <si>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</si>
  <si>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</si>
  <si>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</si>
  <si>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</si>
  <si>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</si>
  <si>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</si>
  <si>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</si>
  <si>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</si>
  <si>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</si>
  <si>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</si>
  <si>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</si>
  <si>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</si>
  <si>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</si>
  <si>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</si>
  <si>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</si>
  <si>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</si>
  <si>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</si>
  <si>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</si>
  <si>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</si>
  <si>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</si>
  <si>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</si>
  <si>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</si>
  <si>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</si>
  <si>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</si>
  <si>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</si>
  <si>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</si>
  <si>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</si>
  <si>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</si>
  <si>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</si>
  <si>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</si>
  <si>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</si>
  <si>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</si>
  <si>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</si>
  <si>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</si>
  <si>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</si>
  <si>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</si>
  <si>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</si>
  <si>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</si>
  <si>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</si>
  <si>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</si>
  <si>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</si>
  <si>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</si>
  <si>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</si>
  <si>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</si>
  <si>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</si>
  <si>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</si>
  <si>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</si>
  <si>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</si>
  <si>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</si>
  <si>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</si>
  <si>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</si>
  <si>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</si>
  <si>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</si>
  <si>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</si>
  <si>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</si>
  <si>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</si>
  <si>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</si>
  <si>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</si>
  <si>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</si>
  <si>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</si>
  <si>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</si>
  <si>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</si>
  <si>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</si>
  <si>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</si>
  <si>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</si>
  <si>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</si>
  <si>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</si>
  <si>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</si>
  <si>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</si>
  <si>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</si>
  <si>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</si>
  <si>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</si>
  <si>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</si>
  <si>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</si>
  <si>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</si>
  <si>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</si>
  <si>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</si>
  <si>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</si>
  <si>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</si>
  <si>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</si>
  <si>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</si>
  <si>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</si>
  <si>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</si>
  <si>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</si>
  <si>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</si>
  <si>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</si>
  <si>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</si>
  <si>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</si>
  <si>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</si>
  <si>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</si>
  <si>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</si>
  <si>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</si>
  <si>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</si>
  <si>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</si>
  <si>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</si>
  <si>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</si>
  <si>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</si>
  <si>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</si>
  <si>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</si>
  <si>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</si>
  <si>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</si>
  <si>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</si>
  <si>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</si>
  <si>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</si>
  <si>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</si>
  <si>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</si>
  <si>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</si>
  <si>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</si>
  <si>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</si>
  <si>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</si>
  <si>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</si>
  <si>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</si>
  <si>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</si>
  <si>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</si>
  <si>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</si>
  <si>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</si>
  <si>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</si>
  <si>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</si>
  <si>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</si>
  <si>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</si>
  <si>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</si>
  <si>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</si>
  <si>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</si>
  <si>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</si>
  <si>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</si>
  <si>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</si>
  <si>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</si>
  <si>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</si>
  <si>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</si>
  <si>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</si>
  <si>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</si>
  <si>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</si>
  <si>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</si>
  <si>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</si>
  <si>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</si>
  <si>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</si>
  <si>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</si>
  <si>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</si>
  <si>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</si>
  <si>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</si>
  <si>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</si>
  <si>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</si>
  <si>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</si>
  <si>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</si>
  <si>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</si>
  <si>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</si>
  <si>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</si>
  <si>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</si>
  <si>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</si>
  <si>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</si>
  <si>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</si>
  <si>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</si>
  <si>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</si>
  <si>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</si>
  <si>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</si>
  <si>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</si>
  <si>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</si>
  <si>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</si>
  <si>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</si>
  <si>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</si>
  <si>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</si>
  <si>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</si>
  <si>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</si>
  <si>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</si>
  <si>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</si>
  <si>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</si>
  <si>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</si>
  <si>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</si>
  <si>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</si>
  <si>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</si>
  <si>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</si>
  <si>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</si>
  <si>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</si>
  <si>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</si>
  <si>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</si>
  <si>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</si>
  <si>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</si>
  <si>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</si>
  <si>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</si>
  <si>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</si>
  <si>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</si>
  <si>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</si>
  <si>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</si>
  <si>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</si>
  <si>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</si>
  <si>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</si>
  <si>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</si>
  <si>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</si>
  <si>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</si>
  <si>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</si>
  <si>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</si>
  <si>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</si>
  <si>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</si>
  <si>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</si>
  <si>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</si>
  <si>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</si>
  <si>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</si>
  <si>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</si>
  <si>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</si>
  <si>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</si>
  <si>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</si>
  <si>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</si>
  <si>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</si>
  <si>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</si>
  <si>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</si>
  <si>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</si>
  <si>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</si>
  <si>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</si>
  <si>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</si>
  <si>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</si>
  <si>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</si>
  <si>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</si>
  <si>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</si>
  <si>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</si>
  <si>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</si>
  <si>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</si>
  <si>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</si>
  <si>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</si>
  <si>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</si>
  <si>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</si>
  <si>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</si>
  <si>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</si>
  <si>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</si>
  <si>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</si>
  <si>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</si>
  <si>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</si>
  <si>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</si>
  <si>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</si>
  <si>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</si>
  <si>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</si>
  <si>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</si>
  <si>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</si>
  <si>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</si>
  <si>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</si>
  <si>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</si>
  <si>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</si>
  <si>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</si>
  <si>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</si>
  <si>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</si>
  <si>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</si>
  <si>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</si>
  <si>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</si>
  <si>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</si>
  <si>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</si>
  <si>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</si>
  <si>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</si>
  <si>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</si>
  <si>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</si>
  <si>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</si>
  <si>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</si>
  <si>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</si>
  <si>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</si>
  <si>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</si>
  <si>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</si>
  <si>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</si>
  <si>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</si>
  <si>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</si>
  <si>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</si>
  <si>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</si>
  <si>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</si>
  <si>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</si>
  <si>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</si>
  <si>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</si>
  <si>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</si>
  <si>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</si>
  <si>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</si>
  <si>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</si>
  <si>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</si>
  <si>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</si>
  <si>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</si>
  <si>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</si>
  <si>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</si>
  <si>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</si>
  <si>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</si>
  <si>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</si>
  <si>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</si>
  <si>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</si>
  <si>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</si>
  <si>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</si>
  <si>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</si>
  <si>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</si>
  <si>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</si>
  <si>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</si>
  <si>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</si>
  <si>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</si>
  <si>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</si>
  <si>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</si>
  <si>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</si>
  <si>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</si>
  <si>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</si>
  <si>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</si>
  <si>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</si>
  <si>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</si>
  <si>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</si>
  <si>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</si>
  <si>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</si>
  <si>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</si>
  <si>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</si>
  <si>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</si>
  <si>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</si>
  <si>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</si>
  <si>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</si>
  <si>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</si>
  <si>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</si>
  <si>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</si>
  <si>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</si>
  <si>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</si>
  <si>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</si>
  <si>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</si>
  <si>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</si>
  <si>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</si>
  <si>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</si>
  <si>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</si>
  <si>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</si>
  <si>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</si>
  <si>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</si>
  <si>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</si>
  <si>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</si>
  <si>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</si>
  <si>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</si>
  <si>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</si>
  <si>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</si>
  <si>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</si>
  <si>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</si>
  <si>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</si>
  <si>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</si>
  <si>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</si>
  <si>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</si>
  <si>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</si>
  <si>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</si>
  <si>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</si>
  <si>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</si>
  <si>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</si>
  <si>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</si>
  <si>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</si>
  <si>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</si>
  <si>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</si>
  <si>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</si>
  <si>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</si>
  <si>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</si>
  <si>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</si>
  <si>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</si>
  <si>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</si>
  <si>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</si>
  <si>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</si>
  <si>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</si>
  <si>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</si>
  <si>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</si>
  <si>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</si>
  <si>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</si>
  <si>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</si>
  <si>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</si>
  <si>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</si>
  <si>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</si>
  <si>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</si>
  <si>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</si>
  <si>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</si>
  <si>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</si>
  <si>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</si>
  <si>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</si>
  <si>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</si>
  <si>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</si>
  <si>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</si>
  <si>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</si>
  <si>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</si>
  <si>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</si>
  <si>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</si>
  <si>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</si>
  <si>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</si>
  <si>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</si>
  <si>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</si>
  <si>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</si>
  <si>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</si>
  <si>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</si>
  <si>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</si>
  <si>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</si>
  <si>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</si>
  <si>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</si>
  <si>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</si>
  <si>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</si>
  <si>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</si>
  <si>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</si>
  <si>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</si>
  <si>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</si>
  <si>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</si>
  <si>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</si>
  <si>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</si>
  <si>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</si>
  <si>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</si>
  <si>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</si>
  <si>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</si>
  <si>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</si>
  <si>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</si>
  <si>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</si>
  <si>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</si>
  <si>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</si>
  <si>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</si>
  <si>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</si>
  <si>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</si>
  <si>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</si>
  <si>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</si>
  <si>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</si>
  <si>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</si>
  <si>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</si>
  <si>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</si>
  <si>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</si>
  <si>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</si>
  <si>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</si>
  <si>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</si>
  <si>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</si>
  <si>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</si>
  <si>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</si>
  <si>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</si>
  <si>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</si>
  <si>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</si>
  <si>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</si>
  <si>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</si>
  <si>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</si>
  <si>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</si>
  <si>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</si>
  <si>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</si>
  <si>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</si>
  <si>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</si>
  <si>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</si>
  <si>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</si>
  <si>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</si>
  <si>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</si>
  <si>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</si>
  <si>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</si>
  <si>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</si>
  <si>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</si>
  <si>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</si>
  <si>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</si>
  <si>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</si>
  <si>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</si>
  <si>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</si>
  <si>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</si>
  <si>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</si>
  <si>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</si>
  <si>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</si>
  <si>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</si>
  <si>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</si>
  <si>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</si>
  <si>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</si>
  <si>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</si>
  <si>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</si>
  <si>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</si>
  <si>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</si>
  <si>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</si>
  <si>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</si>
  <si>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</si>
  <si>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</si>
  <si>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</si>
  <si>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</si>
  <si>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</si>
  <si>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</si>
  <si>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</si>
  <si>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</si>
  <si>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</si>
  <si>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</si>
  <si>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</si>
  <si>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</si>
  <si>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</si>
  <si>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</si>
  <si>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</si>
  <si>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</si>
  <si>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</si>
  <si>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</si>
  <si>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</si>
  <si>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</si>
  <si>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</si>
  <si>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</si>
  <si>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</si>
  <si>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</si>
  <si>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</si>
  <si>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</si>
  <si>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</si>
  <si>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</si>
  <si>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</si>
  <si>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</si>
  <si>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</si>
  <si>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</si>
  <si>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</si>
  <si>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</si>
  <si>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</si>
  <si>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</si>
  <si>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</si>
  <si>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</si>
  <si>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</si>
  <si>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</si>
  <si>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</si>
  <si>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</si>
  <si>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</si>
  <si>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</si>
  <si>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</si>
  <si>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</si>
  <si>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</si>
  <si>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</si>
  <si>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</si>
  <si>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</si>
  <si>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</si>
  <si>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</si>
  <si>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</si>
  <si>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</si>
  <si>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</si>
  <si>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</si>
  <si>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</si>
  <si>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</si>
  <si>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</si>
  <si>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</si>
  <si>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</si>
  <si>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</si>
  <si>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</si>
  <si>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</si>
  <si>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</si>
  <si>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</si>
  <si>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</si>
  <si>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</si>
  <si>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</si>
  <si>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</si>
  <si>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</si>
  <si>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</si>
  <si>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</si>
  <si>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</si>
  <si>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</si>
  <si>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</si>
  <si>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</si>
  <si>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</si>
  <si>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</si>
  <si>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</si>
  <si>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</si>
  <si>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</si>
  <si>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</si>
  <si>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</si>
  <si>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</si>
  <si>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</si>
  <si>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</si>
  <si>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</si>
  <si>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</si>
  <si>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</si>
  <si>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</si>
  <si>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</si>
  <si>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</si>
  <si>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</si>
  <si>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</si>
  <si>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</si>
  <si>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</si>
  <si>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</si>
  <si>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</si>
  <si>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</si>
  <si>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</si>
  <si>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</si>
  <si>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</si>
  <si>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</si>
  <si>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</si>
  <si>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</si>
  <si>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</si>
  <si>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</si>
  <si>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</si>
  <si>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</si>
  <si>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</si>
  <si>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</si>
  <si>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</si>
  <si>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</si>
  <si>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</si>
  <si>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</si>
  <si>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</si>
  <si>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</si>
  <si>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</si>
  <si>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</si>
  <si>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</si>
  <si>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</si>
  <si>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</si>
  <si>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</si>
  <si>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</si>
  <si>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</si>
  <si>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</si>
  <si>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</si>
  <si>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</si>
  <si>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</si>
  <si>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</si>
  <si>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</si>
  <si>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</si>
  <si>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</si>
  <si>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</si>
  <si>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</si>
  <si>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</si>
  <si>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</si>
  <si>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</si>
  <si>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</si>
  <si>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</si>
  <si>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</si>
  <si>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</si>
  <si>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</si>
  <si>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</si>
  <si>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</si>
  <si>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</si>
  <si>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</si>
  <si>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</si>
  <si>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</si>
  <si>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</si>
  <si>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</si>
  <si>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</si>
  <si>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</si>
  <si>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</si>
  <si>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</si>
  <si>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</si>
  <si>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</si>
  <si>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</si>
  <si>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</si>
  <si>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</si>
  <si>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</si>
  <si>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</si>
  <si>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</si>
  <si>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</si>
  <si>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</si>
  <si>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</si>
  <si>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</si>
  <si>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</si>
  <si>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</si>
  <si>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</si>
  <si>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</si>
  <si>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</si>
  <si>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</si>
  <si>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</si>
  <si>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</si>
  <si>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</si>
  <si>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</si>
  <si>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</si>
  <si>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</si>
  <si>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</si>
  <si>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</si>
  <si>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</si>
  <si>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</si>
  <si>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</si>
  <si>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</si>
  <si>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</si>
  <si>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</si>
  <si>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</si>
  <si>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</si>
  <si>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</si>
  <si>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</si>
  <si>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</si>
  <si>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</si>
  <si>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</si>
  <si>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</si>
  <si>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</si>
  <si>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</si>
  <si>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</si>
  <si>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</si>
  <si>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</si>
  <si>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</si>
  <si>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</si>
  <si>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</si>
  <si>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</si>
  <si>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</si>
  <si>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</si>
  <si>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</si>
  <si>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</si>
  <si>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</si>
  <si>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</si>
  <si>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</si>
  <si>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</si>
  <si>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</si>
  <si>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</si>
  <si>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</si>
  <si>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</si>
  <si>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</si>
  <si>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</si>
  <si>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</si>
  <si>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</si>
  <si>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</si>
  <si>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</si>
  <si>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</si>
  <si>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</si>
  <si>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</si>
  <si>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</si>
  <si>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</si>
  <si>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</si>
  <si>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</si>
  <si>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</si>
  <si>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</si>
  <si>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</si>
  <si>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</si>
  <si>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</si>
  <si>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</si>
  <si>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</si>
  <si>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</si>
  <si>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</si>
  <si>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</si>
  <si>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</si>
  <si>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</si>
  <si>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</si>
  <si>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</si>
  <si>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</si>
  <si>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</si>
  <si>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</si>
  <si>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</si>
  <si>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</si>
  <si>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</si>
  <si>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</si>
  <si>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</si>
  <si>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</si>
  <si>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</si>
  <si>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</si>
  <si>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</si>
  <si>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</si>
  <si>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</si>
  <si>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</si>
  <si>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</si>
  <si>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</si>
  <si>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</si>
  <si>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</si>
  <si>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</si>
  <si>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</si>
  <si>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</si>
  <si>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</si>
  <si>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</si>
  <si>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</si>
  <si>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</si>
  <si>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</si>
  <si>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</si>
  <si>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</si>
  <si>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</si>
  <si>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</si>
  <si>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</si>
  <si>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</si>
  <si>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</si>
  <si>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</si>
  <si>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</si>
  <si>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</si>
  <si>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</si>
  <si>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</si>
  <si>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</si>
  <si>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</si>
  <si>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</si>
  <si>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</si>
  <si>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</si>
  <si>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</si>
  <si>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</si>
  <si>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</si>
  <si>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</si>
  <si>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</si>
  <si>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</si>
  <si>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</si>
  <si>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</si>
  <si>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</si>
  <si>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</si>
  <si>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</si>
  <si>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</si>
  <si>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</si>
  <si>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</si>
  <si>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</si>
  <si>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</si>
  <si>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</si>
  <si>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</si>
  <si>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</si>
  <si>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</si>
  <si>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</si>
  <si>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</si>
  <si>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</si>
  <si>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</si>
  <si>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</si>
  <si>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</si>
  <si>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</si>
  <si>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</si>
  <si>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</si>
  <si>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</si>
  <si>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</si>
  <si>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</si>
  <si>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</si>
  <si>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</si>
  <si>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</si>
  <si>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</si>
  <si>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</si>
  <si>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</si>
  <si>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</si>
  <si>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</si>
  <si>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</si>
  <si>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</si>
  <si>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</si>
  <si>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</si>
  <si>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</si>
  <si>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</si>
  <si>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</si>
  <si>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</si>
  <si>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</si>
  <si>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</si>
  <si>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</si>
  <si>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</si>
  <si>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</si>
  <si>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</si>
  <si>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</si>
  <si>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</si>
  <si>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</si>
  <si>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</si>
  <si>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</si>
  <si>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</si>
  <si>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</si>
  <si>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</si>
  <si>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</si>
  <si>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</si>
  <si>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</si>
  <si>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</si>
  <si>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</si>
  <si>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</si>
  <si>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</si>
  <si>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</si>
  <si>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</si>
  <si>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</si>
  <si>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</si>
  <si>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</si>
  <si>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</si>
  <si>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</si>
  <si>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</si>
  <si>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</si>
  <si>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</si>
  <si>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</si>
  <si>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</si>
  <si>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</si>
  <si>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</si>
  <si>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</si>
  <si>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</si>
  <si>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</si>
  <si>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</si>
  <si>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</si>
  <si>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</si>
  <si>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</si>
  <si>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</si>
  <si>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</si>
  <si>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</si>
  <si>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</si>
  <si>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</si>
  <si>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</si>
  <si>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</si>
  <si>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</si>
  <si>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</si>
  <si>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</si>
  <si>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</si>
  <si>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</si>
  <si>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</si>
  <si>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</si>
  <si>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</si>
  <si>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</si>
  <si>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</si>
  <si>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</si>
  <si>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</si>
  <si>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</si>
  <si>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</si>
  <si>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</si>
  <si>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</si>
  <si>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</si>
  <si>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</si>
  <si>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</si>
  <si>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</si>
  <si>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</si>
  <si>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</si>
  <si>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</si>
  <si>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</si>
  <si>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</si>
  <si>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</si>
  <si>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</si>
  <si>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</si>
  <si>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</si>
  <si>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</si>
  <si>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</si>
  <si>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</si>
  <si>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</si>
  <si>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</si>
  <si>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</si>
  <si>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</si>
  <si>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</si>
  <si>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</si>
  <si>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</si>
  <si>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</si>
  <si>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</si>
  <si>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</si>
  <si>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</si>
  <si>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</si>
  <si>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</si>
  <si>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</si>
  <si>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</si>
  <si>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</si>
  <si>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</si>
  <si>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</si>
  <si>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</si>
  <si>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</si>
  <si>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</si>
  <si>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</si>
  <si>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</si>
  <si>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</si>
  <si>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</si>
  <si>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</si>
  <si>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</si>
  <si>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</si>
  <si>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</si>
  <si>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</si>
  <si>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</si>
  <si>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</si>
  <si>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</si>
  <si>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</si>
  <si>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</si>
  <si>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</si>
  <si>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</si>
  <si>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</si>
  <si>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</si>
  <si>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</si>
  <si>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</si>
  <si>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</si>
  <si>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</si>
  <si>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</si>
  <si>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</si>
  <si>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</si>
  <si>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</si>
  <si>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</si>
  <si>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</si>
  <si>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</si>
  <si>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</si>
  <si>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</si>
  <si>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</si>
  <si>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</si>
  <si>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</si>
  <si>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</si>
  <si>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</si>
  <si>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</si>
  <si>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</si>
  <si>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</si>
  <si>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</si>
  <si>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</si>
  <si>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</si>
  <si>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</si>
  <si>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</si>
  <si>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</si>
  <si>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</si>
  <si>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</si>
  <si>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</si>
  <si>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</si>
  <si>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</si>
  <si>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</si>
  <si>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</si>
  <si>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</si>
  <si>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</si>
  <si>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</si>
  <si>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</si>
  <si>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</si>
  <si>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</si>
  <si>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</si>
  <si>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</si>
  <si>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</si>
  <si>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</si>
  <si>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</si>
  <si>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</si>
  <si>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</si>
  <si>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</si>
  <si>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</si>
  <si>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</si>
  <si>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</si>
  <si>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</si>
  <si>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</si>
  <si>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</si>
  <si>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</si>
  <si>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</si>
  <si>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</si>
  <si>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</si>
  <si>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</si>
  <si>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</si>
  <si>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</si>
  <si>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</si>
  <si>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</si>
  <si>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</si>
  <si>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</si>
  <si>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</si>
  <si>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</si>
  <si>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</si>
  <si>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</si>
  <si>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</si>
  <si>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</si>
  <si>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</si>
  <si>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</si>
  <si>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</si>
  <si>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</si>
  <si>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</si>
  <si>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</si>
  <si>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</si>
  <si>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</si>
  <si>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</si>
  <si>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</si>
  <si>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</si>
  <si>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</si>
  <si>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</si>
  <si>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</si>
  <si>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</si>
  <si>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</si>
  <si>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</si>
  <si>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</si>
  <si>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</si>
  <si>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</si>
  <si>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</si>
  <si>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</si>
  <si>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</si>
  <si>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</si>
  <si>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</si>
  <si>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</si>
  <si>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</si>
  <si>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</si>
  <si>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</si>
  <si>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</si>
  <si>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</si>
  <si>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</si>
  <si>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</si>
  <si>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</si>
  <si>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</si>
  <si>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</si>
  <si>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</si>
  <si>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</si>
  <si>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</si>
  <si>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</si>
  <si>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</si>
  <si>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</si>
  <si>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</si>
  <si>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</si>
  <si>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</si>
  <si>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</si>
  <si>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</si>
  <si>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</si>
  <si>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</si>
  <si>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</si>
  <si>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</si>
  <si>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</si>
  <si>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</si>
  <si>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</si>
  <si>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</si>
  <si>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</si>
  <si>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</si>
  <si>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</si>
  <si>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</si>
  <si>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</si>
  <si>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</si>
  <si>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</si>
  <si>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</si>
  <si>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</si>
  <si>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</si>
  <si>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</si>
  <si>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</si>
  <si>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</si>
  <si>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</si>
  <si>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</si>
  <si>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</si>
  <si>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</si>
  <si>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</si>
  <si>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</si>
  <si>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</si>
  <si>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</si>
  <si>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</si>
  <si>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</si>
  <si>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</si>
  <si>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</si>
  <si>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</si>
  <si>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</si>
  <si>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</si>
  <si>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</si>
  <si>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</si>
  <si>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</si>
  <si>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</si>
  <si>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</si>
  <si>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</si>
  <si>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</si>
  <si>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</si>
  <si>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</si>
  <si>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</si>
  <si>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</si>
  <si>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</si>
  <si>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</si>
  <si>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</si>
  <si>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</si>
  <si>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</si>
  <si>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</si>
  <si>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</si>
  <si>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</si>
  <si>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</si>
  <si>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</si>
  <si>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</si>
  <si>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</si>
  <si>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</si>
  <si>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</si>
  <si>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</si>
  <si>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</si>
  <si>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</si>
  <si>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</si>
  <si>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</si>
  <si>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</si>
  <si>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</si>
  <si>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</si>
  <si>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</si>
  <si>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</si>
  <si>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</si>
  <si>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</si>
  <si>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</si>
  <si>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</si>
  <si>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</si>
  <si>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</si>
  <si>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</si>
  <si>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</si>
  <si>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</si>
  <si>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</si>
  <si>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</si>
  <si>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</si>
  <si>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</si>
  <si>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</si>
  <si>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</si>
  <si>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</si>
  <si>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</si>
  <si>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</si>
  <si>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</si>
  <si>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</si>
  <si>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</si>
  <si>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</si>
  <si>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</si>
  <si>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</si>
  <si>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</si>
  <si>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</si>
  <si>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</si>
  <si>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</si>
  <si>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</si>
  <si>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</si>
  <si>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</si>
  <si>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</si>
  <si>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</si>
  <si>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</si>
  <si>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</si>
  <si>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</si>
  <si>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</si>
  <si>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</si>
  <si>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</si>
  <si>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</si>
  <si>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</si>
  <si>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</si>
  <si>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</si>
  <si>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</si>
  <si>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</si>
  <si>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</si>
  <si>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</si>
  <si>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</si>
  <si>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</si>
  <si>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</si>
  <si>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</si>
  <si>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</si>
  <si>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</si>
  <si>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</si>
  <si>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</si>
  <si>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</si>
  <si>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</si>
  <si>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</si>
  <si>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</si>
  <si>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</si>
  <si>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</si>
  <si>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</si>
  <si>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</si>
  <si>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</si>
  <si>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</si>
  <si>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</si>
  <si>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</si>
  <si>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</si>
  <si>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</si>
  <si>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</si>
  <si>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</si>
  <si>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</si>
  <si>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</si>
  <si>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</si>
  <si>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</si>
  <si>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</si>
  <si>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</si>
  <si>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</si>
  <si>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</si>
  <si>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</si>
  <si>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</si>
  <si>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</si>
  <si>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</si>
  <si>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</si>
  <si>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</si>
  <si>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</si>
  <si>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</si>
  <si>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</si>
  <si>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</si>
  <si>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</si>
  <si>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</si>
  <si>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</si>
  <si>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</si>
  <si>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</si>
  <si>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</si>
  <si>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</si>
  <si>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</si>
  <si>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</si>
  <si>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</si>
  <si>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</si>
  <si>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</si>
  <si>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</si>
  <si>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</si>
  <si>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</si>
  <si>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</si>
  <si>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</si>
  <si>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</si>
  <si>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</si>
  <si>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</si>
  <si>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</si>
  <si>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</si>
  <si>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</si>
  <si>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</si>
  <si>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</si>
  <si>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</si>
  <si>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</si>
  <si>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</si>
  <si>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</si>
  <si>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</si>
  <si>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</si>
  <si>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</si>
  <si>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</si>
  <si>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</si>
  <si>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</si>
  <si>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</si>
  <si>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</si>
  <si>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</si>
  <si>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</si>
  <si>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</si>
  <si>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</si>
  <si>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</si>
  <si>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</si>
  <si>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</si>
  <si>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</si>
  <si>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</si>
  <si>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</si>
  <si>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</si>
  <si>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</si>
  <si>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</si>
  <si>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</si>
  <si>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</si>
  <si>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</si>
  <si>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</si>
  <si>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</si>
  <si>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</si>
  <si>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</si>
  <si>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</si>
  <si>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</si>
  <si>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</si>
  <si>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</si>
  <si>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</si>
  <si>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</si>
  <si>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</si>
  <si>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</si>
  <si>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</si>
  <si>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</si>
  <si>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</si>
  <si>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</si>
  <si>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</si>
  <si>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</si>
  <si>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</si>
  <si>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</si>
  <si>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</si>
  <si>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</si>
  <si>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</si>
  <si>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</si>
  <si>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</si>
  <si>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</si>
  <si>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</si>
  <si>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</si>
  <si>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</si>
  <si>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</si>
  <si>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</si>
  <si>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</si>
  <si>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</si>
  <si>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</si>
  <si>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</si>
  <si>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</si>
  <si>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</si>
  <si>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</si>
  <si>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</si>
  <si>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</si>
  <si>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</si>
  <si>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</si>
  <si>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</si>
  <si>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</si>
  <si>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</si>
  <si>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</si>
  <si>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</si>
  <si>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</si>
  <si>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</si>
  <si>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</si>
  <si>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</si>
  <si>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</si>
  <si>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</si>
  <si>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</si>
  <si>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</si>
  <si>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</si>
  <si>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</si>
  <si>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</si>
  <si>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</si>
  <si>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</si>
  <si>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</si>
  <si>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</si>
  <si>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</si>
  <si>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</si>
  <si>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</si>
  <si>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</si>
  <si>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</si>
  <si>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</si>
  <si>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</si>
  <si>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</si>
  <si>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</si>
  <si>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</si>
  <si>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</si>
  <si>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</si>
  <si>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</si>
  <si>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</si>
  <si>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</si>
  <si>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</si>
  <si>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</si>
  <si>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</si>
  <si>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</si>
  <si>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</si>
  <si>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</si>
  <si>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</si>
  <si>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</si>
  <si>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</si>
  <si>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</si>
  <si>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</si>
  <si>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</si>
  <si>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</si>
  <si>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</si>
  <si>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</si>
  <si>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</si>
  <si>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</si>
  <si>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</si>
  <si>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</si>
  <si>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</si>
  <si>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</si>
  <si>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</si>
  <si>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</si>
  <si>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</si>
  <si>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</si>
  <si>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</si>
  <si>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</si>
  <si>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</si>
  <si>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</si>
  <si>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</si>
  <si>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</si>
  <si>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</si>
  <si>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</si>
  <si>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</si>
  <si>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</si>
  <si>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</si>
  <si>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</si>
  <si>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</si>
  <si>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</si>
  <si>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</si>
  <si>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</si>
  <si>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</si>
  <si>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</si>
  <si>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</si>
  <si>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</si>
  <si>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</si>
  <si>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</si>
  <si>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</si>
  <si>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</si>
  <si>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</si>
  <si>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</si>
  <si>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</si>
  <si>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</si>
  <si>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</si>
  <si>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</si>
  <si>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</si>
  <si>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</si>
  <si>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</si>
  <si>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</si>
  <si>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</si>
  <si>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</si>
  <si>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</si>
  <si>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</si>
  <si>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</si>
  <si>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</si>
  <si>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</si>
  <si>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</si>
  <si>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</si>
  <si>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</si>
  <si>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</si>
  <si>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</si>
  <si>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</si>
  <si>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</si>
  <si>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</si>
  <si>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</si>
  <si>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</si>
  <si>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</si>
  <si>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</si>
  <si>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</si>
  <si>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</si>
  <si>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</si>
  <si>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</si>
  <si>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</si>
  <si>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</si>
  <si>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</si>
  <si>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</si>
  <si>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</si>
  <si>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</si>
  <si>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</si>
  <si>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</si>
  <si>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</si>
  <si>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</si>
  <si>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</si>
  <si>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</si>
  <si>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</si>
  <si>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</si>
  <si>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</si>
  <si>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</si>
  <si>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</si>
  <si>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</si>
  <si>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</si>
  <si>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</si>
  <si>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</si>
  <si>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</si>
  <si>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</si>
  <si>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</si>
  <si>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</si>
  <si>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</si>
  <si>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</si>
  <si>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</si>
  <si>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</si>
  <si>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</si>
  <si>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</si>
  <si>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</si>
  <si>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</si>
  <si>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</si>
  <si>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</si>
  <si>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</si>
  <si>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</si>
  <si>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</si>
  <si>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</si>
  <si>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</si>
  <si>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</si>
  <si>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</si>
  <si>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</si>
  <si>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</si>
  <si>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</si>
  <si>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</si>
  <si>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</si>
  <si>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</si>
  <si>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</si>
  <si>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</si>
  <si>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</si>
  <si>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</si>
  <si>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</si>
  <si>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</si>
  <si>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</si>
  <si>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</si>
  <si>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</si>
  <si>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</si>
  <si>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</si>
  <si>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</si>
  <si>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</si>
  <si>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</si>
  <si>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</si>
  <si>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</si>
  <si>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</si>
  <si>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</si>
  <si>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</si>
  <si>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</si>
  <si>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</si>
  <si>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</si>
  <si>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</si>
  <si>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</si>
  <si>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</si>
  <si>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</si>
  <si>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</si>
  <si>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</si>
  <si>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</si>
  <si>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</si>
  <si>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</si>
  <si>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</si>
  <si>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</si>
  <si>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</si>
  <si>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</si>
  <si>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</si>
  <si>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</si>
  <si>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</si>
  <si>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</si>
  <si>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</si>
  <si>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</si>
  <si>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</si>
  <si>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</si>
  <si>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</si>
  <si>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</si>
  <si>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</si>
  <si>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</si>
  <si>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</si>
  <si>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</si>
  <si>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</si>
  <si>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</si>
  <si>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</si>
  <si>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</si>
  <si>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</si>
  <si>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</si>
  <si>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</si>
  <si>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</si>
  <si>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</si>
  <si>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</si>
  <si>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</si>
  <si>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</si>
  <si>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</si>
  <si>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</si>
  <si>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</si>
  <si>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</si>
  <si>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</si>
  <si>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</si>
  <si>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</si>
  <si>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</si>
  <si>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</si>
  <si>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</si>
  <si>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</si>
  <si>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</si>
  <si>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</si>
  <si>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</si>
  <si>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</si>
  <si>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</si>
  <si>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</si>
  <si>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</si>
  <si>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</si>
  <si>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</si>
  <si>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</si>
  <si>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</si>
  <si>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</si>
  <si>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</si>
  <si>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</si>
  <si>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</si>
  <si>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</si>
  <si>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</si>
  <si>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</si>
  <si>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</si>
  <si>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</si>
  <si>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</si>
  <si>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</si>
  <si>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</si>
  <si>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</si>
  <si>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</si>
  <si>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</si>
  <si>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</si>
  <si>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</si>
  <si>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</si>
  <si>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</si>
  <si>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</si>
  <si>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</si>
  <si>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</si>
  <si>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</si>
  <si>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</si>
  <si>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</si>
  <si>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</si>
  <si>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</si>
  <si>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</si>
  <si>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</si>
  <si>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</si>
  <si>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</si>
  <si>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</si>
  <si>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</si>
  <si>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</si>
  <si>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</si>
  <si>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</si>
  <si>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</si>
  <si>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</si>
  <si>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</si>
  <si>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</si>
  <si>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</si>
  <si>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</si>
  <si>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</si>
  <si>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</si>
  <si>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</si>
  <si>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</si>
  <si>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</si>
  <si>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</si>
  <si>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</si>
  <si>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</si>
  <si>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</si>
  <si>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</si>
  <si>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</si>
  <si>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</si>
  <si>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</si>
  <si>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</si>
  <si>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</si>
  <si>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</si>
  <si>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</si>
  <si>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</si>
  <si>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</si>
  <si>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</si>
  <si>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</si>
  <si>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</si>
  <si>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</si>
  <si>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</si>
  <si>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</si>
  <si>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</si>
  <si>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</si>
  <si>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</si>
  <si>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</si>
  <si>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</si>
  <si>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</si>
  <si>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</si>
  <si>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</si>
  <si>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</si>
  <si>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</si>
  <si>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</si>
  <si>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</si>
  <si>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</si>
  <si>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</si>
  <si>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</si>
  <si>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</si>
  <si>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</si>
  <si>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</si>
  <si>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</si>
  <si>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</si>
  <si>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</si>
  <si>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</si>
  <si>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</si>
  <si>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</si>
  <si>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</si>
  <si>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</si>
  <si>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</si>
  <si>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</si>
  <si>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</si>
  <si>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</si>
  <si>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</si>
  <si>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</si>
  <si>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</si>
  <si>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</si>
  <si>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</si>
  <si>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</si>
  <si>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</si>
  <si>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</si>
  <si>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</si>
  <si>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</si>
  <si>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</si>
  <si>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</si>
  <si>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</si>
  <si>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</si>
  <si>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</si>
  <si>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</si>
  <si>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</si>
  <si>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</si>
  <si>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</si>
  <si>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</si>
  <si>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</si>
  <si>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</si>
  <si>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</si>
  <si>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</si>
  <si>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</si>
  <si>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</si>
  <si>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</si>
  <si>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</si>
  <si>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</si>
  <si>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</si>
  <si>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</si>
  <si>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</si>
  <si>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</si>
  <si>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</si>
  <si>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</si>
  <si>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</si>
  <si>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</si>
  <si>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</si>
  <si>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</si>
  <si>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</si>
  <si>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</si>
  <si>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</si>
  <si>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</si>
  <si>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</si>
  <si>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</si>
  <si>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</si>
  <si>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</si>
  <si>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</si>
  <si>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</si>
  <si>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</si>
  <si>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</si>
  <si>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</si>
  <si>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</si>
  <si>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</si>
  <si>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</si>
  <si>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</si>
  <si>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</si>
  <si>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</si>
  <si>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</si>
  <si>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</si>
  <si>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</si>
  <si>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</si>
  <si>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</si>
  <si>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</si>
  <si>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</si>
  <si>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</si>
  <si>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</si>
  <si>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</si>
  <si>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</si>
  <si>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</si>
  <si>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</si>
  <si>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</si>
  <si>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</si>
  <si>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</si>
  <si>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</si>
  <si>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</si>
  <si>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</si>
  <si>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</si>
  <si>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</si>
  <si>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</si>
  <si>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</si>
  <si>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</si>
  <si>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</si>
  <si>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</si>
  <si>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</si>
  <si>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</si>
  <si>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</si>
  <si>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</si>
  <si>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</si>
  <si>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</si>
  <si>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</si>
  <si>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</si>
  <si>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</si>
  <si>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</si>
  <si>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</si>
  <si>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</si>
  <si>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</si>
  <si>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</si>
  <si>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</si>
  <si>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</si>
  <si>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</si>
  <si>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</si>
  <si>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</si>
  <si>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</si>
  <si>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</si>
  <si>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</si>
  <si>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</si>
  <si>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</si>
  <si>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</si>
  <si>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</si>
  <si>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</si>
  <si>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</si>
  <si>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</si>
  <si>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</si>
  <si>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</si>
  <si>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</si>
  <si>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</si>
  <si>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</si>
  <si>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</si>
  <si>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</si>
  <si>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</si>
  <si>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</si>
  <si>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</si>
  <si>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</si>
  <si>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</si>
  <si>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</si>
  <si>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</si>
  <si>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</si>
  <si>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</si>
  <si>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</si>
  <si>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</si>
  <si>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</si>
  <si>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</si>
  <si>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</si>
  <si>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</si>
  <si>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</si>
  <si>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</si>
  <si>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</si>
  <si>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</si>
  <si>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</si>
  <si>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</si>
  <si>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</si>
  <si>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</si>
  <si>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</si>
  <si>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</si>
  <si>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</si>
  <si>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</si>
  <si>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</si>
  <si>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</si>
  <si>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</si>
  <si>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</si>
  <si>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</si>
  <si>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</si>
  <si>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</si>
  <si>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</si>
  <si>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</si>
  <si>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</si>
  <si>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</si>
  <si>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</si>
  <si>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</si>
  <si>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</si>
  <si>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</si>
  <si>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</si>
  <si>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</si>
  <si>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</si>
  <si>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</si>
  <si>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</si>
  <si>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</si>
  <si>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</si>
  <si>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</si>
  <si>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</si>
  <si>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</si>
  <si>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</si>
  <si>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</si>
  <si>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</si>
  <si>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</si>
  <si>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</si>
  <si>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</si>
  <si>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</si>
  <si>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</si>
  <si>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</si>
  <si>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</si>
  <si>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</si>
  <si>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</si>
  <si>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</si>
  <si>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</si>
  <si>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</si>
  <si>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</si>
  <si>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</si>
  <si>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</si>
  <si>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</si>
  <si>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</si>
  <si>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</si>
  <si>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</si>
  <si>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</si>
  <si>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</si>
  <si>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</si>
  <si>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</si>
  <si>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</si>
  <si>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</si>
  <si>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</si>
  <si>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</si>
  <si>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</si>
  <si>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</si>
  <si>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</si>
  <si>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</si>
  <si>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</si>
  <si>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</si>
  <si>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</si>
  <si>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</si>
  <si>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</si>
  <si>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</si>
  <si>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</si>
  <si>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</si>
  <si>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</si>
  <si>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</si>
  <si>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</si>
  <si>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</si>
  <si>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</si>
  <si>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</si>
  <si>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</si>
  <si>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</si>
  <si>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</si>
  <si>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</si>
  <si>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</si>
  <si>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</si>
  <si>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</si>
  <si>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</si>
  <si>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</si>
  <si>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</si>
  <si>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</si>
  <si>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</si>
  <si>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</si>
  <si>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</si>
  <si>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</si>
  <si>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</si>
  <si>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</si>
  <si>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</si>
  <si>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</si>
  <si>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</si>
  <si>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</si>
  <si>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</si>
  <si>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</si>
  <si>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</si>
  <si>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</si>
  <si>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</si>
  <si>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</si>
  <si>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</si>
  <si>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</si>
  <si>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</si>
  <si>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</si>
  <si>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</si>
  <si>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</si>
  <si>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</si>
  <si>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</si>
  <si>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</si>
  <si>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</si>
  <si>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</si>
  <si>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</si>
  <si>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</si>
  <si>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</si>
  <si>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</si>
  <si>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</si>
  <si>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</si>
  <si>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</si>
  <si>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</si>
  <si>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</si>
  <si>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</si>
  <si>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</si>
  <si>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</si>
  <si>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</si>
  <si>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</si>
  <si>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</si>
  <si>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</si>
  <si>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</si>
  <si>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</si>
  <si>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</si>
  <si>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</si>
  <si>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</si>
  <si>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</si>
  <si>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</si>
  <si>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</si>
  <si>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</si>
  <si>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</si>
  <si>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</si>
  <si>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</si>
  <si>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</si>
  <si>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</si>
  <si>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</si>
  <si>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</si>
  <si>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</si>
  <si>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</si>
  <si>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</si>
  <si>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</si>
  <si>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</si>
  <si>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</si>
  <si>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</si>
  <si>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</si>
  <si>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</si>
  <si>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</si>
  <si>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</si>
  <si>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</si>
  <si>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</si>
  <si>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</si>
  <si>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</si>
  <si>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</si>
  <si>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</si>
  <si>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</si>
  <si>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</si>
  <si>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</si>
  <si>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</si>
  <si>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</si>
  <si>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</si>
  <si>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</si>
  <si>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</si>
  <si>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</si>
  <si>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</si>
  <si>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</si>
  <si>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</si>
  <si>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</si>
  <si>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</si>
  <si>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</si>
  <si>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</si>
  <si>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</si>
  <si>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</si>
  <si>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</si>
  <si>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</si>
  <si>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</si>
  <si>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</si>
  <si>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</si>
  <si>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</si>
  <si>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</si>
  <si>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</si>
  <si>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</si>
  <si>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</si>
  <si>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</si>
  <si>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</si>
  <si>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</si>
  <si>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</si>
  <si>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</si>
  <si>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</si>
  <si>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</si>
  <si>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</si>
  <si>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</si>
  <si>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</si>
  <si>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</si>
  <si>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</si>
  <si>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</si>
  <si>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</si>
  <si>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</si>
  <si>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</si>
  <si>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</si>
  <si>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</si>
  <si>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</si>
  <si>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</si>
  <si>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</si>
  <si>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</si>
  <si>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</si>
  <si>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</si>
  <si>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</si>
  <si>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</si>
  <si>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</si>
  <si>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</si>
  <si>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</si>
  <si>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</si>
  <si>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</si>
  <si>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</si>
  <si>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</si>
  <si>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</si>
  <si>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</si>
  <si>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</si>
  <si>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</si>
  <si>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</si>
  <si>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</si>
  <si>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</si>
  <si>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</si>
  <si>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</si>
  <si>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</si>
  <si>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</si>
  <si>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</si>
  <si>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</si>
  <si>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</si>
  <si>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</si>
  <si>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</si>
  <si>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</si>
  <si>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</si>
  <si>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</si>
  <si>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</si>
  <si>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</si>
  <si>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</si>
  <si>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</si>
  <si>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</si>
  <si>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</si>
  <si>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</si>
  <si>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</si>
  <si>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</si>
  <si>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</si>
  <si>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</si>
  <si>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</si>
  <si>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</si>
  <si>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</si>
  <si>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</si>
  <si>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</si>
  <si>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</si>
  <si>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</si>
  <si>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</si>
  <si>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</si>
  <si>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</si>
  <si>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</si>
  <si>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</si>
  <si>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</si>
  <si>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</si>
  <si>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</si>
  <si>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</si>
  <si>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</si>
  <si>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</si>
  <si>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</si>
  <si>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</si>
  <si>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</si>
  <si>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</si>
  <si>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</si>
  <si>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</si>
  <si>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</si>
  <si>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</si>
  <si>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</si>
  <si>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</si>
  <si>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</si>
  <si>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</si>
  <si>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</si>
  <si>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</si>
  <si>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</si>
  <si>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</si>
  <si>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</si>
  <si>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</si>
  <si>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</si>
  <si>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</si>
  <si>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</si>
  <si>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</si>
  <si>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</si>
  <si>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</si>
  <si>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</si>
  <si>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</si>
  <si>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</si>
  <si>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</si>
  <si>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</si>
  <si>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</si>
  <si>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</si>
  <si>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</si>
  <si>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</si>
  <si>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</si>
  <si>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</si>
  <si>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</si>
  <si>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</si>
  <si>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</si>
  <si>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</si>
  <si>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</si>
  <si>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</si>
  <si>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</si>
  <si>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</si>
  <si>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</si>
  <si>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</si>
  <si>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</si>
  <si>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</si>
  <si>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</si>
  <si>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</si>
  <si>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</si>
  <si>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</si>
  <si>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</si>
  <si>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</si>
  <si>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</si>
  <si>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</si>
  <si>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</si>
  <si>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</si>
  <si>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</si>
  <si>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</si>
  <si>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</si>
  <si>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</si>
  <si>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</si>
  <si>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</si>
  <si>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</si>
  <si>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</si>
  <si>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</si>
  <si>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</si>
  <si>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</si>
  <si>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</si>
  <si>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</si>
  <si>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</si>
  <si>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</si>
  <si>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</si>
  <si>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</si>
  <si>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</si>
  <si>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</si>
  <si>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</si>
  <si>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</si>
  <si>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</si>
  <si>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</si>
  <si>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</si>
  <si>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</si>
  <si>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</si>
  <si>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</si>
  <si>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</si>
  <si>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</si>
  <si>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</si>
  <si>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</si>
  <si>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</si>
  <si>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</si>
  <si>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</si>
  <si>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</si>
  <si>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</si>
  <si>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</si>
  <si>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</si>
  <si>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</si>
  <si>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</si>
  <si>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</si>
  <si>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</si>
  <si>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</si>
  <si>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</si>
  <si>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</si>
  <si>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</si>
  <si>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</si>
  <si>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</si>
  <si>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</si>
  <si>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</si>
  <si>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</si>
  <si>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</si>
  <si>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</si>
  <si>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</si>
  <si>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</si>
  <si>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</si>
  <si>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</si>
  <si>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</si>
  <si>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</si>
  <si>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</si>
  <si>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</si>
  <si>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</si>
  <si>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</si>
  <si>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</si>
  <si>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</si>
  <si>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</si>
  <si>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</si>
  <si>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</si>
  <si>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</si>
  <si>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</si>
  <si>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</si>
  <si>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</si>
  <si>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</si>
  <si>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</si>
  <si>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</si>
  <si>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</si>
  <si>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</si>
  <si>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</si>
  <si>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</si>
  <si>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</si>
  <si>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</si>
  <si>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</si>
  <si>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</si>
  <si>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</si>
  <si>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</si>
  <si>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</si>
  <si>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</si>
  <si>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</si>
  <si>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</si>
  <si>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</si>
  <si>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</si>
  <si>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</si>
  <si>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</si>
  <si>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</si>
  <si>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</si>
  <si>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</si>
  <si>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</si>
  <si>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</si>
  <si>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</si>
  <si>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</si>
  <si>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</si>
  <si>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</si>
  <si>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</si>
  <si>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</si>
  <si>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</si>
  <si>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</si>
  <si>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</si>
  <si>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</si>
  <si>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</si>
  <si>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</si>
  <si>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</si>
  <si>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</si>
  <si>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</si>
  <si>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</si>
  <si>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</si>
  <si>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</si>
  <si>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</si>
  <si>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</si>
  <si>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</si>
  <si>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</si>
  <si>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</si>
  <si>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</si>
  <si>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</si>
  <si>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</si>
  <si>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</si>
  <si>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</si>
  <si>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</si>
  <si>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</si>
  <si>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</si>
  <si>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</si>
  <si>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</si>
  <si>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</si>
  <si>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</si>
  <si>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</si>
  <si>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</si>
  <si>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</si>
  <si>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</si>
  <si>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</si>
  <si>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</si>
  <si>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</si>
  <si>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</si>
  <si>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</si>
  <si>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</si>
  <si>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</si>
  <si>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</si>
  <si>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</si>
  <si>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</si>
  <si>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</si>
  <si>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</si>
  <si>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</si>
  <si>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</si>
  <si>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</si>
  <si>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</si>
  <si>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</si>
  <si>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</si>
  <si>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</si>
  <si>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</si>
  <si>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</si>
  <si>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</si>
  <si>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</si>
  <si>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</si>
  <si>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</si>
  <si>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</si>
  <si>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</si>
  <si>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</si>
  <si>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</si>
  <si>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</si>
  <si>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</si>
  <si>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</si>
  <si>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</si>
  <si>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</si>
  <si>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</si>
  <si>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</si>
  <si>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</si>
  <si>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</si>
  <si>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</si>
  <si>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</si>
  <si>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</si>
  <si>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</si>
  <si>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</si>
  <si>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</si>
  <si>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</si>
  <si>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</si>
  <si>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</si>
  <si>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</si>
  <si>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</si>
  <si>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</si>
  <si>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</si>
  <si>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</si>
  <si>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</si>
  <si>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</si>
  <si>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</si>
  <si>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</si>
  <si>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</si>
  <si>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</si>
  <si>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</si>
  <si>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</si>
  <si>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</si>
  <si>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</si>
  <si>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</si>
  <si>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</si>
  <si>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</si>
  <si>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</si>
  <si>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</si>
  <si>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</si>
  <si>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</si>
  <si>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</si>
  <si>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</si>
  <si>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</si>
  <si>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</si>
  <si>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</si>
  <si>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</si>
  <si>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</si>
  <si>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</si>
  <si>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</si>
  <si>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</si>
  <si>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</si>
  <si>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</si>
  <si>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</si>
  <si>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</si>
  <si>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</si>
  <si>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</si>
  <si>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</si>
  <si>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</si>
  <si>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</si>
  <si>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</si>
  <si>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</si>
  <si>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</si>
  <si>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</si>
  <si>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</si>
  <si>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</si>
  <si>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</si>
  <si>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</si>
  <si>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</si>
  <si>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</si>
  <si>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</si>
  <si>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</si>
  <si>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</si>
  <si>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</si>
  <si>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</si>
  <si>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</si>
  <si>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</si>
  <si>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</si>
  <si>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</si>
  <si>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</si>
  <si>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</si>
  <si>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</si>
  <si>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</si>
  <si>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</si>
  <si>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</si>
  <si>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</si>
  <si>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</si>
  <si>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</si>
  <si>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</si>
  <si>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</si>
  <si>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</si>
  <si>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</si>
  <si>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</si>
  <si>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</si>
  <si>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</si>
  <si>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</si>
  <si>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</si>
  <si>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</si>
  <si>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</si>
  <si>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</si>
  <si>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</si>
  <si>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</si>
  <si>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</si>
  <si>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</si>
  <si>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</si>
  <si>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</si>
  <si>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</si>
  <si>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</si>
  <si>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</si>
  <si>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</si>
  <si>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</si>
  <si>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</si>
  <si>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</si>
  <si>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</si>
  <si>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</si>
  <si>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</si>
  <si>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</si>
  <si>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</si>
  <si>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</si>
  <si>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</si>
  <si>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</si>
  <si>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</si>
  <si>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</si>
  <si>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</si>
  <si>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</si>
  <si>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</si>
  <si>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</si>
  <si>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</si>
  <si>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</si>
  <si>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</si>
  <si>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</si>
  <si>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</si>
  <si>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</si>
  <si>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</si>
  <si>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</si>
  <si>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</si>
  <si>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</si>
  <si>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</si>
  <si>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</si>
  <si>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</si>
  <si>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</si>
  <si>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</si>
  <si>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</si>
  <si>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</si>
  <si>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</si>
  <si>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</si>
  <si>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</si>
  <si>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</si>
  <si>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</si>
  <si>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</si>
  <si>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</si>
  <si>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</si>
  <si>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</si>
  <si>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</si>
  <si>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</si>
  <si>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</si>
  <si>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</si>
  <si>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</si>
  <si>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</si>
  <si>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</si>
  <si>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</si>
  <si>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</si>
  <si>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</si>
  <si>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</si>
  <si>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</si>
  <si>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</si>
  <si>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</si>
  <si>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</si>
  <si>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</si>
  <si>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</si>
  <si>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</si>
  <si>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</si>
  <si>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</si>
  <si>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</si>
  <si>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</si>
  <si>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</si>
  <si>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</si>
  <si>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</si>
  <si>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</si>
  <si>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</si>
  <si>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</si>
  <si>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</si>
  <si>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</si>
  <si>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</si>
  <si>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</si>
  <si>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</si>
  <si>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</si>
  <si>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</si>
  <si>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</si>
  <si>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</si>
  <si>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</si>
  <si>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</si>
  <si>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</si>
  <si>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</si>
  <si>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</si>
  <si>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</si>
  <si>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</si>
  <si>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</si>
  <si>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</si>
  <si>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</si>
  <si>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</si>
  <si>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</si>
  <si>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</si>
  <si>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</si>
  <si>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</si>
  <si>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</si>
  <si>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</si>
  <si>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</si>
  <si>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</si>
  <si>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</si>
  <si>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</si>
  <si>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</si>
  <si>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</si>
  <si>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</si>
  <si>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</si>
  <si>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</si>
  <si>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</si>
  <si>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</si>
  <si>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</si>
  <si>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</si>
  <si>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</si>
  <si>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</si>
  <si>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</si>
  <si>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</si>
  <si>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</si>
  <si>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</si>
  <si>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</si>
  <si>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</si>
  <si>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</si>
  <si>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</si>
  <si>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</si>
  <si>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</si>
  <si>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</si>
  <si>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</si>
  <si>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</si>
  <si>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</si>
  <si>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</si>
  <si>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</si>
  <si>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</si>
  <si>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</si>
  <si>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</si>
  <si>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</si>
  <si>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</si>
  <si>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</si>
  <si>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</si>
  <si>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</si>
  <si>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</si>
  <si>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</si>
  <si>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</si>
  <si>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</si>
  <si>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</si>
  <si>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</si>
  <si>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</si>
  <si>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</si>
  <si>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</si>
  <si>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</si>
  <si>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</si>
  <si>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</si>
  <si>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</si>
  <si>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</si>
  <si>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</si>
  <si>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</si>
  <si>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</si>
  <si>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</si>
  <si>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</si>
  <si>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</si>
  <si>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</si>
  <si>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</si>
  <si>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</si>
  <si>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</si>
  <si>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</si>
  <si>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</si>
  <si>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</si>
  <si>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</si>
  <si>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</si>
  <si>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</si>
  <si>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</si>
  <si>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</si>
  <si>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</si>
  <si>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</si>
  <si>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</si>
  <si>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</si>
  <si>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</si>
  <si>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</si>
  <si>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</si>
  <si>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</si>
  <si>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</si>
  <si>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</si>
  <si>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</si>
  <si>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</si>
  <si>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</si>
  <si>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</si>
  <si>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</si>
  <si>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</si>
  <si>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</si>
  <si>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</si>
  <si>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</si>
  <si>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</si>
  <si>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</si>
  <si>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</si>
  <si>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</si>
  <si>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</si>
  <si>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</si>
  <si>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</si>
  <si>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</si>
  <si>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</si>
  <si>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</si>
  <si>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</si>
  <si>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</si>
  <si>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</si>
  <si>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</si>
  <si>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</si>
  <si>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</si>
  <si>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</si>
  <si>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</si>
  <si>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</si>
  <si>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</si>
  <si>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</si>
  <si>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</si>
  <si>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</si>
  <si>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</si>
  <si>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</si>
  <si>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</si>
  <si>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</si>
  <si>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</si>
  <si>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</si>
  <si>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</si>
  <si>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</si>
  <si>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</si>
  <si>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</si>
  <si>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</si>
  <si>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</si>
  <si>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</si>
  <si>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</si>
  <si>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</si>
  <si>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</si>
  <si>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</si>
  <si>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</si>
  <si>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</si>
  <si>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</si>
  <si>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</si>
  <si>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</si>
  <si>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</si>
  <si>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</si>
  <si>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</si>
  <si>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</si>
  <si>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</si>
  <si>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</si>
  <si>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</si>
  <si>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</si>
  <si>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</si>
  <si>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</si>
  <si>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</si>
  <si>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</si>
  <si>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</si>
  <si>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</si>
  <si>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</si>
  <si>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</si>
  <si>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</si>
  <si>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</si>
  <si>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</si>
  <si>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</si>
  <si>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</si>
  <si>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</si>
  <si>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</si>
  <si>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</si>
  <si>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</si>
  <si>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</si>
  <si>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</si>
  <si>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</si>
  <si>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</si>
  <si>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</si>
  <si>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</si>
  <si>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</si>
  <si>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</si>
  <si>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</si>
  <si>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</si>
  <si>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</si>
  <si>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</si>
  <si>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</si>
  <si>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</si>
  <si>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</si>
  <si>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</si>
  <si>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</si>
  <si>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</si>
  <si>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</si>
  <si>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</si>
  <si>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</si>
  <si>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</si>
  <si>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</si>
  <si>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</si>
  <si>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</si>
  <si>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</si>
  <si>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</si>
  <si>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</si>
  <si>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</si>
  <si>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</si>
  <si>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</si>
  <si>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</si>
  <si>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</si>
  <si>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</si>
  <si>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</si>
  <si>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</si>
  <si>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</si>
  <si>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</si>
  <si>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</si>
  <si>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</si>
  <si>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</si>
  <si>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</si>
  <si>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</si>
  <si>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</si>
  <si>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</si>
  <si>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</si>
  <si>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</si>
  <si>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</si>
  <si>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</si>
  <si>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</si>
  <si>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</si>
  <si>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</si>
  <si>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</si>
  <si>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</si>
  <si>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</si>
  <si>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</si>
  <si>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</si>
  <si>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</si>
  <si>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</si>
  <si>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</si>
  <si>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</si>
  <si>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</si>
  <si>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</si>
  <si>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</si>
  <si>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</si>
  <si>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</si>
  <si>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</si>
  <si>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</si>
  <si>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</si>
  <si>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</si>
  <si>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</si>
  <si>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</si>
  <si>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</si>
  <si>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</si>
  <si>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</si>
  <si>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</si>
  <si>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</si>
  <si>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</si>
  <si>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</si>
  <si>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</si>
  <si>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</si>
  <si>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</si>
  <si>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</si>
  <si>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</si>
  <si>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</si>
  <si>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</si>
  <si>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</si>
  <si>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</si>
  <si>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</si>
  <si>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</si>
  <si>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</si>
  <si>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</si>
  <si>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</si>
  <si>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</si>
  <si>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</si>
  <si>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</si>
  <si>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</si>
  <si>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</si>
  <si>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</si>
  <si>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</si>
  <si>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</si>
  <si>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</si>
  <si>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</si>
  <si>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</si>
  <si>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</si>
  <si>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</si>
  <si>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</si>
  <si>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</si>
  <si>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</si>
  <si>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</si>
  <si>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</si>
  <si>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</si>
  <si>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</si>
  <si>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</si>
  <si>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</si>
  <si>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</si>
  <si>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</si>
  <si>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</si>
  <si>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</si>
  <si>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</si>
  <si>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</si>
  <si>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</si>
  <si>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</si>
  <si>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</si>
  <si>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</si>
  <si>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</si>
  <si>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</si>
  <si>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</si>
  <si>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</si>
  <si>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</si>
  <si>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</si>
  <si>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</si>
  <si>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</si>
  <si>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</si>
  <si>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</si>
  <si>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</si>
  <si>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</si>
  <si>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</si>
  <si>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</si>
  <si>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</si>
  <si>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</si>
  <si>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</si>
  <si>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</si>
  <si>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</si>
  <si>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</si>
  <si>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</si>
  <si>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</si>
  <si>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</si>
  <si>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</si>
  <si>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</si>
  <si>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</si>
  <si>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</si>
  <si>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</si>
  <si>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</si>
  <si>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</si>
  <si>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</si>
  <si>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</si>
  <si>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</si>
  <si>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</si>
  <si>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</si>
  <si>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</si>
  <si>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</si>
  <si>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</si>
  <si>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</si>
  <si>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</si>
  <si>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</si>
  <si>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</si>
  <si>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</si>
  <si>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</si>
  <si>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</si>
  <si>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</si>
  <si>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</si>
  <si>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</si>
  <si>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</si>
  <si>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</si>
  <si>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</si>
  <si>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</si>
  <si>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</si>
  <si>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</si>
  <si>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</si>
  <si>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</si>
  <si>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</si>
  <si>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</si>
  <si>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</si>
  <si>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</si>
  <si>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</si>
  <si>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</si>
  <si>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</si>
  <si>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</si>
  <si>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</si>
  <si>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</si>
  <si>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</si>
  <si>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</si>
  <si>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</si>
  <si>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</si>
  <si>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</si>
  <si>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</si>
  <si>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</si>
  <si>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</si>
  <si>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</si>
  <si>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</si>
  <si>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</si>
  <si>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</si>
  <si>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</si>
  <si>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</si>
  <si>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</si>
  <si>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</si>
  <si>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</si>
  <si>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</si>
  <si>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</si>
  <si>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</si>
  <si>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</si>
  <si>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</si>
  <si>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</si>
  <si>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</si>
  <si>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</si>
  <si>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</si>
  <si>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</si>
  <si>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</si>
  <si>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</si>
  <si>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</si>
  <si>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</si>
  <si>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</si>
  <si>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</si>
  <si>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</si>
  <si>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</si>
  <si>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</si>
  <si>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</si>
  <si>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</si>
  <si>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</si>
  <si>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</si>
  <si>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</si>
  <si>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</si>
  <si>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</si>
  <si>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</si>
  <si>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</si>
  <si>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</si>
  <si>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</si>
  <si>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</si>
  <si>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</si>
  <si>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</si>
  <si>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</si>
  <si>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</si>
  <si>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</si>
  <si>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</si>
  <si>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</si>
  <si>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</si>
  <si>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</si>
  <si>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</si>
  <si>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</si>
  <si>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</si>
  <si>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</si>
  <si>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</si>
  <si>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</si>
  <si>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</si>
  <si>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</si>
  <si>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</si>
  <si>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</si>
  <si>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</si>
  <si>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</si>
  <si>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</si>
  <si>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</si>
  <si>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</si>
  <si>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</si>
  <si>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</si>
  <si>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</si>
  <si>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</si>
  <si>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</si>
  <si>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</si>
  <si>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</si>
  <si>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</si>
  <si>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</si>
  <si>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</si>
  <si>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</si>
  <si>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</si>
  <si>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</si>
  <si>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</si>
  <si>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</si>
  <si>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</si>
  <si>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</si>
  <si>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</si>
  <si>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</si>
  <si>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</si>
  <si>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</si>
  <si>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</si>
  <si>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</si>
  <si>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</si>
  <si>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</si>
  <si>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</si>
  <si>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</si>
  <si>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</si>
  <si>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</si>
  <si>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</si>
  <si>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</si>
  <si>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</si>
  <si>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</si>
  <si>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</si>
  <si>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</si>
  <si>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</si>
  <si>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</si>
  <si>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</si>
  <si>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</si>
  <si>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</si>
  <si>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</si>
  <si>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</si>
  <si>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</si>
  <si>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</si>
  <si>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</si>
  <si>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</si>
  <si>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</si>
  <si>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</si>
  <si>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</si>
  <si>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</si>
  <si>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</si>
  <si>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</si>
  <si>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</si>
  <si>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</si>
  <si>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</si>
  <si>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</si>
  <si>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</si>
  <si>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</si>
  <si>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</si>
  <si>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</si>
  <si>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</si>
  <si>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</si>
  <si>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</si>
  <si>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</si>
  <si>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</si>
  <si>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</si>
  <si>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</si>
  <si>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</si>
  <si>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</si>
  <si>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</si>
  <si>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</si>
  <si>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</si>
  <si>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</si>
  <si>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</si>
  <si>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</si>
  <si>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</si>
  <si>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</si>
  <si>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</si>
  <si>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</si>
  <si>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</si>
  <si>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</si>
  <si>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</si>
  <si>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</si>
  <si>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</si>
  <si>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</si>
  <si>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</si>
  <si>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</si>
  <si>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</si>
  <si>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</si>
  <si>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</si>
  <si>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</si>
  <si>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</si>
  <si>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</si>
  <si>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</si>
  <si>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</si>
  <si>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</si>
  <si>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</si>
  <si>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</si>
  <si>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</si>
  <si>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</si>
  <si>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</si>
  <si>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</si>
  <si>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</si>
  <si>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</si>
  <si>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</si>
  <si>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</si>
  <si>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</si>
  <si>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</si>
  <si>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</si>
  <si>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</si>
  <si>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</si>
  <si>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</si>
  <si>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</si>
  <si>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</si>
  <si>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</si>
  <si>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</si>
  <si>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</si>
  <si>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</si>
  <si>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</si>
  <si>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</si>
  <si>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</si>
  <si>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</si>
  <si>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</si>
  <si>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</si>
  <si>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</si>
  <si>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</si>
  <si>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</si>
  <si>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</si>
  <si>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</si>
  <si>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</si>
  <si>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</si>
  <si>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</si>
  <si>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</si>
  <si>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</si>
  <si>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</si>
  <si>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</si>
  <si>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</si>
  <si>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</si>
  <si>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</si>
  <si>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</si>
  <si>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</si>
  <si>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</si>
  <si>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</si>
  <si>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</si>
  <si>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</si>
  <si>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</si>
  <si>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</si>
  <si>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</si>
  <si>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</si>
  <si>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</si>
  <si>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</si>
  <si>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</si>
  <si>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</si>
  <si>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</si>
  <si>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</si>
  <si>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</si>
  <si>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</si>
  <si>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</si>
  <si>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</si>
  <si>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</si>
  <si>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</si>
  <si>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</si>
  <si>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</si>
  <si>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</si>
  <si>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</si>
  <si>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</si>
  <si>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</si>
  <si>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</si>
  <si>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</si>
  <si>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</si>
  <si>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</si>
  <si>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</si>
  <si>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</si>
  <si>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</si>
  <si>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</si>
  <si>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</si>
  <si>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</si>
  <si>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</si>
  <si>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</si>
  <si>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</si>
  <si>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</si>
  <si>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</si>
  <si>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</si>
  <si>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</si>
  <si>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</si>
  <si>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</si>
  <si>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</si>
  <si>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</si>
  <si>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</si>
  <si>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</si>
  <si>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</si>
  <si>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</si>
  <si>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</si>
  <si>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</si>
  <si>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</si>
  <si>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</si>
  <si>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</si>
  <si>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</si>
  <si>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</si>
  <si>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</si>
  <si>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</si>
  <si>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</si>
  <si>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</si>
  <si>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</si>
  <si>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</si>
  <si>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</si>
  <si>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</si>
  <si>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</si>
  <si>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</si>
  <si>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</si>
  <si>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</si>
  <si>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</si>
  <si>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</si>
  <si>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</si>
  <si>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</si>
  <si>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</si>
  <si>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</si>
  <si>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</si>
  <si>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</si>
  <si>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</si>
  <si>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</si>
  <si>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</si>
  <si>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</si>
  <si>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</si>
  <si>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</si>
  <si>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</si>
  <si>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</si>
  <si>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</si>
  <si>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</si>
  <si>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</si>
  <si>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</si>
  <si>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</si>
  <si>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</si>
  <si>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</si>
  <si>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</si>
  <si>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</si>
  <si>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</si>
  <si>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</si>
  <si>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</si>
  <si>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</si>
  <si>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</si>
  <si>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</si>
  <si>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</si>
  <si>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</si>
  <si>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</si>
  <si>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</si>
  <si>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</si>
  <si>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</si>
  <si>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</si>
  <si>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</si>
  <si>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</si>
  <si>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</si>
  <si>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</si>
  <si>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</si>
  <si>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</si>
  <si>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</si>
  <si>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</si>
  <si>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</si>
  <si>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</si>
  <si>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</si>
  <si>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</si>
  <si>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</si>
  <si>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</si>
  <si>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</si>
  <si>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</si>
  <si>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</si>
  <si>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</si>
  <si>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</si>
  <si>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</si>
  <si>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</si>
  <si>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</si>
  <si>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</si>
  <si>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</si>
  <si>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</si>
  <si>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</si>
  <si>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</si>
  <si>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</si>
  <si>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</si>
  <si>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</si>
  <si>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</si>
  <si>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</si>
  <si>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</si>
  <si>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</si>
  <si>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</si>
  <si>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</si>
  <si>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</si>
  <si>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</si>
  <si>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</si>
  <si>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</si>
  <si>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</si>
  <si>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</si>
  <si>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</si>
  <si>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</si>
  <si>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</si>
  <si>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</si>
  <si>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</si>
  <si>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</si>
  <si>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</si>
  <si>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</si>
  <si>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</si>
  <si>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</si>
  <si>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</si>
  <si>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</si>
  <si>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</si>
  <si>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</si>
  <si>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</si>
  <si>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</si>
  <si>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</si>
  <si>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</si>
  <si>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</si>
  <si>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</si>
  <si>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</si>
  <si>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</si>
  <si>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</si>
  <si>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</si>
  <si>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</si>
  <si>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</si>
  <si>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</si>
  <si>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</si>
  <si>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</si>
  <si>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</si>
  <si>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</si>
  <si>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</si>
  <si>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</si>
  <si>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</si>
  <si>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</si>
  <si>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</si>
  <si>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</si>
  <si>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</si>
  <si>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</si>
  <si>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</si>
  <si>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</si>
  <si>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</si>
  <si>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</si>
  <si>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</si>
  <si>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</si>
  <si>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</si>
  <si>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</si>
  <si>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</si>
  <si>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</si>
  <si>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</si>
  <si>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</si>
  <si>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</si>
  <si>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</si>
  <si>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</si>
  <si>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</si>
  <si>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</si>
  <si>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</si>
  <si>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</si>
  <si>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</si>
  <si>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</si>
  <si>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</si>
  <si>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</si>
  <si>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</si>
  <si>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</si>
  <si>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</si>
  <si>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</si>
  <si>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</si>
  <si>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</si>
  <si>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</si>
  <si>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</si>
  <si>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</si>
  <si>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</si>
  <si>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</si>
  <si>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</si>
  <si>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</si>
  <si>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</si>
  <si>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</si>
  <si>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</si>
  <si>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</si>
  <si>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</si>
  <si>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</si>
  <si>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</si>
  <si>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</si>
  <si>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</si>
  <si>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</si>
  <si>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</si>
  <si>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</si>
  <si>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</si>
  <si>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</si>
  <si>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</si>
  <si>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</si>
  <si>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</si>
  <si>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</si>
  <si>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</si>
  <si>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</si>
  <si>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</si>
  <si>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</si>
  <si>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</si>
  <si>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</si>
  <si>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</si>
  <si>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</si>
  <si>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</si>
  <si>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</si>
  <si>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</si>
  <si>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</si>
  <si>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</si>
  <si>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</si>
  <si>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</si>
  <si>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</si>
  <si>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</si>
  <si>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</si>
  <si>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</si>
  <si>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</si>
  <si>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</si>
  <si>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</si>
  <si>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</si>
  <si>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</si>
  <si>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</si>
  <si>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</si>
  <si>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</si>
  <si>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</si>
  <si>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</si>
  <si>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</si>
  <si>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</si>
  <si>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</si>
  <si>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</si>
  <si>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</si>
  <si>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</si>
  <si>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</si>
  <si>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</si>
  <si>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</si>
  <si>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</si>
  <si>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</si>
  <si>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</si>
  <si>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</si>
  <si>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</si>
  <si>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</si>
  <si>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</si>
  <si>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</si>
  <si>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</si>
  <si>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</si>
  <si>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</si>
  <si>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</si>
  <si>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</si>
  <si>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</si>
  <si>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</si>
  <si>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</si>
  <si>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</si>
  <si>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</si>
  <si>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</si>
  <si>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</si>
  <si>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</si>
  <si>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</si>
  <si>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</si>
  <si>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</si>
  <si>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</si>
  <si>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</si>
  <si>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</si>
  <si>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</si>
  <si>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</si>
  <si>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</si>
  <si>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</si>
  <si>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</si>
  <si>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</si>
  <si>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</si>
  <si>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</si>
  <si>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</si>
  <si>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</si>
  <si>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</si>
  <si>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</si>
  <si>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</si>
  <si>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</si>
  <si>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</si>
  <si>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</si>
  <si>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</si>
  <si>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</si>
  <si>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</si>
  <si>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</si>
  <si>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</si>
  <si>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</si>
  <si>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</si>
  <si>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</si>
  <si>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</si>
  <si>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</si>
  <si>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</si>
  <si>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</si>
  <si>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</si>
  <si>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</si>
  <si>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</si>
  <si>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</si>
  <si>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</si>
  <si>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</si>
  <si>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</si>
  <si>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</si>
  <si>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</si>
  <si>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</si>
  <si>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</si>
  <si>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</si>
  <si>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</si>
  <si>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</si>
  <si>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</si>
  <si>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</si>
  <si>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</si>
  <si>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</si>
  <si>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</si>
  <si>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</si>
  <si>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</si>
  <si>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</si>
  <si>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</si>
  <si>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</si>
  <si>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</si>
  <si>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</si>
  <si>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</si>
  <si>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</si>
  <si>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</si>
  <si>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</si>
  <si>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</si>
  <si>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</si>
  <si>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</si>
  <si>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</si>
  <si>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</si>
  <si>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</si>
  <si>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</si>
  <si>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</si>
  <si>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</si>
  <si>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</si>
  <si>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</si>
  <si>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</si>
  <si>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</si>
  <si>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</si>
  <si>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</si>
  <si>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</si>
  <si>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</si>
  <si>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</si>
  <si>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</si>
  <si>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</si>
  <si>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</si>
  <si>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</si>
  <si>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</si>
  <si>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</si>
  <si>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</si>
  <si>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</si>
  <si>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</si>
  <si>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</si>
  <si>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</si>
  <si>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</si>
  <si>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</si>
  <si>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</si>
  <si>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</si>
  <si>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</si>
  <si>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</si>
  <si>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</si>
  <si>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</si>
  <si>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</si>
  <si>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</si>
  <si>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</si>
  <si>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</si>
  <si>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</si>
  <si>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</si>
  <si>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</si>
  <si>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</si>
  <si>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</si>
  <si>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</si>
  <si>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</si>
  <si>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</si>
  <si>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</si>
  <si>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</si>
  <si>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</si>
  <si>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</si>
  <si>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</si>
  <si>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</si>
  <si>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</si>
  <si>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</si>
  <si>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</si>
  <si>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</si>
  <si>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</si>
  <si>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</si>
  <si>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</si>
  <si>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</si>
  <si>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</si>
  <si>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</si>
  <si>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</si>
  <si>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</si>
  <si>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</si>
  <si>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</si>
  <si>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</si>
  <si>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</si>
  <si>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</si>
  <si>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</si>
  <si>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</si>
  <si>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</si>
  <si>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</si>
  <si>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</si>
  <si>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</si>
  <si>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</si>
  <si>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</si>
  <si>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</si>
  <si>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</si>
  <si>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</si>
  <si>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</si>
  <si>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</si>
  <si>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</si>
  <si>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</si>
  <si>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</si>
  <si>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</si>
  <si>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</si>
  <si>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</si>
  <si>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</si>
  <si>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</si>
  <si>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</si>
  <si>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</si>
  <si>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</si>
  <si>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</si>
  <si>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</si>
  <si>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</si>
  <si>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</si>
  <si>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</si>
  <si>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</si>
  <si>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</si>
  <si>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</si>
  <si>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</si>
  <si>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</si>
  <si>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</si>
  <si>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</si>
  <si>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</si>
  <si>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</si>
  <si>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</si>
  <si>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</si>
  <si>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</si>
  <si>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</si>
  <si>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</si>
  <si>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</si>
  <si>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</si>
  <si>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</si>
  <si>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</si>
  <si>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</si>
  <si>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</si>
  <si>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</si>
  <si>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</si>
  <si>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</si>
  <si>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</si>
  <si>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</si>
  <si>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</si>
  <si>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</si>
  <si>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</si>
  <si>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</si>
  <si>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</si>
  <si>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</si>
  <si>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</si>
  <si>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</si>
  <si>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</si>
  <si>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</si>
  <si>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</si>
  <si>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</si>
  <si>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</si>
  <si>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</si>
  <si>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</si>
  <si>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</si>
  <si>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</si>
  <si>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</si>
  <si>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</si>
  <si>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</si>
  <si>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</si>
  <si>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</si>
  <si>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</si>
  <si>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</si>
  <si>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</si>
  <si>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</si>
  <si>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</si>
  <si>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</si>
  <si>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</si>
  <si>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</si>
  <si>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</si>
  <si>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</si>
  <si>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</si>
  <si>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</si>
  <si>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</si>
  <si>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</si>
  <si>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</si>
  <si>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</si>
  <si>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</si>
  <si>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</si>
  <si>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</si>
  <si>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</si>
  <si>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</si>
  <si>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</si>
  <si>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</si>
  <si>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</si>
  <si>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</si>
  <si>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</si>
  <si>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</si>
  <si>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</si>
  <si>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</si>
  <si>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</si>
  <si>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</si>
  <si>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</si>
  <si>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</si>
  <si>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</si>
  <si>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</si>
  <si>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</si>
  <si>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</si>
  <si>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</si>
  <si>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</si>
  <si>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</si>
  <si>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</si>
  <si>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</si>
  <si>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</si>
  <si>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</si>
  <si>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</si>
  <si>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</si>
  <si>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</si>
  <si>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</si>
  <si>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</si>
  <si>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</si>
  <si>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</si>
  <si>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</si>
  <si>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</si>
  <si>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</si>
  <si>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</si>
  <si>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</si>
  <si>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</si>
  <si>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</si>
  <si>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</si>
  <si>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</si>
  <si>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</si>
  <si>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</si>
  <si>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</si>
  <si>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</si>
  <si>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</si>
  <si>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</si>
  <si>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</si>
  <si>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</si>
  <si>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</si>
  <si>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</si>
  <si>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</si>
  <si>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</si>
  <si>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</si>
  <si>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</si>
  <si>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</si>
  <si>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</si>
  <si>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</si>
  <si>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</si>
  <si>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</si>
  <si>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</si>
  <si>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</si>
  <si>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</si>
  <si>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</si>
  <si>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</si>
  <si>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</si>
  <si>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</si>
  <si>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</si>
  <si>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</si>
  <si>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</si>
  <si>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</si>
  <si>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</si>
  <si>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</si>
  <si>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</si>
  <si>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</si>
  <si>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</si>
  <si>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</si>
  <si>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</si>
  <si>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</si>
  <si>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</si>
  <si>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</si>
  <si>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</si>
  <si>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</si>
  <si>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</si>
  <si>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</si>
  <si>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</si>
  <si>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</si>
  <si>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</si>
  <si>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</si>
  <si>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</si>
  <si>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</si>
  <si>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</si>
  <si>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</si>
  <si>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</si>
  <si>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</si>
  <si>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</si>
  <si>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</si>
  <si>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</si>
  <si>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</si>
  <si>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</si>
  <si>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</si>
  <si>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</si>
  <si>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</si>
  <si>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</si>
  <si>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</si>
  <si>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</si>
  <si>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</si>
  <si>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</si>
  <si>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</si>
  <si>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</si>
  <si>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</si>
  <si>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</si>
  <si>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</si>
  <si>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</si>
  <si>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</si>
  <si>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</si>
  <si>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</si>
  <si>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</si>
  <si>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</si>
  <si>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</si>
  <si>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</si>
  <si>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</si>
  <si>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</si>
  <si>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</si>
  <si>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</si>
  <si>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</si>
  <si>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</si>
  <si>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</si>
  <si>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</si>
  <si>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</si>
  <si>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</si>
  <si>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</si>
  <si>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</si>
  <si>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</si>
  <si>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</si>
  <si>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</si>
  <si>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</si>
  <si>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</si>
  <si>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</si>
  <si>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</si>
  <si>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</si>
  <si>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</si>
  <si>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</si>
  <si>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</si>
  <si>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</si>
  <si>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</si>
  <si>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</si>
  <si>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</si>
  <si>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</si>
  <si>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</si>
  <si>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</si>
  <si>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</si>
  <si>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</si>
  <si>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</si>
  <si>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</si>
  <si>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</si>
  <si>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</si>
  <si>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</si>
  <si>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</si>
  <si>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</si>
  <si>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</si>
  <si>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</si>
  <si>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</si>
  <si>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</si>
  <si>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</si>
  <si>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</si>
  <si>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</si>
  <si>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</si>
  <si>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</si>
  <si>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</si>
  <si>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</si>
  <si>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</si>
  <si>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</si>
  <si>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</si>
  <si>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</si>
  <si>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</si>
  <si>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</si>
  <si>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</si>
  <si>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</si>
  <si>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</si>
  <si>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</si>
  <si>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</si>
  <si>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</si>
  <si>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</si>
  <si>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</si>
  <si>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</si>
  <si>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</si>
  <si>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</si>
  <si>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</si>
  <si>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</si>
  <si>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</si>
  <si>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</si>
  <si>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</si>
  <si>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</si>
  <si>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</si>
  <si>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</si>
  <si>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</si>
  <si>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</si>
  <si>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</si>
  <si>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</si>
  <si>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</si>
  <si>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</si>
  <si>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</si>
  <si>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</si>
  <si>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</si>
  <si>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</si>
  <si>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</si>
  <si>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</si>
  <si>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</si>
  <si>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</si>
  <si>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</si>
  <si>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</si>
  <si>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</si>
  <si>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</si>
  <si>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</si>
  <si>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</si>
  <si>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</si>
  <si>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</si>
  <si>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</si>
  <si>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</si>
  <si>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</si>
  <si>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</si>
  <si>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</si>
  <si>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</si>
  <si>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</si>
  <si>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</si>
  <si>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</si>
  <si>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</si>
  <si>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</si>
  <si>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</si>
  <si>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</si>
  <si>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</si>
  <si>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</si>
  <si>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</si>
  <si>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</si>
  <si>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</si>
  <si>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</si>
  <si>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</si>
  <si>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</si>
  <si>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</si>
  <si>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</si>
  <si>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</si>
  <si>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</si>
  <si>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</si>
  <si>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</si>
  <si>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</si>
  <si>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</si>
  <si>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</si>
  <si>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</si>
  <si>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</si>
  <si>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</si>
  <si>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</si>
  <si>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</si>
  <si>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</si>
  <si>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</si>
  <si>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</si>
  <si>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</si>
  <si>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</si>
  <si>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</si>
  <si>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</si>
  <si>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</si>
  <si>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</si>
  <si>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</si>
  <si>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</si>
  <si>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</si>
  <si>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</si>
  <si>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</si>
  <si>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</si>
  <si>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</si>
  <si>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</si>
  <si>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</si>
  <si>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</si>
  <si>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</si>
  <si>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</si>
  <si>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</si>
  <si>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</si>
  <si>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</si>
  <si>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</si>
  <si>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</si>
  <si>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</si>
  <si>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</si>
  <si>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</si>
  <si>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</si>
  <si>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</si>
  <si>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</si>
  <si>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</si>
  <si>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</si>
  <si>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</si>
  <si>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</si>
  <si>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</si>
  <si>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</si>
  <si>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</si>
  <si>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</si>
  <si>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</si>
  <si>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</si>
  <si>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</si>
  <si>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</si>
  <si>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</si>
  <si>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</si>
  <si>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</si>
  <si>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</si>
  <si>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</si>
  <si>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</si>
  <si>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</si>
  <si>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</si>
  <si>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</si>
  <si>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</si>
  <si>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</si>
  <si>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</si>
  <si>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</si>
  <si>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</si>
  <si>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</si>
  <si>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</si>
  <si>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</si>
  <si>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</si>
  <si>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</si>
  <si>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</si>
  <si>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</si>
  <si>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</si>
  <si>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</si>
  <si>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</si>
  <si>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</si>
  <si>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</si>
  <si>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</si>
  <si>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</si>
  <si>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</si>
  <si>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</si>
  <si>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</si>
  <si>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</si>
  <si>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</si>
  <si>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</si>
  <si>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</si>
  <si>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</si>
  <si>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</si>
  <si>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</si>
  <si>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</si>
  <si>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</si>
  <si>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</si>
  <si>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</si>
  <si>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</si>
  <si>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</si>
  <si>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</si>
  <si>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</si>
  <si>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</si>
  <si>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</si>
  <si>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</si>
  <si>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</si>
  <si>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</si>
  <si>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</si>
  <si>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</si>
  <si>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</si>
  <si>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</si>
  <si>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</si>
  <si>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</si>
  <si>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</si>
  <si>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</si>
  <si>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</si>
  <si>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</si>
  <si>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</si>
  <si>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</si>
  <si>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</si>
  <si>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</si>
  <si>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</si>
  <si>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</si>
  <si>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</si>
  <si>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</si>
  <si>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</si>
  <si>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</si>
  <si>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</si>
  <si>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</si>
  <si>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</si>
  <si>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</si>
  <si>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</si>
  <si>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</si>
  <si>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</si>
  <si>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</si>
  <si>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</si>
  <si>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</si>
  <si>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</si>
  <si>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</si>
  <si>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</si>
  <si>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</si>
  <si>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</si>
  <si>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</si>
  <si>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</si>
  <si>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</si>
  <si>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</si>
  <si>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</si>
  <si>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</si>
  <si>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</si>
  <si>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</si>
  <si>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</si>
  <si>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</si>
  <si>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</si>
  <si>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</si>
  <si>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</si>
  <si>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</si>
  <si>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</si>
  <si>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</si>
  <si>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</si>
  <si>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</si>
  <si>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</si>
  <si>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</si>
  <si>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</si>
  <si>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</si>
  <si>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</si>
  <si>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</si>
  <si>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</si>
  <si>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</si>
  <si>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</si>
  <si>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</si>
  <si>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</si>
  <si>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</si>
  <si>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</si>
  <si>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</si>
  <si>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</si>
  <si>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</si>
  <si>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</si>
  <si>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</si>
  <si>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</si>
  <si>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</si>
  <si>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</si>
  <si>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</si>
  <si>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</si>
  <si>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</si>
  <si>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</si>
  <si>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</si>
  <si>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</si>
  <si>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</si>
  <si>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</si>
  <si>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</si>
  <si>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</si>
  <si>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</si>
  <si>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</si>
  <si>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</si>
  <si>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</si>
  <si>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</si>
  <si>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</si>
  <si>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</si>
  <si>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</si>
  <si>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</si>
  <si>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</si>
  <si>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</si>
  <si>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</si>
  <si>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</si>
  <si>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</si>
  <si>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</si>
  <si>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</si>
  <si>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</si>
  <si>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</si>
  <si>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</si>
  <si>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</si>
  <si>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</si>
  <si>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</si>
  <si>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</si>
  <si>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</si>
  <si>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</si>
  <si>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</si>
  <si>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</si>
  <si>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</si>
  <si>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</si>
  <si>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</si>
  <si>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</si>
  <si>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</si>
  <si>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</si>
  <si>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</si>
  <si>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</si>
  <si>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</si>
  <si>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</si>
  <si>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</si>
  <si>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</si>
  <si>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</si>
  <si>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</si>
  <si>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</si>
  <si>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</si>
  <si>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</si>
  <si>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</si>
  <si>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</si>
  <si>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</si>
  <si>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</si>
  <si>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</si>
  <si>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</si>
  <si>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</si>
  <si>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</si>
  <si>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</si>
  <si>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</si>
  <si>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</si>
  <si>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</si>
  <si>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</si>
  <si>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</si>
  <si>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</si>
  <si>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</si>
  <si>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</si>
  <si>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</si>
  <si>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</si>
  <si>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</si>
  <si>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</si>
  <si>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</si>
  <si>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</si>
  <si>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</si>
  <si>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</si>
  <si>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</si>
  <si>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</si>
  <si>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</si>
  <si>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</si>
  <si>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</si>
  <si>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</si>
  <si>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</si>
  <si>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</si>
  <si>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</si>
  <si>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</si>
  <si>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</si>
  <si>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</si>
  <si>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</si>
  <si>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</si>
  <si>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</si>
  <si>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</si>
  <si>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</si>
  <si>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</si>
  <si>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</si>
  <si>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</si>
  <si>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</si>
  <si>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</si>
  <si>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</si>
  <si>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</si>
  <si>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</si>
  <si>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</si>
  <si>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</si>
  <si>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</si>
  <si>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</si>
  <si>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</si>
  <si>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</si>
  <si>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</si>
  <si>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</si>
  <si>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</si>
  <si>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</si>
  <si>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</si>
  <si>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</si>
  <si>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</si>
  <si>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</si>
  <si>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</si>
  <si>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</si>
  <si>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</si>
  <si>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</si>
  <si>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</si>
  <si>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</si>
  <si>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</si>
  <si>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</si>
  <si>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</si>
  <si>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</si>
  <si>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</si>
  <si>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</si>
  <si>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</si>
  <si>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</si>
  <si>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</si>
  <si>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</si>
  <si>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</si>
  <si>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</si>
  <si>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</si>
  <si>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</si>
  <si>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</si>
  <si>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</si>
  <si>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</si>
  <si>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</si>
  <si>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</si>
  <si>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</si>
  <si>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</si>
  <si>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</si>
  <si>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</si>
  <si>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</si>
  <si>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</si>
  <si>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</si>
  <si>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</si>
  <si>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</si>
  <si>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</si>
  <si>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</si>
  <si>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</si>
  <si>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</si>
  <si>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</si>
  <si>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</si>
  <si>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</si>
  <si>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</si>
  <si>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</si>
  <si>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</si>
  <si>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</si>
  <si>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</si>
  <si>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</si>
  <si>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</si>
  <si>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</si>
  <si>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</si>
  <si>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</si>
  <si>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</si>
  <si>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</si>
  <si>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</si>
  <si>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</si>
  <si>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</si>
  <si>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</si>
  <si>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</si>
  <si>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</si>
  <si>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</si>
  <si>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</si>
  <si>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</si>
  <si>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</si>
  <si>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</si>
  <si>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</si>
  <si>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</si>
  <si>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</si>
  <si>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</si>
  <si>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</si>
  <si>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</si>
  <si>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</si>
  <si>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</si>
  <si>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</si>
  <si>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</si>
  <si>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</si>
  <si>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</si>
  <si>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</si>
  <si>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</si>
  <si>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</si>
  <si>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</si>
  <si>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</si>
  <si>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</si>
  <si>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</si>
  <si>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</si>
  <si>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</si>
  <si>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</si>
  <si>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</si>
  <si>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</si>
  <si>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</si>
  <si>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</si>
  <si>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</si>
  <si>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</si>
  <si>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</si>
  <si>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</si>
  <si>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</si>
  <si>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</si>
  <si>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</si>
  <si>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</si>
  <si>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</si>
  <si>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</si>
  <si>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</si>
  <si>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</si>
  <si>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</si>
  <si>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</si>
  <si>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</si>
  <si>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</si>
  <si>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</si>
  <si>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</si>
  <si>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</si>
  <si>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</si>
  <si>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</si>
  <si>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</si>
  <si>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</si>
  <si>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</si>
  <si>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</si>
  <si>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</si>
  <si>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</si>
  <si>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</si>
  <si>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</si>
  <si>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</si>
  <si>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</si>
  <si>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</si>
  <si>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</si>
  <si>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</si>
  <si>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</si>
  <si>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</si>
  <si>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</si>
  <si>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</si>
  <si>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</si>
  <si>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</si>
  <si>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</si>
  <si>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</si>
  <si>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</si>
  <si>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</si>
  <si>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</si>
  <si>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</si>
  <si>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</si>
  <si>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</si>
  <si>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</si>
  <si>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</si>
  <si>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</si>
  <si>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</si>
  <si>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</si>
  <si>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</si>
  <si>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</si>
  <si>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</si>
  <si>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</si>
  <si>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</si>
  <si>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</si>
  <si>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</si>
  <si>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</si>
  <si>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</si>
  <si>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</si>
  <si>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</si>
  <si>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</si>
  <si>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</si>
  <si>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</si>
  <si>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</si>
  <si>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</si>
  <si>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</si>
  <si>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</si>
  <si>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</si>
  <si>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</si>
  <si>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</si>
  <si>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</si>
  <si>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</si>
  <si>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</si>
  <si>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</si>
  <si>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</si>
  <si>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</si>
  <si>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</si>
  <si>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</si>
  <si>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</si>
  <si>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</si>
  <si>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</si>
  <si>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</si>
  <si>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</si>
  <si>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</si>
  <si>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</si>
  <si>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</si>
  <si>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</si>
  <si>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</si>
  <si>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</si>
  <si>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</si>
  <si>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</si>
  <si>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</si>
  <si>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</si>
  <si>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</si>
  <si>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</si>
  <si>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</si>
  <si>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</si>
  <si>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</si>
  <si>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</si>
  <si>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</si>
  <si>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</si>
  <si>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</si>
  <si>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</si>
  <si>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</si>
  <si>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</si>
  <si>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</si>
  <si>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</si>
  <si>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</si>
  <si>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</si>
  <si>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</si>
  <si>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</si>
  <si>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</si>
  <si>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</si>
  <si>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</si>
  <si>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</si>
  <si>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</si>
  <si>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</si>
  <si>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</si>
  <si>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</si>
  <si>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</si>
  <si>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</si>
  <si>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</si>
  <si>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</si>
  <si>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</si>
  <si>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</si>
  <si>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</si>
  <si>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</si>
  <si>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</si>
  <si>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</si>
  <si>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</si>
  <si>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</si>
  <si>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</si>
  <si>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</si>
  <si>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</si>
  <si>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</si>
  <si>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</si>
  <si>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</si>
  <si>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</si>
  <si>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</si>
  <si>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</si>
  <si>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</si>
  <si>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</si>
  <si>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</si>
  <si>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</si>
  <si>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</si>
  <si>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</si>
  <si>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</si>
  <si>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</si>
  <si>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</si>
  <si>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</si>
  <si>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</si>
  <si>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</si>
  <si>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</si>
  <si>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</si>
  <si>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</si>
  <si>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</si>
  <si>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</si>
  <si>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</si>
  <si>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</si>
  <si>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</si>
  <si>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</si>
  <si>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</si>
  <si>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</si>
  <si>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</si>
  <si>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</si>
  <si>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</si>
  <si>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</si>
  <si>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</si>
  <si>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</si>
  <si>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</si>
  <si>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</si>
  <si>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</si>
  <si>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</si>
  <si>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</si>
  <si>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</si>
  <si>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</si>
  <si>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</si>
  <si>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</si>
  <si>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</si>
  <si>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</si>
  <si>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</si>
  <si>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</si>
  <si>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</si>
  <si>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</si>
  <si>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</si>
  <si>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</si>
  <si>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</si>
  <si>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</si>
  <si>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</si>
  <si>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</si>
  <si>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</si>
  <si>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</si>
  <si>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</si>
  <si>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</si>
  <si>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</si>
  <si>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</si>
  <si>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</si>
  <si>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</si>
  <si>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</si>
  <si>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</si>
  <si>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</si>
  <si>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</si>
  <si>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</si>
  <si>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</si>
  <si>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</si>
  <si>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</si>
  <si>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</si>
  <si>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</si>
  <si>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</si>
  <si>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</si>
  <si>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</si>
  <si>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</si>
  <si>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</si>
  <si>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</si>
  <si>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</si>
  <si>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</si>
  <si>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</si>
  <si>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</si>
  <si>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</si>
  <si>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</si>
  <si>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</si>
  <si>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</si>
  <si>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</si>
  <si>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</si>
  <si>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</si>
  <si>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</si>
  <si>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</si>
  <si>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</si>
  <si>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</si>
  <si>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</si>
  <si>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</si>
  <si>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</si>
  <si>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</si>
  <si>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</si>
  <si>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</si>
  <si>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</si>
  <si>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</si>
  <si>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</si>
  <si>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</si>
  <si>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</si>
  <si>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</si>
  <si>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</si>
  <si>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</si>
  <si>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</si>
  <si>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</si>
  <si>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</si>
  <si>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</si>
  <si>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</si>
  <si>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</si>
  <si>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</si>
  <si>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</si>
  <si>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</si>
  <si>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</si>
  <si>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</si>
  <si>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</si>
  <si>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</si>
  <si>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</si>
  <si>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</si>
  <si>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</si>
  <si>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</si>
  <si>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</si>
  <si>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</si>
  <si>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</si>
  <si>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</si>
  <si>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</si>
  <si>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</si>
  <si>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</si>
  <si>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</si>
  <si>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</si>
  <si>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</si>
  <si>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</si>
  <si>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</si>
  <si>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</si>
  <si>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</si>
  <si>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</si>
  <si>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</si>
  <si>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</si>
  <si>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</si>
  <si>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</si>
  <si>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</si>
  <si>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</si>
  <si>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</si>
  <si>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</si>
  <si>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</si>
  <si>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</si>
  <si>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</si>
  <si>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</si>
  <si>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</si>
  <si>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</si>
  <si>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</si>
  <si>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</si>
  <si>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</si>
  <si>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</si>
  <si>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</si>
  <si>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</si>
  <si>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</si>
  <si>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</si>
  <si>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</si>
  <si>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</si>
  <si>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</si>
  <si>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</si>
  <si>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</si>
  <si>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</si>
  <si>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</si>
  <si>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</si>
  <si>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</si>
  <si>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</si>
  <si>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</si>
  <si>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</si>
  <si>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</si>
  <si>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</si>
  <si>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</si>
  <si>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</si>
  <si>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</si>
  <si>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</si>
  <si>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</si>
  <si>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</si>
  <si>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</si>
  <si>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</si>
  <si>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</si>
  <si>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</si>
  <si>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</si>
  <si>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</si>
  <si>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</si>
  <si>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</si>
  <si>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</si>
  <si>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</si>
  <si>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</si>
  <si>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</si>
  <si>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</si>
  <si>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</si>
  <si>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</si>
  <si>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</si>
  <si>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</si>
  <si>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</si>
  <si>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</si>
  <si>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</si>
  <si>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</si>
  <si>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</si>
  <si>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</si>
  <si>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</si>
  <si>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</si>
  <si>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</si>
  <si>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</si>
  <si>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</si>
  <si>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</si>
  <si>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</si>
  <si>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</si>
  <si>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</si>
  <si>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</si>
  <si>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</si>
  <si>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</si>
  <si>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</si>
  <si>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</si>
  <si>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</si>
  <si>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</si>
  <si>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</si>
  <si>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</si>
  <si>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</si>
  <si>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</si>
  <si>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</si>
  <si>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</si>
  <si>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</si>
  <si>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</si>
  <si>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</si>
  <si>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</si>
  <si>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</si>
  <si>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</si>
  <si>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</si>
  <si>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</si>
  <si>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</si>
  <si>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</si>
  <si>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</si>
  <si>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</si>
  <si>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</si>
  <si>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</si>
  <si>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</si>
  <si>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</si>
  <si>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</si>
  <si>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</si>
  <si>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</si>
  <si>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</si>
  <si>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</si>
  <si>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</si>
  <si>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</si>
  <si>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</si>
  <si>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</si>
  <si>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</si>
  <si>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</si>
  <si>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</si>
  <si>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</si>
  <si>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</si>
  <si>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</si>
  <si>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</si>
  <si>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</si>
  <si>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</si>
  <si>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</si>
  <si>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</si>
  <si>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</si>
  <si>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</si>
  <si>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</si>
  <si>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</si>
  <si>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</si>
  <si>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</si>
  <si>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</si>
  <si>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</si>
  <si>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</si>
  <si>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</si>
  <si>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</si>
  <si>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</si>
  <si>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</si>
  <si>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</si>
  <si>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</si>
  <si>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</si>
  <si>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</si>
  <si>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</si>
  <si>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</si>
  <si>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</si>
  <si>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</si>
  <si>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</si>
  <si>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</si>
  <si>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</si>
  <si>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</si>
  <si>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</si>
  <si>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</si>
  <si>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</si>
  <si>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</si>
  <si>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</si>
  <si>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</si>
  <si>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</si>
  <si>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</si>
  <si>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</si>
  <si>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</si>
  <si>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</si>
  <si>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</si>
  <si>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</si>
  <si>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</si>
  <si>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</si>
  <si>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</si>
  <si>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</si>
  <si>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</si>
  <si>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</si>
  <si>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</si>
  <si>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</si>
  <si>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</si>
  <si>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</si>
  <si>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</si>
  <si>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</si>
  <si>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</si>
  <si>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</si>
  <si>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</si>
  <si>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</si>
  <si>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</si>
  <si>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</si>
  <si>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</si>
  <si>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</si>
  <si>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</si>
  <si>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</si>
  <si>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</si>
  <si>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</si>
  <si>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</si>
  <si>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</si>
  <si>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</si>
  <si>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</si>
  <si>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</si>
  <si>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</si>
  <si>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</si>
  <si>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</si>
  <si>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</si>
  <si>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</si>
  <si>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</si>
  <si>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</si>
  <si>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</si>
  <si>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</si>
  <si>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</si>
  <si>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</si>
  <si>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</si>
  <si>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</si>
  <si>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</si>
  <si>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</si>
  <si>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</si>
  <si>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</si>
  <si>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</si>
  <si>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</si>
  <si>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</si>
  <si>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</si>
  <si>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</si>
  <si>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</si>
  <si>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</si>
  <si>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</si>
  <si>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</si>
  <si>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</si>
  <si>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</si>
  <si>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</si>
  <si>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</si>
  <si>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</si>
  <si>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</si>
  <si>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</si>
  <si>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</si>
  <si>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</si>
  <si>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</si>
  <si>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</si>
  <si>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</si>
  <si>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</si>
  <si>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</si>
  <si>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</si>
  <si>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</si>
  <si>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</si>
  <si>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</si>
  <si>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</si>
  <si>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</si>
  <si>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</si>
  <si>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</si>
  <si>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</si>
  <si>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</si>
  <si>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</si>
  <si>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</si>
  <si>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</si>
  <si>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</si>
  <si>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</si>
  <si>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</si>
  <si>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</si>
  <si>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</si>
  <si>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</si>
  <si>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</si>
  <si>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</si>
  <si>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</si>
  <si>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</si>
  <si>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</si>
  <si>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</si>
  <si>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</si>
  <si>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</si>
  <si>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</si>
  <si>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</si>
  <si>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</si>
  <si>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</si>
  <si>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</si>
  <si>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</si>
  <si>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</si>
  <si>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</si>
  <si>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</si>
  <si>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</si>
  <si>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</si>
  <si>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</si>
  <si>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</si>
  <si>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</si>
  <si>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</si>
  <si>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</si>
  <si>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</si>
  <si>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</si>
  <si>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</si>
  <si>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</si>
  <si>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</si>
  <si>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</si>
  <si>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</si>
  <si>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</si>
  <si>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</si>
  <si>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</si>
  <si>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</si>
  <si>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</si>
  <si>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</si>
  <si>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</si>
  <si>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</si>
  <si>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</si>
  <si>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</si>
  <si>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</si>
  <si>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</si>
  <si>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</si>
  <si>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</si>
  <si>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</si>
  <si>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</si>
  <si>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</si>
  <si>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</si>
  <si>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</si>
  <si>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</si>
  <si>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</si>
  <si>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</si>
  <si>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</si>
  <si>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</si>
  <si>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</si>
  <si>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</si>
  <si>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</si>
  <si>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</si>
  <si>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</si>
  <si>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</si>
  <si>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</si>
  <si>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</si>
  <si>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</si>
  <si>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</si>
  <si>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</si>
  <si>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</si>
  <si>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</si>
  <si>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</si>
  <si>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</si>
  <si>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</si>
  <si>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</si>
  <si>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</si>
  <si>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</si>
  <si>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</si>
  <si>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</si>
  <si>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</si>
  <si>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</si>
  <si>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</si>
  <si>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</si>
  <si>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</si>
  <si>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</si>
  <si>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</si>
  <si>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</si>
  <si>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</si>
  <si>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</si>
  <si>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</si>
  <si>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</si>
  <si>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</si>
  <si>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</si>
  <si>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</si>
  <si>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</si>
  <si>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</si>
  <si>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</si>
  <si>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</si>
  <si>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</si>
  <si>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</si>
  <si>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</si>
  <si>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</si>
  <si>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</si>
  <si>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</si>
  <si>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</si>
  <si>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</si>
  <si>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</si>
  <si>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</si>
  <si>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</si>
  <si>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</si>
  <si>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</si>
  <si>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</si>
  <si>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</si>
  <si>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</si>
  <si>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</si>
  <si>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</si>
  <si>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</si>
  <si>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</si>
  <si>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</si>
  <si>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</si>
  <si>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</si>
  <si>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</si>
  <si>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</si>
  <si>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</si>
  <si>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</si>
  <si>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</si>
  <si>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</si>
  <si>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</si>
  <si>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</si>
  <si>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</si>
  <si>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</si>
  <si>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</si>
  <si>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</si>
  <si>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</si>
  <si>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</si>
  <si>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</si>
  <si>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</si>
  <si>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</si>
  <si>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</si>
  <si>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</si>
  <si>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</si>
  <si>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</si>
  <si>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</si>
  <si>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</si>
  <si>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</si>
  <si>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</si>
  <si>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</si>
  <si>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</si>
  <si>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</si>
  <si>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</si>
  <si>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</si>
  <si>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</si>
  <si>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</si>
  <si>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</si>
  <si>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</si>
  <si>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</si>
  <si>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</si>
  <si>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</si>
  <si>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</si>
  <si>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</si>
  <si>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</si>
  <si>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</si>
  <si>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</si>
  <si>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</si>
  <si>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</si>
  <si>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</si>
  <si>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</si>
  <si>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</si>
  <si>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</si>
  <si>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</si>
  <si>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</si>
  <si>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</si>
  <si>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</si>
  <si>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</si>
  <si>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</si>
  <si>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</si>
  <si>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</si>
  <si>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</si>
  <si>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</si>
  <si>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</si>
  <si>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</si>
  <si>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</si>
  <si>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</si>
  <si>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</si>
  <si>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</si>
  <si>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</si>
  <si>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</si>
  <si>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</si>
  <si>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</si>
  <si>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</si>
  <si>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</si>
  <si>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</si>
  <si>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</si>
  <si>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</si>
  <si>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</si>
  <si>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</si>
  <si>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</si>
  <si>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</si>
  <si>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</si>
  <si>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</si>
  <si>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</si>
  <si>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</si>
  <si>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</si>
  <si>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</si>
  <si>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</si>
  <si>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</si>
  <si>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</si>
  <si>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</si>
  <si>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</si>
  <si>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</si>
  <si>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</si>
  <si>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</si>
  <si>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</si>
  <si>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</si>
  <si>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</si>
  <si>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</si>
  <si>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</si>
  <si>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</si>
  <si>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</si>
  <si>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</si>
  <si>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</si>
  <si>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</si>
  <si>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</si>
  <si>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</si>
  <si>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</si>
  <si>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</si>
  <si>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</si>
  <si>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</si>
  <si>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</si>
  <si>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</si>
  <si>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</si>
  <si>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</si>
  <si>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</si>
  <si>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</si>
  <si>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</si>
  <si>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</si>
  <si>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</si>
  <si>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</si>
  <si>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</si>
  <si>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</si>
  <si>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</si>
  <si>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</si>
  <si>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</si>
  <si>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</si>
  <si>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</si>
  <si>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</si>
  <si>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</si>
  <si>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</si>
  <si>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</si>
  <si>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</si>
  <si>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</si>
  <si>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</si>
  <si>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</si>
  <si>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</si>
  <si>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</si>
  <si>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</si>
  <si>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</si>
  <si>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</si>
  <si>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</si>
  <si>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</si>
  <si>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</si>
  <si>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</si>
  <si>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</si>
  <si>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</si>
  <si>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</si>
  <si>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</si>
  <si>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</si>
  <si>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</si>
  <si>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</si>
  <si>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</si>
  <si>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</si>
  <si>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</si>
  <si>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</si>
  <si>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</si>
  <si>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</si>
  <si>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</si>
  <si>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</si>
  <si>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</si>
  <si>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</si>
  <si>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</si>
  <si>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</si>
  <si>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</si>
  <si>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</si>
  <si>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</si>
  <si>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</si>
  <si>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</si>
  <si>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</si>
  <si>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</si>
  <si>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</si>
  <si>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</si>
  <si>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</si>
  <si>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</si>
  <si>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</si>
  <si>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</si>
  <si>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</si>
  <si>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</si>
  <si>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</si>
  <si>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</si>
  <si>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</si>
  <si>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</si>
  <si>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</si>
  <si>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</si>
  <si>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</si>
  <si>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</si>
  <si>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</si>
  <si>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</si>
  <si>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</si>
  <si>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</si>
  <si>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</si>
  <si>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</si>
  <si>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</si>
  <si>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</si>
  <si>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</si>
  <si>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</si>
  <si>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</si>
  <si>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</si>
  <si>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</si>
  <si>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</si>
  <si>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</si>
  <si>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</si>
  <si>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</si>
  <si>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</si>
  <si>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</si>
  <si>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</si>
  <si>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</si>
  <si>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</si>
  <si>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</si>
  <si>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</si>
  <si>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</si>
  <si>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</si>
  <si>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</si>
  <si>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</si>
  <si>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</si>
  <si>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</si>
  <si>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</si>
  <si>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</si>
  <si>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</si>
  <si>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</si>
  <si>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</si>
  <si>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</si>
  <si>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</si>
  <si>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</si>
  <si>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</si>
  <si>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</si>
  <si>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</si>
  <si>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</si>
  <si>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</si>
  <si>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</si>
  <si>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</si>
  <si>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</si>
  <si>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</si>
  <si>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</si>
  <si>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</si>
  <si>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</si>
  <si>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</si>
  <si>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</si>
  <si>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</si>
  <si>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</si>
  <si>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</si>
  <si>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</si>
  <si>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</si>
  <si>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</si>
  <si>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</si>
  <si>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</si>
  <si>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</si>
  <si>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</si>
  <si>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</si>
  <si>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</si>
  <si>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</si>
  <si>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</si>
  <si>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</si>
  <si>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</si>
  <si>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</si>
  <si>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</si>
  <si>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</si>
  <si>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</si>
  <si>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</si>
  <si>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</si>
  <si>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</si>
  <si>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</si>
  <si>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</si>
  <si>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</si>
  <si>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</si>
  <si>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</si>
  <si>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</si>
  <si>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</si>
  <si>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</si>
  <si>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</si>
  <si>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</si>
  <si>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</si>
  <si>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</si>
  <si>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</si>
  <si>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</si>
  <si>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</si>
  <si>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</si>
  <si>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</si>
  <si>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</si>
  <si>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</si>
  <si>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</si>
  <si>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</si>
  <si>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</si>
  <si>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</si>
  <si>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</si>
  <si>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</si>
  <si>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</si>
  <si>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</si>
  <si>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</si>
  <si>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</si>
  <si>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</si>
  <si>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</si>
  <si>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</si>
  <si>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</si>
  <si>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</si>
  <si>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</si>
  <si>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</si>
  <si>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</si>
  <si>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</si>
  <si>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</si>
  <si>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</si>
  <si>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</si>
  <si>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</si>
  <si>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</si>
  <si>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</si>
  <si>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</si>
  <si>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</si>
  <si>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</si>
  <si>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</si>
  <si>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</si>
  <si>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</si>
  <si>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</si>
  <si>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</si>
  <si>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</si>
  <si>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</si>
  <si>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</si>
  <si>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</si>
  <si>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</si>
  <si>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</si>
  <si>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</si>
  <si>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</si>
  <si>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</si>
  <si>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</si>
  <si>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</si>
  <si>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</si>
  <si>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</si>
  <si>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</si>
  <si>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</si>
  <si>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</si>
  <si>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</si>
  <si>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</si>
  <si>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</si>
  <si>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</si>
  <si>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</si>
  <si>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</si>
  <si>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</si>
  <si>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</si>
  <si>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</si>
  <si>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</si>
  <si>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</si>
  <si>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</si>
  <si>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</si>
  <si>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</si>
  <si>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</si>
  <si>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</si>
  <si>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</si>
  <si>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</si>
  <si>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</si>
  <si>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</si>
  <si>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</si>
  <si>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</si>
  <si>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</si>
  <si>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</si>
  <si>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</si>
  <si>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</si>
  <si>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</si>
  <si>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</si>
  <si>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</si>
  <si>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</si>
  <si>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</si>
  <si>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</si>
  <si>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</si>
  <si>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</si>
  <si>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</si>
  <si>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</si>
  <si>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</si>
  <si>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</si>
  <si>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</si>
  <si>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</si>
  <si>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</si>
  <si>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</si>
  <si>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</si>
  <si>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</si>
  <si>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</si>
  <si>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</si>
  <si>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</si>
  <si>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</si>
  <si>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</si>
  <si>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</si>
  <si>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</si>
  <si>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</si>
  <si>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</si>
  <si>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</si>
  <si>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</si>
  <si>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</si>
  <si>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</si>
  <si>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</si>
  <si>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</si>
  <si>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</si>
  <si>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</si>
  <si>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</si>
  <si>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</si>
  <si>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</si>
  <si>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</si>
  <si>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</si>
  <si>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</si>
  <si>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</si>
  <si>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</si>
  <si>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</si>
  <si>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</si>
  <si>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</si>
  <si>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</si>
  <si>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</si>
  <si>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</si>
  <si>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</si>
  <si>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</si>
  <si>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</si>
  <si>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</si>
  <si>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</si>
  <si>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</si>
  <si>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</si>
  <si>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</si>
  <si>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</si>
  <si>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</si>
  <si>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</si>
  <si>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</si>
  <si>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</si>
  <si>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</si>
  <si>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</si>
  <si>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</si>
  <si>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</si>
  <si>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</si>
  <si>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</si>
  <si>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</si>
  <si>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</si>
  <si>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</si>
  <si>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</si>
  <si>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</si>
  <si>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</si>
  <si>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</si>
  <si>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</si>
  <si>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</si>
  <si>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</si>
  <si>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</si>
  <si>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</si>
  <si>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</si>
  <si>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</si>
  <si>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</si>
  <si>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</si>
  <si>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</si>
  <si>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</si>
  <si>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</si>
  <si>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</si>
  <si>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</si>
  <si>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</si>
  <si>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</si>
  <si>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</si>
  <si>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</si>
  <si>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</si>
  <si>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</si>
  <si>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</si>
  <si>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</si>
  <si>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</si>
  <si>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</si>
  <si>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</si>
  <si>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</si>
  <si>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</si>
  <si>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</si>
  <si>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</si>
  <si>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</si>
  <si>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</si>
  <si>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</si>
  <si>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</si>
  <si>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</si>
  <si>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</si>
  <si>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</si>
  <si>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</si>
  <si>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</si>
  <si>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</si>
  <si>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</si>
  <si>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</si>
  <si>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</si>
  <si>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</si>
  <si>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</si>
  <si>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</si>
  <si>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</si>
  <si>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</si>
  <si>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</si>
  <si>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</si>
  <si>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</si>
  <si>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</si>
  <si>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</si>
  <si>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</si>
  <si>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</si>
  <si>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</si>
  <si>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</si>
  <si>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</si>
  <si>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</si>
  <si>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</si>
  <si>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</si>
  <si>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</si>
  <si>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</si>
  <si>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</si>
  <si>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</si>
  <si>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</si>
  <si>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</si>
  <si>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</si>
  <si>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</si>
  <si>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</si>
  <si>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</si>
  <si>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</si>
  <si>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</si>
  <si>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</si>
  <si>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</si>
  <si>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</si>
  <si>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</si>
  <si>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</si>
  <si>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</si>
  <si>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</si>
  <si>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</si>
  <si>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</si>
  <si>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</si>
  <si>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</si>
  <si>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</si>
  <si>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</si>
  <si>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</si>
  <si>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</si>
  <si>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</si>
  <si>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</si>
  <si>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</si>
  <si>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</si>
  <si>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</si>
  <si>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</si>
  <si>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</si>
  <si>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</si>
  <si>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</si>
  <si>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</si>
  <si>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</si>
  <si>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</si>
  <si>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</si>
  <si>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</si>
  <si>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</si>
  <si>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</si>
  <si>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</si>
  <si>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</si>
  <si>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</si>
  <si>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</si>
  <si>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</si>
  <si>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</si>
  <si>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</si>
  <si>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</si>
  <si>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</si>
  <si>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</si>
  <si>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</si>
  <si>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</si>
  <si>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</si>
  <si>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</si>
  <si>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</si>
  <si>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</si>
  <si>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</si>
  <si>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</si>
  <si>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</si>
  <si>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</si>
  <si>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</si>
  <si>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</si>
  <si>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</si>
  <si>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</si>
  <si>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</si>
  <si>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</si>
  <si>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</si>
  <si>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</si>
  <si>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</si>
  <si>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</si>
  <si>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</si>
  <si>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</si>
  <si>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</si>
  <si>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</si>
  <si>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</si>
  <si>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</si>
  <si>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</si>
  <si>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</si>
  <si>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</si>
  <si>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</si>
  <si>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</si>
  <si>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</si>
  <si>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</si>
  <si>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</si>
  <si>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</si>
  <si>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</si>
  <si>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</si>
  <si>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</si>
  <si>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</si>
  <si>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</si>
  <si>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</si>
  <si>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</si>
  <si>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</si>
  <si>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</si>
  <si>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</si>
  <si>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</si>
  <si>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</si>
  <si>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</si>
  <si>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</si>
  <si>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</si>
  <si>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</si>
  <si>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</si>
  <si>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</si>
  <si>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</si>
  <si>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</si>
  <si>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</si>
  <si>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</si>
  <si>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</si>
  <si>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</si>
  <si>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</si>
  <si>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</si>
  <si>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</si>
  <si>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</si>
  <si>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</si>
  <si>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</si>
  <si>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</si>
  <si>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</si>
  <si>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</si>
  <si>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</si>
  <si>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</si>
  <si>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</si>
  <si>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</si>
  <si>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</si>
  <si>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</si>
  <si>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</si>
  <si>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</si>
  <si>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</si>
  <si>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</si>
  <si>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</si>
  <si>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</si>
  <si>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</si>
  <si>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</si>
  <si>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</si>
  <si>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</si>
  <si>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</si>
  <si>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</si>
  <si>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</si>
  <si>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</si>
  <si>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</si>
  <si>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</si>
  <si>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</si>
  <si>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</si>
  <si>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</si>
  <si>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</si>
  <si>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</si>
  <si>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</si>
  <si>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</si>
  <si>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</si>
  <si>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</si>
  <si>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</si>
  <si>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</si>
  <si>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</si>
  <si>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</si>
  <si>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</si>
  <si>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</si>
  <si>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</si>
  <si>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</si>
  <si>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</si>
  <si>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</si>
  <si>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</si>
  <si>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</si>
  <si>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</si>
  <si>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</si>
  <si>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</si>
  <si>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</si>
  <si>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</si>
  <si>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</si>
  <si>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</si>
  <si>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</si>
  <si>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</si>
  <si>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</si>
  <si>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</si>
  <si>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</si>
  <si>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</si>
  <si>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</si>
  <si>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</si>
  <si>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</si>
  <si>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</si>
  <si>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</si>
  <si>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</si>
  <si>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</si>
  <si>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</si>
  <si>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</si>
  <si>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</si>
  <si>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</si>
  <si>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</si>
  <si>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</si>
  <si>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</si>
  <si>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</si>
  <si>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</si>
  <si>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</si>
  <si>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</si>
  <si>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</si>
  <si>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</si>
  <si>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</si>
  <si>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</si>
  <si>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</si>
  <si>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</si>
  <si>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</si>
  <si>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</si>
  <si>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</si>
  <si>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</si>
  <si>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</si>
  <si>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</si>
  <si>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</si>
  <si>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</si>
  <si>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</si>
  <si>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</si>
  <si>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</si>
  <si>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</si>
  <si>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</si>
  <si>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</si>
  <si>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</si>
  <si>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</si>
  <si>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</si>
  <si>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</si>
  <si>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</si>
  <si>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</si>
  <si>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</si>
  <si>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</si>
  <si>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</si>
  <si>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</si>
  <si>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</si>
  <si>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</si>
  <si>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</si>
  <si>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</si>
  <si>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</si>
  <si>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</si>
  <si>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</si>
  <si>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</si>
  <si>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</si>
  <si>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</si>
  <si>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</si>
  <si>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</si>
  <si>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</si>
  <si>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</si>
  <si>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</si>
  <si>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</si>
  <si>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</si>
  <si>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</si>
  <si>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</si>
  <si>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</si>
  <si>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</si>
  <si>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</si>
  <si>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</si>
  <si>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</si>
  <si>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</si>
  <si>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</si>
  <si>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</si>
  <si>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</si>
  <si>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</si>
  <si>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</si>
  <si>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</si>
  <si>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</si>
  <si>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</si>
  <si>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</si>
  <si>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</si>
  <si>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</si>
  <si>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</si>
  <si>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</si>
  <si>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</si>
  <si>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</si>
  <si>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</si>
  <si>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</si>
  <si>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</si>
  <si>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</si>
  <si>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</si>
  <si>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</si>
  <si>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</si>
  <si>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</si>
  <si>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</si>
  <si>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</si>
  <si>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</si>
  <si>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</si>
  <si>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</si>
  <si>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</si>
  <si>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</si>
  <si>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</si>
  <si>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</si>
  <si>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</si>
  <si>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</si>
  <si>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</si>
  <si>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</si>
  <si>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</si>
  <si>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</si>
  <si>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</si>
  <si>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</si>
  <si>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</si>
  <si>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</si>
  <si>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</si>
  <si>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</si>
  <si>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</si>
  <si>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</si>
  <si>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</si>
  <si>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</si>
  <si>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</si>
  <si>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</si>
  <si>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</si>
  <si>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</si>
  <si>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</si>
  <si>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</si>
  <si>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</si>
  <si>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</si>
  <si>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</si>
  <si>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</si>
  <si>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</si>
  <si>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</si>
  <si>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</si>
  <si>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</si>
  <si>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</si>
  <si>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</si>
  <si>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</si>
  <si>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</si>
  <si>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</si>
  <si>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</si>
  <si>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</si>
  <si>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</si>
  <si>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</si>
  <si>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</si>
  <si>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</si>
  <si>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</si>
  <si>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</si>
  <si>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</si>
  <si>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</si>
  <si>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</si>
  <si>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</si>
  <si>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</si>
  <si>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</si>
  <si>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</si>
  <si>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</si>
  <si>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</si>
  <si>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</si>
  <si>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</si>
  <si>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</si>
  <si>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</si>
  <si>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</si>
  <si>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</si>
  <si>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</si>
  <si>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</si>
  <si>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</si>
  <si>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</si>
  <si>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</si>
  <si>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</si>
  <si>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</si>
  <si>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</si>
  <si>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</si>
  <si>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</si>
  <si>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</si>
  <si>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</si>
  <si>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</si>
  <si>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</si>
  <si>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</si>
  <si>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</si>
  <si>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</si>
  <si>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</si>
  <si>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</si>
  <si>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</si>
  <si>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</si>
  <si>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</si>
  <si>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</si>
  <si>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</si>
  <si>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</si>
  <si>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</si>
  <si>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</si>
  <si>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</si>
  <si>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</si>
  <si>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</si>
  <si>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</si>
  <si>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</si>
  <si>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</si>
  <si>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</si>
  <si>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</si>
  <si>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</si>
  <si>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</si>
  <si>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</si>
  <si>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</si>
  <si>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</si>
  <si>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</si>
  <si>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</si>
  <si>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</si>
  <si>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</si>
  <si>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</si>
  <si>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</si>
  <si>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</si>
  <si>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</si>
  <si>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</si>
  <si>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</si>
  <si>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</si>
  <si>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</si>
  <si>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</si>
  <si>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</si>
  <si>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</si>
  <si>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</si>
  <si>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</si>
  <si>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</si>
  <si>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</si>
  <si>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</si>
  <si>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</si>
  <si>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</si>
  <si>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</si>
  <si>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</si>
  <si>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</si>
  <si>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</si>
  <si>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</si>
  <si>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</si>
  <si>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</si>
  <si>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</si>
  <si>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</si>
  <si>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</si>
  <si>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</si>
  <si>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</si>
  <si>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</si>
  <si>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</si>
  <si>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</si>
  <si>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</si>
  <si>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</si>
  <si>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</si>
  <si>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</si>
  <si>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</si>
  <si>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</si>
  <si>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</si>
  <si>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</si>
  <si>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</si>
  <si>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</si>
  <si>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</si>
  <si>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</si>
  <si>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</si>
  <si>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</si>
  <si>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</si>
  <si>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</si>
  <si>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</si>
  <si>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</si>
  <si>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</si>
  <si>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</si>
  <si>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</si>
  <si>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</si>
  <si>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</si>
  <si>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</si>
  <si>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</si>
  <si>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</si>
  <si>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</si>
  <si>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</si>
  <si>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</si>
  <si>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</si>
  <si>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</si>
  <si>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</si>
  <si>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</si>
  <si>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</si>
  <si>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</si>
  <si>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</si>
  <si>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</si>
  <si>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</si>
  <si>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</si>
  <si>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</si>
  <si>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</si>
  <si>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</si>
  <si>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</si>
  <si>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</si>
  <si>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</si>
  <si>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</si>
  <si>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</si>
  <si>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</si>
  <si>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</si>
  <si>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</si>
  <si>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</si>
  <si>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</si>
  <si>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</si>
  <si>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</si>
  <si>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</si>
  <si>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</si>
  <si>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</si>
  <si>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</si>
  <si>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</si>
  <si>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</si>
  <si>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</si>
  <si>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</si>
  <si>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</si>
  <si>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</si>
  <si>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</si>
  <si>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</si>
  <si>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</si>
  <si>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</si>
  <si>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</si>
  <si>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</si>
  <si>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</si>
  <si>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</si>
  <si>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</si>
  <si>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</si>
  <si>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</si>
  <si>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</si>
  <si>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</si>
  <si>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</si>
  <si>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</si>
  <si>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</si>
  <si>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</si>
  <si>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</si>
  <si>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</si>
  <si>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</si>
  <si>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</si>
  <si>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</si>
  <si>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</si>
  <si>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</si>
  <si>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</si>
  <si>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</si>
  <si>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</si>
  <si>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</si>
  <si>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</si>
  <si>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</si>
  <si>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</si>
  <si>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</si>
  <si>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</si>
  <si>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</si>
  <si>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</si>
  <si>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</si>
  <si>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</si>
  <si>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</si>
  <si>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</si>
  <si>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</si>
  <si>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</si>
  <si>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</si>
  <si>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</si>
  <si>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</si>
  <si>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</si>
  <si>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</si>
  <si>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</si>
  <si>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</si>
  <si>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</si>
  <si>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</si>
  <si>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</si>
  <si>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</si>
  <si>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</si>
  <si>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</si>
  <si>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</si>
  <si>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</si>
  <si>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</si>
  <si>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</si>
  <si>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</si>
  <si>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</si>
  <si>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</si>
  <si>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</si>
  <si>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</si>
  <si>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</si>
  <si>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</si>
  <si>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</si>
  <si>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</si>
  <si>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</si>
  <si>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</si>
  <si>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</si>
  <si>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</si>
  <si>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</si>
  <si>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</si>
  <si>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</si>
  <si>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</si>
  <si>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</si>
  <si>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</si>
  <si>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</si>
  <si>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</si>
  <si>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</si>
  <si>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</si>
  <si>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</si>
  <si>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</si>
  <si>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</si>
  <si>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</si>
  <si>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</si>
  <si>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</si>
  <si>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</si>
  <si>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</si>
  <si>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</si>
  <si>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</si>
  <si>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</si>
  <si>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</si>
  <si>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</si>
  <si>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</si>
  <si>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</si>
  <si>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</si>
  <si>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</si>
  <si>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</si>
  <si>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</si>
  <si>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</si>
  <si>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</si>
  <si>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</si>
  <si>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</si>
  <si>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</si>
  <si>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</si>
  <si>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</si>
  <si>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</si>
  <si>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</si>
  <si>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</si>
  <si>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</si>
  <si>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</si>
  <si>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</si>
  <si>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</si>
  <si>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</si>
  <si>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</si>
  <si>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</si>
  <si>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</si>
  <si>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</si>
  <si>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</si>
  <si>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</si>
  <si>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</si>
  <si>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</si>
  <si>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</si>
  <si>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</si>
  <si>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</si>
  <si>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</si>
  <si>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</si>
  <si>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</si>
  <si>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</si>
  <si>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</si>
  <si>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</si>
  <si>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</si>
  <si>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</si>
  <si>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</si>
  <si>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</si>
  <si>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</si>
  <si>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</si>
  <si>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</si>
  <si>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</si>
  <si>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</si>
  <si>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</si>
  <si>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</si>
  <si>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</si>
  <si>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</si>
  <si>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</si>
  <si>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</si>
  <si>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</si>
  <si>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</si>
  <si>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</si>
  <si>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</si>
  <si>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</si>
  <si>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</si>
  <si>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</si>
  <si>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</si>
  <si>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</si>
  <si>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</si>
  <si>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</si>
  <si>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</si>
  <si>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</si>
  <si>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</si>
  <si>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</si>
  <si>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</si>
  <si>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</si>
  <si>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</si>
  <si>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</si>
  <si>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</si>
  <si>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</si>
  <si>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</si>
  <si>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</si>
  <si>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</si>
  <si>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</si>
  <si>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</si>
  <si>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</si>
  <si>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</si>
  <si>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</si>
  <si>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</si>
  <si>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</si>
  <si>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</si>
  <si>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</si>
  <si>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</si>
  <si>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</si>
  <si>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</si>
  <si>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</si>
  <si>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</si>
  <si>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</si>
  <si>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</si>
  <si>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</si>
  <si>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</si>
  <si>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</si>
  <si>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</si>
  <si>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</si>
  <si>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</si>
  <si>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</si>
  <si>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</si>
  <si>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</si>
  <si>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</si>
  <si>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</si>
  <si>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</si>
  <si>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</si>
  <si>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</si>
  <si>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</si>
  <si>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</si>
  <si>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</si>
  <si>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</si>
  <si>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</si>
  <si>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</si>
  <si>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</si>
  <si>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</si>
  <si>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</si>
  <si>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</si>
  <si>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</si>
  <si>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</si>
  <si>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</si>
  <si>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</si>
  <si>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</si>
  <si>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</si>
  <si>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</si>
  <si>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</si>
  <si>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</si>
  <si>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</si>
  <si>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</si>
  <si>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</si>
  <si>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</si>
  <si>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</si>
  <si>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</si>
  <si>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</si>
  <si>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</si>
  <si>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</si>
  <si>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</si>
  <si>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</si>
  <si>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</si>
  <si>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</si>
  <si>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</si>
  <si>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</si>
  <si>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</si>
  <si>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</si>
  <si>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</si>
  <si>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</si>
  <si>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</si>
  <si>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</si>
  <si>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</si>
  <si>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</si>
  <si>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</si>
  <si>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</si>
  <si>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</si>
  <si>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</si>
  <si>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</si>
  <si>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</si>
  <si>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</si>
  <si>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</si>
  <si>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</si>
  <si>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</si>
  <si>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</si>
  <si>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</si>
  <si>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</si>
  <si>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</si>
  <si>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</si>
  <si>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</si>
  <si>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</si>
  <si>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</si>
  <si>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</si>
  <si>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</si>
  <si>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</si>
  <si>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</si>
  <si>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</si>
  <si>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</si>
  <si>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</si>
  <si>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</si>
  <si>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</si>
  <si>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</si>
  <si>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</si>
  <si>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</si>
  <si>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</si>
  <si>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</si>
  <si>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</si>
  <si>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</si>
  <si>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</si>
  <si>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</si>
  <si>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</si>
  <si>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</si>
  <si>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</si>
  <si>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</si>
  <si>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</si>
  <si>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</si>
  <si>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</si>
  <si>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</si>
  <si>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</si>
  <si>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</si>
  <si>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</si>
  <si>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</si>
  <si>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</si>
  <si>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</si>
  <si>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</si>
  <si>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</si>
  <si>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</si>
  <si>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</si>
  <si>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</si>
  <si>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</si>
  <si>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</si>
  <si>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</si>
  <si>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</si>
  <si>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</si>
  <si>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</si>
  <si>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</si>
  <si>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</si>
  <si>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</si>
  <si>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</si>
  <si>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</si>
  <si>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</si>
  <si>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</si>
  <si>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</si>
  <si>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</si>
  <si>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</si>
  <si>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</si>
  <si>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</si>
  <si>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</si>
  <si>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</si>
  <si>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</si>
  <si>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</si>
  <si>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</si>
  <si>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</si>
  <si>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</si>
  <si>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</si>
  <si>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</si>
  <si>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</si>
  <si>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</si>
  <si>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</si>
  <si>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</si>
  <si>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</si>
  <si>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</si>
  <si>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</si>
  <si>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</si>
  <si>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</si>
  <si>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</si>
  <si>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</si>
  <si>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</si>
  <si>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</si>
  <si>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</si>
  <si>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</si>
  <si>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</si>
  <si>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</si>
  <si>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</si>
  <si>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</si>
  <si>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</si>
  <si>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</si>
  <si>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</si>
  <si>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</si>
  <si>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</si>
  <si>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</si>
  <si>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</si>
  <si>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</si>
  <si>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</si>
  <si>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</si>
  <si>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</si>
  <si>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</si>
  <si>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</si>
  <si>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</si>
  <si>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</si>
  <si>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</si>
  <si>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</si>
  <si>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</si>
  <si>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</si>
  <si>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</si>
  <si>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</si>
  <si>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</si>
  <si>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</si>
  <si>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</si>
  <si>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</si>
  <si>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</si>
  <si>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</si>
  <si>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</si>
  <si>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</si>
  <si>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</si>
  <si>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</si>
  <si>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</si>
  <si>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</si>
  <si>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</si>
  <si>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</si>
  <si>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</si>
  <si>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</si>
  <si>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</si>
  <si>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</si>
  <si>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</si>
  <si>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</si>
  <si>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</si>
  <si>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</si>
  <si>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</si>
  <si>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</si>
  <si>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</si>
  <si>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</si>
  <si>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</si>
  <si>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</si>
  <si>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</si>
  <si>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</si>
  <si>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</si>
  <si>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</si>
  <si>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</si>
  <si>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</si>
  <si>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</si>
  <si>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</si>
  <si>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</si>
  <si>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</si>
  <si>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</si>
  <si>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</si>
  <si>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</si>
  <si>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</si>
  <si>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</si>
  <si>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</si>
  <si>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</si>
  <si>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</si>
  <si>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</si>
  <si>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</si>
  <si>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</si>
  <si>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</si>
  <si>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</si>
  <si>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</si>
  <si>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</si>
  <si>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</si>
  <si>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</si>
  <si>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</si>
  <si>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</si>
  <si>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</si>
  <si>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</si>
  <si>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</si>
  <si>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</si>
  <si>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</si>
  <si>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</si>
  <si>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</si>
  <si>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</si>
  <si>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</si>
  <si>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</si>
  <si>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</si>
  <si>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</si>
  <si>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</si>
  <si>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</si>
  <si>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</si>
  <si>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</si>
  <si>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</si>
  <si>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</si>
  <si>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</si>
  <si>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</si>
  <si>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</si>
  <si>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</si>
  <si>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</si>
  <si>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</si>
  <si>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</si>
  <si>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</si>
  <si>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</si>
  <si>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</si>
  <si>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</si>
  <si>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</si>
  <si>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</si>
  <si>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</si>
  <si>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</si>
  <si>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</si>
  <si>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</si>
  <si>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</si>
  <si>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</si>
  <si>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</si>
  <si>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</si>
  <si>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</si>
  <si>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</si>
  <si>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</si>
  <si>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</si>
  <si>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</si>
  <si>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</si>
  <si>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</si>
  <si>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</si>
  <si>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</si>
  <si>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</si>
  <si>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</si>
  <si>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</si>
  <si>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</si>
  <si>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</si>
  <si>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</si>
  <si>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</si>
  <si>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</si>
  <si>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</si>
  <si>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</si>
  <si>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</si>
  <si>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</si>
  <si>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</si>
  <si>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</si>
  <si>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</si>
  <si>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</si>
  <si>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</si>
  <si>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</si>
  <si>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</si>
  <si>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</si>
  <si>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</si>
  <si>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</si>
  <si>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</si>
  <si>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</si>
  <si>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</si>
  <si>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</si>
  <si>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</si>
  <si>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</si>
  <si>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</si>
  <si>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</si>
  <si>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</si>
  <si>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</si>
  <si>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</si>
  <si>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</si>
  <si>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</si>
  <si>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</si>
  <si>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</si>
  <si>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</si>
  <si>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</si>
  <si>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</si>
  <si>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</si>
  <si>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</si>
  <si>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</si>
  <si>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</si>
  <si>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</si>
  <si>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</si>
  <si>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</si>
  <si>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</si>
  <si>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</si>
  <si>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</si>
  <si>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</si>
  <si>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</si>
  <si>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</si>
  <si>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</si>
  <si>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</si>
  <si>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</si>
  <si>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</si>
  <si>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</si>
  <si>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</si>
  <si>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</si>
  <si>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</si>
  <si>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</si>
  <si>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</si>
  <si>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</si>
  <si>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</si>
  <si>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</si>
  <si>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</si>
  <si>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</si>
  <si>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</si>
  <si>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</si>
  <si>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</si>
  <si>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</si>
  <si>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</si>
  <si>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</si>
  <si>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</si>
  <si>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</si>
  <si>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</si>
  <si>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</si>
  <si>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</si>
  <si>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</si>
  <si>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</si>
  <si>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</si>
  <si>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</si>
  <si>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</si>
  <si>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</si>
  <si>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</si>
  <si>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</si>
  <si>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</si>
  <si>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</si>
  <si>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</si>
  <si>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</si>
  <si>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</si>
  <si>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</si>
  <si>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</si>
  <si>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</si>
  <si>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</si>
  <si>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</si>
  <si>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</si>
  <si>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</si>
  <si>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</si>
  <si>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</si>
  <si>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</si>
  <si>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</si>
  <si>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</si>
  <si>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</si>
  <si>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</si>
  <si>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</si>
  <si>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</si>
  <si>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</si>
  <si>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</si>
  <si>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</si>
  <si>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</si>
  <si>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</si>
  <si>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</si>
  <si>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</si>
  <si>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</si>
  <si>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</si>
  <si>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</si>
  <si>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</si>
  <si>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</si>
  <si>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</si>
  <si>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</si>
  <si>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</si>
  <si>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</si>
  <si>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</si>
  <si>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</si>
  <si>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</si>
  <si>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</si>
  <si>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</si>
  <si>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</si>
  <si>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</si>
  <si>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</si>
  <si>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</si>
  <si>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</si>
  <si>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</si>
  <si>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</si>
  <si>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</si>
  <si>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</si>
  <si>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</si>
  <si>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</si>
  <si>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</si>
  <si>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</si>
  <si>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</si>
  <si>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</si>
  <si>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</si>
  <si>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</si>
  <si>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</si>
  <si>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</si>
  <si>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</si>
  <si>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</si>
  <si>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</si>
  <si>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</si>
  <si>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</si>
  <si>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</si>
  <si>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</si>
  <si>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</si>
  <si>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</si>
  <si>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</si>
  <si>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</si>
  <si>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</si>
  <si>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</si>
  <si>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</si>
  <si>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</si>
  <si>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</si>
  <si>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</si>
  <si>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</si>
  <si>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</si>
  <si>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</si>
  <si>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</si>
  <si>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</si>
  <si>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</si>
  <si>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</si>
  <si>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</si>
  <si>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</si>
  <si>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</si>
  <si>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</si>
  <si>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</si>
  <si>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</si>
  <si>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</si>
  <si>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</si>
  <si>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</si>
  <si>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</si>
  <si>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</si>
  <si>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</si>
  <si>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</si>
  <si>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</si>
  <si>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</si>
  <si>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</si>
  <si>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</si>
  <si>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</si>
  <si>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</si>
  <si>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</si>
  <si>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</si>
  <si>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</si>
  <si>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</si>
  <si>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</si>
  <si>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</si>
  <si>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</si>
  <si>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</si>
  <si>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</si>
  <si>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</si>
  <si>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</si>
  <si>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</si>
  <si>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</si>
  <si>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</si>
  <si>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</si>
  <si>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</si>
  <si>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</si>
  <si>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</si>
  <si>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</si>
  <si>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</si>
  <si>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</si>
  <si>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</si>
  <si>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</si>
  <si>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</si>
  <si>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</si>
  <si>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</si>
  <si>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</si>
  <si>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</si>
  <si>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</si>
  <si>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</si>
  <si>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</si>
  <si>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</si>
  <si>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</si>
  <si>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</si>
  <si>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</si>
  <si>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</si>
  <si>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</si>
  <si>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</si>
  <si>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</si>
  <si>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</si>
  <si>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</si>
  <si>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</si>
  <si>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</si>
  <si>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</si>
  <si>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</si>
  <si>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</si>
  <si>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</si>
  <si>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</si>
  <si>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</si>
  <si>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</si>
  <si>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</si>
  <si>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</si>
  <si>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</si>
  <si>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</si>
  <si>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</si>
  <si>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</si>
  <si>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</si>
  <si>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</si>
  <si>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</si>
  <si>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</si>
  <si>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</si>
  <si>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</si>
  <si>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</si>
  <si>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</si>
  <si>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</si>
  <si>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</si>
  <si>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</si>
  <si>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</si>
  <si>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</si>
  <si>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</si>
  <si>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</si>
  <si>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</si>
  <si>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</si>
  <si>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</si>
  <si>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</si>
  <si>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</si>
  <si>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</si>
  <si>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</si>
  <si>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</si>
  <si>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</si>
  <si>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</si>
  <si>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</si>
  <si>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</si>
  <si>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</si>
  <si>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</si>
  <si>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</si>
  <si>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</si>
  <si>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</si>
  <si>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</si>
  <si>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</si>
  <si>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</si>
  <si>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</si>
  <si>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</si>
  <si>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</si>
  <si>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</si>
  <si>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</si>
  <si>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</si>
  <si>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</si>
  <si>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</si>
  <si>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</si>
  <si>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</si>
  <si>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</si>
  <si>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</si>
  <si>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</si>
  <si>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</si>
  <si>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</si>
  <si>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</si>
  <si>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</si>
  <si>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</si>
  <si>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</si>
  <si>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</si>
  <si>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</si>
  <si>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</si>
  <si>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</si>
  <si>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</si>
  <si>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</si>
  <si>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</si>
  <si>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</si>
  <si>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</si>
  <si>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</si>
  <si>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</si>
  <si>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</si>
  <si>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</si>
  <si>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</si>
  <si>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</si>
  <si>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</si>
  <si>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</si>
  <si>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</si>
  <si>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</si>
  <si>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</si>
  <si>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</si>
  <si>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</si>
  <si>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</si>
  <si>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</si>
  <si>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</si>
  <si>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</si>
  <si>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</si>
  <si>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</si>
  <si>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</si>
  <si>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</si>
  <si>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</si>
  <si>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</si>
  <si>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</si>
  <si>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</si>
  <si>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</si>
  <si>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</si>
  <si>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</si>
  <si>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</si>
  <si>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</si>
  <si>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</si>
  <si>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</si>
  <si>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</si>
  <si>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</si>
  <si>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</si>
  <si>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</si>
  <si>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</si>
  <si>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</si>
  <si>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</si>
  <si>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</si>
  <si>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</si>
  <si>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</si>
  <si>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</si>
  <si>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</si>
  <si>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</si>
  <si>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</si>
  <si>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</si>
  <si>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</si>
  <si>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</si>
  <si>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</si>
  <si>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</si>
  <si>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</si>
  <si>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</si>
  <si>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</si>
  <si>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</si>
  <si>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</si>
  <si>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</si>
  <si>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</si>
  <si>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</si>
  <si>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</si>
  <si>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</si>
  <si>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</si>
  <si>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</si>
  <si>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</si>
  <si>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</si>
  <si>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</si>
  <si>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</si>
  <si>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</si>
  <si>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</si>
  <si>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</si>
  <si>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</si>
  <si>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</si>
  <si>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</si>
  <si>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</si>
  <si>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</si>
  <si>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</si>
  <si>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</si>
  <si>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</si>
  <si>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</si>
  <si>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</si>
  <si>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</si>
  <si>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</si>
  <si>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</si>
  <si>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</si>
  <si>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</si>
  <si>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</si>
  <si>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</si>
  <si>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</si>
  <si>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</si>
  <si>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</si>
  <si>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</si>
  <si>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</si>
  <si>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</si>
  <si>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</si>
  <si>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</si>
  <si>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</si>
  <si>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</si>
  <si>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</si>
  <si>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</si>
  <si>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</si>
  <si>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</si>
  <si>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</si>
  <si>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</si>
  <si>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</si>
  <si>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</si>
  <si>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</si>
  <si>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</si>
  <si>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</si>
  <si>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</si>
  <si>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</si>
  <si>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</si>
  <si>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</si>
  <si>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</si>
  <si>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</si>
  <si>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</si>
  <si>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</si>
  <si>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</si>
  <si>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</si>
  <si>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</si>
  <si>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</si>
  <si>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</si>
  <si>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</si>
  <si>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</si>
  <si>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</si>
  <si>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</si>
  <si>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</si>
  <si>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</si>
  <si>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</si>
  <si>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</si>
  <si>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</si>
  <si>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</si>
  <si>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</si>
  <si>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</si>
  <si>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</si>
  <si>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</si>
  <si>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</si>
  <si>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</si>
  <si>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</si>
  <si>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</si>
  <si>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</si>
  <si>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</si>
  <si>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</si>
  <si>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</si>
  <si>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</si>
  <si>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</si>
  <si>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</si>
  <si>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</si>
  <si>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</si>
  <si>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</si>
  <si>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</si>
  <si>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</si>
  <si>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</si>
  <si>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</si>
  <si>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</si>
  <si>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</si>
  <si>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</si>
  <si>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</si>
  <si>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</si>
  <si>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</si>
  <si>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</si>
  <si>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</si>
  <si>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</si>
  <si>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</si>
  <si>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</si>
  <si>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</si>
  <si>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</si>
  <si>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</si>
  <si>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</si>
  <si>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</si>
  <si>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</si>
  <si>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</si>
  <si>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</si>
  <si>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</si>
  <si>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</si>
  <si>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</si>
  <si>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</si>
  <si>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</si>
  <si>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</si>
  <si>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</si>
  <si>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</si>
  <si>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</si>
  <si>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</si>
  <si>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</si>
  <si>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</si>
  <si>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</si>
  <si>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</si>
  <si>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</si>
  <si>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</si>
  <si>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</si>
  <si>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</si>
  <si>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</si>
  <si>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</si>
  <si>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</si>
  <si>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</si>
  <si>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</si>
  <si>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</si>
  <si>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</si>
  <si>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</si>
  <si>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</si>
  <si>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</si>
  <si>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</si>
  <si>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</si>
  <si>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</si>
  <si>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</si>
  <si>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</si>
  <si>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</si>
  <si>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</si>
  <si>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</si>
  <si>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</si>
  <si>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</si>
  <si>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</si>
  <si>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</si>
  <si>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</si>
  <si>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</si>
  <si>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</si>
  <si>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</si>
  <si>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</si>
  <si>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</si>
  <si>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</si>
  <si>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</si>
  <si>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</si>
  <si>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</si>
  <si>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</si>
  <si>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</si>
  <si>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</si>
  <si>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</si>
  <si>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</si>
  <si>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</si>
  <si>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</si>
  <si>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</si>
  <si>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</si>
  <si>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</si>
  <si>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</si>
  <si>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</si>
  <si>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</si>
  <si>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</si>
  <si>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</si>
  <si>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</si>
  <si>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</si>
  <si>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</si>
  <si>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</si>
  <si>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</si>
  <si>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</si>
  <si>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</si>
  <si>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</si>
  <si>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</si>
  <si>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</si>
  <si>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</si>
  <si>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</si>
  <si>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</si>
  <si>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</si>
  <si>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</si>
  <si>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</si>
  <si>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</si>
  <si>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</si>
  <si>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</si>
  <si>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</si>
  <si>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</si>
  <si>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</si>
  <si>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</si>
  <si>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</si>
  <si>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</si>
  <si>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</si>
  <si>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</si>
  <si>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</si>
  <si>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</si>
  <si>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</si>
  <si>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</si>
  <si>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</si>
  <si>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</si>
  <si>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</si>
  <si>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</si>
  <si>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</si>
  <si>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</si>
  <si>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</si>
  <si>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</si>
  <si>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</si>
  <si>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</si>
  <si>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</si>
  <si>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</si>
  <si>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</si>
  <si>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</si>
  <si>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</si>
  <si>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</si>
  <si>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</si>
  <si>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</si>
  <si>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</si>
  <si>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</si>
  <si>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</si>
  <si>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</si>
  <si>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</si>
  <si>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</si>
  <si>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</si>
  <si>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</si>
  <si>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</si>
  <si>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</si>
  <si>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</si>
  <si>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</si>
  <si>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</si>
  <si>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</si>
  <si>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</si>
  <si>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</si>
  <si>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</si>
  <si>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</si>
  <si>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</si>
  <si>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</si>
  <si>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</si>
  <si>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</si>
  <si>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</si>
  <si>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</si>
  <si>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</si>
  <si>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</si>
  <si>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</si>
  <si>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</si>
  <si>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</si>
  <si>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</si>
  <si>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</si>
  <si>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</si>
  <si>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</si>
  <si>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</si>
  <si>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</si>
  <si>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</si>
  <si>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</si>
  <si>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</si>
  <si>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</si>
  <si>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</si>
  <si>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</si>
  <si>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</si>
  <si>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</si>
  <si>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</si>
  <si>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</si>
  <si>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</si>
  <si>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</si>
  <si>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</si>
  <si>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</si>
  <si>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</si>
  <si>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</si>
  <si>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</si>
  <si>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</si>
  <si>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</si>
  <si>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</si>
  <si>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</si>
  <si>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</si>
  <si>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</si>
  <si>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</si>
  <si>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</si>
  <si>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</si>
  <si>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</si>
  <si>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</si>
  <si>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</si>
  <si>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</si>
  <si>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</si>
  <si>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</si>
  <si>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</si>
  <si>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</si>
  <si>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</si>
  <si>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</si>
  <si>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</si>
  <si>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</si>
  <si>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</si>
  <si>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</si>
  <si>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</si>
  <si>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</si>
  <si>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</si>
  <si>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</si>
  <si>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</si>
  <si>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</si>
  <si>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</si>
  <si>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</si>
  <si>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</si>
  <si>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</si>
  <si>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</si>
  <si>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</si>
  <si>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</si>
  <si>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</si>
  <si>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</si>
  <si>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</si>
  <si>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</si>
  <si>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</si>
  <si>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</si>
  <si>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</si>
  <si>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</si>
  <si>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</si>
  <si>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</si>
  <si>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</si>
  <si>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</si>
  <si>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</si>
  <si>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</si>
  <si>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</si>
  <si>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</si>
  <si>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</si>
  <si>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</si>
  <si>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</si>
  <si>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</si>
  <si>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</si>
  <si>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</si>
  <si>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</si>
  <si>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</si>
  <si>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</si>
  <si>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</si>
  <si>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</si>
  <si>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</si>
  <si>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</si>
  <si>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</si>
  <si>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</si>
  <si>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</si>
  <si>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</si>
  <si>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</si>
  <si>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</si>
  <si>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</si>
  <si>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</si>
  <si>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</si>
  <si>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</si>
  <si>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</si>
  <si>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</si>
  <si>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</si>
  <si>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</si>
  <si>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</si>
  <si>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</si>
  <si>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</si>
  <si>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</si>
  <si>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</si>
  <si>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</si>
  <si>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</si>
  <si>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</si>
  <si>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</si>
  <si>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</si>
  <si>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</si>
  <si>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</si>
  <si>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</si>
  <si>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</si>
  <si>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</si>
  <si>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</si>
  <si>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</si>
  <si>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</si>
  <si>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</si>
  <si>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</si>
  <si>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</si>
  <si>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</si>
  <si>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</si>
  <si>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</si>
  <si>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</si>
  <si>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</si>
  <si>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</si>
  <si>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</si>
  <si>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</si>
  <si>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</si>
  <si>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</si>
  <si>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</si>
  <si>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</si>
  <si>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</si>
  <si>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</si>
  <si>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</si>
  <si>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</si>
  <si>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</si>
  <si>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</si>
  <si>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</si>
  <si>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</si>
  <si>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</si>
  <si>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</si>
  <si>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</si>
  <si>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</si>
  <si>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</si>
  <si>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</si>
  <si>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</si>
  <si>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</si>
  <si>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</si>
  <si>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</si>
  <si>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</si>
  <si>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</si>
  <si>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</si>
  <si>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</si>
  <si>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</si>
  <si>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</si>
  <si>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</si>
  <si>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</si>
  <si>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</si>
  <si>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</si>
  <si>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</si>
  <si>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</si>
  <si>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</si>
  <si>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</si>
  <si>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</si>
  <si>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</si>
  <si>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</si>
  <si>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</si>
  <si>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</si>
  <si>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</si>
  <si>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</si>
  <si>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</si>
  <si>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</si>
  <si>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</si>
  <si>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</si>
  <si>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</si>
  <si>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</si>
  <si>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</si>
  <si>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</si>
  <si>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</si>
  <si>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</si>
  <si>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</si>
  <si>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</si>
  <si>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</si>
  <si>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</si>
  <si>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</si>
  <si>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</si>
  <si>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</si>
  <si>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</si>
  <si>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</si>
  <si>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</si>
  <si>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</si>
  <si>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</si>
  <si>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</si>
  <si>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</si>
  <si>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</si>
  <si>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</si>
  <si>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</si>
  <si>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</si>
  <si>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</si>
  <si>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</si>
  <si>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</si>
  <si>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</si>
  <si>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</si>
  <si>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</si>
  <si>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</si>
  <si>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</si>
  <si>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</si>
  <si>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</si>
  <si>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</si>
  <si>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</si>
  <si>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</si>
  <si>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</si>
  <si>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</si>
  <si>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</si>
  <si>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</si>
  <si>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</si>
  <si>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</si>
  <si>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</si>
  <si>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</si>
  <si>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</si>
  <si>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</si>
  <si>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</si>
  <si>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</si>
  <si>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</si>
  <si>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</si>
  <si>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</si>
  <si>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</si>
  <si>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</si>
  <si>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</si>
  <si>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</si>
  <si>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</si>
  <si>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</si>
  <si>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</si>
  <si>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</si>
  <si>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</si>
  <si>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</si>
  <si>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</si>
  <si>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</si>
  <si>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</si>
  <si>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</si>
  <si>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</si>
  <si>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</si>
  <si>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</si>
  <si>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</si>
  <si>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</si>
  <si>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</si>
  <si>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</si>
  <si>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</si>
  <si>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</si>
  <si>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</si>
  <si>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</si>
  <si>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</si>
  <si>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</si>
  <si>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</si>
  <si>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</si>
  <si>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</si>
  <si>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</si>
  <si>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</si>
  <si>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</si>
  <si>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</si>
  <si>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</si>
  <si>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</si>
  <si>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</si>
  <si>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</si>
  <si>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</si>
  <si>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</si>
  <si>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</si>
  <si>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</si>
  <si>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</si>
  <si>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</si>
  <si>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</si>
  <si>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</si>
  <si>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</si>
  <si>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</si>
  <si>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</si>
  <si>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</si>
  <si>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</si>
  <si>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</si>
  <si>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</si>
  <si>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</si>
  <si>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</si>
  <si>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</si>
  <si>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</si>
  <si>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</si>
  <si>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</si>
  <si>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</si>
  <si>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</si>
  <si>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</si>
  <si>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</si>
  <si>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</si>
  <si>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</si>
  <si>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</si>
  <si>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</si>
  <si>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</si>
  <si>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</si>
  <si>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</si>
  <si>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</si>
  <si>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</si>
  <si>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</si>
  <si>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</si>
  <si>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</si>
  <si>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</si>
  <si>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</si>
  <si>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</si>
  <si>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</si>
  <si>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</si>
  <si>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</si>
  <si>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</si>
  <si>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</si>
  <si>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</si>
  <si>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</si>
  <si>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</si>
  <si>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</si>
  <si>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</si>
  <si>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</si>
  <si>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</si>
  <si>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</si>
  <si>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</si>
  <si>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</si>
  <si>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</si>
  <si>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</si>
  <si>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</si>
  <si>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</si>
  <si>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</si>
  <si>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</si>
  <si>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</si>
  <si>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</si>
  <si>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</si>
  <si>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</si>
  <si>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</si>
  <si>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</si>
  <si>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</si>
  <si>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</si>
  <si>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</si>
  <si>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</si>
  <si>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</si>
  <si>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</si>
  <si>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</si>
  <si>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</si>
  <si>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</si>
  <si>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</si>
  <si>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</si>
  <si>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</si>
  <si>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</si>
  <si>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</si>
  <si>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</si>
  <si>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</si>
  <si>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</si>
  <si>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</si>
  <si>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</si>
  <si>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</si>
  <si>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</si>
  <si>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</si>
  <si>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</si>
  <si>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</si>
  <si>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</si>
  <si>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</si>
  <si>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</si>
  <si>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</si>
  <si>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</si>
  <si>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</si>
  <si>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</si>
  <si>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</si>
  <si>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</si>
  <si>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</si>
  <si>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</si>
  <si>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</si>
  <si>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</si>
  <si>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</si>
  <si>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</si>
  <si>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</si>
  <si>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</si>
  <si>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</si>
  <si>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</si>
  <si>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</si>
  <si>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</si>
  <si>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</si>
  <si>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</si>
  <si>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</si>
  <si>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</si>
  <si>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</si>
  <si>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</si>
  <si>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</si>
  <si>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</si>
  <si>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</si>
  <si>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</si>
  <si>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</si>
  <si>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</si>
  <si>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</si>
  <si>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</si>
  <si>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</si>
  <si>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</si>
  <si>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</si>
  <si>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</si>
  <si>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</si>
  <si>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</si>
  <si>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</si>
  <si>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</si>
  <si>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</si>
  <si>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</si>
  <si>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</si>
  <si>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</si>
  <si>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</si>
  <si>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</si>
  <si>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</si>
  <si>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</si>
  <si>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</si>
  <si>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</si>
  <si>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</si>
  <si>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</si>
  <si>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</si>
  <si>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</si>
  <si>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</si>
  <si>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</si>
  <si>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</si>
  <si>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</si>
  <si>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</si>
  <si>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</si>
  <si>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</si>
  <si>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</si>
  <si>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</si>
  <si>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</si>
  <si>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</si>
  <si>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</si>
  <si>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</si>
  <si>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</si>
  <si>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</si>
  <si>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</si>
  <si>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</si>
  <si>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</si>
  <si>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</si>
  <si>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</si>
  <si>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</si>
  <si>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</si>
  <si>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</si>
  <si>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</si>
  <si>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</si>
  <si>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</si>
  <si>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</si>
  <si>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</si>
  <si>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</si>
  <si>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</si>
  <si>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</si>
  <si>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</si>
  <si>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</si>
  <si>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</si>
  <si>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</si>
  <si>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</si>
  <si>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</si>
  <si>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</si>
  <si>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</si>
  <si>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</si>
  <si>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</si>
  <si>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</si>
  <si>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</si>
  <si>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</si>
  <si>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</si>
  <si>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</si>
  <si>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</si>
  <si>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</si>
  <si>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</si>
  <si>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</si>
  <si>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</si>
  <si>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</si>
  <si>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</si>
  <si>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</si>
  <si>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</si>
  <si>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</si>
  <si>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</si>
  <si>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</si>
  <si>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</si>
  <si>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</si>
  <si>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</si>
  <si>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</si>
  <si>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</si>
  <si>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</si>
  <si>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</si>
  <si>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</si>
  <si>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</si>
  <si>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</si>
  <si>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</si>
  <si>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</si>
  <si>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</si>
  <si>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</si>
  <si>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</si>
  <si>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</si>
  <si>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</si>
  <si>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</si>
  <si>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</si>
  <si>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</si>
  <si>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</si>
  <si>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</si>
  <si>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</si>
  <si>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</si>
  <si>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</si>
  <si>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</si>
  <si>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</si>
  <si>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</si>
  <si>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</si>
  <si>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</si>
  <si>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</si>
  <si>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</si>
  <si>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</si>
  <si>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</si>
  <si>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</si>
  <si>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</si>
  <si>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</si>
  <si>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</si>
  <si>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</si>
  <si>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</si>
  <si>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</si>
  <si>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</si>
  <si>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</si>
  <si>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</si>
  <si>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</si>
  <si>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</si>
  <si>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</si>
  <si>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</si>
  <si>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</si>
  <si>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</si>
  <si>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</si>
  <si>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</si>
  <si>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</si>
  <si>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</si>
  <si>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</si>
  <si>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</si>
  <si>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</si>
  <si>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</si>
  <si>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</si>
  <si>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</si>
  <si>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</si>
  <si>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</si>
  <si>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</si>
  <si>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</si>
  <si>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</si>
  <si>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</si>
  <si>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</si>
  <si>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</si>
  <si>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</si>
  <si>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</si>
  <si>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</si>
  <si>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</si>
  <si>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</si>
  <si>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</si>
  <si>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</si>
  <si>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</si>
  <si>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</si>
  <si>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</si>
  <si>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</si>
  <si>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</si>
  <si>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</si>
  <si>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</si>
  <si>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</si>
  <si>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</si>
  <si>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</si>
  <si>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</si>
  <si>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</si>
  <si>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</si>
  <si>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</si>
  <si>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</si>
  <si>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</si>
  <si>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</si>
  <si>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</si>
  <si>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</si>
  <si>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</si>
  <si>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</si>
  <si>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</si>
  <si>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</si>
  <si>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</si>
  <si>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</si>
  <si>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</si>
  <si>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</si>
  <si>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</si>
  <si>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</si>
  <si>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</si>
  <si>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</si>
  <si>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</si>
  <si>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</si>
  <si>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</si>
  <si>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</si>
  <si>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</si>
  <si>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</si>
  <si>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</si>
  <si>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</si>
  <si>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</si>
  <si>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</si>
  <si>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</si>
  <si>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</si>
  <si>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</si>
  <si>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</si>
  <si>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</si>
  <si>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</si>
  <si>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</si>
  <si>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</si>
  <si>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</si>
  <si>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</si>
  <si>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</si>
  <si>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</si>
  <si>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</si>
  <si>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</si>
  <si>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</si>
  <si>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</si>
  <si>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</si>
  <si>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</si>
  <si>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</si>
  <si>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</si>
  <si>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</si>
  <si>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</si>
  <si>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</si>
  <si>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</si>
  <si>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</si>
  <si>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</si>
  <si>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</si>
  <si>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</si>
  <si>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</si>
  <si>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</si>
  <si>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</si>
  <si>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</si>
  <si>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</si>
  <si>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</si>
  <si>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</si>
  <si>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</si>
  <si>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</si>
  <si>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</si>
  <si>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</si>
  <si>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</si>
  <si>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</si>
  <si>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</si>
  <si>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</si>
  <si>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</si>
  <si>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</si>
  <si>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</si>
  <si>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</si>
  <si>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</si>
  <si>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</si>
  <si>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</si>
  <si>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</si>
  <si>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</si>
  <si>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</si>
  <si>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</si>
  <si>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</si>
  <si>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</si>
  <si>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</si>
  <si>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</si>
  <si>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</si>
  <si>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</si>
  <si>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</si>
  <si>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</si>
  <si>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</si>
  <si>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</si>
  <si>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</si>
  <si>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</si>
  <si>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</si>
  <si>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</si>
  <si>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</si>
  <si>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</si>
  <si>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</si>
  <si>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</si>
  <si>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</si>
  <si>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</si>
  <si>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</si>
  <si>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</si>
  <si>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</si>
  <si>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</si>
  <si>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</si>
  <si>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</si>
  <si>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</si>
  <si>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</si>
  <si>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</si>
  <si>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</si>
  <si>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</si>
  <si>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</si>
  <si>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</si>
  <si>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</si>
  <si>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</si>
  <si>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</si>
  <si>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</si>
  <si>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</si>
  <si>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</si>
  <si>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</si>
  <si>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</si>
  <si>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</si>
  <si>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</si>
  <si>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</si>
  <si>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</si>
  <si>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</si>
  <si>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</si>
  <si>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</si>
  <si>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</si>
  <si>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</si>
  <si>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</si>
  <si>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</si>
  <si>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</si>
  <si>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</si>
  <si>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</si>
  <si>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</si>
  <si>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</si>
  <si>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</si>
  <si>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</si>
  <si>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</si>
  <si>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</si>
  <si>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</si>
  <si>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</si>
  <si>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</si>
  <si>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</si>
  <si>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</si>
  <si>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</si>
  <si>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</si>
  <si>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</si>
  <si>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</si>
  <si>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</si>
  <si>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</si>
  <si>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</si>
  <si>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</si>
  <si>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</si>
  <si>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</si>
  <si>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</si>
  <si>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</si>
  <si>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</si>
  <si>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</si>
  <si>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</si>
  <si>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</si>
  <si>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</si>
  <si>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</si>
  <si>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</si>
  <si>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</si>
  <si>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</si>
  <si>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</si>
  <si>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</si>
  <si>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</si>
  <si>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</si>
  <si>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</si>
  <si>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</si>
  <si>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</si>
  <si>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</si>
  <si>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</si>
  <si>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</si>
  <si>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</si>
  <si>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</si>
  <si>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</si>
  <si>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</si>
  <si>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</si>
  <si>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</si>
  <si>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</si>
  <si>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</si>
  <si>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</si>
  <si>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</si>
  <si>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</si>
  <si>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</si>
  <si>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</si>
  <si>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</si>
  <si>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</si>
  <si>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</si>
  <si>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</si>
  <si>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</si>
  <si>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</si>
  <si>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</si>
  <si>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</si>
  <si>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</si>
  <si>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</si>
  <si>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</si>
  <si>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</si>
  <si>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</si>
  <si>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</si>
  <si>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</si>
  <si>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</si>
  <si>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</si>
  <si>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</si>
  <si>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</si>
  <si>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</si>
  <si>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</si>
  <si>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</si>
  <si>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</si>
  <si>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</si>
  <si>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</si>
  <si>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</si>
  <si>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</si>
  <si>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</si>
  <si>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</si>
  <si>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</si>
  <si>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</si>
  <si>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</si>
  <si>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</si>
  <si>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</si>
  <si>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</si>
  <si>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</si>
  <si>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</si>
  <si>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</si>
  <si>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</si>
  <si>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</si>
  <si>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</si>
  <si>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</si>
  <si>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</si>
  <si>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</si>
  <si>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</si>
  <si>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</si>
  <si>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</si>
  <si>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</si>
  <si>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</si>
  <si>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</si>
  <si>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</si>
  <si>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</si>
  <si>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</si>
  <si>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</si>
  <si>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</si>
  <si>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</si>
  <si>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</si>
  <si>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</si>
  <si>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</si>
  <si>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</si>
  <si>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</si>
  <si>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</si>
  <si>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</si>
  <si>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</si>
  <si>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</si>
  <si>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</si>
  <si>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</si>
  <si>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</si>
  <si>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</si>
  <si>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</si>
  <si>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</si>
  <si>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</si>
  <si>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</si>
  <si>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</si>
  <si>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</si>
  <si>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</si>
  <si>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</si>
  <si>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</si>
  <si>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</si>
  <si>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</si>
  <si>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</si>
  <si>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</si>
  <si>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</si>
  <si>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</si>
  <si>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</si>
  <si>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</si>
  <si>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</si>
  <si>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</si>
  <si>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</si>
  <si>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</si>
  <si>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</si>
  <si>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</si>
  <si>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</si>
  <si>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</si>
  <si>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</si>
  <si>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</si>
  <si>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</si>
  <si>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</si>
  <si>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</si>
  <si>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</si>
  <si>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</si>
  <si>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</si>
  <si>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</si>
  <si>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</si>
  <si>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</si>
  <si>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</si>
  <si>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</si>
  <si>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</si>
  <si>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</si>
  <si>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</si>
  <si>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</si>
  <si>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</si>
  <si>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</si>
  <si>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</si>
  <si>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</si>
  <si>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</si>
  <si>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</si>
  <si>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</si>
  <si>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</si>
  <si>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</si>
  <si>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</si>
  <si>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</si>
  <si>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</si>
  <si>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</si>
  <si>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</si>
  <si>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</si>
  <si>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</si>
  <si>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</si>
  <si>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</si>
  <si>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</si>
  <si>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</si>
  <si>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</si>
  <si>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</si>
  <si>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</si>
  <si>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</si>
  <si>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</si>
  <si>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</si>
  <si>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</si>
  <si>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</si>
  <si>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</si>
  <si>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</si>
  <si>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</si>
  <si>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</si>
  <si>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</si>
  <si>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</si>
  <si>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</si>
  <si>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</si>
  <si>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</si>
  <si>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</si>
  <si>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</si>
  <si>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</si>
  <si>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</si>
  <si>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</si>
  <si>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</si>
  <si>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</si>
  <si>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</si>
  <si>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</si>
  <si>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</si>
  <si>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</si>
  <si>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</si>
  <si>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</si>
  <si>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</si>
  <si>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</si>
  <si>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</si>
  <si>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</si>
  <si>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</si>
  <si>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</si>
  <si>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</si>
  <si>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</si>
  <si>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</si>
  <si>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</si>
  <si>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</si>
  <si>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</si>
  <si>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</si>
  <si>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</si>
  <si>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</si>
  <si>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</si>
  <si>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</si>
  <si>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</si>
  <si>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</si>
  <si>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</si>
  <si>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</si>
  <si>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</si>
  <si>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</si>
  <si>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</si>
  <si>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</si>
  <si>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</si>
  <si>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</si>
  <si>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</si>
  <si>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</si>
  <si>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</si>
  <si>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</si>
  <si>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</si>
  <si>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</si>
  <si>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</si>
  <si>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</si>
  <si>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</si>
  <si>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</si>
  <si>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</si>
  <si>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</si>
  <si>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</si>
  <si>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</si>
  <si>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</si>
  <si>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</si>
  <si>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</si>
  <si>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</si>
  <si>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</si>
  <si>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</si>
  <si>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</si>
  <si>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</si>
  <si>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</si>
  <si>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</si>
  <si>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</si>
  <si>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</si>
  <si>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</si>
  <si>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</si>
  <si>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</si>
  <si>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</si>
  <si>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</si>
  <si>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</si>
  <si>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</si>
  <si>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</si>
  <si>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</si>
  <si>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</si>
  <si>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</si>
  <si>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</si>
  <si>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</si>
  <si>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</si>
  <si>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</si>
  <si>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</si>
  <si>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</si>
  <si>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</si>
  <si>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</si>
  <si>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</si>
  <si>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</si>
  <si>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</si>
  <si>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</si>
  <si>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</si>
  <si>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</si>
  <si>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</si>
  <si>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</si>
  <si>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</si>
  <si>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</si>
  <si>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</si>
  <si>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</si>
  <si>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</si>
  <si>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</si>
  <si>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</si>
  <si>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</si>
  <si>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</si>
  <si>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</si>
  <si>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</si>
  <si>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</si>
  <si>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</si>
  <si>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</si>
  <si>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</si>
  <si>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</si>
  <si>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</si>
  <si>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</si>
  <si>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</si>
  <si>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</si>
  <si>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</si>
  <si>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</si>
  <si>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</si>
  <si>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</si>
  <si>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</si>
  <si>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</si>
  <si>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</si>
  <si>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</si>
  <si>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</si>
  <si>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</si>
  <si>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</si>
  <si>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</si>
  <si>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</si>
  <si>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</si>
  <si>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</si>
  <si>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</si>
  <si>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</si>
  <si>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</si>
  <si>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</si>
  <si>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</si>
  <si>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</si>
  <si>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</si>
  <si>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</si>
  <si>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</si>
  <si>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</si>
  <si>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</si>
  <si>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</si>
  <si>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</si>
  <si>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</si>
  <si>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</si>
  <si>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</si>
  <si>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</si>
  <si>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</si>
  <si>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</si>
  <si>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</si>
  <si>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</si>
  <si>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</si>
  <si>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</si>
  <si>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</si>
  <si>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</si>
  <si>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</si>
  <si>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</si>
  <si>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</si>
  <si>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</si>
  <si>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</si>
  <si>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</si>
  <si>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</si>
  <si>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</si>
  <si>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</si>
  <si>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</si>
  <si>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</si>
  <si>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</si>
  <si>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</si>
  <si>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</si>
  <si>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</si>
  <si>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</si>
  <si>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</si>
  <si>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</si>
  <si>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</si>
  <si>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</si>
  <si>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</si>
  <si>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</si>
  <si>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</si>
  <si>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</si>
  <si>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</si>
  <si>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</si>
  <si>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</si>
  <si>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</si>
  <si>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</si>
  <si>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</si>
  <si>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</si>
  <si>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</si>
  <si>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</si>
  <si>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</si>
  <si>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</si>
  <si>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</si>
  <si>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</si>
  <si>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</si>
  <si>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</si>
  <si>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</si>
  <si>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</si>
  <si>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</si>
  <si>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</si>
  <si>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</si>
  <si>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</si>
  <si>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</si>
  <si>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</si>
  <si>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</si>
  <si>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</si>
  <si>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</si>
  <si>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</si>
  <si>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</si>
  <si>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</si>
  <si>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</si>
  <si>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</si>
  <si>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</si>
  <si>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</si>
  <si>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</si>
  <si>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</si>
  <si>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</si>
  <si>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</si>
  <si>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</si>
  <si>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</si>
  <si>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</si>
  <si>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</si>
  <si>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</si>
  <si>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</si>
  <si>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</si>
  <si>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</si>
  <si>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</si>
  <si>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</si>
  <si>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</si>
  <si>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</si>
  <si>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</si>
  <si>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</si>
  <si>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</si>
  <si>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</si>
  <si>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</si>
  <si>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</si>
  <si>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</si>
  <si>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</si>
  <si>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</si>
  <si>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</si>
  <si>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</si>
  <si>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</si>
  <si>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</si>
  <si>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</si>
  <si>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</si>
  <si>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</si>
  <si>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</si>
  <si>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</si>
  <si>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</si>
  <si>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</si>
  <si>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</si>
  <si>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</si>
  <si>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</si>
  <si>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</si>
  <si>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</si>
  <si>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</si>
  <si>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</si>
  <si>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</si>
  <si>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</si>
  <si>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</si>
  <si>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</si>
  <si>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</si>
  <si>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</si>
  <si>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</si>
  <si>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</si>
  <si>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</si>
  <si>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</si>
  <si>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</si>
  <si>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</si>
  <si>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</si>
  <si>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</si>
  <si>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</si>
  <si>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</si>
  <si>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</si>
  <si>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</si>
  <si>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</si>
  <si>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</si>
  <si>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</si>
  <si>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</si>
  <si>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</si>
  <si>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</si>
  <si>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</si>
  <si>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</si>
  <si>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</si>
  <si>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</si>
  <si>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</si>
  <si>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</si>
  <si>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</si>
  <si>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</si>
  <si>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</si>
  <si>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</si>
  <si>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</si>
  <si>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</si>
  <si>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</si>
  <si>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</si>
  <si>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</si>
  <si>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</si>
  <si>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</si>
  <si>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 xml:space="preserve">Upper Quartile of Pledged </t>
  </si>
  <si>
    <t xml:space="preserve">Lower Quartile of Pledged 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</si>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</sst>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$&quot;#,##0_);\(&quot;$&quot;#,##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2" fontId="0" fillId="0" borderId="0" xfId="0" applyNumberFormat="1"/>
    <xf numFmtId="164" fontId="2" fillId="0" borderId="0" xfId="0" applyNumberFormat="1" applyFont="1"/>
    <xf numFmtId="5" fontId="0" fillId="0" borderId="0" xfId="0" applyNumberFormat="1"/>
    <xf numFmtId="171" fontId="0" fillId="0" borderId="0" xfId="0" applyNumberFormat="1"/>
    <xf numFmtId="171" fontId="2" fillId="0" borderId="0" xfId="0" applyNumberFormat="1" applyFont="1"/>
    <xf numFmtId="42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53822614519655"/>
          <c:y val="1.5559545849969887E-2"/>
          <c:w val="0.80795542628665462"/>
          <c:h val="0.78242198478731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E-9A4E-B4D6-DD6C0B26C9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F0-4748-BBDE-36D02BFE73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F0-4748-BBDE-36D02BFE7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6663743"/>
        <c:axId val="1876789791"/>
      </c:barChart>
      <c:catAx>
        <c:axId val="18766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789791"/>
        <c:crosses val="autoZero"/>
        <c:auto val="1"/>
        <c:lblAlgn val="ctr"/>
        <c:lblOffset val="100"/>
        <c:noMultiLvlLbl val="0"/>
      </c:catAx>
      <c:valAx>
        <c:axId val="187678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9289779371638"/>
          <c:y val="1.7543859649122806E-2"/>
          <c:w val="0.79327559055118113"/>
          <c:h val="0.811854537919602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1-E447-A679-AE6BEC591E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2-834B-A4A5-523AA1AC8F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E2-834B-A4A5-523AA1AC8F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E2-834B-A4A5-523AA1AC8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0450607"/>
        <c:axId val="1870533999"/>
      </c:barChart>
      <c:catAx>
        <c:axId val="187045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33999"/>
        <c:crosses val="autoZero"/>
        <c:auto val="1"/>
        <c:lblAlgn val="ctr"/>
        <c:lblOffset val="100"/>
        <c:noMultiLvlLbl val="0"/>
      </c:catAx>
      <c:valAx>
        <c:axId val="187053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4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2985564304462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E-754E-A0AA-794A3127AB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9E-754E-A0AA-794A3127AB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9E-754E-A0AA-794A3127AB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9E-754E-A0AA-794A3127AB41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9E-754E-A0AA-794A3127A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606527"/>
        <c:axId val="1269620175"/>
      </c:lineChart>
      <c:catAx>
        <c:axId val="129460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620175"/>
        <c:crosses val="autoZero"/>
        <c:auto val="1"/>
        <c:lblAlgn val="ctr"/>
        <c:lblOffset val="100"/>
        <c:noMultiLvlLbl val="0"/>
      </c:catAx>
      <c:valAx>
        <c:axId val="12696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60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F30B155-4143-834C-8FDA-3765C3A536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EC7EBE0-27D9-034C-B317-80A62736A8F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4AE0DD-46CE-084B-A408-4129F7B46D85}">
  <sheetPr codeName="Chart9"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139700</xdr:rowOff>
    </xdr:from>
    <xdr:to>
      <xdr:col>16</xdr:col>
      <xdr:colOff>38100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E4EA5-79F3-9546-8D08-8226A7BDF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0</xdr:row>
      <xdr:rowOff>152400</xdr:rowOff>
    </xdr:from>
    <xdr:to>
      <xdr:col>14</xdr:col>
      <xdr:colOff>292100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115E8-9F1D-F446-890E-DBF105264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641350</xdr:colOff>
      <xdr:row>3</xdr:row>
      <xdr:rowOff>139700</xdr:rowOff>
    </xdr:from>
    <xdr:to>
      <xdr:col>13</xdr:col>
      <xdr:colOff>260350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CB9FE-C6F1-824D-8BA6-25352A5E5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4F7034-2D3A-6B4C-AC98-A55896E6BC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E037C4-24E3-294A-9724-88C66FA1A90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767553935184" createdVersion="6" refreshedVersion="6" minRefreshableVersion="3" recordCount="4114" xr:uid="{4B2B649F-20F2-1449-98E1-C9DA12EB23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8.787296527778" createdVersion="6" refreshedVersion="6" minRefreshableVersion="3" recordCount="4115" xr:uid="{55B0B7CB-A630-7448-8A64-B53B25F2518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BE6AE-57F0-6441-94D0-F98FFC428163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A0D79-D055-5045-BAB3-09D203069EF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B551C-B712-BD4F-95D3-79C94C40784B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81" zoomScaleNormal="81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4.1640625" style="5" customWidth="1"/>
    <col min="5" max="5" width="26.664062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4" width="36.5" customWidth="1"/>
    <col min="15" max="15" width="25.6640625" customWidth="1"/>
    <col min="16" max="16" width="19.33203125" customWidth="1"/>
    <col min="17" max="17" width="28.5" customWidth="1"/>
    <col min="18" max="18" width="13.1640625" customWidth="1"/>
    <col min="19" max="19" width="21.83203125" customWidth="1"/>
    <col min="20" max="20" width="22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3BBCCBDD-1ACC-7447-8B54-221CB7AF056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D816-AE33-5545-B921-B46078A0E74F}">
  <sheetPr codeName="Sheet3"/>
  <dimension ref="A1:E7"/>
  <sheetViews>
    <sheetView zoomScale="110" workbookViewId="0">
      <selection activeCell="I36" sqref="I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8DEDC-BEC5-7948-A0F3-E80AAC75044A}">
  <sheetPr codeName="Sheet2"/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04B84-E985-5942-9B7F-6DAFD0D70711}">
  <sheetPr codeName="Sheet4"/>
  <dimension ref="A1:G19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8358</v>
      </c>
      <c r="B1" t="s">
        <v>8364</v>
      </c>
    </row>
    <row r="2" spans="1:7" x14ac:dyDescent="0.2">
      <c r="A2" s="13" t="s">
        <v>8380</v>
      </c>
      <c r="B2" t="s">
        <v>8364</v>
      </c>
    </row>
    <row r="4" spans="1:7" x14ac:dyDescent="0.2">
      <c r="A4" s="13" t="s">
        <v>8363</v>
      </c>
      <c r="B4" s="13" t="s">
        <v>8360</v>
      </c>
    </row>
    <row r="5" spans="1:7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8367</v>
      </c>
      <c r="G5" t="s">
        <v>8361</v>
      </c>
    </row>
    <row r="6" spans="1:7" x14ac:dyDescent="0.2">
      <c r="A6" s="14" t="s">
        <v>8367</v>
      </c>
      <c r="B6" s="15"/>
      <c r="C6" s="15"/>
      <c r="D6" s="15"/>
      <c r="E6" s="15"/>
      <c r="F6" s="15"/>
      <c r="G6" s="15"/>
    </row>
    <row r="7" spans="1:7" x14ac:dyDescent="0.2">
      <c r="A7" s="14" t="s">
        <v>8374</v>
      </c>
      <c r="B7" s="15">
        <v>34</v>
      </c>
      <c r="C7" s="15">
        <v>149</v>
      </c>
      <c r="D7" s="15">
        <v>2</v>
      </c>
      <c r="E7" s="15">
        <v>182</v>
      </c>
      <c r="F7" s="15"/>
      <c r="G7" s="15">
        <v>367</v>
      </c>
    </row>
    <row r="8" spans="1:7" x14ac:dyDescent="0.2">
      <c r="A8" s="14" t="s">
        <v>8375</v>
      </c>
      <c r="B8" s="15">
        <v>27</v>
      </c>
      <c r="C8" s="15">
        <v>106</v>
      </c>
      <c r="D8" s="15">
        <v>18</v>
      </c>
      <c r="E8" s="15">
        <v>202</v>
      </c>
      <c r="F8" s="15"/>
      <c r="G8" s="15">
        <v>353</v>
      </c>
    </row>
    <row r="9" spans="1:7" x14ac:dyDescent="0.2">
      <c r="A9" s="14" t="s">
        <v>8376</v>
      </c>
      <c r="B9" s="15">
        <v>28</v>
      </c>
      <c r="C9" s="15">
        <v>108</v>
      </c>
      <c r="D9" s="15">
        <v>30</v>
      </c>
      <c r="E9" s="15">
        <v>180</v>
      </c>
      <c r="F9" s="15"/>
      <c r="G9" s="15">
        <v>346</v>
      </c>
    </row>
    <row r="10" spans="1:7" x14ac:dyDescent="0.2">
      <c r="A10" s="14" t="s">
        <v>8377</v>
      </c>
      <c r="B10" s="15">
        <v>27</v>
      </c>
      <c r="C10" s="15">
        <v>102</v>
      </c>
      <c r="D10" s="15"/>
      <c r="E10" s="15">
        <v>192</v>
      </c>
      <c r="F10" s="15"/>
      <c r="G10" s="15">
        <v>321</v>
      </c>
    </row>
    <row r="11" spans="1:7" x14ac:dyDescent="0.2">
      <c r="A11" s="14" t="s">
        <v>8368</v>
      </c>
      <c r="B11" s="15">
        <v>26</v>
      </c>
      <c r="C11" s="15">
        <v>126</v>
      </c>
      <c r="D11" s="15"/>
      <c r="E11" s="15">
        <v>234</v>
      </c>
      <c r="F11" s="15"/>
      <c r="G11" s="15">
        <v>386</v>
      </c>
    </row>
    <row r="12" spans="1:7" x14ac:dyDescent="0.2">
      <c r="A12" s="14" t="s">
        <v>8378</v>
      </c>
      <c r="B12" s="15">
        <v>27</v>
      </c>
      <c r="C12" s="15">
        <v>147</v>
      </c>
      <c r="D12" s="15"/>
      <c r="E12" s="15">
        <v>211</v>
      </c>
      <c r="F12" s="15"/>
      <c r="G12" s="15">
        <v>385</v>
      </c>
    </row>
    <row r="13" spans="1:7" x14ac:dyDescent="0.2">
      <c r="A13" s="14" t="s">
        <v>8369</v>
      </c>
      <c r="B13" s="15">
        <v>43</v>
      </c>
      <c r="C13" s="15">
        <v>150</v>
      </c>
      <c r="D13" s="15"/>
      <c r="E13" s="15">
        <v>194</v>
      </c>
      <c r="F13" s="15"/>
      <c r="G13" s="15">
        <v>387</v>
      </c>
    </row>
    <row r="14" spans="1:7" x14ac:dyDescent="0.2">
      <c r="A14" s="14" t="s">
        <v>8370</v>
      </c>
      <c r="B14" s="15">
        <v>33</v>
      </c>
      <c r="C14" s="15">
        <v>134</v>
      </c>
      <c r="D14" s="15"/>
      <c r="E14" s="15">
        <v>166</v>
      </c>
      <c r="F14" s="15"/>
      <c r="G14" s="15">
        <v>333</v>
      </c>
    </row>
    <row r="15" spans="1:7" x14ac:dyDescent="0.2">
      <c r="A15" s="14" t="s">
        <v>8371</v>
      </c>
      <c r="B15" s="15">
        <v>24</v>
      </c>
      <c r="C15" s="15">
        <v>127</v>
      </c>
      <c r="D15" s="15"/>
      <c r="E15" s="15">
        <v>147</v>
      </c>
      <c r="F15" s="15"/>
      <c r="G15" s="15">
        <v>298</v>
      </c>
    </row>
    <row r="16" spans="1:7" x14ac:dyDescent="0.2">
      <c r="A16" s="14" t="s">
        <v>8372</v>
      </c>
      <c r="B16" s="15">
        <v>20</v>
      </c>
      <c r="C16" s="15">
        <v>149</v>
      </c>
      <c r="D16" s="15"/>
      <c r="E16" s="15">
        <v>183</v>
      </c>
      <c r="F16" s="15"/>
      <c r="G16" s="15">
        <v>352</v>
      </c>
    </row>
    <row r="17" spans="1:7" x14ac:dyDescent="0.2">
      <c r="A17" s="14" t="s">
        <v>8373</v>
      </c>
      <c r="B17" s="15">
        <v>37</v>
      </c>
      <c r="C17" s="15">
        <v>114</v>
      </c>
      <c r="D17" s="15"/>
      <c r="E17" s="15">
        <v>183</v>
      </c>
      <c r="F17" s="15"/>
      <c r="G17" s="15">
        <v>334</v>
      </c>
    </row>
    <row r="18" spans="1:7" x14ac:dyDescent="0.2">
      <c r="A18" s="14" t="s">
        <v>8379</v>
      </c>
      <c r="B18" s="15">
        <v>23</v>
      </c>
      <c r="C18" s="15">
        <v>118</v>
      </c>
      <c r="D18" s="15"/>
      <c r="E18" s="15">
        <v>111</v>
      </c>
      <c r="F18" s="15"/>
      <c r="G18" s="15">
        <v>252</v>
      </c>
    </row>
    <row r="19" spans="1:7" x14ac:dyDescent="0.2">
      <c r="A19" s="14" t="s">
        <v>8361</v>
      </c>
      <c r="B19" s="15">
        <v>349</v>
      </c>
      <c r="C19" s="15">
        <v>1530</v>
      </c>
      <c r="D19" s="15">
        <v>50</v>
      </c>
      <c r="E19" s="15">
        <v>2185</v>
      </c>
      <c r="F19" s="15"/>
      <c r="G19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ACD6-8457-6B4E-91B2-74F3D0415332}">
  <sheetPr codeName="Sheet5"/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28.6640625" bestFit="1" customWidth="1"/>
    <col min="2" max="2" width="107.83203125" customWidth="1"/>
    <col min="4" max="4" width="11.6640625" bestFit="1" customWidth="1"/>
    <col min="5" max="5" width="17.5" customWidth="1"/>
  </cols>
  <sheetData>
    <row r="1" spans="1:6" x14ac:dyDescent="0.2">
      <c r="A1" s="17" t="s">
        <v>8381</v>
      </c>
      <c r="B1" s="17" t="s">
        <v>4110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1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7">
        <f>VLOOKUP(A2,Kickstarter!B:E,3,FALSE
=VLOOKUP(A2,Kickstarter!B:C,2,FALSE)
=VLOOKUP(A2,Kickstarter!B:E,3,FALSE))</f>
        <v>2000</v>
      </c>
      <c r="D2" s="19">
        <f>VLOOKUP(A2, Kickstarter!B:E, 4, FALSE)</f>
        <v>2020</v>
      </c>
      <c r="E2" s="7" t="e">
        <f>VLOOKUP(A2, Kickstarter!A:E7P, 16, FALSE)</f>
        <v>#NAME?</v>
      </c>
      <c r="F2" s="18" t="e">
        <f>VLOOKUP(A2, Kickstarter!K:L, 2, FALSE)</f>
        <v>#N/A</v>
      </c>
    </row>
    <row r="3" spans="1:6" ht="1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VLOOKUP(A3,Kickstarter!B:E,3,FALSE
=VLOOKUP(A3,Kickstarter!B:C,2,FALSE)
=VLOOKUP(A3,Kickstarter!B:E,3,FALSE))</f>
        <v>2000</v>
      </c>
      <c r="D3" s="19">
        <f>VLOOKUP(A3, Kickstarter!B:E, 4, FALSE)</f>
        <v>2020</v>
      </c>
    </row>
    <row r="4" spans="1:6" ht="1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VLOOKUP(A4,Kickstarter!B:E,3,FALSE
=VLOOKUP(A4,Kickstarter!B:C,2,FALSE)
=VLOOKUP(A4,Kickstarter!B:E,3,FALSE))</f>
        <v>1500</v>
      </c>
      <c r="D4" s="19">
        <f>VLOOKUP(A4, Kickstarter!B:E, 4, FALSE)</f>
        <v>2576</v>
      </c>
    </row>
    <row r="5" spans="1:6" ht="1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VLOOKUP(A5,Kickstarter!B:E,3,FALSE
=VLOOKUP(A5,Kickstarter!B:C,2,FALSE)
=VLOOKUP(A5,Kickstarter!B:E,3,FALSE))</f>
        <v>1000</v>
      </c>
      <c r="D5" s="19">
        <f>VLOOKUP(A5, Kickstarter!B:E, 4, FALSE)</f>
        <v>1168</v>
      </c>
    </row>
    <row r="6" spans="1:6" ht="1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VLOOKUP(A6,Kickstarter!B:E,3,FALSE
=VLOOKUP(A6,Kickstarter!B:C,2,FALSE)
=VLOOKUP(A6,Kickstarter!B:E,3,FALSE))</f>
        <v>4000</v>
      </c>
      <c r="D6" s="19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1DF8D-53A3-F14D-8E0B-B31F997EAD9E}">
  <sheetPr codeName="Sheet6"/>
  <dimension ref="A1:T413"/>
  <sheetViews>
    <sheetView zoomScale="77" zoomScaleNormal="77" workbookViewId="0">
      <selection activeCell="X3" sqref="X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7317-440D-944F-B0E5-0D95868DD73A}">
  <sheetPr codeName="Sheet7"/>
  <dimension ref="A1:T250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</sheetData>
  <conditionalFormatting sqref="F1:F250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0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E9CBD-37DE-FC4D-BE89-A62056DD22E7}">
  <sheetPr codeName="Sheet8"/>
  <dimension ref="A1:C14"/>
  <sheetViews>
    <sheetView zoomScale="154" zoomScaleNormal="154" workbookViewId="0">
      <selection activeCell="C15" sqref="C15"/>
    </sheetView>
  </sheetViews>
  <sheetFormatPr baseColWidth="10" defaultRowHeight="15" x14ac:dyDescent="0.2"/>
  <cols>
    <col min="1" max="1" width="51.33203125" customWidth="1"/>
    <col min="2" max="2" width="14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ht="16" x14ac:dyDescent="0.2">
      <c r="A2" t="s">
        <v>8387</v>
      </c>
      <c r="B2" s="22">
        <f>AVERAGE('Successful US Kickstarters'!D:D)</f>
        <v>5048.8786407766993</v>
      </c>
      <c r="C2" s="21">
        <f>AVERAGE('Failed US Kickstarters'!D:D)</f>
        <v>10590.574297188756</v>
      </c>
    </row>
    <row r="3" spans="1:3" x14ac:dyDescent="0.2">
      <c r="A3" t="s">
        <v>8388</v>
      </c>
      <c r="B3" s="21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8395</v>
      </c>
      <c r="B4" s="21">
        <f>STDEV('Successful US Kickstarters'!D:D)</f>
        <v>7758.1747533478701</v>
      </c>
      <c r="C4" s="21">
        <f>STDEV('Failed US Kickstarters'!D:D)</f>
        <v>22048.6077765142</v>
      </c>
    </row>
    <row r="5" spans="1:3" x14ac:dyDescent="0.2">
      <c r="A5" t="s">
        <v>8396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8397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8398</v>
      </c>
      <c r="B7" s="21">
        <f>B5-B6</f>
        <v>3500</v>
      </c>
      <c r="C7" s="23">
        <f>C5-C6</f>
        <v>8000</v>
      </c>
    </row>
    <row r="9" spans="1:3" x14ac:dyDescent="0.2">
      <c r="A9" t="s">
        <v>8389</v>
      </c>
      <c r="B9" s="23">
        <f>AVERAGE('Successful US Kickstarters'!E:E)</f>
        <v>5601.5458009708727</v>
      </c>
      <c r="C9" s="21">
        <f>AVERAGE('Failed US Kickstarters'!E:E)</f>
        <v>560.8863855421688</v>
      </c>
    </row>
    <row r="10" spans="1:3" x14ac:dyDescent="0.2">
      <c r="A10" t="s">
        <v>8390</v>
      </c>
      <c r="B10" s="21">
        <f>MEDIAN('Successful US Kickstarters'!E:E)</f>
        <v>3167.5</v>
      </c>
      <c r="C10" s="21">
        <f>MEDIAN('Failed US Kickstarters'!E:E)</f>
        <v>105</v>
      </c>
    </row>
    <row r="11" spans="1:3" x14ac:dyDescent="0.2">
      <c r="A11" t="s">
        <v>8391</v>
      </c>
      <c r="B11" s="21">
        <f>STDEV('Successful US Kickstarters'!E:E)</f>
        <v>8344.7063933183508</v>
      </c>
      <c r="C11" s="21">
        <f>STDEV('Failed US Kickstarters'!E:E)</f>
        <v>1335.4093394517456</v>
      </c>
    </row>
    <row r="12" spans="1:3" x14ac:dyDescent="0.2">
      <c r="A12" t="s">
        <v>8392</v>
      </c>
      <c r="B12" s="21">
        <f>_xlfn.QUARTILE.EXC('Successful US Kickstarters'!E:E, 3)</f>
        <v>5699</v>
      </c>
      <c r="C12" s="21">
        <f>_xlfn.QUARTILE.EXC('Failed US Kickstarters'!E:E, 3)</f>
        <v>502</v>
      </c>
    </row>
    <row r="13" spans="1:3" x14ac:dyDescent="0.2">
      <c r="A13" t="s">
        <v>8393</v>
      </c>
      <c r="B13" s="21">
        <f>_xlfn.QUARTILE.EXC('Successful US Kickstarters'!E:E, 1)</f>
        <v>1716.5074999999999</v>
      </c>
      <c r="C13" s="21">
        <f>_xlfn.QUARTILE.EXC('Failed US Kickstarters'!E:E, 1)</f>
        <v>10</v>
      </c>
    </row>
    <row r="14" spans="1:3" x14ac:dyDescent="0.2">
      <c r="A14" t="s">
        <v>8394</v>
      </c>
      <c r="B14" s="21">
        <f>B12-B13</f>
        <v>3982.4925000000003</v>
      </c>
      <c r="C14" s="21">
        <f>C12-C13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Subcategory Statistics</vt:lpstr>
      <vt:lpstr>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for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2022-09-15T01:55:14Z</dcterms:modified>
</cp:coreProperties>
</file>