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 activeTab="1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E14" i="2" l="1"/>
  <c r="E4" i="2"/>
  <c r="E5" i="2"/>
  <c r="E6" i="2"/>
  <c r="E7" i="2"/>
  <c r="E8" i="2"/>
  <c r="E9" i="2"/>
  <c r="E10" i="2"/>
  <c r="E11" i="2"/>
  <c r="E12" i="2"/>
  <c r="E3" i="2"/>
  <c r="D14" i="2"/>
  <c r="D4" i="2"/>
  <c r="D5" i="2"/>
  <c r="D6" i="2"/>
  <c r="D7" i="2"/>
  <c r="D8" i="2"/>
  <c r="D9" i="2"/>
  <c r="D10" i="2"/>
  <c r="D11" i="2"/>
  <c r="D12" i="2"/>
  <c r="D3" i="2"/>
  <c r="I15" i="1"/>
  <c r="I16" i="1"/>
  <c r="I17" i="1"/>
  <c r="I18" i="1"/>
  <c r="I19" i="1"/>
  <c r="I20" i="1"/>
  <c r="I21" i="1"/>
  <c r="H2" i="1" l="1"/>
  <c r="E2" i="1"/>
  <c r="H15" i="1"/>
  <c r="H16" i="1"/>
  <c r="H17" i="1"/>
  <c r="H18" i="1"/>
  <c r="H19" i="1"/>
  <c r="H20" i="1"/>
  <c r="H21" i="1"/>
  <c r="H8" i="1"/>
  <c r="B15" i="1"/>
  <c r="B16" i="1"/>
  <c r="B17" i="1"/>
  <c r="B18" i="1"/>
  <c r="B19" i="1"/>
  <c r="B20" i="1"/>
  <c r="B21" i="1"/>
  <c r="B9" i="1"/>
  <c r="B10" i="1" s="1"/>
  <c r="B11" i="1" s="1"/>
  <c r="I8" i="1" l="1"/>
  <c r="I12" i="1"/>
  <c r="I13" i="1"/>
  <c r="I14" i="1"/>
  <c r="I9" i="1"/>
  <c r="I10" i="1"/>
  <c r="I11" i="1"/>
  <c r="H9" i="1"/>
  <c r="H10" i="1" s="1"/>
  <c r="H11" i="1" s="1"/>
  <c r="H12" i="1" s="1"/>
  <c r="H13" i="1" s="1"/>
  <c r="H14" i="1" s="1"/>
  <c r="E3" i="1"/>
  <c r="B12" i="1"/>
  <c r="B13" i="1" s="1"/>
  <c r="H4" i="1" l="1"/>
  <c r="B14" i="1"/>
  <c r="H3" i="1" s="1"/>
</calcChain>
</file>

<file path=xl/sharedStrings.xml><?xml version="1.0" encoding="utf-8"?>
<sst xmlns="http://schemas.openxmlformats.org/spreadsheetml/2006/main" count="37" uniqueCount="30">
  <si>
    <t>Cont.</t>
  </si>
  <si>
    <t>Descrição</t>
  </si>
  <si>
    <t>Data</t>
  </si>
  <si>
    <t>Saldo Atual:</t>
  </si>
  <si>
    <t>Pgto Água e Esgoto</t>
  </si>
  <si>
    <t>Pgto Internet</t>
  </si>
  <si>
    <t>Pgto Energia Elétrica</t>
  </si>
  <si>
    <t>Recebimento de Pagamento</t>
  </si>
  <si>
    <t>Saldo Atual do Mês</t>
  </si>
  <si>
    <t>Entradas</t>
  </si>
  <si>
    <t>Saídas</t>
  </si>
  <si>
    <t>Saldo</t>
  </si>
  <si>
    <t>Data Atual:</t>
  </si>
  <si>
    <t>Pgto Unimed</t>
  </si>
  <si>
    <t>Pgto Zequinha</t>
  </si>
  <si>
    <t>Saldo Futuro:</t>
  </si>
  <si>
    <t>Pgto.</t>
  </si>
  <si>
    <t>A pagar:</t>
  </si>
  <si>
    <t>Cat.</t>
  </si>
  <si>
    <t>Núm</t>
  </si>
  <si>
    <t>Categoria</t>
  </si>
  <si>
    <t>Alimentação</t>
  </si>
  <si>
    <t>Moradia</t>
  </si>
  <si>
    <t>Lazer</t>
  </si>
  <si>
    <t>Carro</t>
  </si>
  <si>
    <t>Outros</t>
  </si>
  <si>
    <t>Saúde</t>
  </si>
  <si>
    <t>Valores</t>
  </si>
  <si>
    <t>Total:</t>
  </si>
  <si>
    <t>Porcent.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</si>
</sst>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dddd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0" xfId="0" applyAlignment="1" applyProtection="1">
      <alignment horizontal="center"/>
      <protection hidden="1"/>
    </xf>
    <xf numFmtId="43" fontId="0" fillId="0" borderId="0" xfId="1" applyFont="1" applyAlignment="1" applyProtection="1">
      <alignment horizontal="center"/>
      <protection hidden="1"/>
    </xf>
    <xf numFmtId="0" fontId="6" fillId="3" borderId="0" xfId="0" applyFont="1" applyFill="1" applyAlignment="1" applyProtection="1">
      <alignment horizontal="center"/>
      <protection hidden="1"/>
    </xf>
    <xf numFmtId="14" fontId="0" fillId="0" borderId="0" xfId="0" applyNumberFormat="1" applyAlignment="1" applyProtection="1">
      <alignment horizontal="center"/>
      <protection hidden="1"/>
    </xf>
    <xf numFmtId="43" fontId="6" fillId="3" borderId="0" xfId="1" applyFont="1" applyFill="1" applyAlignment="1" applyProtection="1">
      <alignment horizontal="center"/>
      <protection hidden="1"/>
    </xf>
    <xf numFmtId="43" fontId="0" fillId="0" borderId="0" xfId="0" applyNumberFormat="1" applyAlignment="1" applyProtection="1">
      <alignment horizontal="center"/>
      <protection hidden="1"/>
    </xf>
    <xf numFmtId="165" fontId="7" fillId="0" borderId="0" xfId="0" applyNumberFormat="1" applyFont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43" fontId="3" fillId="0" borderId="0" xfId="1" applyFont="1" applyAlignment="1" applyProtection="1">
      <alignment horizontal="center"/>
      <protection hidden="1"/>
    </xf>
    <xf numFmtId="43" fontId="2" fillId="0" borderId="0" xfId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center"/>
      <protection locked="0"/>
    </xf>
    <xf numFmtId="14" fontId="0" fillId="2" borderId="1" xfId="0" applyNumberFormat="1" applyFill="1" applyBorder="1" applyAlignment="1" applyProtection="1">
      <alignment horizontal="center"/>
      <protection locked="0"/>
    </xf>
    <xf numFmtId="43" fontId="3" fillId="2" borderId="1" xfId="1" applyFont="1" applyFill="1" applyBorder="1" applyAlignment="1" applyProtection="1">
      <alignment horizontal="center"/>
      <protection locked="0"/>
    </xf>
    <xf numFmtId="43" fontId="2" fillId="2" borderId="1" xfId="1" applyFont="1" applyFill="1" applyBorder="1" applyAlignment="1" applyProtection="1">
      <alignment horizontal="center"/>
      <protection locked="0"/>
    </xf>
    <xf numFmtId="43" fontId="4" fillId="2" borderId="1" xfId="0" applyNumberFormat="1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166" fontId="0" fillId="0" borderId="0" xfId="2" applyNumberFormat="1" applyFont="1" applyAlignment="1" applyProtection="1">
      <alignment horizontal="center"/>
      <protection hidden="1"/>
    </xf>
    <xf numFmtId="166" fontId="0" fillId="0" borderId="0" xfId="0" applyNumberFormat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locked="0" hidden="1"/>
    </xf>
  </cellXfs>
  <cellStyles count="3">
    <cellStyle name="Normal" xfId="0" builtinId="0"/>
    <cellStyle name="Porcentagem" xfId="2" builtinId="5"/>
    <cellStyle name="Vírgula" xfId="1" builtinId="3"/>
  </cellStyles>
  <dxfs count="2">
    <dxf>
      <font>
        <color theme="1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zoomScale="190" zoomScaleNormal="190" workbookViewId="0">
      <selection activeCell="F17" sqref="F17"/>
    </sheetView>
  </sheetViews>
  <sheetFormatPr defaultRowHeight="15" x14ac:dyDescent="0.25"/>
  <cols>
    <col min="1" max="1" width="0.5703125" style="3" customWidth="1"/>
    <col min="2" max="2" width="5.28515625" style="3" customWidth="1"/>
    <col min="3" max="3" width="12" style="3" customWidth="1"/>
    <col min="4" max="4" width="29.7109375" style="3" customWidth="1"/>
    <col min="5" max="5" width="16" style="3" customWidth="1"/>
    <col min="6" max="6" width="14.28515625" style="4" customWidth="1"/>
    <col min="7" max="7" width="13.42578125" style="4" customWidth="1"/>
    <col min="8" max="8" width="14.42578125" style="3" customWidth="1"/>
    <col min="9" max="9" width="9.140625" style="3"/>
    <col min="10" max="10" width="12" style="3" customWidth="1"/>
    <col min="11" max="16384" width="9.140625" style="3"/>
  </cols>
  <sheetData>
    <row r="1" spans="2:10" ht="2.25" customHeight="1" x14ac:dyDescent="0.25"/>
    <row r="2" spans="2:10" x14ac:dyDescent="0.25">
      <c r="D2" s="5" t="s">
        <v>12</v>
      </c>
      <c r="E2" s="6">
        <f ca="1">TODAY()</f>
        <v>45680</v>
      </c>
      <c r="G2" s="7" t="s">
        <v>15</v>
      </c>
      <c r="H2" s="8">
        <f>SUM(SUM(F8:F51)-SUM(G8:G51))</f>
        <v>522.09999999999991</v>
      </c>
      <c r="J2" s="8"/>
    </row>
    <row r="3" spans="2:10" x14ac:dyDescent="0.25">
      <c r="E3" s="9">
        <f ca="1">E2</f>
        <v>45680</v>
      </c>
      <c r="F3" s="3"/>
      <c r="G3" s="5" t="s">
        <v>3</v>
      </c>
      <c r="H3" s="4">
        <f ca="1">LOOKUP(MAX($B$8:$B$51),$B$8:$B$51,$H$8:$H$51)</f>
        <v>1302</v>
      </c>
      <c r="J3" s="4"/>
    </row>
    <row r="4" spans="2:10" x14ac:dyDescent="0.25">
      <c r="E4" s="9"/>
      <c r="F4" s="3"/>
      <c r="G4" s="5" t="s">
        <v>17</v>
      </c>
      <c r="H4" s="4">
        <f ca="1">SUMIF(I9:I52,"",G9:G52)</f>
        <v>779.9</v>
      </c>
    </row>
    <row r="6" spans="2:10" s="10" customFormat="1" x14ac:dyDescent="0.25">
      <c r="B6" s="5" t="s">
        <v>0</v>
      </c>
      <c r="C6" s="5" t="s">
        <v>18</v>
      </c>
      <c r="D6" s="5" t="s">
        <v>1</v>
      </c>
      <c r="E6" s="5" t="s">
        <v>2</v>
      </c>
      <c r="F6" s="7" t="s">
        <v>9</v>
      </c>
      <c r="G6" s="7" t="s">
        <v>10</v>
      </c>
      <c r="H6" s="5" t="s">
        <v>11</v>
      </c>
      <c r="I6" s="5" t="s">
        <v>16</v>
      </c>
    </row>
    <row r="7" spans="2:10" ht="3" customHeight="1" x14ac:dyDescent="0.25"/>
    <row r="8" spans="2:10" x14ac:dyDescent="0.25">
      <c r="B8" s="11">
        <v>1</v>
      </c>
      <c r="C8" s="15" t="s">
        <v>25</v>
      </c>
      <c r="D8" s="15" t="s">
        <v>8</v>
      </c>
      <c r="E8" s="16">
        <v>45658</v>
      </c>
      <c r="F8" s="17">
        <v>200</v>
      </c>
      <c r="G8" s="18"/>
      <c r="H8" s="19">
        <f>SUM(F8-G8)</f>
        <v>200</v>
      </c>
      <c r="I8" s="11" t="str">
        <f ca="1">IF(E8="","",IF(E8&lt;=$E$2,"Ok!",""))</f>
        <v>Ok!</v>
      </c>
    </row>
    <row r="9" spans="2:10" x14ac:dyDescent="0.25">
      <c r="B9" s="11">
        <f>IF(D9="","",B8+1)</f>
        <v>2</v>
      </c>
      <c r="C9" s="15" t="s">
        <v>25</v>
      </c>
      <c r="D9" s="15" t="s">
        <v>7</v>
      </c>
      <c r="E9" s="16">
        <v>45659</v>
      </c>
      <c r="F9" s="17">
        <v>1412</v>
      </c>
      <c r="G9" s="18"/>
      <c r="H9" s="19">
        <f ca="1">IF(D9="","",IF(E9&lt;=$E$2,SUM(H8+F9-G9),H8))</f>
        <v>1612</v>
      </c>
      <c r="I9" s="11" t="str">
        <f t="shared" ref="I9:I21" ca="1" si="0">IF(E9="","",IF(E9&lt;=$E$2,"Ok!",""))</f>
        <v>Ok!</v>
      </c>
    </row>
    <row r="10" spans="2:10" x14ac:dyDescent="0.25">
      <c r="B10" s="11">
        <f>IF(D10="","",MAX($B$8:B9)+1)</f>
        <v>3</v>
      </c>
      <c r="C10" s="15" t="s">
        <v>22</v>
      </c>
      <c r="D10" s="15" t="s">
        <v>6</v>
      </c>
      <c r="E10" s="16">
        <v>45664</v>
      </c>
      <c r="F10" s="17"/>
      <c r="G10" s="18">
        <v>150</v>
      </c>
      <c r="H10" s="19">
        <f t="shared" ref="H10:H21" ca="1" si="1">IF(D10="","",IF(E10&lt;=$E$2,SUM(H9+F10-G10),H9))</f>
        <v>1462</v>
      </c>
      <c r="I10" s="11" t="str">
        <f t="shared" ca="1" si="0"/>
        <v>Ok!</v>
      </c>
      <c r="J10" s="8"/>
    </row>
    <row r="11" spans="2:10" x14ac:dyDescent="0.25">
      <c r="B11" s="11">
        <f>IF(D11="","",MAX($B$8:B10)+1)</f>
        <v>4</v>
      </c>
      <c r="C11" s="15" t="s">
        <v>22</v>
      </c>
      <c r="D11" s="15" t="s">
        <v>4</v>
      </c>
      <c r="E11" s="16">
        <v>45669</v>
      </c>
      <c r="F11" s="17"/>
      <c r="G11" s="18">
        <v>60</v>
      </c>
      <c r="H11" s="19">
        <f t="shared" ca="1" si="1"/>
        <v>1402</v>
      </c>
      <c r="I11" s="11" t="str">
        <f t="shared" ca="1" si="0"/>
        <v>Ok!</v>
      </c>
      <c r="J11" s="8"/>
    </row>
    <row r="12" spans="2:10" x14ac:dyDescent="0.25">
      <c r="B12" s="11">
        <f>IF(D12="","",MAX($B$8:B11)+1)</f>
        <v>5</v>
      </c>
      <c r="C12" s="15" t="s">
        <v>22</v>
      </c>
      <c r="D12" s="15" t="s">
        <v>5</v>
      </c>
      <c r="E12" s="16">
        <v>45682</v>
      </c>
      <c r="F12" s="17"/>
      <c r="G12" s="18">
        <v>79.900000000000006</v>
      </c>
      <c r="H12" s="19">
        <f t="shared" ca="1" si="1"/>
        <v>1402</v>
      </c>
      <c r="I12" s="11" t="str">
        <f t="shared" ca="1" si="0"/>
        <v/>
      </c>
      <c r="J12" s="8"/>
    </row>
    <row r="13" spans="2:10" x14ac:dyDescent="0.25">
      <c r="B13" s="11">
        <f>IF(D13="","",MAX($B$8:B12)+1)</f>
        <v>6</v>
      </c>
      <c r="C13" s="15" t="s">
        <v>26</v>
      </c>
      <c r="D13" s="15" t="s">
        <v>13</v>
      </c>
      <c r="E13" s="16">
        <v>45686</v>
      </c>
      <c r="F13" s="17"/>
      <c r="G13" s="18">
        <v>700</v>
      </c>
      <c r="H13" s="19">
        <f t="shared" ca="1" si="1"/>
        <v>1402</v>
      </c>
      <c r="I13" s="11" t="str">
        <f t="shared" ca="1" si="0"/>
        <v/>
      </c>
      <c r="J13" s="8"/>
    </row>
    <row r="14" spans="2:10" x14ac:dyDescent="0.25">
      <c r="B14" s="11">
        <f>IF(D14="","",MAX($B$8:B13)+1)</f>
        <v>7</v>
      </c>
      <c r="C14" s="15" t="s">
        <v>21</v>
      </c>
      <c r="D14" s="15" t="s">
        <v>14</v>
      </c>
      <c r="E14" s="16">
        <v>45662</v>
      </c>
      <c r="F14" s="17"/>
      <c r="G14" s="18">
        <v>100</v>
      </c>
      <c r="H14" s="19">
        <f t="shared" ca="1" si="1"/>
        <v>1302</v>
      </c>
      <c r="I14" s="11" t="str">
        <f t="shared" ca="1" si="0"/>
        <v>Ok!</v>
      </c>
    </row>
    <row r="15" spans="2:10" x14ac:dyDescent="0.25">
      <c r="B15" s="11" t="str">
        <f>IF(D15="","",MAX($B$8:B14)+1)</f>
        <v/>
      </c>
      <c r="C15" s="15"/>
      <c r="D15" s="15"/>
      <c r="E15" s="15"/>
      <c r="F15" s="17"/>
      <c r="G15" s="18"/>
      <c r="H15" s="19" t="str">
        <f t="shared" si="1"/>
        <v/>
      </c>
      <c r="I15" s="11" t="str">
        <f t="shared" si="0"/>
        <v/>
      </c>
    </row>
    <row r="16" spans="2:10" x14ac:dyDescent="0.25">
      <c r="B16" s="11" t="str">
        <f>IF(D16="","",MAX($B$8:B15)+1)</f>
        <v/>
      </c>
      <c r="C16" s="15"/>
      <c r="D16" s="15"/>
      <c r="E16" s="15"/>
      <c r="F16" s="17"/>
      <c r="G16" s="18"/>
      <c r="H16" s="19" t="str">
        <f t="shared" si="1"/>
        <v/>
      </c>
      <c r="I16" s="11" t="str">
        <f t="shared" si="0"/>
        <v/>
      </c>
    </row>
    <row r="17" spans="2:9" x14ac:dyDescent="0.25">
      <c r="B17" s="11" t="str">
        <f>IF(D17="","",MAX($B$8:B16)+1)</f>
        <v/>
      </c>
      <c r="C17" s="15"/>
      <c r="D17" s="15"/>
      <c r="E17" s="15"/>
      <c r="F17" s="17"/>
      <c r="G17" s="18"/>
      <c r="H17" s="19" t="str">
        <f t="shared" si="1"/>
        <v/>
      </c>
      <c r="I17" s="11" t="str">
        <f t="shared" si="0"/>
        <v/>
      </c>
    </row>
    <row r="18" spans="2:9" x14ac:dyDescent="0.25">
      <c r="B18" s="11" t="str">
        <f>IF(D18="","",MAX($B$8:B17)+1)</f>
        <v/>
      </c>
      <c r="C18" s="15"/>
      <c r="D18" s="15"/>
      <c r="E18" s="15"/>
      <c r="F18" s="17"/>
      <c r="G18" s="18"/>
      <c r="H18" s="19" t="str">
        <f t="shared" si="1"/>
        <v/>
      </c>
      <c r="I18" s="11" t="str">
        <f t="shared" si="0"/>
        <v/>
      </c>
    </row>
    <row r="19" spans="2:9" x14ac:dyDescent="0.25">
      <c r="B19" s="11" t="str">
        <f>IF(D19="","",MAX($B$8:B18)+1)</f>
        <v/>
      </c>
      <c r="C19" s="15"/>
      <c r="D19" s="15"/>
      <c r="E19" s="15"/>
      <c r="F19" s="17"/>
      <c r="G19" s="18"/>
      <c r="H19" s="19" t="str">
        <f t="shared" si="1"/>
        <v/>
      </c>
      <c r="I19" s="11" t="str">
        <f t="shared" si="0"/>
        <v/>
      </c>
    </row>
    <row r="20" spans="2:9" x14ac:dyDescent="0.25">
      <c r="B20" s="11" t="str">
        <f>IF(D20="","",MAX($B$8:B19)+1)</f>
        <v/>
      </c>
      <c r="C20" s="15"/>
      <c r="D20" s="15"/>
      <c r="E20" s="15"/>
      <c r="F20" s="17"/>
      <c r="G20" s="18"/>
      <c r="H20" s="19" t="str">
        <f t="shared" si="1"/>
        <v/>
      </c>
      <c r="I20" s="11" t="str">
        <f t="shared" si="0"/>
        <v/>
      </c>
    </row>
    <row r="21" spans="2:9" x14ac:dyDescent="0.25">
      <c r="B21" s="11" t="str">
        <f>IF(D21="","",MAX($B$8:B20)+1)</f>
        <v/>
      </c>
      <c r="C21" s="15"/>
      <c r="D21" s="15"/>
      <c r="E21" s="15"/>
      <c r="F21" s="17"/>
      <c r="G21" s="18"/>
      <c r="H21" s="19" t="str">
        <f t="shared" si="1"/>
        <v/>
      </c>
      <c r="I21" s="11" t="str">
        <f t="shared" si="0"/>
        <v/>
      </c>
    </row>
    <row r="22" spans="2:9" x14ac:dyDescent="0.25">
      <c r="B22" s="11"/>
      <c r="C22" s="15"/>
      <c r="D22" s="15"/>
      <c r="E22" s="15"/>
      <c r="F22" s="17"/>
      <c r="G22" s="18"/>
      <c r="H22" s="20"/>
      <c r="I22" s="11"/>
    </row>
    <row r="23" spans="2:9" x14ac:dyDescent="0.25">
      <c r="B23" s="11"/>
      <c r="C23" s="15"/>
      <c r="D23" s="15"/>
      <c r="E23" s="15"/>
      <c r="F23" s="17"/>
      <c r="G23" s="18"/>
      <c r="H23" s="20"/>
      <c r="I23" s="11"/>
    </row>
    <row r="24" spans="2:9" x14ac:dyDescent="0.25">
      <c r="B24" s="11"/>
      <c r="C24" s="15"/>
      <c r="D24" s="15"/>
      <c r="E24" s="15"/>
      <c r="F24" s="17"/>
      <c r="G24" s="18"/>
      <c r="H24" s="20"/>
      <c r="I24" s="11"/>
    </row>
    <row r="25" spans="2:9" x14ac:dyDescent="0.25">
      <c r="B25" s="11"/>
      <c r="C25" s="15"/>
      <c r="D25" s="15"/>
      <c r="E25" s="15"/>
      <c r="F25" s="17"/>
      <c r="G25" s="18"/>
      <c r="H25" s="20"/>
      <c r="I25" s="11"/>
    </row>
    <row r="26" spans="2:9" x14ac:dyDescent="0.25">
      <c r="B26" s="11"/>
      <c r="C26" s="15"/>
      <c r="D26" s="15"/>
      <c r="E26" s="15"/>
      <c r="F26" s="17"/>
      <c r="G26" s="18"/>
      <c r="H26" s="20"/>
      <c r="I26" s="11"/>
    </row>
    <row r="27" spans="2:9" x14ac:dyDescent="0.25">
      <c r="B27" s="11"/>
      <c r="C27" s="15"/>
      <c r="D27" s="15"/>
      <c r="E27" s="15"/>
      <c r="F27" s="17"/>
      <c r="G27" s="18"/>
      <c r="H27" s="20"/>
      <c r="I27" s="11"/>
    </row>
    <row r="28" spans="2:9" x14ac:dyDescent="0.25">
      <c r="B28" s="11"/>
      <c r="C28" s="15"/>
      <c r="D28" s="15"/>
      <c r="E28" s="15"/>
      <c r="F28" s="17"/>
      <c r="G28" s="18"/>
      <c r="H28" s="20"/>
      <c r="I28" s="11"/>
    </row>
    <row r="29" spans="2:9" x14ac:dyDescent="0.25">
      <c r="B29" s="11"/>
      <c r="C29" s="15"/>
      <c r="D29" s="15"/>
      <c r="E29" s="15"/>
      <c r="F29" s="17"/>
      <c r="G29" s="18"/>
      <c r="H29" s="20"/>
      <c r="I29" s="11"/>
    </row>
    <row r="30" spans="2:9" x14ac:dyDescent="0.25">
      <c r="B30" s="11"/>
      <c r="C30" s="15"/>
      <c r="D30" s="15"/>
      <c r="E30" s="15"/>
      <c r="F30" s="17"/>
      <c r="G30" s="18"/>
      <c r="H30" s="20"/>
      <c r="I30" s="11"/>
    </row>
    <row r="31" spans="2:9" x14ac:dyDescent="0.25">
      <c r="B31" s="11"/>
      <c r="C31" s="15"/>
      <c r="D31" s="15"/>
      <c r="E31" s="15"/>
      <c r="F31" s="17"/>
      <c r="G31" s="18"/>
      <c r="H31" s="20"/>
      <c r="I31" s="11"/>
    </row>
    <row r="32" spans="2:9" x14ac:dyDescent="0.25">
      <c r="B32" s="11"/>
      <c r="C32" s="15"/>
      <c r="D32" s="15"/>
      <c r="E32" s="15"/>
      <c r="F32" s="17"/>
      <c r="G32" s="18"/>
      <c r="H32" s="20"/>
      <c r="I32" s="11"/>
    </row>
    <row r="33" spans="2:9" x14ac:dyDescent="0.25">
      <c r="B33" s="11"/>
      <c r="C33" s="15"/>
      <c r="D33" s="15"/>
      <c r="E33" s="15"/>
      <c r="F33" s="17"/>
      <c r="G33" s="18"/>
      <c r="H33" s="20"/>
      <c r="I33" s="11"/>
    </row>
    <row r="34" spans="2:9" x14ac:dyDescent="0.25">
      <c r="B34" s="11"/>
      <c r="C34" s="15"/>
      <c r="D34" s="15"/>
      <c r="E34" s="15"/>
      <c r="F34" s="17"/>
      <c r="G34" s="18"/>
      <c r="H34" s="20"/>
      <c r="I34" s="11"/>
    </row>
    <row r="35" spans="2:9" x14ac:dyDescent="0.25">
      <c r="B35" s="11"/>
      <c r="C35" s="15"/>
      <c r="D35" s="15"/>
      <c r="E35" s="15"/>
      <c r="F35" s="17"/>
      <c r="G35" s="18"/>
      <c r="H35" s="20"/>
      <c r="I35" s="11"/>
    </row>
    <row r="36" spans="2:9" x14ac:dyDescent="0.25">
      <c r="B36" s="11"/>
      <c r="C36" s="15"/>
      <c r="D36" s="15"/>
      <c r="E36" s="15"/>
      <c r="F36" s="17"/>
      <c r="G36" s="18"/>
      <c r="H36" s="20"/>
      <c r="I36" s="11"/>
    </row>
    <row r="37" spans="2:9" x14ac:dyDescent="0.25">
      <c r="B37" s="11"/>
      <c r="C37" s="15"/>
      <c r="D37" s="15"/>
      <c r="E37" s="15"/>
      <c r="F37" s="17"/>
      <c r="G37" s="18"/>
      <c r="H37" s="20"/>
      <c r="I37" s="11"/>
    </row>
    <row r="38" spans="2:9" x14ac:dyDescent="0.25">
      <c r="B38" s="11"/>
      <c r="C38" s="15"/>
      <c r="D38" s="15"/>
      <c r="E38" s="15"/>
      <c r="F38" s="17"/>
      <c r="G38" s="18"/>
      <c r="H38" s="20"/>
      <c r="I38" s="11"/>
    </row>
    <row r="39" spans="2:9" x14ac:dyDescent="0.25">
      <c r="B39" s="11"/>
      <c r="C39" s="15"/>
      <c r="D39" s="15"/>
      <c r="E39" s="15"/>
      <c r="F39" s="17"/>
      <c r="G39" s="18"/>
      <c r="H39" s="20"/>
      <c r="I39" s="11"/>
    </row>
    <row r="40" spans="2:9" x14ac:dyDescent="0.25">
      <c r="B40" s="11"/>
      <c r="C40" s="15"/>
      <c r="D40" s="15"/>
      <c r="E40" s="15"/>
      <c r="F40" s="17"/>
      <c r="G40" s="18"/>
      <c r="H40" s="20"/>
      <c r="I40" s="11"/>
    </row>
    <row r="41" spans="2:9" x14ac:dyDescent="0.25">
      <c r="B41" s="11"/>
      <c r="C41" s="15"/>
      <c r="D41" s="15"/>
      <c r="E41" s="15"/>
      <c r="F41" s="17"/>
      <c r="G41" s="18"/>
      <c r="H41" s="20"/>
      <c r="I41" s="11"/>
    </row>
    <row r="42" spans="2:9" x14ac:dyDescent="0.25">
      <c r="B42" s="11"/>
      <c r="C42" s="15"/>
      <c r="D42" s="15"/>
      <c r="E42" s="15"/>
      <c r="F42" s="17"/>
      <c r="G42" s="18"/>
      <c r="H42" s="20"/>
      <c r="I42" s="11"/>
    </row>
    <row r="43" spans="2:9" x14ac:dyDescent="0.25">
      <c r="B43" s="11"/>
      <c r="C43" s="15"/>
      <c r="D43" s="15"/>
      <c r="E43" s="15"/>
      <c r="F43" s="17"/>
      <c r="G43" s="18"/>
      <c r="H43" s="20"/>
      <c r="I43" s="11"/>
    </row>
    <row r="44" spans="2:9" x14ac:dyDescent="0.25">
      <c r="B44" s="11"/>
      <c r="C44" s="15"/>
      <c r="D44" s="15"/>
      <c r="E44" s="15"/>
      <c r="F44" s="17"/>
      <c r="G44" s="18"/>
      <c r="H44" s="20"/>
      <c r="I44" s="11"/>
    </row>
    <row r="45" spans="2:9" x14ac:dyDescent="0.25">
      <c r="B45" s="11"/>
      <c r="C45" s="15"/>
      <c r="D45" s="15"/>
      <c r="E45" s="15"/>
      <c r="F45" s="17"/>
      <c r="G45" s="18"/>
      <c r="H45" s="20"/>
      <c r="I45" s="11"/>
    </row>
    <row r="46" spans="2:9" x14ac:dyDescent="0.25">
      <c r="B46" s="11"/>
      <c r="C46" s="15"/>
      <c r="D46" s="15"/>
      <c r="E46" s="15"/>
      <c r="F46" s="17"/>
      <c r="G46" s="18"/>
      <c r="H46" s="20"/>
      <c r="I46" s="11"/>
    </row>
    <row r="47" spans="2:9" x14ac:dyDescent="0.25">
      <c r="B47" s="11"/>
      <c r="C47" s="15"/>
      <c r="D47" s="15"/>
      <c r="E47" s="15"/>
      <c r="F47" s="17"/>
      <c r="G47" s="18"/>
      <c r="H47" s="20"/>
      <c r="I47" s="11"/>
    </row>
    <row r="48" spans="2:9" x14ac:dyDescent="0.25">
      <c r="B48" s="11"/>
      <c r="C48" s="15"/>
      <c r="D48" s="15"/>
      <c r="E48" s="15"/>
      <c r="F48" s="17"/>
      <c r="G48" s="18"/>
      <c r="H48" s="20"/>
      <c r="I48" s="11"/>
    </row>
    <row r="49" spans="2:9" x14ac:dyDescent="0.25">
      <c r="B49" s="11"/>
      <c r="C49" s="15"/>
      <c r="D49" s="15"/>
      <c r="E49" s="15"/>
      <c r="F49" s="17"/>
      <c r="G49" s="18"/>
      <c r="H49" s="20"/>
      <c r="I49" s="11"/>
    </row>
    <row r="50" spans="2:9" x14ac:dyDescent="0.25">
      <c r="B50" s="11"/>
      <c r="C50" s="15"/>
      <c r="D50" s="15"/>
      <c r="E50" s="15"/>
      <c r="F50" s="17"/>
      <c r="G50" s="18"/>
      <c r="H50" s="20"/>
      <c r="I50" s="11"/>
    </row>
    <row r="51" spans="2:9" x14ac:dyDescent="0.25">
      <c r="F51" s="12"/>
      <c r="G51" s="13"/>
      <c r="H51" s="14"/>
    </row>
  </sheetData>
  <sheetProtection password="CF7A" sheet="1" objects="1" scenarios="1" selectLockedCells="1"/>
  <conditionalFormatting sqref="H8:H51">
    <cfRule type="cellIs" dxfId="1" priority="2" operator="lessThan">
      <formula>0</formula>
    </cfRule>
  </conditionalFormatting>
  <conditionalFormatting sqref="F8:G51">
    <cfRule type="expression" dxfId="0" priority="1">
      <formula>$E8&gt;$E$2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Plan2!$C$3:$C$12</xm:f>
          </x14:formula1>
          <xm:sqref>C8:C50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90" zoomScaleNormal="190" workbookViewId="0">
      <selection activeCell="C8" sqref="C8"/>
    </sheetView>
  </sheetViews>
  <sheetFormatPr defaultRowHeight="15" x14ac:dyDescent="0.25"/>
  <cols>
    <col min="1" max="1" width="0.42578125" style="1" customWidth="1"/>
    <col min="2" max="2" width="9.140625" style="1"/>
    <col min="3" max="3" width="12.28515625" style="1" customWidth="1"/>
    <col min="4" max="4" width="13.85546875" style="1" customWidth="1"/>
    <col min="5" max="16384" width="9.140625" style="1"/>
  </cols>
  <sheetData>
    <row r="1" spans="1:5" ht="2.25" customHeight="1" x14ac:dyDescent="0.25"/>
    <row r="2" spans="1:5" x14ac:dyDescent="0.25">
      <c r="B2" s="2" t="s">
        <v>19</v>
      </c>
      <c r="C2" s="2" t="s">
        <v>20</v>
      </c>
      <c r="D2" s="2" t="s">
        <v>27</v>
      </c>
      <c r="E2" s="2" t="s">
        <v>29</v>
      </c>
    </row>
    <row r="3" spans="1:5" x14ac:dyDescent="0.25">
      <c r="B3" s="3">
        <v>1</v>
      </c>
      <c r="C3" s="23" t="s">
        <v>21</v>
      </c>
      <c r="D3" s="4">
        <f>SUMIF(Plan1!$C$8:$C$50,Plan2!C3,Plan1!$G$8:$G$50)</f>
        <v>100</v>
      </c>
      <c r="E3" s="21">
        <f>IF(SUM(D3/$D$14)=0,"",SUM(D3/$D$14))</f>
        <v>9.1751536838242026E-2</v>
      </c>
    </row>
    <row r="4" spans="1:5" x14ac:dyDescent="0.25">
      <c r="B4" s="3">
        <v>2</v>
      </c>
      <c r="C4" s="23" t="s">
        <v>22</v>
      </c>
      <c r="D4" s="4">
        <f>SUMIF(Plan1!$C$8:$C$50,Plan2!C4,Plan1!$G$8:$G$50)</f>
        <v>289.89999999999998</v>
      </c>
      <c r="E4" s="21">
        <f t="shared" ref="E4:E12" si="0">IF(SUM(D4/$D$14)=0,"",SUM(D4/$D$14))</f>
        <v>0.26598770529406363</v>
      </c>
    </row>
    <row r="5" spans="1:5" x14ac:dyDescent="0.25">
      <c r="B5" s="3">
        <v>3</v>
      </c>
      <c r="C5" s="23" t="s">
        <v>23</v>
      </c>
      <c r="D5" s="4">
        <f>SUMIF(Plan1!$C$8:$C$50,Plan2!C5,Plan1!$G$8:$G$50)</f>
        <v>0</v>
      </c>
      <c r="E5" s="21" t="str">
        <f t="shared" si="0"/>
        <v/>
      </c>
    </row>
    <row r="6" spans="1:5" x14ac:dyDescent="0.25">
      <c r="B6" s="3">
        <v>4</v>
      </c>
      <c r="C6" s="23" t="s">
        <v>24</v>
      </c>
      <c r="D6" s="4">
        <f>SUMIF(Plan1!$C$8:$C$50,Plan2!C6,Plan1!$G$8:$G$50)</f>
        <v>0</v>
      </c>
      <c r="E6" s="21" t="str">
        <f t="shared" si="0"/>
        <v/>
      </c>
    </row>
    <row r="7" spans="1:5" x14ac:dyDescent="0.25">
      <c r="B7" s="3">
        <v>5</v>
      </c>
      <c r="C7" s="23" t="s">
        <v>26</v>
      </c>
      <c r="D7" s="4">
        <f>SUMIF(Plan1!$C$8:$C$50,Plan2!C7,Plan1!$G$8:$G$50)</f>
        <v>700</v>
      </c>
      <c r="E7" s="21">
        <f t="shared" si="0"/>
        <v>0.64226075786769421</v>
      </c>
    </row>
    <row r="8" spans="1:5" x14ac:dyDescent="0.25">
      <c r="B8" s="3">
        <v>6</v>
      </c>
      <c r="C8" s="23"/>
      <c r="D8" s="4">
        <f>SUMIF(Plan1!$C$8:$C$50,Plan2!C8,Plan1!$G$8:$G$50)</f>
        <v>0</v>
      </c>
      <c r="E8" s="21" t="str">
        <f t="shared" si="0"/>
        <v/>
      </c>
    </row>
    <row r="9" spans="1:5" x14ac:dyDescent="0.25">
      <c r="B9" s="3">
        <v>7</v>
      </c>
      <c r="C9" s="23"/>
      <c r="D9" s="4">
        <f>SUMIF(Plan1!$C$8:$C$50,Plan2!C9,Plan1!$G$8:$G$50)</f>
        <v>0</v>
      </c>
      <c r="E9" s="21" t="str">
        <f t="shared" si="0"/>
        <v/>
      </c>
    </row>
    <row r="10" spans="1:5" x14ac:dyDescent="0.25">
      <c r="B10" s="3">
        <v>8</v>
      </c>
      <c r="C10" s="23"/>
      <c r="D10" s="4">
        <f>SUMIF(Plan1!$C$8:$C$50,Plan2!C10,Plan1!$G$8:$G$50)</f>
        <v>0</v>
      </c>
      <c r="E10" s="21" t="str">
        <f t="shared" si="0"/>
        <v/>
      </c>
    </row>
    <row r="11" spans="1:5" x14ac:dyDescent="0.25">
      <c r="B11" s="3">
        <v>9</v>
      </c>
      <c r="C11" s="23"/>
      <c r="D11" s="4">
        <f>SUMIF(Plan1!$C$8:$C$50,Plan2!C11,Plan1!$G$8:$G$50)</f>
        <v>0</v>
      </c>
      <c r="E11" s="21" t="str">
        <f t="shared" si="0"/>
        <v/>
      </c>
    </row>
    <row r="12" spans="1:5" x14ac:dyDescent="0.25">
      <c r="A12" s="1">
        <v>1</v>
      </c>
      <c r="B12" s="3">
        <v>10</v>
      </c>
      <c r="C12" s="23" t="s">
        <v>25</v>
      </c>
      <c r="D12" s="4">
        <f>SUMIF(Plan1!$C$8:$C$50,Plan2!C12,Plan1!$G$8:$G$50)</f>
        <v>0</v>
      </c>
      <c r="E12" s="21" t="str">
        <f t="shared" si="0"/>
        <v/>
      </c>
    </row>
    <row r="13" spans="1:5" x14ac:dyDescent="0.25">
      <c r="B13" s="3"/>
      <c r="C13" s="3"/>
      <c r="D13" s="3"/>
      <c r="E13" s="3"/>
    </row>
    <row r="14" spans="1:5" x14ac:dyDescent="0.25">
      <c r="B14" s="3"/>
      <c r="C14" s="3" t="s">
        <v>28</v>
      </c>
      <c r="D14" s="8">
        <f>SUM(D3:D12)</f>
        <v>1089.9000000000001</v>
      </c>
      <c r="E14" s="22">
        <f>SUM(E3:E12)</f>
        <v>0.99999999999999989</v>
      </c>
    </row>
  </sheetData>
  <sheetProtection password="CF7A"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Valdir de Souza Carvalho Neto</dc:creator>
  <cp:lastModifiedBy>Valdir de Souza Carvalho Neto</cp:lastModifiedBy>
  <dcterms:created xsi:type="dcterms:W3CDTF">2025-01-22T15:05:30Z</dcterms:created>
  <dcterms:modified xsi:type="dcterms:W3CDTF">2025-01-23T15:56:42Z</dcterms:modified>
</cp:coreProperties>
</file>