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UMRANGELMAGANA\Documents\IBM files\Z series\"/>
    </mc:Choice>
  </mc:AlternateContent>
  <xr:revisionPtr revIDLastSave="0" documentId="8_{19D8AA11-EC94-4391-B79D-230A9AF72E75}" xr6:coauthVersionLast="41" xr6:coauthVersionMax="41" xr10:uidLastSave="{00000000-0000-0000-0000-000000000000}"/>
  <bookViews>
    <workbookView xWindow="3975" yWindow="3690" windowWidth="21600" windowHeight="11385" xr2:uid="{78E75342-9D03-4BAF-BF13-38943D72805F}"/>
  </bookViews>
  <sheets>
    <sheet name="Ze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1" l="1"/>
  <c r="G38" i="1" s="1"/>
  <c r="M37" i="1"/>
  <c r="N36" i="1" s="1"/>
  <c r="P36" i="1"/>
  <c r="N35" i="1"/>
  <c r="P34" i="1"/>
  <c r="N33" i="1"/>
  <c r="P32" i="1"/>
  <c r="N31" i="1"/>
  <c r="P30" i="1"/>
  <c r="E30" i="1"/>
  <c r="N29" i="1"/>
  <c r="G29" i="1"/>
  <c r="E29" i="1"/>
  <c r="P28" i="1"/>
  <c r="N28" i="1"/>
  <c r="G28" i="1"/>
  <c r="E28" i="1"/>
  <c r="P27" i="1"/>
  <c r="N27" i="1"/>
  <c r="G27" i="1"/>
  <c r="E27" i="1"/>
  <c r="P26" i="1"/>
  <c r="N26" i="1"/>
  <c r="G26" i="1"/>
  <c r="E26" i="1"/>
  <c r="P25" i="1"/>
  <c r="N25" i="1"/>
  <c r="G25" i="1"/>
  <c r="E25" i="1"/>
  <c r="P24" i="1"/>
  <c r="N24" i="1"/>
  <c r="G24" i="1"/>
  <c r="E24" i="1"/>
  <c r="P23" i="1"/>
  <c r="N23" i="1"/>
  <c r="G23" i="1"/>
  <c r="E23" i="1"/>
  <c r="P22" i="1"/>
  <c r="N22" i="1"/>
  <c r="G22" i="1"/>
  <c r="E22" i="1"/>
  <c r="P21" i="1"/>
  <c r="N21" i="1"/>
  <c r="G21" i="1"/>
  <c r="E21" i="1"/>
  <c r="P20" i="1"/>
  <c r="N20" i="1"/>
  <c r="G20" i="1"/>
  <c r="E20" i="1"/>
  <c r="P19" i="1"/>
  <c r="N19" i="1"/>
  <c r="G19" i="1"/>
  <c r="E19" i="1"/>
  <c r="P18" i="1"/>
  <c r="N18" i="1"/>
  <c r="G18" i="1"/>
  <c r="E18" i="1"/>
  <c r="P17" i="1"/>
  <c r="N17" i="1"/>
  <c r="G17" i="1"/>
  <c r="E17" i="1"/>
  <c r="P16" i="1"/>
  <c r="N16" i="1"/>
  <c r="G16" i="1"/>
  <c r="E16" i="1"/>
  <c r="P15" i="1"/>
  <c r="N15" i="1"/>
  <c r="G15" i="1"/>
  <c r="E15" i="1"/>
  <c r="P14" i="1"/>
  <c r="N14" i="1"/>
  <c r="G14" i="1"/>
  <c r="E14" i="1"/>
  <c r="P13" i="1"/>
  <c r="N13" i="1"/>
  <c r="G13" i="1"/>
  <c r="E13" i="1"/>
  <c r="P12" i="1"/>
  <c r="N12" i="1"/>
  <c r="G12" i="1"/>
  <c r="E12" i="1"/>
  <c r="P11" i="1"/>
  <c r="N11" i="1"/>
  <c r="G11" i="1"/>
  <c r="E11" i="1"/>
  <c r="P10" i="1"/>
  <c r="N10" i="1"/>
  <c r="G10" i="1"/>
  <c r="E10" i="1"/>
  <c r="P9" i="1"/>
  <c r="N9" i="1"/>
  <c r="G9" i="1"/>
  <c r="E9" i="1"/>
  <c r="P8" i="1"/>
  <c r="N8" i="1"/>
  <c r="G8" i="1"/>
  <c r="E8" i="1"/>
  <c r="P7" i="1"/>
  <c r="N7" i="1"/>
  <c r="G7" i="1"/>
  <c r="E7" i="1"/>
  <c r="P6" i="1"/>
  <c r="N6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G6" i="1"/>
  <c r="E6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P5" i="1"/>
  <c r="N5" i="1"/>
  <c r="O5" i="1" s="1"/>
  <c r="G5" i="1"/>
  <c r="F5" i="1"/>
  <c r="E5" i="1"/>
  <c r="G30" i="1" l="1"/>
  <c r="E31" i="1"/>
  <c r="F31" i="1" s="1"/>
  <c r="F32" i="1" s="1"/>
  <c r="F33" i="1" s="1"/>
  <c r="F34" i="1" s="1"/>
  <c r="F35" i="1" s="1"/>
  <c r="F36" i="1" s="1"/>
  <c r="F37" i="1" s="1"/>
  <c r="F38" i="1" s="1"/>
  <c r="G32" i="1"/>
  <c r="E33" i="1"/>
  <c r="G34" i="1"/>
  <c r="E35" i="1"/>
  <c r="G36" i="1"/>
  <c r="E37" i="1"/>
  <c r="E38" i="1"/>
  <c r="P29" i="1"/>
  <c r="N30" i="1"/>
  <c r="O30" i="1" s="1"/>
  <c r="O31" i="1" s="1"/>
  <c r="O32" i="1" s="1"/>
  <c r="O33" i="1" s="1"/>
  <c r="O34" i="1" s="1"/>
  <c r="O35" i="1" s="1"/>
  <c r="O36" i="1" s="1"/>
  <c r="P31" i="1"/>
  <c r="N32" i="1"/>
  <c r="P33" i="1"/>
  <c r="N34" i="1"/>
  <c r="P35" i="1"/>
  <c r="G31" i="1"/>
  <c r="E32" i="1"/>
  <c r="G33" i="1"/>
  <c r="E34" i="1"/>
  <c r="G35" i="1"/>
  <c r="E36" i="1"/>
  <c r="G37" i="1"/>
</calcChain>
</file>

<file path=xl/sharedStrings.xml><?xml version="1.0" encoding="utf-8"?>
<sst xmlns="http://schemas.openxmlformats.org/spreadsheetml/2006/main" count="121" uniqueCount="81">
  <si>
    <t>Zeus 3907 test process</t>
  </si>
  <si>
    <t>Midas 3907 test process M01</t>
  </si>
  <si>
    <t>OP</t>
  </si>
  <si>
    <t>Steps</t>
  </si>
  <si>
    <t>Time HR</t>
  </si>
  <si>
    <t>Time MN</t>
  </si>
  <si>
    <t>%</t>
  </si>
  <si>
    <t>Suma %</t>
  </si>
  <si>
    <t>Left time</t>
  </si>
  <si>
    <t xml:space="preserve">TEST FLOOR SAFETY </t>
  </si>
  <si>
    <t xml:space="preserve">First </t>
  </si>
  <si>
    <t>0:02</t>
  </si>
  <si>
    <t xml:space="preserve">INFORMATION COLLECTION </t>
  </si>
  <si>
    <t>0:11</t>
  </si>
  <si>
    <t xml:space="preserve">SYSTEM LIC VALIDATION/MEDIA ORDER </t>
  </si>
  <si>
    <t>0:16</t>
  </si>
  <si>
    <t xml:space="preserve">TEST TOOLS INSTALLATION </t>
  </si>
  <si>
    <t>0:05</t>
  </si>
  <si>
    <t xml:space="preserve">PRIME POWER CONNECTION </t>
  </si>
  <si>
    <t>0:14</t>
  </si>
  <si>
    <t xml:space="preserve">SE CODE LOAD </t>
  </si>
  <si>
    <t>UNIT EPO CHECK</t>
  </si>
  <si>
    <t>0:15</t>
  </si>
  <si>
    <t xml:space="preserve">CTL FULFILLMENT POWER-ON </t>
  </si>
  <si>
    <t>3:53</t>
  </si>
  <si>
    <t xml:space="preserve">MFS COMPARISON </t>
  </si>
  <si>
    <t>Water Fill</t>
  </si>
  <si>
    <t>2:00</t>
  </si>
  <si>
    <t xml:space="preserve">FULFILLMENT LICCC ENCRYPTION RESET </t>
  </si>
  <si>
    <t>1:13</t>
  </si>
  <si>
    <t xml:space="preserve">CTL IML AND ACTIVATE </t>
  </si>
  <si>
    <t>0:17</t>
  </si>
  <si>
    <t xml:space="preserve">ORDER COMPARISON </t>
  </si>
  <si>
    <t>1:02</t>
  </si>
  <si>
    <t xml:space="preserve">CTL NOMINAL I/O TEST </t>
  </si>
  <si>
    <t>Stress</t>
  </si>
  <si>
    <t>0:32</t>
  </si>
  <si>
    <t xml:space="preserve">CTL LOW/HIGH BIAS MEMORY TESTS </t>
  </si>
  <si>
    <t xml:space="preserve">CTL LOW/NOM/HIGH BIAS PCX STRESS </t>
  </si>
  <si>
    <t>2:42</t>
  </si>
  <si>
    <t xml:space="preserve">CTL N-MODE TEST </t>
  </si>
  <si>
    <t>4:12</t>
  </si>
  <si>
    <t xml:space="preserve">INTERIM INCIDENT MGMT REVIEW </t>
  </si>
  <si>
    <t>Validation after stress</t>
  </si>
  <si>
    <t>1:33</t>
  </si>
  <si>
    <t xml:space="preserve">SPECIAL HANDLING CHECK </t>
  </si>
  <si>
    <t>FAILOVER SYSTEM LIC VALIDATION/ MEDIA ORDER</t>
  </si>
  <si>
    <t>0:07</t>
  </si>
  <si>
    <t>FINAL CODE LOAD</t>
  </si>
  <si>
    <t>Final</t>
  </si>
  <si>
    <t>3:08</t>
  </si>
  <si>
    <t xml:space="preserve">ALTERNATE SE CODE LOAD </t>
  </si>
  <si>
    <t>3:17</t>
  </si>
  <si>
    <t xml:space="preserve">CUSTOMIZE SHIP DRIVER </t>
  </si>
  <si>
    <t>1:34</t>
  </si>
  <si>
    <t xml:space="preserve">INSTALL FOD AND TEMPORARY ENTITLEMENT </t>
  </si>
  <si>
    <t>0:41</t>
  </si>
  <si>
    <t xml:space="preserve">FINAL ORDER COMPARISON </t>
  </si>
  <si>
    <t>0:30</t>
  </si>
  <si>
    <t xml:space="preserve">FINAL MFS COMPARISON </t>
  </si>
  <si>
    <t xml:space="preserve">HMC 1 (HMES HMC 2) CODE LOAD/SETUP </t>
  </si>
  <si>
    <t>1:19</t>
  </si>
  <si>
    <t xml:space="preserve">FINAL CHECKOUT TESTS </t>
  </si>
  <si>
    <t>2:56</t>
  </si>
  <si>
    <t xml:space="preserve">HMC 2 (HMES HMC 3) CODE LOAD/SETUP </t>
  </si>
  <si>
    <t xml:space="preserve">FINAL SE/HMC SETUP </t>
  </si>
  <si>
    <t>0:59</t>
  </si>
  <si>
    <t xml:space="preserve">FINAL INCIDENT MGMT REVIEW </t>
  </si>
  <si>
    <t xml:space="preserve">GEM CODE REMOVE </t>
  </si>
  <si>
    <t>0:38</t>
  </si>
  <si>
    <t xml:space="preserve">FINAL SYSTEM BREAK </t>
  </si>
  <si>
    <t>1:08</t>
  </si>
  <si>
    <t>Clean</t>
  </si>
  <si>
    <t xml:space="preserve">BIOS SETUP AND SYSTEM POWER OFF </t>
  </si>
  <si>
    <t>0:53</t>
  </si>
  <si>
    <t xml:space="preserve">ARCHIVE TEST PROCESS DATA </t>
  </si>
  <si>
    <t>0:09</t>
  </si>
  <si>
    <t>Water Drain</t>
  </si>
  <si>
    <t xml:space="preserve">SET MFS FULFILL COMPLETE </t>
  </si>
  <si>
    <t>38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</si>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</sst>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3" fillId="4" borderId="7" xfId="0" applyFont="1" applyFill="1" applyBorder="1" applyAlignment="1">
      <alignment vertical="center"/>
    </xf>
    <xf numFmtId="0" fontId="3" fillId="5" borderId="7" xfId="0" applyFont="1" applyFill="1" applyBorder="1"/>
    <xf numFmtId="20" fontId="3" fillId="0" borderId="7" xfId="0" applyNumberFormat="1" applyFont="1" applyBorder="1"/>
    <xf numFmtId="0" fontId="3" fillId="0" borderId="7" xfId="0" applyNumberFormat="1" applyFont="1" applyBorder="1"/>
    <xf numFmtId="10" fontId="3" fillId="0" borderId="7" xfId="0" applyNumberFormat="1" applyFont="1" applyBorder="1"/>
    <xf numFmtId="1" fontId="3" fillId="0" borderId="8" xfId="0" applyNumberFormat="1" applyFont="1" applyBorder="1"/>
    <xf numFmtId="0" fontId="0" fillId="6" borderId="9" xfId="0" applyFill="1" applyBorder="1" applyAlignment="1">
      <alignment horizontal="center" vertical="center"/>
    </xf>
    <xf numFmtId="49" fontId="3" fillId="0" borderId="7" xfId="0" applyNumberFormat="1" applyFont="1" applyBorder="1"/>
    <xf numFmtId="1" fontId="3" fillId="0" borderId="7" xfId="0" applyNumberFormat="1" applyFont="1" applyBorder="1"/>
    <xf numFmtId="0" fontId="3" fillId="4" borderId="10" xfId="0" applyFont="1" applyFill="1" applyBorder="1" applyAlignment="1">
      <alignment vertical="center"/>
    </xf>
    <xf numFmtId="0" fontId="3" fillId="5" borderId="10" xfId="0" applyFont="1" applyFill="1" applyBorder="1"/>
    <xf numFmtId="20" fontId="3" fillId="0" borderId="10" xfId="0" applyNumberFormat="1" applyFont="1" applyBorder="1"/>
    <xf numFmtId="0" fontId="3" fillId="0" borderId="10" xfId="0" applyNumberFormat="1" applyFont="1" applyBorder="1"/>
    <xf numFmtId="10" fontId="3" fillId="0" borderId="10" xfId="0" applyNumberFormat="1" applyFont="1" applyBorder="1"/>
    <xf numFmtId="1" fontId="3" fillId="0" borderId="11" xfId="0" applyNumberFormat="1" applyFont="1" applyBorder="1"/>
    <xf numFmtId="0" fontId="0" fillId="6" borderId="12" xfId="0" applyFill="1" applyBorder="1" applyAlignment="1">
      <alignment horizontal="center" vertical="center"/>
    </xf>
    <xf numFmtId="49" fontId="3" fillId="0" borderId="10" xfId="0" applyNumberFormat="1" applyFont="1" applyBorder="1"/>
    <xf numFmtId="1" fontId="3" fillId="0" borderId="10" xfId="0" applyNumberFormat="1" applyFont="1" applyBorder="1"/>
    <xf numFmtId="0" fontId="3" fillId="4" borderId="13" xfId="0" applyFont="1" applyFill="1" applyBorder="1" applyAlignment="1">
      <alignment vertical="center"/>
    </xf>
    <xf numFmtId="49" fontId="0" fillId="0" borderId="0" xfId="0" applyNumberFormat="1"/>
    <xf numFmtId="0" fontId="3" fillId="0" borderId="13" xfId="0" applyNumberFormat="1" applyFont="1" applyFill="1" applyBorder="1"/>
    <xf numFmtId="0" fontId="3" fillId="7" borderId="10" xfId="0" applyFont="1" applyFill="1" applyBorder="1"/>
    <xf numFmtId="49" fontId="3" fillId="7" borderId="10" xfId="0" applyNumberFormat="1" applyFont="1" applyFill="1" applyBorder="1"/>
    <xf numFmtId="0" fontId="3" fillId="7" borderId="10" xfId="0" applyNumberFormat="1" applyFont="1" applyFill="1" applyBorder="1"/>
    <xf numFmtId="10" fontId="3" fillId="7" borderId="7" xfId="0" applyNumberFormat="1" applyFont="1" applyFill="1" applyBorder="1"/>
    <xf numFmtId="10" fontId="3" fillId="7" borderId="10" xfId="0" applyNumberFormat="1" applyFont="1" applyFill="1" applyBorder="1"/>
    <xf numFmtId="1" fontId="3" fillId="7" borderId="10" xfId="0" applyNumberFormat="1" applyFont="1" applyFill="1" applyBorder="1"/>
    <xf numFmtId="0" fontId="3" fillId="0" borderId="10" xfId="0" applyFont="1" applyBorder="1"/>
    <xf numFmtId="0" fontId="0" fillId="6" borderId="14" xfId="0" applyFill="1" applyBorder="1" applyAlignment="1">
      <alignment horizontal="center" vertical="center"/>
    </xf>
    <xf numFmtId="0" fontId="3" fillId="8" borderId="10" xfId="0" applyFont="1" applyFill="1" applyBorder="1"/>
    <xf numFmtId="0" fontId="0" fillId="9" borderId="12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7" borderId="10" xfId="0" applyFont="1" applyFill="1" applyBorder="1" applyAlignment="1">
      <alignment vertical="center"/>
    </xf>
    <xf numFmtId="49" fontId="3" fillId="0" borderId="10" xfId="0" applyNumberFormat="1" applyFont="1" applyBorder="1" applyAlignment="1">
      <alignment horizontal="center"/>
    </xf>
    <xf numFmtId="0" fontId="0" fillId="11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2A20-0AA0-4DC2-A6AF-2BFC252EC7EF}">
  <dimension ref="A1:P39"/>
  <sheetViews>
    <sheetView tabSelected="1" zoomScale="74" zoomScaleNormal="115" workbookViewId="0">
      <selection activeCell="B43" sqref="B43"/>
    </sheetView>
  </sheetViews>
  <sheetFormatPr defaultRowHeight="15" x14ac:dyDescent="0.25"/>
  <cols>
    <col min="1" max="1" width="8.140625" customWidth="1"/>
    <col min="2" max="2" width="55.7109375" bestFit="1" customWidth="1"/>
    <col min="3" max="3" width="10.28515625" bestFit="1" customWidth="1"/>
    <col min="4" max="4" width="10.5703125" bestFit="1" customWidth="1"/>
    <col min="5" max="5" width="9.28515625" customWidth="1"/>
    <col min="6" max="6" width="10.7109375" bestFit="1" customWidth="1"/>
    <col min="7" max="7" width="13.140625" customWidth="1"/>
    <col min="8" max="8" width="11.42578125" customWidth="1"/>
    <col min="10" max="10" width="6.28515625" bestFit="1" customWidth="1"/>
    <col min="11" max="11" width="57.5703125" bestFit="1" customWidth="1"/>
    <col min="12" max="12" width="9.85546875" bestFit="1" customWidth="1"/>
    <col min="13" max="13" width="10.28515625" bestFit="1" customWidth="1"/>
    <col min="14" max="14" width="9.85546875" customWidth="1"/>
    <col min="15" max="15" width="10.7109375" bestFit="1" customWidth="1"/>
    <col min="16" max="16" width="10.28515625" bestFit="1" customWidth="1"/>
  </cols>
  <sheetData>
    <row r="1" spans="1:16" ht="22.15" customHeight="1" x14ac:dyDescent="0.25"/>
    <row r="2" spans="1:16" ht="15.75" thickBot="1" x14ac:dyDescent="0.3"/>
    <row r="3" spans="1:16" ht="30.75" thickBot="1" x14ac:dyDescent="0.45">
      <c r="A3" s="1" t="s">
        <v>0</v>
      </c>
      <c r="B3" s="2"/>
      <c r="C3" s="2"/>
      <c r="D3" s="2"/>
      <c r="E3" s="2"/>
      <c r="F3" s="2"/>
      <c r="G3" s="3"/>
      <c r="J3" s="1" t="s">
        <v>1</v>
      </c>
      <c r="K3" s="2"/>
      <c r="L3" s="2"/>
      <c r="M3" s="2"/>
      <c r="N3" s="2"/>
      <c r="O3" s="2"/>
      <c r="P3" s="3"/>
    </row>
    <row r="4" spans="1:16" ht="16.5" thickBot="1" x14ac:dyDescent="0.3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6" t="s">
        <v>8</v>
      </c>
      <c r="J4" s="4" t="s">
        <v>2</v>
      </c>
      <c r="K4" s="5" t="s">
        <v>3</v>
      </c>
      <c r="L4" s="5" t="s">
        <v>4</v>
      </c>
      <c r="M4" s="5" t="s">
        <v>5</v>
      </c>
      <c r="N4" s="5" t="s">
        <v>6</v>
      </c>
      <c r="O4" s="5" t="s">
        <v>7</v>
      </c>
      <c r="P4" s="6" t="s">
        <v>8</v>
      </c>
    </row>
    <row r="5" spans="1:16" ht="15.75" x14ac:dyDescent="0.25">
      <c r="A5" s="7">
        <v>1000</v>
      </c>
      <c r="B5" s="8" t="s">
        <v>9</v>
      </c>
      <c r="C5" s="9">
        <v>1.3888888888888889E-3</v>
      </c>
      <c r="D5" s="10">
        <v>2</v>
      </c>
      <c r="E5" s="11">
        <f t="shared" ref="E5:E38" si="0">D5/$D$39</f>
        <v>8.1135902636916835E-4</v>
      </c>
      <c r="F5" s="11">
        <f>E5</f>
        <v>8.1135902636916835E-4</v>
      </c>
      <c r="G5" s="12">
        <f>((D$39-(SUM(D$5:D5)))/60)*1.9</f>
        <v>77.99499999999999</v>
      </c>
      <c r="H5" s="13" t="s">
        <v>10</v>
      </c>
      <c r="J5" s="7">
        <v>1000</v>
      </c>
      <c r="K5" s="8" t="s">
        <v>9</v>
      </c>
      <c r="L5" s="14" t="s">
        <v>11</v>
      </c>
      <c r="M5" s="10">
        <v>2</v>
      </c>
      <c r="N5" s="11">
        <f>M5/M37</f>
        <v>8.576329331046312E-4</v>
      </c>
      <c r="O5" s="11">
        <f>N5</f>
        <v>8.576329331046312E-4</v>
      </c>
      <c r="P5" s="15">
        <f>((M$37-(SUM(M$5:M5)))/60)*1.9</f>
        <v>73.783333333333331</v>
      </c>
    </row>
    <row r="6" spans="1:16" ht="15.75" x14ac:dyDescent="0.25">
      <c r="A6" s="16">
        <v>1030</v>
      </c>
      <c r="B6" s="17" t="s">
        <v>12</v>
      </c>
      <c r="C6" s="18">
        <v>7.6388888888888886E-3</v>
      </c>
      <c r="D6" s="19">
        <v>30</v>
      </c>
      <c r="E6" s="20">
        <f t="shared" si="0"/>
        <v>1.2170385395537525E-2</v>
      </c>
      <c r="F6" s="20">
        <f>E5+E6</f>
        <v>1.2981744421906694E-2</v>
      </c>
      <c r="G6" s="21">
        <f>((D$39-(SUM(D$5:D6)))/60)*1.9</f>
        <v>77.044999999999987</v>
      </c>
      <c r="H6" s="22"/>
      <c r="J6" s="16">
        <v>1030</v>
      </c>
      <c r="K6" s="17" t="s">
        <v>12</v>
      </c>
      <c r="L6" s="23" t="s">
        <v>13</v>
      </c>
      <c r="M6" s="19">
        <v>11</v>
      </c>
      <c r="N6" s="11">
        <f>M6/M37</f>
        <v>4.7169811320754715E-3</v>
      </c>
      <c r="O6" s="20">
        <f>N5+N6</f>
        <v>5.5746140651801029E-3</v>
      </c>
      <c r="P6" s="24">
        <f>((M$37-(SUM(M$5:M6)))/60)*1.9</f>
        <v>73.434999999999988</v>
      </c>
    </row>
    <row r="7" spans="1:16" ht="15.75" x14ac:dyDescent="0.25">
      <c r="A7" s="16">
        <v>1032</v>
      </c>
      <c r="B7" s="17" t="s">
        <v>14</v>
      </c>
      <c r="C7" s="18">
        <v>7.6388888888888886E-3</v>
      </c>
      <c r="D7" s="19">
        <v>11</v>
      </c>
      <c r="E7" s="20">
        <f t="shared" si="0"/>
        <v>4.4624746450304259E-3</v>
      </c>
      <c r="F7" s="20">
        <f t="shared" ref="F7:F38" si="1">F6+E7</f>
        <v>1.7444219066937119E-2</v>
      </c>
      <c r="G7" s="21">
        <f>((D$39-(SUM(D$5:D7)))/60)*1.9</f>
        <v>76.696666666666658</v>
      </c>
      <c r="H7" s="22"/>
      <c r="J7" s="16">
        <v>1032</v>
      </c>
      <c r="K7" s="17" t="s">
        <v>14</v>
      </c>
      <c r="L7" s="23" t="s">
        <v>15</v>
      </c>
      <c r="M7" s="19">
        <v>16</v>
      </c>
      <c r="N7" s="11">
        <f>M7/M37</f>
        <v>6.8610634648370496E-3</v>
      </c>
      <c r="O7" s="20">
        <f>O6+N7</f>
        <v>1.2435677530017153E-2</v>
      </c>
      <c r="P7" s="24">
        <f>((M$37-(SUM(M$5:M7)))/60)*1.9</f>
        <v>72.928333333333327</v>
      </c>
    </row>
    <row r="8" spans="1:16" ht="15.75" x14ac:dyDescent="0.25">
      <c r="A8" s="16">
        <v>1100</v>
      </c>
      <c r="B8" s="17" t="s">
        <v>16</v>
      </c>
      <c r="C8" s="18">
        <v>3.472222222222222E-3</v>
      </c>
      <c r="D8" s="19">
        <v>15</v>
      </c>
      <c r="E8" s="20">
        <f t="shared" si="0"/>
        <v>6.0851926977687626E-3</v>
      </c>
      <c r="F8" s="20">
        <f t="shared" si="1"/>
        <v>2.3529411764705882E-2</v>
      </c>
      <c r="G8" s="21">
        <f>((D$39-(SUM(D$5:D8)))/60)*1.9</f>
        <v>76.221666666666664</v>
      </c>
      <c r="H8" s="22"/>
      <c r="J8" s="16">
        <v>1100</v>
      </c>
      <c r="K8" s="17" t="s">
        <v>16</v>
      </c>
      <c r="L8" s="23" t="s">
        <v>17</v>
      </c>
      <c r="M8" s="19">
        <v>5</v>
      </c>
      <c r="N8" s="11">
        <f>M8/M37</f>
        <v>2.1440823327615781E-3</v>
      </c>
      <c r="O8" s="20">
        <f t="shared" ref="O8:O36" si="2">O7+N8</f>
        <v>1.4579759862778732E-2</v>
      </c>
      <c r="P8" s="24">
        <f>((M$37-(SUM(M$5:M8)))/60)*1.9</f>
        <v>72.77</v>
      </c>
    </row>
    <row r="9" spans="1:16" ht="15.75" x14ac:dyDescent="0.25">
      <c r="A9" s="16">
        <v>1120</v>
      </c>
      <c r="B9" s="17" t="s">
        <v>18</v>
      </c>
      <c r="C9" s="18">
        <v>9.7222222222222224E-3</v>
      </c>
      <c r="D9" s="19">
        <v>20</v>
      </c>
      <c r="E9" s="20">
        <f t="shared" si="0"/>
        <v>8.1135902636916835E-3</v>
      </c>
      <c r="F9" s="20">
        <f t="shared" si="1"/>
        <v>3.1643002028397565E-2</v>
      </c>
      <c r="G9" s="21">
        <f>((D$39-(SUM(D$5:D9)))/60)*1.9</f>
        <v>75.588333333333324</v>
      </c>
      <c r="H9" s="22"/>
      <c r="J9" s="16">
        <v>1120</v>
      </c>
      <c r="K9" s="17" t="s">
        <v>18</v>
      </c>
      <c r="L9" s="23" t="s">
        <v>19</v>
      </c>
      <c r="M9" s="19">
        <v>14</v>
      </c>
      <c r="N9" s="11">
        <f>M9/M37</f>
        <v>6.0034305317324182E-3</v>
      </c>
      <c r="O9" s="20">
        <f t="shared" si="2"/>
        <v>2.0583190394511151E-2</v>
      </c>
      <c r="P9" s="24">
        <f>((M$37-(SUM(M$5:M9)))/60)*1.9</f>
        <v>72.326666666666668</v>
      </c>
    </row>
    <row r="10" spans="1:16" ht="15.75" x14ac:dyDescent="0.25">
      <c r="A10" s="16">
        <v>2001</v>
      </c>
      <c r="B10" s="17" t="s">
        <v>20</v>
      </c>
      <c r="C10" s="18">
        <v>0.13055555555555556</v>
      </c>
      <c r="D10" s="19">
        <v>230</v>
      </c>
      <c r="E10" s="20">
        <f t="shared" si="0"/>
        <v>9.330628803245436E-2</v>
      </c>
      <c r="F10" s="20">
        <f t="shared" si="1"/>
        <v>0.12494929006085193</v>
      </c>
      <c r="G10" s="21">
        <f>((D$39-(SUM(D$5:D10)))/60)*1.9</f>
        <v>68.305000000000007</v>
      </c>
      <c r="H10" s="22"/>
      <c r="J10" s="25">
        <v>2001</v>
      </c>
      <c r="K10" s="17" t="s">
        <v>21</v>
      </c>
      <c r="L10" s="26" t="s">
        <v>22</v>
      </c>
      <c r="M10" s="27">
        <v>15</v>
      </c>
      <c r="N10" s="11">
        <f>M10/M37</f>
        <v>6.4322469982847344E-3</v>
      </c>
      <c r="O10" s="20">
        <f t="shared" si="2"/>
        <v>2.7015437392795886E-2</v>
      </c>
      <c r="P10" s="24">
        <f>((M$37-(SUM(M$5:M10)))/60)*1.9</f>
        <v>71.851666666666674</v>
      </c>
    </row>
    <row r="11" spans="1:16" ht="15.75" x14ac:dyDescent="0.25">
      <c r="A11" s="16">
        <v>1160</v>
      </c>
      <c r="B11" s="17" t="s">
        <v>23</v>
      </c>
      <c r="C11" s="18">
        <v>5.0694444444444452E-2</v>
      </c>
      <c r="D11" s="19">
        <v>73</v>
      </c>
      <c r="E11" s="20">
        <f t="shared" si="0"/>
        <v>2.9614604462474645E-2</v>
      </c>
      <c r="F11" s="20">
        <f t="shared" si="1"/>
        <v>0.15456389452332658</v>
      </c>
      <c r="G11" s="21">
        <f>((D$39-(SUM(D$5:D11)))/60)*1.9</f>
        <v>65.993333333333325</v>
      </c>
      <c r="H11" s="22"/>
      <c r="J11" s="16">
        <v>2001</v>
      </c>
      <c r="K11" s="17" t="s">
        <v>20</v>
      </c>
      <c r="L11" s="23" t="s">
        <v>24</v>
      </c>
      <c r="M11" s="19">
        <v>188</v>
      </c>
      <c r="N11" s="11">
        <f>M11/M37</f>
        <v>8.0617495711835338E-2</v>
      </c>
      <c r="O11" s="20">
        <f t="shared" si="2"/>
        <v>0.10763293310463122</v>
      </c>
      <c r="P11" s="24">
        <f>((M$37-(SUM(M$5:M11)))/60)*1.9</f>
        <v>65.898333333333326</v>
      </c>
    </row>
    <row r="12" spans="1:16" ht="15.75" x14ac:dyDescent="0.25">
      <c r="A12" s="16">
        <v>1225</v>
      </c>
      <c r="B12" s="17" t="s">
        <v>25</v>
      </c>
      <c r="C12" s="18">
        <v>2.1527777777777781E-2</v>
      </c>
      <c r="D12" s="19">
        <v>31</v>
      </c>
      <c r="E12" s="20">
        <f t="shared" si="0"/>
        <v>1.2576064908722109E-2</v>
      </c>
      <c r="F12" s="20">
        <f t="shared" si="1"/>
        <v>0.16713995943204868</v>
      </c>
      <c r="G12" s="21">
        <f>((D$39-(SUM(D$5:D12)))/60)*1.9</f>
        <v>65.01166666666667</v>
      </c>
      <c r="H12" s="22"/>
      <c r="J12" s="16"/>
      <c r="K12" s="28" t="s">
        <v>26</v>
      </c>
      <c r="L12" s="29" t="s">
        <v>27</v>
      </c>
      <c r="M12" s="30">
        <v>120</v>
      </c>
      <c r="N12" s="31">
        <f>M12/M37</f>
        <v>5.1457975986277875E-2</v>
      </c>
      <c r="O12" s="32">
        <f t="shared" si="2"/>
        <v>0.15909090909090909</v>
      </c>
      <c r="P12" s="33">
        <f>((M$37-(SUM(M$5:M12)))/60)*1.9</f>
        <v>62.098333333333322</v>
      </c>
    </row>
    <row r="13" spans="1:16" ht="15.75" x14ac:dyDescent="0.25">
      <c r="A13" s="16">
        <v>2002</v>
      </c>
      <c r="B13" s="17" t="s">
        <v>28</v>
      </c>
      <c r="C13" s="18">
        <v>1.1805555555555555E-2</v>
      </c>
      <c r="D13" s="19">
        <v>17</v>
      </c>
      <c r="E13" s="20">
        <f t="shared" si="0"/>
        <v>6.8965517241379309E-3</v>
      </c>
      <c r="F13" s="20">
        <f t="shared" si="1"/>
        <v>0.17403651115618662</v>
      </c>
      <c r="G13" s="21">
        <f>((D$39-(SUM(D$5:D13)))/60)*1.9</f>
        <v>64.473333333333329</v>
      </c>
      <c r="H13" s="22"/>
      <c r="J13" s="16">
        <v>1160</v>
      </c>
      <c r="K13" s="17" t="s">
        <v>23</v>
      </c>
      <c r="L13" s="23" t="s">
        <v>29</v>
      </c>
      <c r="M13" s="19">
        <v>73</v>
      </c>
      <c r="N13" s="11">
        <f>M13/M37</f>
        <v>3.1303602058319037E-2</v>
      </c>
      <c r="O13" s="20">
        <f t="shared" si="2"/>
        <v>0.19039451114922812</v>
      </c>
      <c r="P13" s="24">
        <f>((M$37-(SUM(M$5:M13)))/60)*1.9</f>
        <v>59.786666666666662</v>
      </c>
    </row>
    <row r="14" spans="1:16" ht="15.75" x14ac:dyDescent="0.25">
      <c r="A14" s="16">
        <v>2004</v>
      </c>
      <c r="B14" s="17" t="s">
        <v>30</v>
      </c>
      <c r="C14" s="18">
        <v>4.3055555555555562E-2</v>
      </c>
      <c r="D14" s="19">
        <v>62</v>
      </c>
      <c r="E14" s="20">
        <f t="shared" si="0"/>
        <v>2.5152129817444219E-2</v>
      </c>
      <c r="F14" s="20">
        <f t="shared" si="1"/>
        <v>0.19918864097363084</v>
      </c>
      <c r="G14" s="21">
        <f>((D$39-(SUM(D$5:D14)))/60)*1.9</f>
        <v>62.509999999999991</v>
      </c>
      <c r="H14" s="22"/>
      <c r="J14" s="16">
        <v>2002</v>
      </c>
      <c r="K14" s="17" t="s">
        <v>28</v>
      </c>
      <c r="L14" s="23" t="s">
        <v>31</v>
      </c>
      <c r="M14" s="19">
        <v>17</v>
      </c>
      <c r="N14" s="11">
        <f>M14/M37</f>
        <v>7.2898799313893658E-3</v>
      </c>
      <c r="O14" s="20">
        <f t="shared" si="2"/>
        <v>0.19768439108061747</v>
      </c>
      <c r="P14" s="24">
        <f>((M$37-(SUM(M$5:M14)))/60)*1.9</f>
        <v>59.248333333333328</v>
      </c>
    </row>
    <row r="15" spans="1:16" ht="16.5" thickBot="1" x14ac:dyDescent="0.3">
      <c r="A15" s="16">
        <v>1220</v>
      </c>
      <c r="B15" s="34" t="s">
        <v>32</v>
      </c>
      <c r="C15" s="18">
        <v>2.2222222222222223E-2</v>
      </c>
      <c r="D15" s="19">
        <v>32</v>
      </c>
      <c r="E15" s="20">
        <f t="shared" si="0"/>
        <v>1.2981744421906694E-2</v>
      </c>
      <c r="F15" s="20">
        <f t="shared" si="1"/>
        <v>0.21217038539553754</v>
      </c>
      <c r="G15" s="21">
        <f>((D$39-(SUM(D$5:D15)))/60)*1.9</f>
        <v>61.496666666666663</v>
      </c>
      <c r="H15" s="35"/>
      <c r="J15" s="16">
        <v>2004</v>
      </c>
      <c r="K15" s="17" t="s">
        <v>30</v>
      </c>
      <c r="L15" s="23" t="s">
        <v>33</v>
      </c>
      <c r="M15" s="19">
        <v>62</v>
      </c>
      <c r="N15" s="11">
        <f>M15/M37</f>
        <v>2.6586620926243566E-2</v>
      </c>
      <c r="O15" s="20">
        <f t="shared" si="2"/>
        <v>0.22427101200686103</v>
      </c>
      <c r="P15" s="24">
        <f>((M$37-(SUM(M$5:M15)))/60)*1.9</f>
        <v>57.284999999999997</v>
      </c>
    </row>
    <row r="16" spans="1:16" ht="15.75" x14ac:dyDescent="0.25">
      <c r="A16" s="16">
        <v>5030</v>
      </c>
      <c r="B16" s="36" t="s">
        <v>34</v>
      </c>
      <c r="C16" s="18">
        <v>4.3055555555555562E-2</v>
      </c>
      <c r="D16" s="19">
        <v>62</v>
      </c>
      <c r="E16" s="20">
        <f t="shared" si="0"/>
        <v>2.5152129817444219E-2</v>
      </c>
      <c r="F16" s="20">
        <f t="shared" si="1"/>
        <v>0.23732251521298176</v>
      </c>
      <c r="G16" s="21">
        <f>((D$39-(SUM(D$5:D16)))/60)*1.9</f>
        <v>59.533333333333331</v>
      </c>
      <c r="H16" s="37" t="s">
        <v>35</v>
      </c>
      <c r="J16" s="16">
        <v>1220</v>
      </c>
      <c r="K16" s="34" t="s">
        <v>32</v>
      </c>
      <c r="L16" s="23" t="s">
        <v>36</v>
      </c>
      <c r="M16" s="19">
        <v>32</v>
      </c>
      <c r="N16" s="11">
        <f>M16/M37</f>
        <v>1.3722126929674099E-2</v>
      </c>
      <c r="O16" s="20">
        <f t="shared" si="2"/>
        <v>0.23799313893653512</v>
      </c>
      <c r="P16" s="24">
        <f>((M$37-(SUM(M$5:M16)))/60)*1.9</f>
        <v>56.271666666666668</v>
      </c>
    </row>
    <row r="17" spans="1:16" ht="15.75" x14ac:dyDescent="0.25">
      <c r="A17" s="16">
        <v>5032</v>
      </c>
      <c r="B17" s="36" t="s">
        <v>37</v>
      </c>
      <c r="C17" s="18">
        <v>0.1125</v>
      </c>
      <c r="D17" s="19">
        <v>162</v>
      </c>
      <c r="E17" s="20">
        <f t="shared" si="0"/>
        <v>6.5720081135902636E-2</v>
      </c>
      <c r="F17" s="20">
        <f t="shared" si="1"/>
        <v>0.30304259634888442</v>
      </c>
      <c r="G17" s="21">
        <f>((D$39-(SUM(D$5:D17)))/60)*1.9</f>
        <v>54.403333333333329</v>
      </c>
      <c r="H17" s="37"/>
      <c r="J17" s="16">
        <v>5030</v>
      </c>
      <c r="K17" s="36" t="s">
        <v>34</v>
      </c>
      <c r="L17" s="23" t="s">
        <v>33</v>
      </c>
      <c r="M17" s="19">
        <v>62</v>
      </c>
      <c r="N17" s="11">
        <f>M17/M37</f>
        <v>2.6586620926243566E-2</v>
      </c>
      <c r="O17" s="20">
        <f t="shared" si="2"/>
        <v>0.26457975986277871</v>
      </c>
      <c r="P17" s="24">
        <f>((M$37-(SUM(M$5:M17)))/60)*1.9</f>
        <v>54.30833333333333</v>
      </c>
    </row>
    <row r="18" spans="1:16" ht="15.75" x14ac:dyDescent="0.25">
      <c r="A18" s="16">
        <v>5033</v>
      </c>
      <c r="B18" s="36" t="s">
        <v>38</v>
      </c>
      <c r="C18" s="18">
        <v>0.1763888888888889</v>
      </c>
      <c r="D18" s="19">
        <v>254</v>
      </c>
      <c r="E18" s="20">
        <f t="shared" si="0"/>
        <v>0.10304259634888438</v>
      </c>
      <c r="F18" s="20">
        <f t="shared" si="1"/>
        <v>0.40608519269776877</v>
      </c>
      <c r="G18" s="21">
        <f>((D$39-(SUM(D$5:D18)))/60)*1.9</f>
        <v>46.359999999999992</v>
      </c>
      <c r="H18" s="37"/>
      <c r="J18" s="16">
        <v>5032</v>
      </c>
      <c r="K18" s="36" t="s">
        <v>37</v>
      </c>
      <c r="L18" s="23" t="s">
        <v>39</v>
      </c>
      <c r="M18" s="19">
        <v>162</v>
      </c>
      <c r="N18" s="11">
        <f>M18/M37</f>
        <v>6.9468267581475132E-2</v>
      </c>
      <c r="O18" s="20">
        <f t="shared" si="2"/>
        <v>0.33404802744425383</v>
      </c>
      <c r="P18" s="24">
        <f>((M$37-(SUM(M$5:M18)))/60)*1.9</f>
        <v>49.178333333333327</v>
      </c>
    </row>
    <row r="19" spans="1:16" ht="16.5" thickBot="1" x14ac:dyDescent="0.3">
      <c r="A19" s="16">
        <v>5015</v>
      </c>
      <c r="B19" s="36" t="s">
        <v>40</v>
      </c>
      <c r="C19" s="18">
        <v>6.458333333333334E-2</v>
      </c>
      <c r="D19" s="19">
        <v>100</v>
      </c>
      <c r="E19" s="20">
        <f t="shared" si="0"/>
        <v>4.0567951318458417E-2</v>
      </c>
      <c r="F19" s="20">
        <f t="shared" si="1"/>
        <v>0.44665314401622719</v>
      </c>
      <c r="G19" s="21">
        <f>((D$39-(SUM(D$5:D19)))/60)*1.9</f>
        <v>43.193333333333335</v>
      </c>
      <c r="H19" s="37"/>
      <c r="J19" s="16">
        <v>5033</v>
      </c>
      <c r="K19" s="36" t="s">
        <v>38</v>
      </c>
      <c r="L19" s="23" t="s">
        <v>41</v>
      </c>
      <c r="M19" s="19">
        <v>254</v>
      </c>
      <c r="N19" s="11">
        <f>M19/M37</f>
        <v>0.10891938250428816</v>
      </c>
      <c r="O19" s="20">
        <f t="shared" si="2"/>
        <v>0.442967409948542</v>
      </c>
      <c r="P19" s="24">
        <f>((M$37-(SUM(M$5:M19)))/60)*1.9</f>
        <v>41.134999999999998</v>
      </c>
    </row>
    <row r="20" spans="1:16" ht="15.75" x14ac:dyDescent="0.25">
      <c r="A20" s="16">
        <v>1366</v>
      </c>
      <c r="B20" s="34" t="s">
        <v>42</v>
      </c>
      <c r="C20" s="18">
        <v>1.1111111111111112E-2</v>
      </c>
      <c r="D20" s="19">
        <v>16</v>
      </c>
      <c r="E20" s="20">
        <f t="shared" si="0"/>
        <v>6.4908722109533468E-3</v>
      </c>
      <c r="F20" s="20">
        <f t="shared" si="1"/>
        <v>0.45314401622718053</v>
      </c>
      <c r="G20" s="21">
        <f>((D$39-(SUM(D$5:D20)))/60)*1.9</f>
        <v>42.68666666666666</v>
      </c>
      <c r="H20" s="38" t="s">
        <v>43</v>
      </c>
      <c r="J20" s="16">
        <v>5015</v>
      </c>
      <c r="K20" s="36" t="s">
        <v>40</v>
      </c>
      <c r="L20" s="23" t="s">
        <v>44</v>
      </c>
      <c r="M20" s="19">
        <v>93</v>
      </c>
      <c r="N20" s="11">
        <f>M20/M37</f>
        <v>3.9879931389365353E-2</v>
      </c>
      <c r="O20" s="20">
        <f t="shared" si="2"/>
        <v>0.48284734133790735</v>
      </c>
      <c r="P20" s="24">
        <f>((M$37-(SUM(M$5:M20)))/60)*1.9</f>
        <v>38.19</v>
      </c>
    </row>
    <row r="21" spans="1:16" ht="15.75" x14ac:dyDescent="0.25">
      <c r="A21" s="16">
        <v>1369</v>
      </c>
      <c r="B21" s="34" t="s">
        <v>45</v>
      </c>
      <c r="C21" s="18">
        <v>4.8611111111111112E-3</v>
      </c>
      <c r="D21" s="19">
        <v>7</v>
      </c>
      <c r="E21" s="20">
        <f t="shared" si="0"/>
        <v>2.8397565922920892E-3</v>
      </c>
      <c r="F21" s="20">
        <f t="shared" si="1"/>
        <v>0.45598377281947261</v>
      </c>
      <c r="G21" s="21">
        <f>((D$39-(SUM(D$5:D21)))/60)*1.9</f>
        <v>42.465000000000003</v>
      </c>
      <c r="H21" s="39"/>
      <c r="J21" s="16">
        <v>1366</v>
      </c>
      <c r="K21" s="34" t="s">
        <v>42</v>
      </c>
      <c r="L21" s="23" t="s">
        <v>15</v>
      </c>
      <c r="M21" s="19">
        <v>16</v>
      </c>
      <c r="N21" s="11">
        <f>M21/M37</f>
        <v>6.8610634648370496E-3</v>
      </c>
      <c r="O21" s="20">
        <f t="shared" si="2"/>
        <v>0.48970840480274441</v>
      </c>
      <c r="P21" s="24">
        <f>((M$37-(SUM(M$5:M21)))/60)*1.9</f>
        <v>37.68333333333333</v>
      </c>
    </row>
    <row r="22" spans="1:16" ht="16.5" thickBot="1" x14ac:dyDescent="0.3">
      <c r="A22" s="16">
        <v>1029</v>
      </c>
      <c r="B22" s="34" t="s">
        <v>46</v>
      </c>
      <c r="C22" s="18">
        <v>7.6388888888888886E-3</v>
      </c>
      <c r="D22" s="19">
        <v>11</v>
      </c>
      <c r="E22" s="20">
        <f t="shared" si="0"/>
        <v>4.4624746450304259E-3</v>
      </c>
      <c r="F22" s="20">
        <f t="shared" si="1"/>
        <v>0.46044624746450302</v>
      </c>
      <c r="G22" s="21">
        <f>((D$39-(SUM(D$5:D22)))/60)*1.9</f>
        <v>42.116666666666667</v>
      </c>
      <c r="H22" s="40"/>
      <c r="J22" s="16">
        <v>1369</v>
      </c>
      <c r="K22" s="34" t="s">
        <v>45</v>
      </c>
      <c r="L22" s="23" t="s">
        <v>47</v>
      </c>
      <c r="M22" s="19">
        <v>7</v>
      </c>
      <c r="N22" s="11">
        <f>M22/M37</f>
        <v>3.0017152658662091E-3</v>
      </c>
      <c r="O22" s="20">
        <f t="shared" si="2"/>
        <v>0.49271012006861065</v>
      </c>
      <c r="P22" s="24">
        <f>((M$37-(SUM(M$5:M22)))/60)*1.9</f>
        <v>37.461666666666659</v>
      </c>
    </row>
    <row r="23" spans="1:16" ht="15.75" x14ac:dyDescent="0.25">
      <c r="A23" s="16">
        <v>1370</v>
      </c>
      <c r="B23" s="34" t="s">
        <v>48</v>
      </c>
      <c r="C23" s="18">
        <v>0.13055555555555556</v>
      </c>
      <c r="D23" s="19">
        <v>240</v>
      </c>
      <c r="E23" s="20">
        <f t="shared" si="0"/>
        <v>9.7363083164300201E-2</v>
      </c>
      <c r="F23" s="20">
        <f t="shared" si="1"/>
        <v>0.55780933062880322</v>
      </c>
      <c r="G23" s="21">
        <f>((D$39-(SUM(D$5:D23)))/60)*1.9</f>
        <v>34.516666666666666</v>
      </c>
      <c r="H23" s="41" t="s">
        <v>49</v>
      </c>
      <c r="J23" s="16">
        <v>1370</v>
      </c>
      <c r="K23" s="34" t="s">
        <v>48</v>
      </c>
      <c r="L23" s="23" t="s">
        <v>50</v>
      </c>
      <c r="M23" s="19">
        <v>188</v>
      </c>
      <c r="N23" s="11">
        <f>M23/M37</f>
        <v>8.0617495711835338E-2</v>
      </c>
      <c r="O23" s="20">
        <f t="shared" si="2"/>
        <v>0.573327615780446</v>
      </c>
      <c r="P23" s="24">
        <f>((M$37-(SUM(M$5:M23)))/60)*1.9</f>
        <v>31.508333333333329</v>
      </c>
    </row>
    <row r="24" spans="1:16" ht="15.75" x14ac:dyDescent="0.25">
      <c r="A24" s="16">
        <v>2005</v>
      </c>
      <c r="B24" s="34" t="s">
        <v>51</v>
      </c>
      <c r="C24" s="18">
        <v>0.13680555555555554</v>
      </c>
      <c r="D24" s="19">
        <v>240</v>
      </c>
      <c r="E24" s="20">
        <f t="shared" si="0"/>
        <v>9.7363083164300201E-2</v>
      </c>
      <c r="F24" s="20">
        <f t="shared" si="1"/>
        <v>0.65517241379310343</v>
      </c>
      <c r="G24" s="21">
        <f>((D$39-(SUM(D$5:D24)))/60)*1.9</f>
        <v>26.916666666666664</v>
      </c>
      <c r="H24" s="42"/>
      <c r="J24" s="16">
        <v>2005</v>
      </c>
      <c r="K24" s="34" t="s">
        <v>51</v>
      </c>
      <c r="L24" s="23" t="s">
        <v>52</v>
      </c>
      <c r="M24" s="19">
        <v>197</v>
      </c>
      <c r="N24" s="11">
        <f>M24/M37</f>
        <v>8.4476843910806176E-2</v>
      </c>
      <c r="O24" s="20">
        <f t="shared" si="2"/>
        <v>0.65780445969125223</v>
      </c>
      <c r="P24" s="24">
        <f>((M$37-(SUM(M$5:M24)))/60)*1.9</f>
        <v>25.27</v>
      </c>
    </row>
    <row r="25" spans="1:16" ht="15.75" x14ac:dyDescent="0.25">
      <c r="A25" s="16">
        <v>1385</v>
      </c>
      <c r="B25" s="34" t="s">
        <v>53</v>
      </c>
      <c r="C25" s="18">
        <v>6.3888888888888884E-2</v>
      </c>
      <c r="D25" s="19">
        <v>92</v>
      </c>
      <c r="E25" s="20">
        <f t="shared" si="0"/>
        <v>3.7322515212981744E-2</v>
      </c>
      <c r="F25" s="20">
        <f t="shared" si="1"/>
        <v>0.69249492900608511</v>
      </c>
      <c r="G25" s="21">
        <f>((D$39-(SUM(D$5:D25)))/60)*1.9</f>
        <v>24.00333333333333</v>
      </c>
      <c r="H25" s="42"/>
      <c r="J25" s="16">
        <v>1385</v>
      </c>
      <c r="K25" s="34" t="s">
        <v>53</v>
      </c>
      <c r="L25" s="23" t="s">
        <v>54</v>
      </c>
      <c r="M25" s="19">
        <v>94</v>
      </c>
      <c r="N25" s="11">
        <f>M25/M37</f>
        <v>4.0308747855917669E-2</v>
      </c>
      <c r="O25" s="20">
        <f t="shared" si="2"/>
        <v>0.69811320754716988</v>
      </c>
      <c r="P25" s="24">
        <f>((M$37-(SUM(M$5:M25)))/60)*1.9</f>
        <v>22.293333333333329</v>
      </c>
    </row>
    <row r="26" spans="1:16" ht="15.75" x14ac:dyDescent="0.25">
      <c r="A26" s="16">
        <v>1391</v>
      </c>
      <c r="B26" s="34" t="s">
        <v>55</v>
      </c>
      <c r="C26" s="18">
        <v>3.1944444444444449E-2</v>
      </c>
      <c r="D26" s="19">
        <v>46</v>
      </c>
      <c r="E26" s="20">
        <f t="shared" si="0"/>
        <v>1.8661257606490872E-2</v>
      </c>
      <c r="F26" s="20">
        <f t="shared" si="1"/>
        <v>0.71115618661257596</v>
      </c>
      <c r="G26" s="21">
        <f>((D$39-(SUM(D$5:D26)))/60)*1.9</f>
        <v>22.546666666666667</v>
      </c>
      <c r="H26" s="42"/>
      <c r="J26" s="16">
        <v>1391</v>
      </c>
      <c r="K26" s="34" t="s">
        <v>55</v>
      </c>
      <c r="L26" s="23" t="s">
        <v>56</v>
      </c>
      <c r="M26" s="19">
        <v>41</v>
      </c>
      <c r="N26" s="11">
        <f>M26/M37</f>
        <v>1.7581475128644941E-2</v>
      </c>
      <c r="O26" s="20">
        <f t="shared" si="2"/>
        <v>0.71569468267581482</v>
      </c>
      <c r="P26" s="24">
        <f>((M$37-(SUM(M$5:M26)))/60)*1.9</f>
        <v>20.995000000000001</v>
      </c>
    </row>
    <row r="27" spans="1:16" ht="15.75" x14ac:dyDescent="0.25">
      <c r="A27" s="16">
        <v>1400</v>
      </c>
      <c r="B27" s="34" t="s">
        <v>57</v>
      </c>
      <c r="C27" s="18">
        <v>2.0833333333333332E-2</v>
      </c>
      <c r="D27" s="19">
        <v>30</v>
      </c>
      <c r="E27" s="20">
        <f t="shared" si="0"/>
        <v>1.2170385395537525E-2</v>
      </c>
      <c r="F27" s="20">
        <f t="shared" si="1"/>
        <v>0.72332657200811346</v>
      </c>
      <c r="G27" s="21">
        <f>((D$39-(SUM(D$5:D27)))/60)*1.9</f>
        <v>21.596666666666668</v>
      </c>
      <c r="H27" s="42"/>
      <c r="J27" s="16">
        <v>1400</v>
      </c>
      <c r="K27" s="34" t="s">
        <v>57</v>
      </c>
      <c r="L27" s="23" t="s">
        <v>58</v>
      </c>
      <c r="M27" s="19">
        <v>30</v>
      </c>
      <c r="N27" s="11">
        <f>M27/M37</f>
        <v>1.2864493996569469E-2</v>
      </c>
      <c r="O27" s="20">
        <f t="shared" si="2"/>
        <v>0.72855917667238423</v>
      </c>
      <c r="P27" s="24">
        <f>((M$37-(SUM(M$5:M27)))/60)*1.9</f>
        <v>20.045000000000002</v>
      </c>
    </row>
    <row r="28" spans="1:16" ht="15.75" x14ac:dyDescent="0.25">
      <c r="A28" s="16">
        <v>1405</v>
      </c>
      <c r="B28" s="34" t="s">
        <v>59</v>
      </c>
      <c r="C28" s="18">
        <v>2.013888888888889E-2</v>
      </c>
      <c r="D28" s="19">
        <v>29</v>
      </c>
      <c r="E28" s="20">
        <f t="shared" si="0"/>
        <v>1.1764705882352941E-2</v>
      </c>
      <c r="F28" s="20">
        <f t="shared" si="1"/>
        <v>0.73509127789046635</v>
      </c>
      <c r="G28" s="21">
        <f>((D$39-(SUM(D$5:D28)))/60)*1.9</f>
        <v>20.678333333333331</v>
      </c>
      <c r="H28" s="42"/>
      <c r="J28" s="16">
        <v>1601</v>
      </c>
      <c r="K28" s="34" t="s">
        <v>60</v>
      </c>
      <c r="L28" s="23" t="s">
        <v>61</v>
      </c>
      <c r="M28" s="19">
        <v>79</v>
      </c>
      <c r="N28" s="11">
        <f>M28/M37</f>
        <v>3.3876500857632934E-2</v>
      </c>
      <c r="O28" s="20">
        <f t="shared" si="2"/>
        <v>0.76243567753001718</v>
      </c>
      <c r="P28" s="24">
        <f>((M$37-(SUM(M$5:M28)))/60)*1.9</f>
        <v>17.543333333333329</v>
      </c>
    </row>
    <row r="29" spans="1:16" ht="15.75" x14ac:dyDescent="0.25">
      <c r="A29" s="16">
        <v>1601</v>
      </c>
      <c r="B29" s="34" t="s">
        <v>60</v>
      </c>
      <c r="C29" s="18">
        <v>5.486111111111111E-2</v>
      </c>
      <c r="D29" s="19">
        <v>120</v>
      </c>
      <c r="E29" s="20">
        <f t="shared" si="0"/>
        <v>4.8681541582150101E-2</v>
      </c>
      <c r="F29" s="20">
        <f t="shared" si="1"/>
        <v>0.78377281947261646</v>
      </c>
      <c r="G29" s="21">
        <f>((D$39-(SUM(D$5:D29)))/60)*1.9</f>
        <v>16.87833333333333</v>
      </c>
      <c r="H29" s="42"/>
      <c r="J29" s="16">
        <v>1439</v>
      </c>
      <c r="K29" s="34" t="s">
        <v>62</v>
      </c>
      <c r="L29" s="23" t="s">
        <v>63</v>
      </c>
      <c r="M29" s="19">
        <v>191</v>
      </c>
      <c r="N29" s="11">
        <f>M29/M37</f>
        <v>8.190394511149228E-2</v>
      </c>
      <c r="O29" s="20">
        <f t="shared" si="2"/>
        <v>0.84433962264150941</v>
      </c>
      <c r="P29" s="24">
        <f>((M$37-(SUM(M$5:M29)))/60)*1.9</f>
        <v>11.494999999999999</v>
      </c>
    </row>
    <row r="30" spans="1:16" ht="15.75" x14ac:dyDescent="0.25">
      <c r="A30" s="16">
        <v>1602</v>
      </c>
      <c r="B30" s="34" t="s">
        <v>64</v>
      </c>
      <c r="C30" s="18">
        <v>5.486111111111111E-2</v>
      </c>
      <c r="D30" s="19">
        <v>79</v>
      </c>
      <c r="E30" s="20">
        <f t="shared" si="0"/>
        <v>3.204868154158215E-2</v>
      </c>
      <c r="F30" s="20">
        <f t="shared" si="1"/>
        <v>0.81582150101419859</v>
      </c>
      <c r="G30" s="21">
        <f>((D$39-(SUM(D$5:D30)))/60)*1.9</f>
        <v>14.376666666666665</v>
      </c>
      <c r="H30" s="42"/>
      <c r="J30" s="16">
        <v>1450</v>
      </c>
      <c r="K30" s="34" t="s">
        <v>65</v>
      </c>
      <c r="L30" s="23" t="s">
        <v>66</v>
      </c>
      <c r="M30" s="19">
        <v>59</v>
      </c>
      <c r="N30" s="11">
        <f>M30/M37</f>
        <v>2.5300171526586621E-2</v>
      </c>
      <c r="O30" s="20">
        <f t="shared" si="2"/>
        <v>0.869639794168096</v>
      </c>
      <c r="P30" s="24">
        <f>((M$37-(SUM(M$5:M30)))/60)*1.9</f>
        <v>9.6266666666666652</v>
      </c>
    </row>
    <row r="31" spans="1:16" ht="15.75" x14ac:dyDescent="0.25">
      <c r="A31" s="16">
        <v>1439</v>
      </c>
      <c r="B31" s="34" t="s">
        <v>62</v>
      </c>
      <c r="C31" s="18">
        <v>0.13263888888888889</v>
      </c>
      <c r="D31" s="19">
        <v>191</v>
      </c>
      <c r="E31" s="20">
        <f t="shared" si="0"/>
        <v>7.7484787018255577E-2</v>
      </c>
      <c r="F31" s="20">
        <f>F30+E31</f>
        <v>0.89330628803245415</v>
      </c>
      <c r="G31" s="21">
        <f>((D$39-(SUM(D$5:D31)))/60)*1.9</f>
        <v>8.3283333333333331</v>
      </c>
      <c r="H31" s="42"/>
      <c r="J31" s="16">
        <v>1367</v>
      </c>
      <c r="K31" s="34" t="s">
        <v>67</v>
      </c>
      <c r="L31" s="23" t="s">
        <v>15</v>
      </c>
      <c r="M31" s="19">
        <v>16</v>
      </c>
      <c r="N31" s="11">
        <f>M31/M37</f>
        <v>6.8610634648370496E-3</v>
      </c>
      <c r="O31" s="20">
        <f t="shared" si="2"/>
        <v>0.87650085763293306</v>
      </c>
      <c r="P31" s="24">
        <f>((M$37-(SUM(M$5:M31)))/60)*1.9</f>
        <v>9.1199999999999992</v>
      </c>
    </row>
    <row r="32" spans="1:16" ht="15.75" x14ac:dyDescent="0.25">
      <c r="A32" s="16">
        <v>1450</v>
      </c>
      <c r="B32" s="34" t="s">
        <v>65</v>
      </c>
      <c r="C32" s="18">
        <v>4.4444444444444446E-2</v>
      </c>
      <c r="D32" s="19">
        <v>64</v>
      </c>
      <c r="E32" s="20">
        <f t="shared" si="0"/>
        <v>2.5963488843813387E-2</v>
      </c>
      <c r="F32" s="20">
        <f t="shared" si="1"/>
        <v>0.91926977687626754</v>
      </c>
      <c r="G32" s="21">
        <f>((D$39-(SUM(D$5:D32)))/60)*1.9</f>
        <v>6.3016666666666667</v>
      </c>
      <c r="H32" s="42"/>
      <c r="J32" s="16">
        <v>1455</v>
      </c>
      <c r="K32" s="34" t="s">
        <v>68</v>
      </c>
      <c r="L32" s="23" t="s">
        <v>69</v>
      </c>
      <c r="M32" s="19">
        <v>38</v>
      </c>
      <c r="N32" s="11">
        <f>M32/M37</f>
        <v>1.6295025728987993E-2</v>
      </c>
      <c r="O32" s="20">
        <f t="shared" si="2"/>
        <v>0.89279588336192106</v>
      </c>
      <c r="P32" s="24">
        <f>((M$37-(SUM(M$5:M32)))/60)*1.9</f>
        <v>7.916666666666667</v>
      </c>
    </row>
    <row r="33" spans="1:16" ht="16.5" thickBot="1" x14ac:dyDescent="0.3">
      <c r="A33" s="16">
        <v>1367</v>
      </c>
      <c r="B33" s="34" t="s">
        <v>67</v>
      </c>
      <c r="C33" s="18">
        <v>1.1111111111111112E-2</v>
      </c>
      <c r="D33" s="19">
        <v>16</v>
      </c>
      <c r="E33" s="20">
        <f t="shared" si="0"/>
        <v>6.4908722109533468E-3</v>
      </c>
      <c r="F33" s="20">
        <f t="shared" si="1"/>
        <v>0.92576064908722089</v>
      </c>
      <c r="G33" s="21">
        <f>((D$39-(SUM(D$5:D33)))/60)*1.9</f>
        <v>5.794999999999999</v>
      </c>
      <c r="H33" s="43"/>
      <c r="J33" s="16">
        <v>1440</v>
      </c>
      <c r="K33" s="34" t="s">
        <v>70</v>
      </c>
      <c r="L33" s="23" t="s">
        <v>71</v>
      </c>
      <c r="M33" s="19">
        <v>68</v>
      </c>
      <c r="N33" s="11">
        <f>M33/M37</f>
        <v>2.9159519725557463E-2</v>
      </c>
      <c r="O33" s="20">
        <f t="shared" si="2"/>
        <v>0.92195540308747848</v>
      </c>
      <c r="P33" s="24">
        <f>((M$37-(SUM(M$5:M33)))/60)*1.9</f>
        <v>5.7633333333333328</v>
      </c>
    </row>
    <row r="34" spans="1:16" ht="15.75" x14ac:dyDescent="0.25">
      <c r="A34" s="16">
        <v>1455</v>
      </c>
      <c r="B34" s="34" t="s">
        <v>68</v>
      </c>
      <c r="C34" s="18">
        <v>2.6388888888888889E-2</v>
      </c>
      <c r="D34" s="19">
        <v>38</v>
      </c>
      <c r="E34" s="20">
        <f t="shared" si="0"/>
        <v>1.5415821501014199E-2</v>
      </c>
      <c r="F34" s="20">
        <f t="shared" si="1"/>
        <v>0.94117647058823506</v>
      </c>
      <c r="G34" s="21">
        <f>((D$39-(SUM(D$5:D34)))/60)*1.9</f>
        <v>4.5916666666666659</v>
      </c>
      <c r="H34" s="44" t="s">
        <v>72</v>
      </c>
      <c r="J34" s="16">
        <v>1441</v>
      </c>
      <c r="K34" s="34" t="s">
        <v>73</v>
      </c>
      <c r="L34" s="23" t="s">
        <v>74</v>
      </c>
      <c r="M34" s="19">
        <v>53</v>
      </c>
      <c r="N34" s="11">
        <f>M34/M37</f>
        <v>2.2727272727272728E-2</v>
      </c>
      <c r="O34" s="20">
        <f t="shared" si="2"/>
        <v>0.94468267581475118</v>
      </c>
      <c r="P34" s="24">
        <f>((M$37-(SUM(M$5:M34)))/60)*1.9</f>
        <v>4.085</v>
      </c>
    </row>
    <row r="35" spans="1:16" ht="15.75" x14ac:dyDescent="0.25">
      <c r="A35" s="16">
        <v>1440</v>
      </c>
      <c r="B35" s="34" t="s">
        <v>70</v>
      </c>
      <c r="C35" s="18">
        <v>4.7222222222222221E-2</v>
      </c>
      <c r="D35" s="19">
        <v>80</v>
      </c>
      <c r="E35" s="20">
        <f t="shared" si="0"/>
        <v>3.2454361054766734E-2</v>
      </c>
      <c r="F35" s="20">
        <f t="shared" si="1"/>
        <v>0.97363083164300179</v>
      </c>
      <c r="G35" s="21">
        <f>((D$39-(SUM(D$5:D35)))/60)*1.9</f>
        <v>2.0583333333333331</v>
      </c>
      <c r="H35" s="44"/>
      <c r="J35" s="45">
        <v>1500</v>
      </c>
      <c r="K35" s="34" t="s">
        <v>75</v>
      </c>
      <c r="L35" s="23" t="s">
        <v>76</v>
      </c>
      <c r="M35" s="19">
        <v>9</v>
      </c>
      <c r="N35" s="11">
        <f>M35/M37</f>
        <v>3.8593481989708405E-3</v>
      </c>
      <c r="O35" s="20">
        <f t="shared" si="2"/>
        <v>0.94854202401372201</v>
      </c>
      <c r="P35" s="24">
        <f>((M$37-(SUM(M$5:M35)))/60)*1.9</f>
        <v>3.8</v>
      </c>
    </row>
    <row r="36" spans="1:16" ht="15.75" x14ac:dyDescent="0.25">
      <c r="A36" s="16">
        <v>1441</v>
      </c>
      <c r="B36" s="34" t="s">
        <v>73</v>
      </c>
      <c r="C36" s="18">
        <v>2.6388888888888889E-2</v>
      </c>
      <c r="D36" s="19">
        <v>50</v>
      </c>
      <c r="E36" s="20">
        <f t="shared" si="0"/>
        <v>2.0283975659229209E-2</v>
      </c>
      <c r="F36" s="20">
        <f t="shared" si="1"/>
        <v>0.99391480730223103</v>
      </c>
      <c r="G36" s="21">
        <f>((D$39-(SUM(D$5:D36)))/60)*1.9</f>
        <v>0.47499999999999998</v>
      </c>
      <c r="H36" s="44"/>
      <c r="J36" s="46"/>
      <c r="K36" s="28" t="s">
        <v>77</v>
      </c>
      <c r="L36" s="29" t="s">
        <v>27</v>
      </c>
      <c r="M36" s="30">
        <v>120</v>
      </c>
      <c r="N36" s="31">
        <f>M36/M37</f>
        <v>5.1457975986277875E-2</v>
      </c>
      <c r="O36" s="32">
        <f t="shared" si="2"/>
        <v>0.99999999999999989</v>
      </c>
      <c r="P36" s="33">
        <f>((M$37-(SUM(M$5:M36)))/60)*1.9</f>
        <v>0</v>
      </c>
    </row>
    <row r="37" spans="1:16" ht="15.75" x14ac:dyDescent="0.25">
      <c r="A37" s="16">
        <v>1406</v>
      </c>
      <c r="B37" s="34" t="s">
        <v>78</v>
      </c>
      <c r="C37" s="18">
        <v>4.1666666666666666E-3</v>
      </c>
      <c r="D37" s="19">
        <v>6</v>
      </c>
      <c r="E37" s="20">
        <f t="shared" si="0"/>
        <v>2.434077079107505E-3</v>
      </c>
      <c r="F37" s="20">
        <f t="shared" si="1"/>
        <v>0.99634888438133851</v>
      </c>
      <c r="G37" s="21">
        <f>((D$39-(SUM(D$5:D37)))/60)*1.9</f>
        <v>0.28499999999999998</v>
      </c>
      <c r="H37" s="44"/>
      <c r="J37" s="34"/>
      <c r="K37" s="34"/>
      <c r="L37" s="47" t="s">
        <v>79</v>
      </c>
      <c r="M37" s="19">
        <f>SUM(M5:M36)</f>
        <v>2332</v>
      </c>
      <c r="N37" s="20"/>
      <c r="O37" s="34"/>
      <c r="P37" s="34"/>
    </row>
    <row r="38" spans="1:16" ht="16.5" thickBot="1" x14ac:dyDescent="0.3">
      <c r="A38" s="16">
        <v>1500</v>
      </c>
      <c r="B38" s="34" t="s">
        <v>75</v>
      </c>
      <c r="C38" s="18">
        <v>6.2499999999999995E-3</v>
      </c>
      <c r="D38" s="19">
        <v>9</v>
      </c>
      <c r="E38" s="20">
        <f t="shared" si="0"/>
        <v>3.6511156186612576E-3</v>
      </c>
      <c r="F38" s="20">
        <f t="shared" si="1"/>
        <v>0.99999999999999978</v>
      </c>
      <c r="G38" s="21">
        <f>((D$39-(SUM(D$5:D38)))/60)*1.9</f>
        <v>0</v>
      </c>
      <c r="H38" s="48"/>
    </row>
    <row r="39" spans="1:16" ht="15.75" x14ac:dyDescent="0.25">
      <c r="A39" s="34"/>
      <c r="B39" s="34"/>
      <c r="C39" s="47" t="s">
        <v>80</v>
      </c>
      <c r="D39" s="19">
        <f>SUM(D5:D38)</f>
        <v>2465</v>
      </c>
      <c r="E39" s="34"/>
      <c r="F39" s="34"/>
      <c r="G39" s="34"/>
    </row>
  </sheetData>
  <mergeCells count="7">
    <mergeCell ref="H34:H38"/>
    <mergeCell ref="A3:G3"/>
    <mergeCell ref="J3:P3"/>
    <mergeCell ref="H5:H15"/>
    <mergeCell ref="H16:H19"/>
    <mergeCell ref="H20:H22"/>
    <mergeCell ref="H23:H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NAHUM RANGEL MAGANA</dc:creator>
  <cp:lastModifiedBy>NAHUM RANGEL MAGANA</cp:lastModifiedBy>
  <dcterms:created xsi:type="dcterms:W3CDTF">2019-10-15T03:32:17Z</dcterms:created>
  <dcterms:modified xsi:type="dcterms:W3CDTF">2019-10-15T03:32:52Z</dcterms:modified>
</cp:coreProperties>
</file>