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1D95B9C-53CF-4D5A-A9FC-7F5064B2A6D5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camiones" sheetId="1" r:id="rId1"/>
    <sheet name="viajes" sheetId="2" r:id="rId2"/>
    <sheet name="velocidad de carg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D11" i="3"/>
  <c r="D10" i="3"/>
  <c r="L5" i="3"/>
  <c r="L3" i="3"/>
  <c r="M3" i="3"/>
  <c r="M4" i="3"/>
  <c r="M2" i="3"/>
  <c r="G11" i="3"/>
  <c r="G10" i="3"/>
  <c r="L4" i="3"/>
  <c r="F11" i="3"/>
  <c r="F10" i="3"/>
  <c r="L2" i="3"/>
  <c r="K3" i="3"/>
  <c r="K4" i="3"/>
  <c r="K2" i="3"/>
  <c r="J3" i="3"/>
  <c r="J4" i="3"/>
  <c r="J2" i="3"/>
  <c r="F4" i="3"/>
  <c r="F5" i="3"/>
  <c r="J5" i="3" s="1"/>
  <c r="F3" i="3"/>
  <c r="F2" i="3"/>
  <c r="G3" i="3"/>
  <c r="G4" i="3"/>
  <c r="G5" i="3"/>
  <c r="K5" i="3" s="1"/>
  <c r="I5" i="3"/>
  <c r="M5" i="3" s="1"/>
  <c r="I4" i="3"/>
  <c r="I3" i="3"/>
  <c r="G2" i="3"/>
  <c r="I2" i="3"/>
  <c r="E11" i="3"/>
  <c r="E10" i="3"/>
  <c r="C2" i="1"/>
  <c r="E6" i="1"/>
  <c r="C6" i="1"/>
  <c r="C4" i="1"/>
  <c r="C5" i="1"/>
  <c r="C3" i="1"/>
</calcChain>
</file>

<file path=xl/sharedStrings.xml><?xml version="1.0" encoding="utf-8"?>
<sst xmlns="http://schemas.openxmlformats.org/spreadsheetml/2006/main" count="48" uniqueCount="39">
  <si>
    <t>Id</t>
  </si>
  <si>
    <t>Nombre</t>
  </si>
  <si>
    <t>gasto_por_hora (kW/h)</t>
  </si>
  <si>
    <t>tipo_de_carga</t>
  </si>
  <si>
    <t>velocidad_carga_rapida (kW/hr)</t>
  </si>
  <si>
    <t>velocidad_carga_lenta  (kW/h)</t>
  </si>
  <si>
    <t>capacidad_max_bateria (kWh)</t>
  </si>
  <si>
    <t>capacidad_carga_ton</t>
  </si>
  <si>
    <t>autonomia_sin_carga (km)</t>
  </si>
  <si>
    <t>autonomia_con_carga</t>
  </si>
  <si>
    <t>velocidad_promedio (km/h)</t>
  </si>
  <si>
    <t>Foton eAumark S</t>
  </si>
  <si>
    <t>AC / DC</t>
  </si>
  <si>
    <t>JAC N75</t>
  </si>
  <si>
    <t>MAxus et-916</t>
  </si>
  <si>
    <t>DC</t>
  </si>
  <si>
    <t>Maxus et-516</t>
  </si>
  <si>
    <t>Maxus eDeliver 9</t>
  </si>
  <si>
    <t>JAC N55</t>
  </si>
  <si>
    <t>Dc-&gt; Rápida</t>
  </si>
  <si>
    <t>id</t>
  </si>
  <si>
    <t>camion</t>
  </si>
  <si>
    <t>distancia [km]</t>
  </si>
  <si>
    <t>capacidad batería</t>
  </si>
  <si>
    <t>potencia lenta 1</t>
  </si>
  <si>
    <t>potencia lenta 2</t>
  </si>
  <si>
    <t>potencia rápida 1</t>
  </si>
  <si>
    <t>potencia rápida 2</t>
  </si>
  <si>
    <t>horas en l</t>
  </si>
  <si>
    <t>horas en l2</t>
  </si>
  <si>
    <t>horas r1</t>
  </si>
  <si>
    <t>horas r2</t>
  </si>
  <si>
    <t>velocidad carga l1</t>
  </si>
  <si>
    <t>velocidad carga l2</t>
  </si>
  <si>
    <t>velocidad carga r1</t>
  </si>
  <si>
    <t>velocidad carga r2</t>
  </si>
  <si>
    <t>Rápida:</t>
  </si>
  <si>
    <t>Velocidad r1</t>
  </si>
  <si>
    <t>Velocidad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</si>
</sst>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G2" sqref="G2:G7"/>
    </sheetView>
  </sheetViews>
  <sheetFormatPr defaultRowHeight="15"/>
  <cols>
    <col min="2" max="2" width="11" customWidth="1"/>
    <col min="3" max="3" width="16.28515625" customWidth="1"/>
    <col min="4" max="4" width="14.7109375" customWidth="1"/>
    <col min="5" max="5" width="23.140625" customWidth="1"/>
    <col min="6" max="6" width="22" customWidth="1"/>
    <col min="7" max="7" width="23.140625" customWidth="1"/>
    <col min="8" max="8" width="20.85546875" customWidth="1"/>
    <col min="9" max="9" width="21.7109375" customWidth="1"/>
    <col min="10" max="10" width="21.42578125" customWidth="1"/>
    <col min="11" max="11" width="20.28515625" customWidth="1"/>
  </cols>
  <sheetData>
    <row r="1" spans="1:12" ht="3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/>
    </row>
    <row r="2" spans="1:12" ht="27.75" customHeight="1">
      <c r="A2" s="2">
        <v>1</v>
      </c>
      <c r="B2" s="2" t="s">
        <v>11</v>
      </c>
      <c r="C2" s="2">
        <f>PRODUCT(0.39,50)</f>
        <v>19.5</v>
      </c>
      <c r="D2" s="2" t="s">
        <v>12</v>
      </c>
      <c r="E2" s="2">
        <v>54</v>
      </c>
      <c r="F2" s="4">
        <v>10.125</v>
      </c>
      <c r="G2" s="2">
        <v>81</v>
      </c>
      <c r="H2" s="4">
        <v>3.5750000000000002</v>
      </c>
      <c r="I2" s="2">
        <v>250</v>
      </c>
      <c r="J2" s="2">
        <v>200</v>
      </c>
      <c r="K2" s="2">
        <v>50</v>
      </c>
      <c r="L2" s="2"/>
    </row>
    <row r="3" spans="1:12">
      <c r="A3" s="2">
        <v>2</v>
      </c>
      <c r="B3" s="2" t="s">
        <v>13</v>
      </c>
      <c r="C3" s="2">
        <f>PRODUCT(0.307,40)</f>
        <v>12.28</v>
      </c>
      <c r="D3" s="2" t="s">
        <v>12</v>
      </c>
      <c r="E3" s="2">
        <v>71</v>
      </c>
      <c r="F3" s="5">
        <v>9</v>
      </c>
      <c r="G3" s="2">
        <v>107</v>
      </c>
      <c r="H3" s="4">
        <v>6.19</v>
      </c>
      <c r="I3" s="2"/>
      <c r="J3" s="6">
        <v>178</v>
      </c>
      <c r="K3" s="2">
        <v>40</v>
      </c>
      <c r="L3" s="2"/>
    </row>
    <row r="4" spans="1:12">
      <c r="A4">
        <v>3</v>
      </c>
      <c r="B4" t="s">
        <v>14</v>
      </c>
      <c r="C4">
        <f>PRODUCT(0.54,40)</f>
        <v>21.6</v>
      </c>
      <c r="D4" t="s">
        <v>15</v>
      </c>
      <c r="E4">
        <v>130</v>
      </c>
      <c r="F4">
        <v>0</v>
      </c>
      <c r="G4">
        <v>162.28</v>
      </c>
      <c r="H4">
        <v>4.7649999999999997</v>
      </c>
      <c r="J4">
        <v>430</v>
      </c>
      <c r="K4">
        <v>40</v>
      </c>
    </row>
    <row r="5" spans="1:12">
      <c r="A5">
        <v>4</v>
      </c>
      <c r="B5" t="s">
        <v>16</v>
      </c>
      <c r="C5">
        <f>PRODUCT(0.338,60)</f>
        <v>20.28</v>
      </c>
      <c r="D5" t="s">
        <v>15</v>
      </c>
      <c r="E5">
        <v>65</v>
      </c>
      <c r="F5">
        <v>0</v>
      </c>
      <c r="G5">
        <v>81.14</v>
      </c>
      <c r="H5">
        <v>2</v>
      </c>
      <c r="J5">
        <v>240</v>
      </c>
      <c r="K5">
        <v>60</v>
      </c>
    </row>
    <row r="6" spans="1:12">
      <c r="A6">
        <v>5</v>
      </c>
      <c r="B6" t="s">
        <v>17</v>
      </c>
      <c r="C6">
        <f>PRODUCT(0.357,50)</f>
        <v>17.849999999999998</v>
      </c>
      <c r="D6" t="s">
        <v>12</v>
      </c>
      <c r="E6" s="7">
        <f>51.5/0.75</f>
        <v>68.666666666666671</v>
      </c>
      <c r="F6">
        <v>7.35</v>
      </c>
      <c r="G6">
        <v>51.5</v>
      </c>
      <c r="H6">
        <v>1.2</v>
      </c>
      <c r="J6">
        <v>186</v>
      </c>
      <c r="K6">
        <v>50</v>
      </c>
    </row>
    <row r="7" spans="1:12">
      <c r="A7">
        <v>6</v>
      </c>
      <c r="B7" t="s">
        <v>18</v>
      </c>
      <c r="C7">
        <v>22.32</v>
      </c>
      <c r="D7" t="s">
        <v>12</v>
      </c>
      <c r="E7">
        <v>48</v>
      </c>
      <c r="F7">
        <v>8</v>
      </c>
      <c r="G7">
        <v>96.77</v>
      </c>
      <c r="H7">
        <v>2.15</v>
      </c>
      <c r="I7">
        <v>180</v>
      </c>
      <c r="J7">
        <v>200</v>
      </c>
      <c r="K7">
        <v>60</v>
      </c>
    </row>
    <row r="11" spans="1:12">
      <c r="B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5685-4973-422B-BC29-37F82E468B4D}">
  <dimension ref="A1:C1"/>
  <sheetViews>
    <sheetView workbookViewId="0">
      <selection activeCell="B2" sqref="B2"/>
    </sheetView>
  </sheetViews>
  <sheetFormatPr defaultRowHeight="15"/>
  <sheetData>
    <row r="1" spans="1:3" ht="15.75">
      <c r="A1" s="1" t="s">
        <v>20</v>
      </c>
      <c r="B1" s="1" t="s">
        <v>21</v>
      </c>
      <c r="C1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CA40-7A14-4678-BD9D-5F8666760E71}">
  <dimension ref="A1:M11"/>
  <sheetViews>
    <sheetView tabSelected="1" workbookViewId="0">
      <selection activeCell="H2" sqref="H2:H5"/>
    </sheetView>
  </sheetViews>
  <sheetFormatPr defaultRowHeight="15"/>
  <cols>
    <col min="1" max="1" width="10.42578125" customWidth="1"/>
  </cols>
  <sheetData>
    <row r="1" spans="1:13" ht="30.7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t="s">
        <v>28</v>
      </c>
      <c r="G1" t="s">
        <v>29</v>
      </c>
      <c r="H1" t="s">
        <v>30</v>
      </c>
      <c r="I1" t="s">
        <v>31</v>
      </c>
      <c r="J1" s="2" t="s">
        <v>32</v>
      </c>
      <c r="K1" s="2" t="s">
        <v>33</v>
      </c>
      <c r="L1" s="2" t="s">
        <v>34</v>
      </c>
      <c r="M1" s="2" t="s">
        <v>35</v>
      </c>
    </row>
    <row r="2" spans="1:13">
      <c r="A2" s="2">
        <v>81</v>
      </c>
      <c r="B2">
        <v>11</v>
      </c>
      <c r="C2">
        <v>43</v>
      </c>
      <c r="D2">
        <v>50</v>
      </c>
      <c r="E2">
        <v>175</v>
      </c>
      <c r="F2">
        <f>((2*(10^(-6)))*(A2^3))-(0.0004*A2^2)+(0.1378*A2)+0.4237</f>
        <v>10.023982000000002</v>
      </c>
      <c r="G2">
        <f>(9*10^(-6)*A2^2)+(0.0179*A2)+0.0123</f>
        <v>1.5212489999999999</v>
      </c>
      <c r="H2">
        <f>(-2*10^(-5)*(A2^2))+0.0171*A2+0.0165</f>
        <v>1.2703800000000001</v>
      </c>
      <c r="I2">
        <f>0.0046*A2-1*(10^-5)</f>
        <v>0.37258999999999998</v>
      </c>
      <c r="J2">
        <f>A2/F2</f>
        <v>8.0806210545868886</v>
      </c>
      <c r="K2">
        <f>A2/G2</f>
        <v>53.245721114689317</v>
      </c>
      <c r="L2">
        <f>A2/H2</f>
        <v>63.760449629244789</v>
      </c>
      <c r="M2">
        <f>A2/I2</f>
        <v>217.39713894629486</v>
      </c>
    </row>
    <row r="3" spans="1:13">
      <c r="A3" s="2">
        <v>107</v>
      </c>
      <c r="B3">
        <v>11</v>
      </c>
      <c r="C3">
        <v>43</v>
      </c>
      <c r="D3">
        <v>50</v>
      </c>
      <c r="E3">
        <v>175</v>
      </c>
      <c r="F3">
        <f>((2*(10^(-6)))*(A3^3))-(0.0004*A3^2)+(0.1378*A3)+0.4237</f>
        <v>13.038786</v>
      </c>
      <c r="G3">
        <f>(9*10^(-6)*A3^2)+(0.0179*A3)+0.0123</f>
        <v>2.0306410000000001</v>
      </c>
      <c r="H3">
        <f t="shared" ref="H3:H5" si="0">(-2*10^(-5)*(A3^2))+0.0171*A3+0.0165</f>
        <v>1.6172200000000001</v>
      </c>
      <c r="I3">
        <f>0.0046*A3-1*(10^-5)</f>
        <v>0.49218999999999996</v>
      </c>
      <c r="J3">
        <f>A3/F3</f>
        <v>8.2062854624656012</v>
      </c>
      <c r="K3">
        <f>A3/G3</f>
        <v>52.692721165385706</v>
      </c>
      <c r="L3">
        <f>A3/H3</f>
        <v>66.162921556745516</v>
      </c>
      <c r="M3">
        <f t="shared" ref="M3:M5" si="1">A3/I3</f>
        <v>217.39572116459092</v>
      </c>
    </row>
    <row r="4" spans="1:13">
      <c r="A4">
        <v>51.5</v>
      </c>
      <c r="B4">
        <v>11</v>
      </c>
      <c r="C4">
        <v>43</v>
      </c>
      <c r="D4">
        <v>50</v>
      </c>
      <c r="E4">
        <v>175</v>
      </c>
      <c r="F4">
        <f>((2*(10^(-6)))*(A4^3))-(0.0004*A4^2)+(0.1378*A4)+0.4237</f>
        <v>6.7326817500000002</v>
      </c>
      <c r="G4">
        <f>(9*10^(-6)*A4^2)+(0.0179*A4)+0.0123</f>
        <v>0.95802024999999991</v>
      </c>
      <c r="H4">
        <f t="shared" si="0"/>
        <v>0.84410499999999999</v>
      </c>
      <c r="I4">
        <f>0.0046*A4-1*(10^-5)</f>
        <v>0.23688999999999999</v>
      </c>
      <c r="J4">
        <f>A4/F4</f>
        <v>7.649255068383412</v>
      </c>
      <c r="K4">
        <f>A4/G4</f>
        <v>53.756692512501701</v>
      </c>
      <c r="L4">
        <f>A4/H4</f>
        <v>61.011367069262711</v>
      </c>
      <c r="M4">
        <f t="shared" si="1"/>
        <v>217.40048123601673</v>
      </c>
    </row>
    <row r="5" spans="1:13">
      <c r="A5">
        <v>96.77</v>
      </c>
      <c r="B5">
        <v>11</v>
      </c>
      <c r="C5">
        <v>43</v>
      </c>
      <c r="D5">
        <v>50</v>
      </c>
      <c r="E5">
        <v>175</v>
      </c>
      <c r="F5">
        <f>((2*(10^(-6)))*(A5^3))-(0.0004*A5^2)+(0.1378*A5)+0.4237</f>
        <v>11.825225183465999</v>
      </c>
      <c r="G5">
        <f>(9*10^(-6)*A5^2)+(0.0179*A5)+0.0123</f>
        <v>1.8287628960999998</v>
      </c>
      <c r="H5">
        <f t="shared" si="0"/>
        <v>1.4839783420000001</v>
      </c>
      <c r="I5">
        <f>0.0046*A5-1*(10^-5)</f>
        <v>0.44513199999999997</v>
      </c>
      <c r="J5">
        <f>A5/F5</f>
        <v>8.1833536781442078</v>
      </c>
      <c r="K5">
        <f>A5/G5</f>
        <v>52.915553025693306</v>
      </c>
      <c r="L5">
        <f>A5/H5</f>
        <v>65.209846573353829</v>
      </c>
      <c r="M5">
        <f t="shared" si="1"/>
        <v>217.39618809701392</v>
      </c>
    </row>
    <row r="8" spans="1:13">
      <c r="A8" t="s">
        <v>36</v>
      </c>
    </row>
    <row r="9" spans="1:13" ht="30.75">
      <c r="A9" s="2" t="s">
        <v>23</v>
      </c>
      <c r="B9" s="2" t="s">
        <v>26</v>
      </c>
      <c r="C9" s="2" t="s">
        <v>27</v>
      </c>
      <c r="D9" s="2" t="s">
        <v>30</v>
      </c>
      <c r="E9" s="2" t="s">
        <v>31</v>
      </c>
      <c r="F9" t="s">
        <v>37</v>
      </c>
      <c r="G9" t="s">
        <v>38</v>
      </c>
    </row>
    <row r="10" spans="1:13">
      <c r="A10">
        <v>162.28</v>
      </c>
      <c r="B10">
        <v>50</v>
      </c>
      <c r="C10">
        <v>175</v>
      </c>
      <c r="D10">
        <f>(-2*10^(-5)*(A10^2))+0.0171*A10+0.0165</f>
        <v>2.2647920320000003</v>
      </c>
      <c r="E10">
        <f>0.0046*A10-1*(10^-5)</f>
        <v>0.74647800000000009</v>
      </c>
      <c r="F10">
        <f>A10/D10</f>
        <v>71.653378194152879</v>
      </c>
      <c r="G10">
        <f>A10/E10</f>
        <v>217.39421657436654</v>
      </c>
    </row>
    <row r="11" spans="1:13">
      <c r="A11">
        <v>81.14</v>
      </c>
      <c r="B11">
        <v>50</v>
      </c>
      <c r="C11">
        <v>175</v>
      </c>
      <c r="D11">
        <f>(-2*10^(-5)*(A11^2))+0.0171*A11+0.0165</f>
        <v>1.2723200079999999</v>
      </c>
      <c r="E11">
        <f>0.0046*A11-1*(10^-5)</f>
        <v>0.37323400000000001</v>
      </c>
      <c r="F11">
        <f>A11/D11</f>
        <v>63.773264186536323</v>
      </c>
      <c r="G11">
        <f>A11/E11</f>
        <v>217.39712887893384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2023-10-29T02:30:41Z</dcterms:created>
  <dcterms:modified xsi:type="dcterms:W3CDTF">2023-11-19T19:07:30Z</dcterms:modified>
  <cp:category/>
  <cp:contentStatus/>
</cp:coreProperties>
</file>