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Vale Hilal\Downloads\"/>
    </mc:Choice>
  </mc:AlternateContent>
  <xr:revisionPtr revIDLastSave="0" documentId="13_ncr:1_{B4282B97-CB5C-423C-9548-88D83F8FED2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FL" sheetId="1" r:id="rId1"/>
    <sheet name="Original" sheetId="12" state="hidden" r:id="rId2"/>
  </sheets>
  <definedNames>
    <definedName name="_xlnm._FilterDatabase" localSheetId="1" hidden="1">Original!$B$3:$AG$203</definedName>
    <definedName name="_xlnm._FilterDatabase" localSheetId="0" hidden="1">TFL!$AD$1:$AD$998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16" roundtripDataSignature="AMtx7mjp1ZBdYjcq0E/8t0BpTdzq2bQtTA=="/>
    </ext>
  </extLst>
</workbook>
</file>

<file path=xl/calcChain.xml><?xml version="1.0" encoding="utf-8"?>
<calcChain xmlns="http://schemas.openxmlformats.org/spreadsheetml/2006/main">
  <c r="T4" i="1" l="1"/>
  <c r="T5" i="1"/>
  <c r="T7" i="1"/>
  <c r="T8" i="1"/>
  <c r="T9" i="1"/>
  <c r="T10" i="1"/>
  <c r="T12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9" i="1"/>
  <c r="T30" i="1"/>
  <c r="T31" i="1"/>
  <c r="T32" i="1"/>
  <c r="T33" i="1"/>
  <c r="T35" i="1"/>
  <c r="T36" i="1"/>
  <c r="T37" i="1"/>
  <c r="T39" i="1"/>
  <c r="T40" i="1"/>
  <c r="T41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2" i="1"/>
  <c r="T65" i="1"/>
  <c r="T68" i="1"/>
  <c r="T69" i="1"/>
  <c r="T70" i="1"/>
  <c r="T71" i="1"/>
  <c r="T72" i="1"/>
  <c r="T73" i="1"/>
  <c r="T74" i="1"/>
  <c r="T75" i="1"/>
  <c r="T76" i="1"/>
  <c r="T77" i="1"/>
  <c r="T79" i="1"/>
  <c r="T80" i="1"/>
  <c r="T81" i="1"/>
  <c r="T84" i="1"/>
  <c r="T85" i="1"/>
  <c r="T86" i="1"/>
  <c r="T87" i="1"/>
  <c r="T88" i="1"/>
  <c r="T90" i="1"/>
  <c r="T91" i="1"/>
  <c r="T92" i="1"/>
  <c r="T93" i="1"/>
  <c r="T94" i="1"/>
  <c r="T95" i="1"/>
  <c r="T96" i="1"/>
  <c r="T97" i="1"/>
  <c r="T98" i="1"/>
  <c r="T99" i="1"/>
  <c r="T100" i="1"/>
  <c r="T101" i="1"/>
  <c r="T3" i="1"/>
  <c r="T2" i="1"/>
  <c r="V209" i="12" l="1"/>
  <c r="W206" i="12" s="1"/>
  <c r="Y203" i="12"/>
  <c r="V203" i="12"/>
  <c r="M203" i="12"/>
  <c r="Y202" i="12"/>
  <c r="V202" i="12"/>
  <c r="M202" i="12"/>
  <c r="Y201" i="12"/>
  <c r="V201" i="12"/>
  <c r="M201" i="12"/>
  <c r="Y200" i="12"/>
  <c r="V200" i="12"/>
  <c r="M200" i="12"/>
  <c r="Y199" i="12"/>
  <c r="V199" i="12"/>
  <c r="M199" i="12"/>
  <c r="Y198" i="12"/>
  <c r="V198" i="12"/>
  <c r="M198" i="12"/>
  <c r="Y197" i="12"/>
  <c r="V197" i="12"/>
  <c r="M197" i="12"/>
  <c r="Y196" i="12"/>
  <c r="V196" i="12"/>
  <c r="M196" i="12"/>
  <c r="Y195" i="12"/>
  <c r="V195" i="12"/>
  <c r="M195" i="12"/>
  <c r="Y194" i="12"/>
  <c r="V194" i="12"/>
  <c r="M194" i="12"/>
  <c r="Y193" i="12"/>
  <c r="V193" i="12"/>
  <c r="M193" i="12"/>
  <c r="AC192" i="12"/>
  <c r="Y192" i="12"/>
  <c r="V192" i="12"/>
  <c r="M192" i="12"/>
  <c r="Y191" i="12"/>
  <c r="V191" i="12"/>
  <c r="L191" i="12"/>
  <c r="Y190" i="12"/>
  <c r="V190" i="12"/>
  <c r="Y189" i="12"/>
  <c r="V189" i="12"/>
  <c r="Y188" i="12"/>
  <c r="V188" i="12"/>
  <c r="M188" i="12"/>
  <c r="Y187" i="12"/>
  <c r="V187" i="12"/>
  <c r="M187" i="12"/>
  <c r="AC186" i="12"/>
  <c r="Y186" i="12"/>
  <c r="V186" i="12"/>
  <c r="U186" i="12"/>
  <c r="M186" i="12"/>
  <c r="Y185" i="12"/>
  <c r="U185" i="12"/>
  <c r="M185" i="12"/>
  <c r="Y184" i="12"/>
  <c r="M184" i="12"/>
  <c r="Y183" i="12"/>
  <c r="V183" i="12"/>
  <c r="M183" i="12"/>
  <c r="AC182" i="12"/>
  <c r="Y182" i="12"/>
  <c r="V182" i="12"/>
  <c r="Y181" i="12"/>
  <c r="V181" i="12"/>
  <c r="U181" i="12"/>
  <c r="M181" i="12"/>
  <c r="Y180" i="12"/>
  <c r="V180" i="12"/>
  <c r="M180" i="12"/>
  <c r="Y179" i="12"/>
  <c r="U179" i="12"/>
  <c r="Y178" i="12"/>
  <c r="V178" i="12"/>
  <c r="V177" i="12"/>
  <c r="AC176" i="12"/>
  <c r="Y176" i="12"/>
  <c r="V176" i="12"/>
  <c r="AC175" i="12"/>
  <c r="Y175" i="12"/>
  <c r="V175" i="12"/>
  <c r="AC174" i="12"/>
  <c r="Y174" i="12"/>
  <c r="V174" i="12"/>
  <c r="Y173" i="12"/>
  <c r="V173" i="12"/>
  <c r="Y172" i="12"/>
  <c r="V172" i="12"/>
  <c r="AC171" i="12"/>
  <c r="Y171" i="12"/>
  <c r="V171" i="12"/>
  <c r="Y170" i="12"/>
  <c r="V170" i="12"/>
  <c r="Y169" i="12"/>
  <c r="V169" i="12"/>
  <c r="Y168" i="12"/>
  <c r="V168" i="12"/>
  <c r="AC167" i="12"/>
  <c r="Y167" i="12"/>
  <c r="V167" i="12"/>
  <c r="AC166" i="12"/>
  <c r="Y166" i="12"/>
  <c r="M166" i="12"/>
  <c r="AC165" i="12"/>
  <c r="Y165" i="12"/>
  <c r="M165" i="12"/>
  <c r="AC164" i="12"/>
  <c r="Y164" i="12"/>
  <c r="V164" i="12"/>
  <c r="M164" i="12"/>
  <c r="AC163" i="12"/>
  <c r="Y163" i="12"/>
  <c r="M163" i="12"/>
  <c r="AC162" i="12"/>
  <c r="Y162" i="12"/>
  <c r="M162" i="12"/>
  <c r="AC161" i="12"/>
  <c r="Y161" i="12"/>
  <c r="M161" i="12"/>
  <c r="AC160" i="12"/>
  <c r="Y160" i="12"/>
  <c r="M160" i="12"/>
  <c r="AC159" i="12"/>
  <c r="Y159" i="12"/>
  <c r="M159" i="12"/>
  <c r="AC158" i="12"/>
  <c r="Y158" i="12"/>
  <c r="M158" i="12"/>
  <c r="AC157" i="12"/>
  <c r="Y157" i="12"/>
  <c r="V157" i="12"/>
  <c r="M157" i="12"/>
  <c r="AC156" i="12"/>
  <c r="Y156" i="12"/>
  <c r="M156" i="12"/>
  <c r="AC155" i="12"/>
  <c r="M155" i="12"/>
  <c r="AC154" i="12"/>
  <c r="Y154" i="12"/>
  <c r="M154" i="12"/>
  <c r="AC153" i="12"/>
  <c r="Y153" i="12"/>
  <c r="V153" i="12"/>
  <c r="M153" i="12"/>
  <c r="AC152" i="12"/>
  <c r="Y152" i="12"/>
  <c r="V152" i="12"/>
  <c r="M152" i="12"/>
  <c r="Y151" i="12"/>
  <c r="M151" i="12"/>
  <c r="AC150" i="12"/>
  <c r="Y150" i="12"/>
  <c r="V150" i="12"/>
  <c r="M150" i="12"/>
  <c r="AC149" i="12"/>
  <c r="Y149" i="12"/>
  <c r="V149" i="12"/>
  <c r="M149" i="12"/>
  <c r="AC148" i="12"/>
  <c r="V148" i="12"/>
  <c r="M148" i="12"/>
  <c r="AC147" i="12"/>
  <c r="Y147" i="12"/>
  <c r="V147" i="12"/>
  <c r="M147" i="12"/>
  <c r="AC146" i="12"/>
  <c r="Y146" i="12"/>
  <c r="V146" i="12"/>
  <c r="M146" i="12"/>
  <c r="AC145" i="12"/>
  <c r="Y145" i="12"/>
  <c r="V145" i="12"/>
  <c r="M145" i="12"/>
  <c r="AC144" i="12"/>
  <c r="Y144" i="12"/>
  <c r="V144" i="12"/>
  <c r="M144" i="12"/>
  <c r="AC143" i="12"/>
  <c r="V143" i="12"/>
  <c r="M143" i="12"/>
  <c r="AC142" i="12"/>
  <c r="Y142" i="12"/>
  <c r="V142" i="12"/>
  <c r="M142" i="12"/>
  <c r="AC141" i="12"/>
  <c r="M141" i="12"/>
  <c r="AC140" i="12"/>
  <c r="Y140" i="12"/>
  <c r="V140" i="12"/>
  <c r="M140" i="12"/>
  <c r="AC139" i="12"/>
  <c r="Y139" i="12"/>
  <c r="V139" i="12"/>
  <c r="M139" i="12"/>
  <c r="AC138" i="12"/>
  <c r="Y138" i="12"/>
  <c r="AC137" i="12"/>
  <c r="M137" i="12"/>
  <c r="AC136" i="12"/>
  <c r="Y136" i="12"/>
  <c r="V136" i="12"/>
  <c r="Y135" i="12"/>
  <c r="V135" i="12"/>
  <c r="AC134" i="12"/>
  <c r="Y134" i="12"/>
  <c r="V134" i="12"/>
  <c r="Y133" i="12"/>
  <c r="Y132" i="12"/>
  <c r="V132" i="12"/>
  <c r="Y131" i="12"/>
  <c r="V131" i="12"/>
  <c r="Y130" i="12"/>
  <c r="V130" i="12"/>
  <c r="Y129" i="12"/>
  <c r="V129" i="12"/>
  <c r="Y128" i="12"/>
  <c r="V128" i="12"/>
  <c r="Y127" i="12"/>
  <c r="Y126" i="12"/>
  <c r="V126" i="12"/>
  <c r="Y125" i="12"/>
  <c r="V125" i="12"/>
  <c r="Y124" i="12"/>
  <c r="V124" i="12"/>
  <c r="Y123" i="12"/>
  <c r="V123" i="12"/>
  <c r="Y122" i="12"/>
  <c r="V122" i="12"/>
  <c r="Y121" i="12"/>
  <c r="V121" i="12"/>
  <c r="Y120" i="12"/>
  <c r="V120" i="12"/>
  <c r="Y119" i="12"/>
  <c r="V119" i="12"/>
  <c r="Y118" i="12"/>
  <c r="V118" i="12"/>
  <c r="AC117" i="12"/>
  <c r="Y117" i="12"/>
  <c r="V117" i="12"/>
  <c r="AC116" i="12"/>
  <c r="Y116" i="12"/>
  <c r="V116" i="12"/>
  <c r="AC115" i="12"/>
  <c r="Y115" i="12"/>
  <c r="V115" i="12"/>
  <c r="AC114" i="12"/>
  <c r="Y114" i="12"/>
  <c r="V114" i="12"/>
  <c r="AC113" i="12"/>
  <c r="V113" i="12"/>
  <c r="AC112" i="12"/>
  <c r="AC111" i="12"/>
  <c r="Y111" i="12"/>
  <c r="V111" i="12"/>
  <c r="AC110" i="12"/>
  <c r="Y110" i="12"/>
  <c r="Y109" i="12"/>
  <c r="V109" i="12"/>
  <c r="Y108" i="12"/>
  <c r="V108" i="12"/>
  <c r="AC107" i="12"/>
  <c r="Y107" i="12"/>
  <c r="V107" i="12"/>
  <c r="Y106" i="12"/>
  <c r="V106" i="12"/>
  <c r="AC105" i="12"/>
  <c r="Y105" i="12"/>
  <c r="M105" i="12"/>
  <c r="AC104" i="12"/>
  <c r="Y104" i="12"/>
  <c r="V104" i="12"/>
  <c r="AC103" i="12"/>
  <c r="Y103" i="12"/>
  <c r="U103" i="12"/>
  <c r="AC102" i="12"/>
  <c r="Y102" i="12"/>
  <c r="U102" i="12"/>
  <c r="AC101" i="12"/>
  <c r="Y101" i="12"/>
  <c r="AC100" i="12"/>
  <c r="Y100" i="12"/>
  <c r="U100" i="12"/>
  <c r="AC99" i="12"/>
  <c r="Y99" i="12"/>
  <c r="U99" i="12"/>
  <c r="AC98" i="12"/>
  <c r="Y98" i="12"/>
  <c r="AC97" i="12"/>
  <c r="Y97" i="12"/>
  <c r="AC96" i="12"/>
  <c r="Y96" i="12"/>
  <c r="AC95" i="12"/>
  <c r="Y95" i="12"/>
  <c r="U95" i="12"/>
  <c r="AC94" i="12"/>
  <c r="Y94" i="12"/>
  <c r="AC93" i="12"/>
  <c r="Y93" i="12"/>
  <c r="AC92" i="12"/>
  <c r="Y92" i="12"/>
  <c r="U92" i="12"/>
  <c r="AC91" i="12"/>
  <c r="Y91" i="12"/>
  <c r="U91" i="12"/>
  <c r="AC90" i="12"/>
  <c r="Y90" i="12"/>
  <c r="U90" i="12"/>
  <c r="AC89" i="12"/>
  <c r="Y89" i="12"/>
  <c r="AC88" i="12"/>
  <c r="Y88" i="12"/>
  <c r="AC87" i="12"/>
  <c r="Y87" i="12"/>
  <c r="U87" i="12"/>
  <c r="AC86" i="12"/>
  <c r="Y86" i="12"/>
  <c r="U86" i="12"/>
  <c r="AC85" i="12"/>
  <c r="Y85" i="12"/>
  <c r="AC84" i="12"/>
  <c r="Y84" i="12"/>
  <c r="U84" i="12"/>
  <c r="AC83" i="12"/>
  <c r="Y83" i="12"/>
  <c r="AC82" i="12"/>
  <c r="Y82" i="12"/>
  <c r="U82" i="12"/>
  <c r="AC81" i="12"/>
  <c r="Y81" i="12"/>
  <c r="AC80" i="12"/>
  <c r="Y80" i="12"/>
  <c r="U80" i="12"/>
  <c r="AC79" i="12"/>
  <c r="Y79" i="12"/>
  <c r="AC78" i="12"/>
  <c r="Y78" i="12"/>
  <c r="Y77" i="12"/>
  <c r="Y76" i="12"/>
  <c r="Y75" i="12"/>
  <c r="AC74" i="12"/>
  <c r="Y74" i="12"/>
  <c r="AC73" i="12"/>
  <c r="Y73" i="12"/>
  <c r="Y72" i="12"/>
  <c r="AC71" i="12"/>
  <c r="Y71" i="12"/>
  <c r="Y70" i="12"/>
  <c r="AC69" i="12"/>
  <c r="Y69" i="12"/>
  <c r="Y68" i="12"/>
  <c r="Y67" i="12"/>
  <c r="AC66" i="12"/>
  <c r="Y66" i="12"/>
  <c r="AC65" i="12"/>
  <c r="Y65" i="12"/>
  <c r="Y64" i="12"/>
  <c r="Y63" i="12"/>
  <c r="Y62" i="12"/>
  <c r="Y61" i="12"/>
  <c r="AC60" i="12"/>
  <c r="Y60" i="12"/>
  <c r="Y59" i="12"/>
  <c r="AC58" i="12"/>
  <c r="Y58" i="12"/>
  <c r="AC57" i="12"/>
  <c r="Y57" i="12"/>
  <c r="Y56" i="12"/>
  <c r="Y55" i="12"/>
  <c r="A55" i="12"/>
  <c r="A56" i="12" s="1"/>
  <c r="A57" i="12" s="1"/>
  <c r="A58" i="12" s="1"/>
  <c r="A59" i="12" s="1"/>
  <c r="A60" i="12" s="1"/>
  <c r="A61" i="12" s="1"/>
  <c r="A62" i="12" s="1"/>
  <c r="A63" i="12" s="1"/>
  <c r="A64" i="12" s="1"/>
  <c r="A65" i="12" s="1"/>
  <c r="A66" i="12" s="1"/>
  <c r="A67" i="12" s="1"/>
  <c r="A68" i="12" s="1"/>
  <c r="A69" i="12" s="1"/>
  <c r="A70" i="12" s="1"/>
  <c r="A71" i="12" s="1"/>
  <c r="A72" i="12" s="1"/>
  <c r="A73" i="12" s="1"/>
  <c r="A74" i="12" s="1"/>
  <c r="A75" i="12" s="1"/>
  <c r="A76" i="12" s="1"/>
  <c r="A77" i="12" s="1"/>
  <c r="A78" i="12" s="1"/>
  <c r="A79" i="12" s="1"/>
  <c r="A80" i="12" s="1"/>
  <c r="A81" i="12" s="1"/>
  <c r="A82" i="12" s="1"/>
  <c r="A83" i="12" s="1"/>
  <c r="A84" i="12" s="1"/>
  <c r="A85" i="12" s="1"/>
  <c r="A86" i="12" s="1"/>
  <c r="A87" i="12" s="1"/>
  <c r="A88" i="12" s="1"/>
  <c r="A89" i="12" s="1"/>
  <c r="A90" i="12" s="1"/>
  <c r="A91" i="12" s="1"/>
  <c r="A92" i="12" s="1"/>
  <c r="A93" i="12" s="1"/>
  <c r="A94" i="12" s="1"/>
  <c r="A95" i="12" s="1"/>
  <c r="A96" i="12" s="1"/>
  <c r="A97" i="12" s="1"/>
  <c r="A98" i="12" s="1"/>
  <c r="A99" i="12" s="1"/>
  <c r="A100" i="12" s="1"/>
  <c r="A101" i="12" s="1"/>
  <c r="A102" i="12" s="1"/>
  <c r="A103" i="12" s="1"/>
  <c r="A104" i="12" s="1"/>
  <c r="A105" i="12" s="1"/>
  <c r="A106" i="12" s="1"/>
  <c r="A107" i="12" s="1"/>
  <c r="A108" i="12" s="1"/>
  <c r="A109" i="12" s="1"/>
  <c r="A110" i="12" s="1"/>
  <c r="A111" i="12" s="1"/>
  <c r="A112" i="12" s="1"/>
  <c r="A113" i="12" s="1"/>
  <c r="A114" i="12" s="1"/>
  <c r="A115" i="12" s="1"/>
  <c r="A116" i="12" s="1"/>
  <c r="A117" i="12" s="1"/>
  <c r="A118" i="12" s="1"/>
  <c r="A119" i="12" s="1"/>
  <c r="A120" i="12" s="1"/>
  <c r="A121" i="12" s="1"/>
  <c r="A122" i="12" s="1"/>
  <c r="A123" i="12" s="1"/>
  <c r="A124" i="12" s="1"/>
  <c r="A125" i="12" s="1"/>
  <c r="A126" i="12" s="1"/>
  <c r="A127" i="12" s="1"/>
  <c r="A128" i="12" s="1"/>
  <c r="A129" i="12" s="1"/>
  <c r="A130" i="12" s="1"/>
  <c r="A131" i="12" s="1"/>
  <c r="A132" i="12" s="1"/>
  <c r="A133" i="12" s="1"/>
  <c r="A134" i="12" s="1"/>
  <c r="A135" i="12" s="1"/>
  <c r="A136" i="12" s="1"/>
  <c r="A137" i="12" s="1"/>
  <c r="A138" i="12" s="1"/>
  <c r="A139" i="12" s="1"/>
  <c r="A140" i="12" s="1"/>
  <c r="A141" i="12" s="1"/>
  <c r="A142" i="12" s="1"/>
  <c r="A143" i="12" s="1"/>
  <c r="A144" i="12" s="1"/>
  <c r="A145" i="12" s="1"/>
  <c r="A146" i="12" s="1"/>
  <c r="A147" i="12" s="1"/>
  <c r="A148" i="12" s="1"/>
  <c r="A149" i="12" s="1"/>
  <c r="A150" i="12" s="1"/>
  <c r="A151" i="12" s="1"/>
  <c r="A152" i="12" s="1"/>
  <c r="A153" i="12" s="1"/>
  <c r="A154" i="12" s="1"/>
  <c r="A155" i="12" s="1"/>
  <c r="A156" i="12" s="1"/>
  <c r="A157" i="12" s="1"/>
  <c r="A158" i="12" s="1"/>
  <c r="A159" i="12" s="1"/>
  <c r="A160" i="12" s="1"/>
  <c r="A161" i="12" s="1"/>
  <c r="A162" i="12" s="1"/>
  <c r="A163" i="12" s="1"/>
  <c r="A164" i="12" s="1"/>
  <c r="A165" i="12" s="1"/>
  <c r="A166" i="12" s="1"/>
  <c r="A167" i="12" s="1"/>
  <c r="A168" i="12" s="1"/>
  <c r="A169" i="12" s="1"/>
  <c r="A170" i="12" s="1"/>
  <c r="A171" i="12" s="1"/>
  <c r="A172" i="12" s="1"/>
  <c r="A173" i="12" s="1"/>
  <c r="A174" i="12" s="1"/>
  <c r="A175" i="12" s="1"/>
  <c r="A176" i="12" s="1"/>
  <c r="A177" i="12" s="1"/>
  <c r="A178" i="12" s="1"/>
  <c r="A179" i="12" s="1"/>
  <c r="A180" i="12" s="1"/>
  <c r="A181" i="12" s="1"/>
  <c r="A182" i="12" s="1"/>
  <c r="A183" i="12" s="1"/>
  <c r="A184" i="12" s="1"/>
  <c r="A185" i="12" s="1"/>
  <c r="A186" i="12" s="1"/>
  <c r="A187" i="12" s="1"/>
  <c r="A188" i="12" s="1"/>
  <c r="A189" i="12" s="1"/>
  <c r="A190" i="12" s="1"/>
  <c r="A191" i="12" s="1"/>
  <c r="A192" i="12" s="1"/>
  <c r="A193" i="12" s="1"/>
  <c r="A194" i="12" s="1"/>
  <c r="A195" i="12" s="1"/>
  <c r="A196" i="12" s="1"/>
  <c r="A197" i="12" s="1"/>
  <c r="A198" i="12" s="1"/>
  <c r="A199" i="12" s="1"/>
  <c r="A200" i="12" s="1"/>
  <c r="A201" i="12" s="1"/>
  <c r="A202" i="12" s="1"/>
  <c r="A203" i="12" s="1"/>
  <c r="Y54" i="12"/>
  <c r="AC53" i="12"/>
  <c r="Y53" i="12"/>
  <c r="U53" i="12"/>
  <c r="AC52" i="12"/>
  <c r="Y52" i="12"/>
  <c r="U52" i="12"/>
  <c r="A52" i="12"/>
  <c r="A53" i="12" s="1"/>
  <c r="AC51" i="12"/>
  <c r="Y51" i="12"/>
  <c r="A51" i="12"/>
  <c r="AC50" i="12"/>
  <c r="Y50" i="12"/>
  <c r="AC49" i="12"/>
  <c r="Y49" i="12"/>
  <c r="Y48" i="12"/>
  <c r="Y47" i="12"/>
  <c r="Y46" i="12"/>
  <c r="A46" i="12"/>
  <c r="A47" i="12" s="1"/>
  <c r="A48" i="12" s="1"/>
  <c r="A49" i="12" s="1"/>
  <c r="AC45" i="12"/>
  <c r="Y45" i="12"/>
  <c r="U45" i="12"/>
  <c r="AC44" i="12"/>
  <c r="Y44" i="12"/>
  <c r="AC43" i="12"/>
  <c r="Y43" i="12"/>
  <c r="AC42" i="12"/>
  <c r="Y42" i="12"/>
  <c r="AC41" i="12"/>
  <c r="Y41" i="12"/>
  <c r="A41" i="12"/>
  <c r="A42" i="12" s="1"/>
  <c r="A43" i="12" s="1"/>
  <c r="A44" i="12" s="1"/>
  <c r="AC40" i="12"/>
  <c r="Y40" i="12"/>
  <c r="AC39" i="12"/>
  <c r="Y39" i="12"/>
  <c r="U39" i="12"/>
  <c r="AC38" i="12"/>
  <c r="Y38" i="12"/>
  <c r="AC37" i="12"/>
  <c r="Y37" i="12"/>
  <c r="AC36" i="12"/>
  <c r="Y36" i="12"/>
  <c r="A36" i="12"/>
  <c r="A37" i="12" s="1"/>
  <c r="A38" i="12" s="1"/>
  <c r="A39" i="12" s="1"/>
  <c r="AC35" i="12"/>
  <c r="Y35" i="12"/>
  <c r="U35" i="12"/>
  <c r="AC34" i="12"/>
  <c r="Y34" i="12"/>
  <c r="AC33" i="12"/>
  <c r="Y33" i="12"/>
  <c r="AC32" i="12"/>
  <c r="Y32" i="12"/>
  <c r="AC31" i="12"/>
  <c r="Y31" i="12"/>
  <c r="A31" i="12"/>
  <c r="A32" i="12" s="1"/>
  <c r="A33" i="12" s="1"/>
  <c r="A34" i="12" s="1"/>
  <c r="Y30" i="12"/>
  <c r="U30" i="12"/>
  <c r="AC29" i="12"/>
  <c r="Y29" i="12"/>
  <c r="AC28" i="12"/>
  <c r="Y28" i="12"/>
  <c r="AC27" i="12"/>
  <c r="Y27" i="12"/>
  <c r="AC26" i="12"/>
  <c r="Y26" i="12"/>
  <c r="U26" i="12"/>
  <c r="Y25" i="12"/>
  <c r="AC24" i="12"/>
  <c r="Y24" i="12"/>
  <c r="U24" i="12"/>
  <c r="Y23" i="12"/>
  <c r="AC22" i="12"/>
  <c r="Y22" i="12"/>
  <c r="AC21" i="12"/>
  <c r="Y21" i="12"/>
  <c r="AC20" i="12"/>
  <c r="Y20" i="12"/>
  <c r="Y19" i="12"/>
  <c r="AC18" i="12"/>
  <c r="Y18" i="12"/>
  <c r="AC17" i="12"/>
  <c r="Y17" i="12"/>
  <c r="Y16" i="12"/>
  <c r="AC15" i="12"/>
  <c r="Y15" i="12"/>
  <c r="U15" i="12"/>
  <c r="AC14" i="12"/>
  <c r="Y14" i="12"/>
  <c r="AC13" i="12"/>
  <c r="Y13" i="12"/>
  <c r="AC12" i="12"/>
  <c r="Y12" i="12"/>
  <c r="U12" i="12"/>
  <c r="Y11" i="12"/>
  <c r="AC10" i="12"/>
  <c r="Y10" i="12"/>
  <c r="AC9" i="12"/>
  <c r="Y9" i="12"/>
  <c r="U9" i="12"/>
  <c r="AC8" i="12"/>
  <c r="Y8" i="12"/>
  <c r="U8" i="12"/>
  <c r="AC7" i="12"/>
  <c r="Y7" i="12"/>
  <c r="AC6" i="12"/>
  <c r="Y6" i="12"/>
  <c r="Y5" i="12"/>
  <c r="A5" i="12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C4" i="12"/>
  <c r="Y4" i="12"/>
  <c r="X101" i="1"/>
  <c r="X100" i="1"/>
  <c r="X99" i="1"/>
  <c r="X98" i="1"/>
  <c r="X97" i="1"/>
  <c r="X96" i="1"/>
  <c r="X95" i="1"/>
  <c r="X94" i="1"/>
  <c r="X93" i="1"/>
  <c r="X92" i="1"/>
  <c r="X91" i="1"/>
  <c r="X90" i="1"/>
  <c r="X88" i="1"/>
  <c r="X87" i="1"/>
  <c r="X86" i="1"/>
  <c r="X85" i="1"/>
  <c r="X83" i="1"/>
  <c r="X82" i="1"/>
  <c r="X81" i="1"/>
  <c r="X80" i="1"/>
  <c r="X79" i="1"/>
  <c r="X78" i="1"/>
  <c r="X77" i="1"/>
  <c r="X76" i="1"/>
  <c r="X75" i="1"/>
  <c r="X73" i="1"/>
  <c r="X72" i="1"/>
  <c r="X71" i="1"/>
  <c r="X70" i="1"/>
  <c r="X69" i="1"/>
  <c r="X68" i="1"/>
  <c r="X67" i="1"/>
  <c r="X66" i="1"/>
  <c r="X65" i="1"/>
  <c r="X64" i="1"/>
  <c r="X63" i="1"/>
  <c r="X62" i="1"/>
  <c r="X61" i="1"/>
  <c r="X60" i="1"/>
  <c r="X59" i="1"/>
  <c r="X58" i="1"/>
  <c r="X57" i="1"/>
  <c r="X56" i="1"/>
  <c r="X55" i="1"/>
  <c r="X54" i="1"/>
  <c r="X53" i="1"/>
  <c r="X52" i="1"/>
  <c r="X51" i="1"/>
  <c r="X50" i="1"/>
  <c r="X49" i="1"/>
  <c r="X48" i="1"/>
  <c r="X46" i="1"/>
  <c r="X45" i="1"/>
  <c r="X44" i="1"/>
  <c r="X43" i="1"/>
  <c r="X41" i="1"/>
  <c r="X40" i="1"/>
  <c r="X39" i="1"/>
  <c r="X38" i="1"/>
  <c r="X37" i="1"/>
  <c r="X36" i="1"/>
  <c r="X34" i="1"/>
  <c r="X33" i="1"/>
  <c r="X32" i="1"/>
  <c r="X31" i="1"/>
  <c r="X30" i="1"/>
  <c r="X29" i="1"/>
  <c r="X28" i="1"/>
  <c r="X27" i="1"/>
  <c r="X25" i="1"/>
  <c r="X24" i="1"/>
  <c r="X23" i="1"/>
  <c r="X22" i="1"/>
  <c r="X21" i="1"/>
  <c r="X20" i="1"/>
  <c r="X19" i="1"/>
  <c r="X18" i="1"/>
  <c r="X16" i="1"/>
  <c r="X15" i="1"/>
  <c r="X14" i="1"/>
  <c r="X13" i="1"/>
  <c r="X12" i="1"/>
  <c r="X11" i="1"/>
  <c r="X10" i="1"/>
  <c r="X9" i="1"/>
  <c r="X8" i="1"/>
  <c r="X7" i="1"/>
  <c r="X6" i="1"/>
  <c r="X4" i="1"/>
  <c r="X3" i="1"/>
  <c r="W207" i="12" l="1"/>
  <c r="W208" i="12"/>
  <c r="W209" i="1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S24" authorId="0" shapeId="0" xr:uid="{00000000-0006-0000-0100-000001000000}">
      <text>
        <r>
          <rPr>
            <sz val="10"/>
            <color rgb="FF000000"/>
            <rFont val="Arial"/>
            <family val="2"/>
            <scheme val="minor"/>
          </rPr>
          <t>======
ID#AAAAUHnASKw
    (2022-02-10 18:22:48)
EUR
	-VICTORIA POZZO MURÚA</t>
        </r>
      </text>
    </comment>
    <comment ref="Q168" authorId="0" shapeId="0" xr:uid="{00000000-0006-0000-0100-000002000000}">
      <text>
        <r>
          <rPr>
            <sz val="10"/>
            <color rgb="FF000000"/>
            <rFont val="Arial"/>
            <family val="2"/>
            <scheme val="minor"/>
          </rPr>
          <t>======
ID#AAAAUHnASKs
    (2022-02-10 18:22:48)
40% MKT
	-VICTORIA POZZO MURÚA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j6NkGmhFCl8nBEoEDSeJqitPNA2w=="/>
    </ext>
  </extLst>
</comments>
</file>

<file path=xl/sharedStrings.xml><?xml version="1.0" encoding="utf-8"?>
<sst xmlns="http://schemas.openxmlformats.org/spreadsheetml/2006/main" count="5154" uniqueCount="749">
  <si>
    <t>N°</t>
  </si>
  <si>
    <t>Nombre del Proyecto</t>
  </si>
  <si>
    <t>Token</t>
  </si>
  <si>
    <t>Libro blanco técnico</t>
  </si>
  <si>
    <t>Código   abierto</t>
  </si>
  <si>
    <t>Sitio web</t>
  </si>
  <si>
    <t>Comunidad</t>
  </si>
  <si>
    <t>Mkt</t>
  </si>
  <si>
    <t>Rating</t>
  </si>
  <si>
    <t>Token - Suministro</t>
  </si>
  <si>
    <t>Cumple al objetivo</t>
  </si>
  <si>
    <t>Fecha</t>
  </si>
  <si>
    <t>Tipo de token</t>
  </si>
  <si>
    <t>Blockchain</t>
  </si>
  <si>
    <t>Categoria</t>
  </si>
  <si>
    <t>Continua cotizando el token?</t>
  </si>
  <si>
    <t>Twitter</t>
  </si>
  <si>
    <t>Telegram/Discord/Reddit</t>
  </si>
  <si>
    <t>Precio</t>
  </si>
  <si>
    <t xml:space="preserve">Cantidad ofrecida </t>
  </si>
  <si>
    <t>Total token emitidos</t>
  </si>
  <si>
    <t>% distrib</t>
  </si>
  <si>
    <t>% Team</t>
  </si>
  <si>
    <t>% Community   (MKT)</t>
  </si>
  <si>
    <t>Cantidad Vendida/Recaudada</t>
  </si>
  <si>
    <t>Hard cap</t>
  </si>
  <si>
    <t>Apertura</t>
  </si>
  <si>
    <t>Cierre</t>
  </si>
  <si>
    <t>Duración</t>
  </si>
  <si>
    <t>BitTorrent</t>
  </si>
  <si>
    <t>BTT</t>
  </si>
  <si>
    <t>SI</t>
  </si>
  <si>
    <t>U</t>
  </si>
  <si>
    <t>TRON</t>
  </si>
  <si>
    <t>Plataforma</t>
  </si>
  <si>
    <t>Wink</t>
  </si>
  <si>
    <t>WIN</t>
  </si>
  <si>
    <t>-</t>
  </si>
  <si>
    <t>BSC</t>
  </si>
  <si>
    <t>Juegos</t>
  </si>
  <si>
    <t>Star Atlas</t>
  </si>
  <si>
    <t>ATLAS</t>
  </si>
  <si>
    <t>Solana</t>
  </si>
  <si>
    <t>TOP Network</t>
  </si>
  <si>
    <t>TOP</t>
  </si>
  <si>
    <t>ETH</t>
  </si>
  <si>
    <t>Gearbox Protocol</t>
  </si>
  <si>
    <t>GEAR</t>
  </si>
  <si>
    <t>VERY HIGH</t>
  </si>
  <si>
    <t>0,0144 USD</t>
  </si>
  <si>
    <t>G</t>
  </si>
  <si>
    <t>Protocol</t>
  </si>
  <si>
    <t>NO</t>
  </si>
  <si>
    <t>BENQI</t>
  </si>
  <si>
    <t>QI</t>
  </si>
  <si>
    <t>HIGH</t>
  </si>
  <si>
    <t>0,0090 USD</t>
  </si>
  <si>
    <t>Matic Network</t>
  </si>
  <si>
    <t>MATIC</t>
  </si>
  <si>
    <t>Lumerin</t>
  </si>
  <si>
    <t>LUMERIN</t>
  </si>
  <si>
    <t>0,4500 USD</t>
  </si>
  <si>
    <t>Harmony</t>
  </si>
  <si>
    <t>ONE</t>
  </si>
  <si>
    <t>GuildFi</t>
  </si>
  <si>
    <t>GF</t>
  </si>
  <si>
    <t>Gaming</t>
  </si>
  <si>
    <t>Convergence</t>
  </si>
  <si>
    <t>CONV</t>
  </si>
  <si>
    <t>Finanzas</t>
  </si>
  <si>
    <t>Mines Of Dalarnia</t>
  </si>
  <si>
    <t>DAR</t>
  </si>
  <si>
    <t>0,0230 USD</t>
  </si>
  <si>
    <t>DREP</t>
  </si>
  <si>
    <t>CNNS</t>
  </si>
  <si>
    <t>Lithium</t>
  </si>
  <si>
    <t>LITH</t>
  </si>
  <si>
    <t>Celer Network</t>
  </si>
  <si>
    <t>CELR</t>
  </si>
  <si>
    <t>Egretia</t>
  </si>
  <si>
    <t>EGT</t>
  </si>
  <si>
    <t>Otros</t>
  </si>
  <si>
    <t>STP Network</t>
  </si>
  <si>
    <t>STP</t>
  </si>
  <si>
    <t>Entretenimiento</t>
  </si>
  <si>
    <t>Thunder Token</t>
  </si>
  <si>
    <t>TT</t>
  </si>
  <si>
    <t>Aurory</t>
  </si>
  <si>
    <t>AURY</t>
  </si>
  <si>
    <t>13,5300 USD</t>
  </si>
  <si>
    <t>Cartesi</t>
  </si>
  <si>
    <t>CTSI</t>
  </si>
  <si>
    <t>Selfkey</t>
  </si>
  <si>
    <t>KEY</t>
  </si>
  <si>
    <t>Cardstack</t>
  </si>
  <si>
    <t>CARD</t>
  </si>
  <si>
    <t>QuarkChain</t>
  </si>
  <si>
    <t>QKC</t>
  </si>
  <si>
    <t>Refereum</t>
  </si>
  <si>
    <t>RFR</t>
  </si>
  <si>
    <t>Cere Network</t>
  </si>
  <si>
    <t>CERE</t>
  </si>
  <si>
    <t>BitDAO</t>
  </si>
  <si>
    <t>BIT</t>
  </si>
  <si>
    <t>2,0000 USD</t>
  </si>
  <si>
    <t>Blockchain service</t>
  </si>
  <si>
    <t>Tidal Finance</t>
  </si>
  <si>
    <t>TIDAL</t>
  </si>
  <si>
    <t>Casper</t>
  </si>
  <si>
    <t>CSPR</t>
  </si>
  <si>
    <t>Clearpool</t>
  </si>
  <si>
    <t>CPOOL</t>
  </si>
  <si>
    <t>REMME</t>
  </si>
  <si>
    <t>REM</t>
  </si>
  <si>
    <t>OpenSwap</t>
  </si>
  <si>
    <t>OSWAP</t>
  </si>
  <si>
    <t>Oiler Network</t>
  </si>
  <si>
    <t>OIL</t>
  </si>
  <si>
    <t>2,9300 USD</t>
  </si>
  <si>
    <t>Rate3Network</t>
  </si>
  <si>
    <t>RTE</t>
  </si>
  <si>
    <t>EdenChain</t>
  </si>
  <si>
    <t>EDN</t>
  </si>
  <si>
    <t>Umee</t>
  </si>
  <si>
    <t>UMEE</t>
  </si>
  <si>
    <t>Fei Protocol</t>
  </si>
  <si>
    <t>TRIBE</t>
  </si>
  <si>
    <t>Stablecoin</t>
  </si>
  <si>
    <t>IoTeX</t>
  </si>
  <si>
    <t>IOTX</t>
  </si>
  <si>
    <t>Perlin</t>
  </si>
  <si>
    <t>PERL</t>
  </si>
  <si>
    <t>Swash</t>
  </si>
  <si>
    <t>SWASH</t>
  </si>
  <si>
    <t>MEDIUM</t>
  </si>
  <si>
    <t>0,0100 USD</t>
  </si>
  <si>
    <t>FundRequest</t>
  </si>
  <si>
    <t>FND</t>
  </si>
  <si>
    <t>Blockchain Service</t>
  </si>
  <si>
    <t>GBX</t>
  </si>
  <si>
    <t>RKT</t>
  </si>
  <si>
    <t>Neutro</t>
  </si>
  <si>
    <t>Guild of Guardians</t>
  </si>
  <si>
    <t>GOG</t>
  </si>
  <si>
    <t>InsurePal</t>
  </si>
  <si>
    <t>IPL</t>
  </si>
  <si>
    <t>Lition</t>
  </si>
  <si>
    <t>LIT</t>
  </si>
  <si>
    <t>Zeepin</t>
  </si>
  <si>
    <t>ZTP</t>
  </si>
  <si>
    <t>NEO</t>
  </si>
  <si>
    <t>WePower</t>
  </si>
  <si>
    <t>WPR</t>
  </si>
  <si>
    <t>Otras</t>
  </si>
  <si>
    <t>Immutable X</t>
  </si>
  <si>
    <t>IMX</t>
  </si>
  <si>
    <t>Insights Network</t>
  </si>
  <si>
    <t>INSTAR</t>
  </si>
  <si>
    <t>Republic Protocol</t>
  </si>
  <si>
    <t>REN</t>
  </si>
  <si>
    <t>Trading</t>
  </si>
  <si>
    <t>Dether</t>
  </si>
  <si>
    <t>DTH</t>
  </si>
  <si>
    <t>Clover</t>
  </si>
  <si>
    <t>CLV</t>
  </si>
  <si>
    <t>POLKADOT</t>
  </si>
  <si>
    <t>Efinity</t>
  </si>
  <si>
    <t>EFI</t>
  </si>
  <si>
    <t>Voxies Tactics</t>
  </si>
  <si>
    <t>VOXEL</t>
  </si>
  <si>
    <t>Phantasma Chain</t>
  </si>
  <si>
    <t>SOUL</t>
  </si>
  <si>
    <t>Current</t>
  </si>
  <si>
    <t>CRNC</t>
  </si>
  <si>
    <t>Mina Protocol</t>
  </si>
  <si>
    <t>MINA</t>
  </si>
  <si>
    <t>Radicle</t>
  </si>
  <si>
    <t>RAD</t>
  </si>
  <si>
    <t>Network</t>
  </si>
  <si>
    <t>HOPR</t>
  </si>
  <si>
    <t>The Bee Token</t>
  </si>
  <si>
    <t>BEE</t>
  </si>
  <si>
    <t>Avocado Dao</t>
  </si>
  <si>
    <t>AVG</t>
  </si>
  <si>
    <t>Alethea AI</t>
  </si>
  <si>
    <t>ALI</t>
  </si>
  <si>
    <t>Abachi</t>
  </si>
  <si>
    <t>ABI</t>
  </si>
  <si>
    <t>Platform</t>
  </si>
  <si>
    <t>World of Defish</t>
  </si>
  <si>
    <t>WOD</t>
  </si>
  <si>
    <t>API3</t>
  </si>
  <si>
    <t>0,3000 USD</t>
  </si>
  <si>
    <t>UMA</t>
  </si>
  <si>
    <t>Gelato</t>
  </si>
  <si>
    <t>GEL</t>
  </si>
  <si>
    <t>Biconomy</t>
  </si>
  <si>
    <t>BICO</t>
  </si>
  <si>
    <t>Sifchain Finance</t>
  </si>
  <si>
    <t>EROWAN</t>
  </si>
  <si>
    <t>Omnitude</t>
  </si>
  <si>
    <t>ECOM</t>
  </si>
  <si>
    <t>NEUTRAL</t>
  </si>
  <si>
    <t>0,4600 USD</t>
  </si>
  <si>
    <t>Divergence</t>
  </si>
  <si>
    <t>DIVER</t>
  </si>
  <si>
    <t>EximChain</t>
  </si>
  <si>
    <t>EXC</t>
  </si>
  <si>
    <t>Sentinel Protocol</t>
  </si>
  <si>
    <t>UPP</t>
  </si>
  <si>
    <t>Security</t>
  </si>
  <si>
    <t>Gods Unchained</t>
  </si>
  <si>
    <t>GODS</t>
  </si>
  <si>
    <t>MonoX</t>
  </si>
  <si>
    <t>MONO</t>
  </si>
  <si>
    <t>OriginTrail</t>
  </si>
  <si>
    <t>TRACE</t>
  </si>
  <si>
    <t>0,1000 USD</t>
  </si>
  <si>
    <t>Konomi Network</t>
  </si>
  <si>
    <t>KONO</t>
  </si>
  <si>
    <t>Blocto</t>
  </si>
  <si>
    <t>BLT</t>
  </si>
  <si>
    <t>pSTAKE</t>
  </si>
  <si>
    <t>PSTAKE</t>
  </si>
  <si>
    <t>Thekey.vip</t>
  </si>
  <si>
    <t>TKY</t>
  </si>
  <si>
    <t>Infraestructura</t>
  </si>
  <si>
    <t>Trinity</t>
  </si>
  <si>
    <t>TNC</t>
  </si>
  <si>
    <t>0,0600 USD</t>
  </si>
  <si>
    <t>Near Protocol</t>
  </si>
  <si>
    <t>NEAR</t>
  </si>
  <si>
    <t>Qredo</t>
  </si>
  <si>
    <t>QRDO</t>
  </si>
  <si>
    <t>AidCoin</t>
  </si>
  <si>
    <t>AID</t>
  </si>
  <si>
    <t>ArcBlock</t>
  </si>
  <si>
    <t>ABT</t>
  </si>
  <si>
    <t>xDai</t>
  </si>
  <si>
    <t>STAKE</t>
  </si>
  <si>
    <t>IRIS Network</t>
  </si>
  <si>
    <t>IRIS</t>
  </si>
  <si>
    <t>Centrifuge</t>
  </si>
  <si>
    <t>CFG</t>
  </si>
  <si>
    <t>Ardana</t>
  </si>
  <si>
    <t>DANA</t>
  </si>
  <si>
    <t>ADA</t>
  </si>
  <si>
    <t>Elixxir</t>
  </si>
  <si>
    <t>XX</t>
  </si>
  <si>
    <t>Blockstack</t>
  </si>
  <si>
    <t>STX</t>
  </si>
  <si>
    <t>0,1200 USD</t>
  </si>
  <si>
    <t>OWN BLOCKCHAIN</t>
  </si>
  <si>
    <t>Braintrust</t>
  </si>
  <si>
    <t>BTRST</t>
  </si>
  <si>
    <t>Acala Network</t>
  </si>
  <si>
    <t>ACA</t>
  </si>
  <si>
    <t>Aurora</t>
  </si>
  <si>
    <t>AURORA</t>
  </si>
  <si>
    <t>Algorand</t>
  </si>
  <si>
    <t>ALGO</t>
  </si>
  <si>
    <t>Fusion</t>
  </si>
  <si>
    <t>FSN</t>
  </si>
  <si>
    <t>Kine</t>
  </si>
  <si>
    <t>KINE</t>
  </si>
  <si>
    <t>Ocean Protocol</t>
  </si>
  <si>
    <t>OCEAN</t>
  </si>
  <si>
    <t>Protocolo</t>
  </si>
  <si>
    <t>Vega Protocol</t>
  </si>
  <si>
    <t>VEGA</t>
  </si>
  <si>
    <t>NO LLEGAN</t>
  </si>
  <si>
    <t>LLEGAN</t>
  </si>
  <si>
    <t>SUPERAN</t>
  </si>
  <si>
    <t>TOTAL</t>
  </si>
  <si>
    <t>KYC</t>
  </si>
  <si>
    <t>Cumple el mínimo</t>
  </si>
  <si>
    <t>Preventa</t>
  </si>
  <si>
    <t>Cuenta Twitter activa</t>
  </si>
  <si>
    <t>Soft Cap</t>
  </si>
  <si>
    <t>Duracion</t>
  </si>
  <si>
    <t>Tycoon</t>
  </si>
  <si>
    <t>TYC</t>
  </si>
  <si>
    <t>CoinDeal</t>
  </si>
  <si>
    <t>CLD</t>
  </si>
  <si>
    <t>EOS</t>
  </si>
  <si>
    <t>Cryptocurrency - Platform</t>
  </si>
  <si>
    <t>Rowan Energy BC</t>
  </si>
  <si>
    <t>RWN</t>
  </si>
  <si>
    <t>Rowan Blockchain</t>
  </si>
  <si>
    <t>Cryptocurrency - Energy</t>
  </si>
  <si>
    <t>BRIDGE</t>
  </si>
  <si>
    <t>BD</t>
  </si>
  <si>
    <t>1,3000 USD</t>
  </si>
  <si>
    <t>Stellar Protocol</t>
  </si>
  <si>
    <t>Business services</t>
  </si>
  <si>
    <t>Squeezer</t>
  </si>
  <si>
    <t>SQR</t>
  </si>
  <si>
    <t>0,2000 USD</t>
  </si>
  <si>
    <t>Infrastructure - Cryptocurrency - Communication - Big Data - Investment - Platform - Software</t>
  </si>
  <si>
    <t>MyTVchain</t>
  </si>
  <si>
    <t>MyTV</t>
  </si>
  <si>
    <t>0,0670 USD</t>
  </si>
  <si>
    <t>Sports - Platform - Media - Internet - Entertainment</t>
  </si>
  <si>
    <t>Discoin</t>
  </si>
  <si>
    <t>DSCN</t>
  </si>
  <si>
    <t>0,0182 USD</t>
  </si>
  <si>
    <t>250000 EUR</t>
  </si>
  <si>
    <t>Propia</t>
  </si>
  <si>
    <t>Cryptocurrency - Business services - Internet - Platform - Retail - Software</t>
  </si>
  <si>
    <t>LCX</t>
  </si>
  <si>
    <t>Banking - Business services - Cryptocurrency</t>
  </si>
  <si>
    <t>Elrond Network</t>
  </si>
  <si>
    <t>EGLD</t>
  </si>
  <si>
    <t>0,00065 USD</t>
  </si>
  <si>
    <t>https://icobench.com/icos?filterSort=rating-desc</t>
  </si>
  <si>
    <t>DionCoin</t>
  </si>
  <si>
    <t>DION</t>
  </si>
  <si>
    <t>0,0045 USD</t>
  </si>
  <si>
    <t>Business services - Cryptocurrency - Platform - Retail</t>
  </si>
  <si>
    <t>Selección hecha el día 26/01/2022</t>
  </si>
  <si>
    <t>FESS Chain</t>
  </si>
  <si>
    <t>FESS</t>
  </si>
  <si>
    <t>Artificial Intelligence - Cryptocurrency - Smart Contract</t>
  </si>
  <si>
    <t xml:space="preserve">Filtro </t>
  </si>
  <si>
    <t>al 31 diciembre 2021</t>
  </si>
  <si>
    <t>DexAge</t>
  </si>
  <si>
    <t>DXG</t>
  </si>
  <si>
    <t>0,0008 USD</t>
  </si>
  <si>
    <t>Banking - Cryptocurrency - Investment - Platform - Smart Contract - Software</t>
  </si>
  <si>
    <t>Total</t>
  </si>
  <si>
    <t>Axel</t>
  </si>
  <si>
    <t>AXEL</t>
  </si>
  <si>
    <t>-%</t>
  </si>
  <si>
    <t>Cryptocurrency</t>
  </si>
  <si>
    <t>Muestra</t>
  </si>
  <si>
    <t>Finxflo</t>
  </si>
  <si>
    <t>FXF</t>
  </si>
  <si>
    <t>Swace</t>
  </si>
  <si>
    <t>SWACE</t>
  </si>
  <si>
    <t>0,0200 USD</t>
  </si>
  <si>
    <t>Sports - Platform - Media - Health - Entertainment - Virtual Reality</t>
  </si>
  <si>
    <t>Kappi Network</t>
  </si>
  <si>
    <t>KAPP</t>
  </si>
  <si>
    <t>0,0038 USD</t>
  </si>
  <si>
    <t>Cryptocurrency - Investment - Platform</t>
  </si>
  <si>
    <t>Distichain</t>
  </si>
  <si>
    <t>Disticoin</t>
  </si>
  <si>
    <t>Artificial Intelligence - Business service - Cryptocurrency - Manufacturing - Platform - Retail</t>
  </si>
  <si>
    <t>BuyAnyLight (BAL)</t>
  </si>
  <si>
    <t>BAL</t>
  </si>
  <si>
    <t>0,3033 USD</t>
  </si>
  <si>
    <t>Electronics - Big Data - Artificial Intelligence - Energy - Platform - Retail</t>
  </si>
  <si>
    <t>Asure Network</t>
  </si>
  <si>
    <t>ASR</t>
  </si>
  <si>
    <t>1,0000 USD</t>
  </si>
  <si>
    <t>Business service - Cryptocurrency - Health - Infrastructure - Platform</t>
  </si>
  <si>
    <t>Pcore</t>
  </si>
  <si>
    <t>PCC</t>
  </si>
  <si>
    <t>0,3900 USD</t>
  </si>
  <si>
    <t>Banking - Business services - Cryptocurrency - Investment - Legal - Platform</t>
  </si>
  <si>
    <t>UCBI Banking</t>
  </si>
  <si>
    <t>UCBI</t>
  </si>
  <si>
    <t>4.0</t>
  </si>
  <si>
    <t>1,163 EUR</t>
  </si>
  <si>
    <t>Investment - Energy - Education - Business services - Banking - Legal</t>
  </si>
  <si>
    <t>Shopereum</t>
  </si>
  <si>
    <t>XSHOP</t>
  </si>
  <si>
    <t>Mycro</t>
  </si>
  <si>
    <t>MYO</t>
  </si>
  <si>
    <t>0,2500 USD</t>
  </si>
  <si>
    <t>Matrix-coin</t>
  </si>
  <si>
    <t>MTX</t>
  </si>
  <si>
    <t>X11 Blockchain</t>
  </si>
  <si>
    <t>Casino &amp; Gambling - Artificial Intelligence - Cryptocurrency - Platform - Software</t>
  </si>
  <si>
    <t>Zeux</t>
  </si>
  <si>
    <t>ZUC</t>
  </si>
  <si>
    <t>0,0191 USD</t>
  </si>
  <si>
    <t>5000 ETH</t>
  </si>
  <si>
    <t>Banking - Business service - Cryptocurrency - Investment - Platform - Software</t>
  </si>
  <si>
    <t xml:space="preserve">Stan World </t>
  </si>
  <si>
    <t>STAN</t>
  </si>
  <si>
    <t>0.7500USD</t>
  </si>
  <si>
    <t>5,000,000</t>
  </si>
  <si>
    <t>Bow</t>
  </si>
  <si>
    <t>BT</t>
  </si>
  <si>
    <t>FALLO</t>
  </si>
  <si>
    <t>0.3USD</t>
  </si>
  <si>
    <t>Infrastructure - Retail</t>
  </si>
  <si>
    <t>Dayta</t>
  </si>
  <si>
    <t>0.0028USD</t>
  </si>
  <si>
    <t>desconocido</t>
  </si>
  <si>
    <t>Big Data</t>
  </si>
  <si>
    <t>P2P solutions foundation</t>
  </si>
  <si>
    <t>P2PS</t>
  </si>
  <si>
    <t>0.03USD</t>
  </si>
  <si>
    <t>Housinet</t>
  </si>
  <si>
    <t>H.N.I</t>
  </si>
  <si>
    <t>0.01USD</t>
  </si>
  <si>
    <t>Bienes Raices</t>
  </si>
  <si>
    <t>MACH Project</t>
  </si>
  <si>
    <t>MACH</t>
  </si>
  <si>
    <t>0.83USD</t>
  </si>
  <si>
    <t>desconcido</t>
  </si>
  <si>
    <t>BDAM Coin (BDAM Exchange, BDAM Pay and BDAM dAPP Store)</t>
  </si>
  <si>
    <t>BDAM</t>
  </si>
  <si>
    <t>si</t>
  </si>
  <si>
    <t>0.05</t>
  </si>
  <si>
    <r>
      <rPr>
        <sz val="10"/>
        <color rgb="FF313131"/>
        <rFont val="Arial"/>
        <family val="2"/>
      </rPr>
      <t>Artificial Intelligence</t>
    </r>
    <r>
      <rPr>
        <sz val="10"/>
        <color rgb="FF000000"/>
        <rFont val="Arial"/>
        <family val="2"/>
      </rPr>
      <t xml:space="preserve"> - </t>
    </r>
    <r>
      <rPr>
        <sz val="10"/>
        <color rgb="FF313131"/>
        <rFont val="Arial"/>
        <family val="2"/>
      </rPr>
      <t>Banking</t>
    </r>
    <r>
      <rPr>
        <sz val="10"/>
        <color rgb="FF000000"/>
        <rFont val="Arial"/>
        <family val="2"/>
      </rPr>
      <t xml:space="preserve"> - </t>
    </r>
    <r>
      <rPr>
        <sz val="10"/>
        <color rgb="FF313131"/>
        <rFont val="Arial"/>
        <family val="2"/>
      </rPr>
      <t>Big Data</t>
    </r>
    <r>
      <rPr>
        <sz val="10"/>
        <color rgb="FF000000"/>
        <rFont val="Arial"/>
        <family val="2"/>
      </rPr>
      <t xml:space="preserve"> - </t>
    </r>
    <r>
      <rPr>
        <sz val="10"/>
        <color rgb="FF313131"/>
        <rFont val="Arial"/>
        <family val="2"/>
      </rPr>
      <t>Cryptocurrency</t>
    </r>
    <r>
      <rPr>
        <sz val="10"/>
        <color rgb="FF000000"/>
        <rFont val="Arial"/>
        <family val="2"/>
      </rPr>
      <t xml:space="preserve"> - </t>
    </r>
    <r>
      <rPr>
        <sz val="10"/>
        <color rgb="FF313131"/>
        <rFont val="Arial"/>
        <family val="2"/>
      </rPr>
      <t>Investment</t>
    </r>
    <r>
      <rPr>
        <sz val="10"/>
        <color rgb="FF000000"/>
        <rFont val="Arial"/>
        <family val="2"/>
      </rPr>
      <t xml:space="preserve"> - </t>
    </r>
    <r>
      <rPr>
        <sz val="10"/>
        <color rgb="FF313131"/>
        <rFont val="Arial"/>
        <family val="2"/>
      </rPr>
      <t>Platform</t>
    </r>
    <r>
      <rPr>
        <sz val="10"/>
        <color rgb="FF000000"/>
        <rFont val="Arial"/>
        <family val="2"/>
      </rPr>
      <t xml:space="preserve"> - </t>
    </r>
    <r>
      <rPr>
        <sz val="10"/>
        <color rgb="FF313131"/>
        <rFont val="Arial"/>
        <family val="2"/>
      </rPr>
      <t>Smart Contract</t>
    </r>
  </si>
  <si>
    <t>Cowrium</t>
  </si>
  <si>
    <t>CWR</t>
  </si>
  <si>
    <t>no</t>
  </si>
  <si>
    <t>0.0750 USD</t>
  </si>
  <si>
    <r>
      <rPr>
        <sz val="10"/>
        <color rgb="FF313131"/>
        <rFont val="Arial"/>
        <family val="2"/>
      </rPr>
      <t>Artificial Intelligence</t>
    </r>
    <r>
      <rPr>
        <sz val="10"/>
        <color rgb="FF000000"/>
        <rFont val="Arial"/>
        <family val="2"/>
      </rPr>
      <t xml:space="preserve"> - </t>
    </r>
    <r>
      <rPr>
        <sz val="10"/>
        <color rgb="FF313131"/>
        <rFont val="Arial"/>
        <family val="2"/>
      </rPr>
      <t>Business services</t>
    </r>
    <r>
      <rPr>
        <sz val="10"/>
        <color rgb="FF000000"/>
        <rFont val="Arial"/>
        <family val="2"/>
      </rPr>
      <t xml:space="preserve"> - </t>
    </r>
    <r>
      <rPr>
        <sz val="10"/>
        <color rgb="FF313131"/>
        <rFont val="Arial"/>
        <family val="2"/>
      </rPr>
      <t>Cryptocurrency</t>
    </r>
    <r>
      <rPr>
        <sz val="10"/>
        <color rgb="FF000000"/>
        <rFont val="Arial"/>
        <family val="2"/>
      </rPr>
      <t xml:space="preserve"> - </t>
    </r>
    <r>
      <rPr>
        <sz val="10"/>
        <color rgb="FF313131"/>
        <rFont val="Arial"/>
        <family val="2"/>
      </rPr>
      <t>Smart Contract</t>
    </r>
  </si>
  <si>
    <t>Kozjin</t>
  </si>
  <si>
    <t>KOZ</t>
  </si>
  <si>
    <t>2usd</t>
  </si>
  <si>
    <t>Banking</t>
  </si>
  <si>
    <t>VITA</t>
  </si>
  <si>
    <t>Vita</t>
  </si>
  <si>
    <t>fallo</t>
  </si>
  <si>
    <t>0.0130 USD</t>
  </si>
  <si>
    <t>91.49%</t>
  </si>
  <si>
    <t>Cryptocurrency - Real State</t>
  </si>
  <si>
    <t>Max Crowdfund</t>
  </si>
  <si>
    <t>MCF</t>
  </si>
  <si>
    <t>11usd</t>
  </si>
  <si>
    <t>12.5%</t>
  </si>
  <si>
    <t>Ardor, Childchain</t>
  </si>
  <si>
    <t>Inversiones</t>
  </si>
  <si>
    <t>Mountable</t>
  </si>
  <si>
    <t>MNT token</t>
  </si>
  <si>
    <t>DESCONOCIDO</t>
  </si>
  <si>
    <t>comunicacion / turismo</t>
  </si>
  <si>
    <t>Edel</t>
  </si>
  <si>
    <t>EDEL</t>
  </si>
  <si>
    <t>0.3</t>
  </si>
  <si>
    <r>
      <rPr>
        <sz val="9"/>
        <color rgb="FF313131"/>
        <rFont val="&quot;Open Sans&quot;, sans-serif"/>
      </rPr>
      <t>Big Data</t>
    </r>
    <r>
      <rPr>
        <sz val="9"/>
        <color rgb="FF313131"/>
        <rFont val="&quot;Open Sans&quot;, sans-serif"/>
      </rPr>
      <t xml:space="preserve"> - </t>
    </r>
    <r>
      <rPr>
        <sz val="9"/>
        <color rgb="FF313131"/>
        <rFont val="&quot;Open Sans&quot;, sans-serif"/>
      </rPr>
      <t>Energy</t>
    </r>
    <r>
      <rPr>
        <sz val="9"/>
        <color rgb="FF313131"/>
        <rFont val="&quot;Open Sans&quot;, sans-serif"/>
      </rPr>
      <t xml:space="preserve"> - </t>
    </r>
    <r>
      <rPr>
        <sz val="9"/>
        <color rgb="FF313131"/>
        <rFont val="&quot;Open Sans&quot;, sans-serif"/>
      </rPr>
      <t>Infrastructure</t>
    </r>
    <r>
      <rPr>
        <sz val="9"/>
        <color rgb="FF313131"/>
        <rFont val="&quot;Open Sans&quot;, sans-serif"/>
      </rPr>
      <t xml:space="preserve"> - </t>
    </r>
    <r>
      <rPr>
        <sz val="9"/>
        <color rgb="FF313131"/>
        <rFont val="&quot;Open Sans&quot;, sans-serif"/>
      </rPr>
      <t>Platform</t>
    </r>
    <r>
      <rPr>
        <sz val="9"/>
        <color rgb="FF313131"/>
        <rFont val="&quot;Open Sans&quot;, sans-serif"/>
      </rPr>
      <t xml:space="preserve"> - </t>
    </r>
    <r>
      <rPr>
        <sz val="9"/>
        <color rgb="FF313131"/>
        <rFont val="&quot;Open Sans&quot;, sans-serif"/>
      </rPr>
      <t>Software</t>
    </r>
  </si>
  <si>
    <t>Kriptotrackers Token</t>
  </si>
  <si>
    <t>KTS</t>
  </si>
  <si>
    <t>0.9571USD</t>
  </si>
  <si>
    <t>Gingr</t>
  </si>
  <si>
    <t>GGC</t>
  </si>
  <si>
    <t>0.1339USD</t>
  </si>
  <si>
    <t>Entretainment</t>
  </si>
  <si>
    <t>xx Network</t>
  </si>
  <si>
    <t>xx</t>
  </si>
  <si>
    <t>0.35USD</t>
  </si>
  <si>
    <t>Comunicacion</t>
  </si>
  <si>
    <t>Si14</t>
  </si>
  <si>
    <t>1USD</t>
  </si>
  <si>
    <t>Apuestas</t>
  </si>
  <si>
    <t>OLPORTAL</t>
  </si>
  <si>
    <t>OLCF</t>
  </si>
  <si>
    <t>0.0059USD</t>
  </si>
  <si>
    <t>Geon</t>
  </si>
  <si>
    <t>GEON</t>
  </si>
  <si>
    <t>0.1USD</t>
  </si>
  <si>
    <r>
      <rPr>
        <sz val="9"/>
        <color rgb="FF313131"/>
        <rFont val="&quot;Open Sans&quot;, sans-serif"/>
      </rPr>
      <t>Business services</t>
    </r>
    <r>
      <rPr>
        <sz val="9"/>
        <color rgb="FF313131"/>
        <rFont val="&quot;Open Sans&quot;, sans-serif"/>
      </rPr>
      <t xml:space="preserve"> - </t>
    </r>
    <r>
      <rPr>
        <sz val="9"/>
        <color rgb="FF313131"/>
        <rFont val="&quot;Open Sans&quot;, sans-serif"/>
      </rPr>
      <t>Communication</t>
    </r>
    <r>
      <rPr>
        <sz val="9"/>
        <color rgb="FF313131"/>
        <rFont val="&quot;Open Sans&quot;, sans-serif"/>
      </rPr>
      <t xml:space="preserve"> - </t>
    </r>
    <r>
      <rPr>
        <sz val="9"/>
        <color rgb="FF313131"/>
        <rFont val="&quot;Open Sans&quot;, sans-serif"/>
      </rPr>
      <t>Cryptocurrency</t>
    </r>
  </si>
  <si>
    <t>SWAPS.NETWORK</t>
  </si>
  <si>
    <t>SWAP token</t>
  </si>
  <si>
    <t>0.043USD</t>
  </si>
  <si>
    <t>Otro</t>
  </si>
  <si>
    <t>SETiToken</t>
  </si>
  <si>
    <t>SETI</t>
  </si>
  <si>
    <t>0.85USD</t>
  </si>
  <si>
    <t>CRYPTO TRON EXCHANGE AND SHOP</t>
  </si>
  <si>
    <t>CTE</t>
  </si>
  <si>
    <t>10USD</t>
  </si>
  <si>
    <t>Dataeum</t>
  </si>
  <si>
    <t>XDT</t>
  </si>
  <si>
    <r>
      <rPr>
        <sz val="9"/>
        <color rgb="FF313131"/>
        <rFont val="&quot;Open Sans&quot;, sans-serif"/>
      </rPr>
      <t>Big Data</t>
    </r>
    <r>
      <rPr>
        <sz val="9"/>
        <color rgb="FF313131"/>
        <rFont val="&quot;Open Sans&quot;, sans-serif"/>
      </rPr>
      <t xml:space="preserve"> - </t>
    </r>
    <r>
      <rPr>
        <sz val="9"/>
        <color rgb="FF313131"/>
        <rFont val="&quot;Open Sans&quot;, sans-serif"/>
      </rPr>
      <t>Platform</t>
    </r>
  </si>
  <si>
    <t>Quantocoin</t>
  </si>
  <si>
    <t>QTCt</t>
  </si>
  <si>
    <t>22usd</t>
  </si>
  <si>
    <t>Waves</t>
  </si>
  <si>
    <t>Banco</t>
  </si>
  <si>
    <t>SESSIA</t>
  </si>
  <si>
    <t>KICKS</t>
  </si>
  <si>
    <r>
      <rPr>
        <sz val="9"/>
        <color rgb="FF313131"/>
        <rFont val="&quot;Open Sans&quot;, sans-serif"/>
      </rPr>
      <t>Business services</t>
    </r>
    <r>
      <rPr>
        <sz val="9"/>
        <color rgb="FF313131"/>
        <rFont val="&quot;Open Sans&quot;, sans-serif"/>
      </rPr>
      <t xml:space="preserve"> - </t>
    </r>
    <r>
      <rPr>
        <sz val="9"/>
        <color rgb="FF313131"/>
        <rFont val="&quot;Open Sans&quot;, sans-serif"/>
      </rPr>
      <t>Communication</t>
    </r>
    <r>
      <rPr>
        <sz val="9"/>
        <color rgb="FF313131"/>
        <rFont val="&quot;Open Sans&quot;, sans-serif"/>
      </rPr>
      <t xml:space="preserve"> - </t>
    </r>
    <r>
      <rPr>
        <sz val="9"/>
        <color rgb="FF313131"/>
        <rFont val="&quot;Open Sans&quot;, sans-serif"/>
      </rPr>
      <t>Platform</t>
    </r>
  </si>
  <si>
    <t>Betmatch</t>
  </si>
  <si>
    <t>XBM</t>
  </si>
  <si>
    <t>Sphinks Token</t>
  </si>
  <si>
    <t>SKFT</t>
  </si>
  <si>
    <t>0.1</t>
  </si>
  <si>
    <t>NEM</t>
  </si>
  <si>
    <t>Bancaria</t>
  </si>
  <si>
    <t>ULTIMA 2019</t>
  </si>
  <si>
    <t>Band Protocol</t>
  </si>
  <si>
    <t>BAND</t>
  </si>
  <si>
    <t>0.30</t>
  </si>
  <si>
    <t>12.37%</t>
  </si>
  <si>
    <t>Kimera</t>
  </si>
  <si>
    <t>KIMERA</t>
  </si>
  <si>
    <t>25.000 ETH</t>
  </si>
  <si>
    <t>Inteligencia Artificial</t>
  </si>
  <si>
    <t>Lydian Lion</t>
  </si>
  <si>
    <t>LLION</t>
  </si>
  <si>
    <t>0.001</t>
  </si>
  <si>
    <t>20.000.000(HARD CAP)</t>
  </si>
  <si>
    <t>XLM</t>
  </si>
  <si>
    <t>ULT 2019</t>
  </si>
  <si>
    <t>Coinshare</t>
  </si>
  <si>
    <t>TCJ</t>
  </si>
  <si>
    <t>0.12</t>
  </si>
  <si>
    <t>Comercial</t>
  </si>
  <si>
    <t>MoonTrader</t>
  </si>
  <si>
    <t>MOON</t>
  </si>
  <si>
    <t>0.65</t>
  </si>
  <si>
    <t>79.80%</t>
  </si>
  <si>
    <t>ULT 2020</t>
  </si>
  <si>
    <t>aGifttoken Stage I</t>
  </si>
  <si>
    <t>AGT</t>
  </si>
  <si>
    <t>1</t>
  </si>
  <si>
    <t>ULT 2021</t>
  </si>
  <si>
    <t>Global Crypto Alliance</t>
  </si>
  <si>
    <t>CALL</t>
  </si>
  <si>
    <t>0.02</t>
  </si>
  <si>
    <t>DESCONOCIDA</t>
  </si>
  <si>
    <t>Criptomoneda</t>
  </si>
  <si>
    <t>K Tune</t>
  </si>
  <si>
    <t>KTT</t>
  </si>
  <si>
    <t>0.0375</t>
  </si>
  <si>
    <t>8.000.000 (HARD CAP)</t>
  </si>
  <si>
    <t>I-PRO TOKEN</t>
  </si>
  <si>
    <t>IPR</t>
  </si>
  <si>
    <t>0.0479</t>
  </si>
  <si>
    <t>ecxx.com Digital Asset Exchange</t>
  </si>
  <si>
    <t>ECXX</t>
  </si>
  <si>
    <t>0.5</t>
  </si>
  <si>
    <t>Kryptoin</t>
  </si>
  <si>
    <t>KRP</t>
  </si>
  <si>
    <t>50</t>
  </si>
  <si>
    <t>1,078,825</t>
  </si>
  <si>
    <t>28,557 ETH</t>
  </si>
  <si>
    <t>Wolfs Group</t>
  </si>
  <si>
    <t>WLF</t>
  </si>
  <si>
    <t>0.25</t>
  </si>
  <si>
    <t>10.000.000 (HARD CAP)</t>
  </si>
  <si>
    <t>Fintench</t>
  </si>
  <si>
    <t>GetTheBit.io</t>
  </si>
  <si>
    <t>777Token</t>
  </si>
  <si>
    <t>0.01</t>
  </si>
  <si>
    <t>MarketC</t>
  </si>
  <si>
    <t>CMK</t>
  </si>
  <si>
    <t>1.10</t>
  </si>
  <si>
    <t>9.000.000 (HARD CAP)</t>
  </si>
  <si>
    <t>NurseToken</t>
  </si>
  <si>
    <t>NUR</t>
  </si>
  <si>
    <t>0.0510</t>
  </si>
  <si>
    <t>17.558.330 (HARD CAP)</t>
  </si>
  <si>
    <t>2.000.000 (SOFT CAP)</t>
  </si>
  <si>
    <t>Salud</t>
  </si>
  <si>
    <t>Qravity</t>
  </si>
  <si>
    <t>QCO</t>
  </si>
  <si>
    <t>35.000 (HARD CAP)</t>
  </si>
  <si>
    <t>Centric</t>
  </si>
  <si>
    <t>CNR</t>
  </si>
  <si>
    <t>Bancacy</t>
  </si>
  <si>
    <t>BNY</t>
  </si>
  <si>
    <t>NTO</t>
  </si>
  <si>
    <t>0.6</t>
  </si>
  <si>
    <t>Nova Mining</t>
  </si>
  <si>
    <t>NMT</t>
  </si>
  <si>
    <t>0.045</t>
  </si>
  <si>
    <t>DClear</t>
  </si>
  <si>
    <t>DCH</t>
  </si>
  <si>
    <t>0.04</t>
  </si>
  <si>
    <t>218.400 (HARD CAP)</t>
  </si>
  <si>
    <t>Linix</t>
  </si>
  <si>
    <t>LNX</t>
  </si>
  <si>
    <t>Flexstay</t>
  </si>
  <si>
    <t>FXS</t>
  </si>
  <si>
    <t>GBC KOREA</t>
  </si>
  <si>
    <t>UCX</t>
  </si>
  <si>
    <t>Mitewallet</t>
  </si>
  <si>
    <t>MTE token</t>
  </si>
  <si>
    <t>Natural Eco Carbon Coin</t>
  </si>
  <si>
    <t>NECC</t>
  </si>
  <si>
    <t>2.0</t>
  </si>
  <si>
    <t>Inversion</t>
  </si>
  <si>
    <t>Pocket Node</t>
  </si>
  <si>
    <t>NODE token</t>
  </si>
  <si>
    <t>AMZCoin</t>
  </si>
  <si>
    <t>Payeercoin</t>
  </si>
  <si>
    <t>PYC</t>
  </si>
  <si>
    <t>$3.685.785</t>
  </si>
  <si>
    <t>SolarStake</t>
  </si>
  <si>
    <t>SLRS</t>
  </si>
  <si>
    <t>83.33%</t>
  </si>
  <si>
    <t>NiMEDix ecosystem</t>
  </si>
  <si>
    <t>NiMEDIX</t>
  </si>
  <si>
    <t>Velareum</t>
  </si>
  <si>
    <t>VELS</t>
  </si>
  <si>
    <t>$4.999.500</t>
  </si>
  <si>
    <t>Bismillahcoin</t>
  </si>
  <si>
    <t>Bitway</t>
  </si>
  <si>
    <t>WAY</t>
  </si>
  <si>
    <t>2000000 BTWN</t>
  </si>
  <si>
    <t>Servicios empresariales</t>
  </si>
  <si>
    <t>UssCyber</t>
  </si>
  <si>
    <t>WFCE</t>
  </si>
  <si>
    <t>Stellar</t>
  </si>
  <si>
    <t>Deportes</t>
  </si>
  <si>
    <t>Argetum</t>
  </si>
  <si>
    <t>AGM</t>
  </si>
  <si>
    <t>Nitro platform token</t>
  </si>
  <si>
    <t>Nitro token</t>
  </si>
  <si>
    <t>Tap</t>
  </si>
  <si>
    <t>TAP</t>
  </si>
  <si>
    <t>RES</t>
  </si>
  <si>
    <t>RENBDO</t>
  </si>
  <si>
    <t>RET</t>
  </si>
  <si>
    <t>Energia</t>
  </si>
  <si>
    <t>BlingFinance</t>
  </si>
  <si>
    <t>BLING</t>
  </si>
  <si>
    <t>250 - 1 ETH</t>
  </si>
  <si>
    <t>Swiftex Exchange</t>
  </si>
  <si>
    <t>SWFT</t>
  </si>
  <si>
    <t>CryptoCells</t>
  </si>
  <si>
    <t>CC9</t>
  </si>
  <si>
    <t>UnoChain</t>
  </si>
  <si>
    <t>UNOC</t>
  </si>
  <si>
    <t>StartWaves</t>
  </si>
  <si>
    <t>SWC</t>
  </si>
  <si>
    <t>KingdomGame</t>
  </si>
  <si>
    <t>KDG</t>
  </si>
  <si>
    <t>Tron</t>
  </si>
  <si>
    <t>Oryx Token</t>
  </si>
  <si>
    <t>ORX</t>
  </si>
  <si>
    <t>Nevix</t>
  </si>
  <si>
    <t>NVX</t>
  </si>
  <si>
    <t>Arte</t>
  </si>
  <si>
    <t>0,4000 USD</t>
  </si>
  <si>
    <t>0,0700 USD</t>
  </si>
  <si>
    <t>15.4%</t>
  </si>
  <si>
    <t>1 USD</t>
  </si>
  <si>
    <t>0,0240 USD</t>
  </si>
  <si>
    <t>0,60 USD</t>
  </si>
  <si>
    <t>0,0900 USD</t>
  </si>
  <si>
    <t>0,0400 USD</t>
  </si>
  <si>
    <t>0,3360 USD</t>
  </si>
  <si>
    <t>0,2971 USD</t>
  </si>
  <si>
    <t>0,1500 USD</t>
  </si>
  <si>
    <t>20.25%</t>
  </si>
  <si>
    <t>Governance Token</t>
  </si>
  <si>
    <t>0,00138 USD</t>
  </si>
  <si>
    <t>0,0060 USD</t>
  </si>
  <si>
    <t>0,5000 USD</t>
  </si>
  <si>
    <t>15,0000 USD</t>
  </si>
  <si>
    <t>0,5500 USD</t>
  </si>
  <si>
    <t>24/4/21 o 4/5?</t>
  </si>
  <si>
    <t>Finance</t>
  </si>
  <si>
    <t>0,0300 USD</t>
  </si>
  <si>
    <t>0.997</t>
  </si>
  <si>
    <t>1681160000</t>
  </si>
  <si>
    <t>0.32</t>
  </si>
  <si>
    <t>0.996</t>
  </si>
  <si>
    <t xml:space="preserve">MENDIUM </t>
  </si>
  <si>
    <t>0.037</t>
  </si>
  <si>
    <t>1eth</t>
  </si>
  <si>
    <t>0.33</t>
  </si>
  <si>
    <t>Payments</t>
  </si>
  <si>
    <t>0.0002272 ETH</t>
  </si>
  <si>
    <t>neutral</t>
  </si>
  <si>
    <t>13.7%</t>
  </si>
  <si>
    <t>10.5%</t>
  </si>
  <si>
    <t>Exchange</t>
  </si>
  <si>
    <t>vhi</t>
  </si>
  <si>
    <t>0.000026 ETH</t>
  </si>
  <si>
    <t>0.24</t>
  </si>
  <si>
    <t>Media</t>
  </si>
  <si>
    <t>34,300,000</t>
  </si>
  <si>
    <t>34,400,000</t>
  </si>
  <si>
    <t>Real Estate</t>
  </si>
  <si>
    <t>0.125 USD</t>
  </si>
  <si>
    <t>Energy</t>
  </si>
  <si>
    <t>0.4</t>
  </si>
  <si>
    <t>$1,500,000</t>
  </si>
  <si>
    <t>Blockchain Platform</t>
  </si>
  <si>
    <t>TIL</t>
  </si>
  <si>
    <t>0.027 USD</t>
  </si>
  <si>
    <t>$2,390,000</t>
  </si>
  <si>
    <t>Insurance</t>
  </si>
  <si>
    <t>0.005 USD</t>
  </si>
  <si>
    <t>$2,300,000</t>
  </si>
  <si>
    <t>$7,000,000</t>
  </si>
  <si>
    <t>$24,680,000</t>
  </si>
  <si>
    <t>18.5%</t>
  </si>
  <si>
    <t>$10,000,000</t>
  </si>
  <si>
    <t>$26,000,000</t>
  </si>
  <si>
    <t>27.75%</t>
  </si>
  <si>
    <t>0,3000 usd</t>
  </si>
  <si>
    <t>0,0051 USD</t>
  </si>
  <si>
    <t>31533 QKC = 1 ETH</t>
  </si>
  <si>
    <t>0,0170 USD</t>
  </si>
  <si>
    <t>0,006, USD</t>
  </si>
  <si>
    <t>0,2300 USD</t>
  </si>
  <si>
    <t>5000 UPP - 1 ETH</t>
  </si>
  <si>
    <t>700000 - 1ETH</t>
  </si>
  <si>
    <t>16000 - 1ETH</t>
  </si>
  <si>
    <t>0.15</t>
  </si>
  <si>
    <t>Medium</t>
  </si>
  <si>
    <t>0.26</t>
  </si>
  <si>
    <t>FInanciero</t>
  </si>
  <si>
    <t>0.2</t>
  </si>
  <si>
    <t>medium</t>
  </si>
  <si>
    <t>0.55</t>
  </si>
  <si>
    <t>infraestructura</t>
  </si>
  <si>
    <t>Very high</t>
  </si>
  <si>
    <t>0.13</t>
  </si>
  <si>
    <t>0.06</t>
  </si>
  <si>
    <t>16.5%</t>
  </si>
  <si>
    <t>Enigma</t>
  </si>
  <si>
    <t>ENG</t>
  </si>
  <si>
    <t>0.80</t>
  </si>
  <si>
    <t>Rivetz</t>
  </si>
  <si>
    <t>RVT</t>
  </si>
  <si>
    <t>Filecoin</t>
  </si>
  <si>
    <t>FIL</t>
  </si>
  <si>
    <t>high</t>
  </si>
  <si>
    <t>HCR</t>
  </si>
  <si>
    <t>Hubii Network</t>
  </si>
  <si>
    <t>HBT</t>
  </si>
  <si>
    <t>Aventus</t>
  </si>
  <si>
    <t>AVT</t>
  </si>
  <si>
    <t>Viberate</t>
  </si>
  <si>
    <t>VIB</t>
  </si>
  <si>
    <t>Plataforma juego</t>
  </si>
  <si>
    <t>MKT Puntaje</t>
  </si>
  <si>
    <t>MKT Escala</t>
  </si>
  <si>
    <t>SI LBT</t>
  </si>
  <si>
    <t>NO LBT</t>
  </si>
  <si>
    <t>SI CA</t>
  </si>
  <si>
    <t>NO CA</t>
  </si>
  <si>
    <t>NO SW</t>
  </si>
  <si>
    <t>SI SW</t>
  </si>
  <si>
    <t>SI TW</t>
  </si>
  <si>
    <t>NO TW</t>
  </si>
  <si>
    <t>NO TDR</t>
  </si>
  <si>
    <t>SI TDR</t>
  </si>
  <si>
    <t>M Bajo</t>
  </si>
  <si>
    <t>M Alto</t>
  </si>
  <si>
    <t>M Medio</t>
  </si>
  <si>
    <t>R Medio</t>
  </si>
  <si>
    <t>R Alto</t>
  </si>
  <si>
    <t>R Muy Alto</t>
  </si>
  <si>
    <t>% Distrib.</t>
  </si>
  <si>
    <t>NO CUMPLE</t>
  </si>
  <si>
    <t>SI CUMPLE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</si>
</sst>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USD]#,##0.00000"/>
    <numFmt numFmtId="165" formatCode="0.0000"/>
    <numFmt numFmtId="166" formatCode="d\.m"/>
    <numFmt numFmtId="167" formatCode="dd\ mmmm\ yyyy"/>
    <numFmt numFmtId="172" formatCode="0_ ;\-0\ "/>
  </numFmts>
  <fonts count="18">
    <font>
      <sz val="10"/>
      <color rgb="FF000000"/>
      <name val="Arial"/>
      <scheme val="minor"/>
    </font>
    <font>
      <sz val="10"/>
      <color rgb="FF000000"/>
      <name val="Arial"/>
      <family val="2"/>
    </font>
    <font>
      <b/>
      <sz val="10"/>
      <color theme="0"/>
      <name val="Arial"/>
      <family val="2"/>
    </font>
    <font>
      <sz val="10"/>
      <name val="Arial"/>
      <family val="2"/>
    </font>
    <font>
      <b/>
      <sz val="10"/>
      <color rgb="FFFFFFFF"/>
      <name val="Arial"/>
      <family val="2"/>
    </font>
    <font>
      <sz val="10"/>
      <color theme="0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  <scheme val="minor"/>
    </font>
    <font>
      <b/>
      <sz val="10"/>
      <color rgb="FF000000"/>
      <name val="Inherit"/>
    </font>
    <font>
      <b/>
      <sz val="10"/>
      <color rgb="FF383838"/>
      <name val="Inherit"/>
    </font>
    <font>
      <u/>
      <sz val="10"/>
      <color rgb="FF1155CC"/>
      <name val="Arial"/>
      <family val="2"/>
    </font>
    <font>
      <u/>
      <sz val="10"/>
      <color rgb="FF1155CC"/>
      <name val="Arial"/>
      <family val="2"/>
    </font>
    <font>
      <u/>
      <sz val="10"/>
      <color rgb="FF0000FF"/>
      <name val="Arial"/>
      <family val="2"/>
    </font>
    <font>
      <u/>
      <sz val="9"/>
      <color rgb="FF313131"/>
      <name val="Open Sans"/>
    </font>
    <font>
      <sz val="11"/>
      <color theme="1"/>
      <name val="Arial"/>
      <family val="2"/>
    </font>
    <font>
      <sz val="10"/>
      <color rgb="FF313131"/>
      <name val="Arial"/>
      <family val="2"/>
    </font>
    <font>
      <sz val="9"/>
      <color rgb="FF313131"/>
      <name val="&quot;Open Sans&quot;, sans-serif"/>
    </font>
    <font>
      <sz val="10"/>
      <color rgb="FF000000"/>
      <name val="Arial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1F6166"/>
        <bgColor rgb="FF1F6166"/>
      </patternFill>
    </fill>
    <fill>
      <patternFill patternType="solid">
        <fgColor rgb="FFB4E4E8"/>
        <bgColor rgb="FFB4E4E8"/>
      </patternFill>
    </fill>
    <fill>
      <patternFill patternType="solid">
        <fgColor theme="0"/>
        <bgColor theme="0"/>
      </patternFill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  <fill>
      <patternFill patternType="solid">
        <fgColor theme="6"/>
        <bgColor theme="6"/>
      </patternFill>
    </fill>
  </fills>
  <borders count="23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</borders>
  <cellStyleXfs count="1">
    <xf numFmtId="0" fontId="0" fillId="0" borderId="0"/>
  </cellStyleXfs>
  <cellXfs count="85">
    <xf numFmtId="0" fontId="0" fillId="0" borderId="0" xfId="0" applyFont="1" applyAlignment="1"/>
    <xf numFmtId="0" fontId="1" fillId="2" borderId="1" xfId="0" applyFont="1" applyFill="1" applyBorder="1"/>
    <xf numFmtId="0" fontId="2" fillId="2" borderId="2" xfId="0" applyFont="1" applyFill="1" applyBorder="1" applyAlignment="1">
      <alignment horizontal="center" vertical="center"/>
    </xf>
    <xf numFmtId="0" fontId="1" fillId="2" borderId="2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2" fillId="2" borderId="4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wrapText="1"/>
    </xf>
    <xf numFmtId="0" fontId="2" fillId="2" borderId="9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 wrapText="1"/>
    </xf>
    <xf numFmtId="0" fontId="5" fillId="2" borderId="13" xfId="0" applyFont="1" applyFill="1" applyBorder="1"/>
    <xf numFmtId="0" fontId="2" fillId="2" borderId="14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 wrapText="1"/>
    </xf>
    <xf numFmtId="0" fontId="5" fillId="2" borderId="8" xfId="0" applyFont="1" applyFill="1" applyBorder="1"/>
    <xf numFmtId="9" fontId="2" fillId="2" borderId="8" xfId="0" applyNumberFormat="1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6" fillId="3" borderId="16" xfId="0" applyFont="1" applyFill="1" applyBorder="1" applyAlignment="1">
      <alignment horizontal="left"/>
    </xf>
    <xf numFmtId="0" fontId="6" fillId="3" borderId="17" xfId="0" applyFont="1" applyFill="1" applyBorder="1" applyAlignment="1">
      <alignment horizontal="left"/>
    </xf>
    <xf numFmtId="0" fontId="6" fillId="0" borderId="17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6" fillId="0" borderId="17" xfId="0" applyFont="1" applyBorder="1" applyAlignment="1">
      <alignment horizontal="center"/>
    </xf>
    <xf numFmtId="164" fontId="6" fillId="0" borderId="17" xfId="0" applyNumberFormat="1" applyFont="1" applyBorder="1" applyAlignment="1">
      <alignment horizontal="center"/>
    </xf>
    <xf numFmtId="3" fontId="6" fillId="0" borderId="17" xfId="0" applyNumberFormat="1" applyFont="1" applyBorder="1" applyAlignment="1">
      <alignment horizontal="center"/>
    </xf>
    <xf numFmtId="10" fontId="6" fillId="0" borderId="17" xfId="0" applyNumberFormat="1" applyFont="1" applyBorder="1" applyAlignment="1">
      <alignment horizontal="center"/>
    </xf>
    <xf numFmtId="14" fontId="6" fillId="0" borderId="17" xfId="0" applyNumberFormat="1" applyFont="1" applyBorder="1" applyAlignment="1">
      <alignment horizontal="center"/>
    </xf>
    <xf numFmtId="0" fontId="7" fillId="0" borderId="0" xfId="0" applyFont="1" applyAlignment="1"/>
    <xf numFmtId="10" fontId="6" fillId="0" borderId="17" xfId="0" applyNumberFormat="1" applyFont="1" applyBorder="1" applyAlignment="1">
      <alignment horizontal="center"/>
    </xf>
    <xf numFmtId="14" fontId="6" fillId="0" borderId="17" xfId="0" applyNumberFormat="1" applyFont="1" applyBorder="1" applyAlignment="1">
      <alignment horizontal="center"/>
    </xf>
    <xf numFmtId="0" fontId="6" fillId="4" borderId="18" xfId="0" applyFont="1" applyFill="1" applyBorder="1"/>
    <xf numFmtId="0" fontId="7" fillId="0" borderId="0" xfId="0" applyFont="1" applyAlignment="1">
      <alignment horizontal="center"/>
    </xf>
    <xf numFmtId="3" fontId="7" fillId="0" borderId="0" xfId="0" applyNumberFormat="1" applyFont="1"/>
    <xf numFmtId="9" fontId="6" fillId="0" borderId="0" xfId="0" applyNumberFormat="1" applyFont="1"/>
    <xf numFmtId="0" fontId="6" fillId="0" borderId="0" xfId="0" applyFont="1" applyAlignment="1">
      <alignment horizontal="center"/>
    </xf>
    <xf numFmtId="0" fontId="7" fillId="0" borderId="0" xfId="0" applyFont="1"/>
    <xf numFmtId="0" fontId="8" fillId="6" borderId="18" xfId="0" applyFont="1" applyFill="1" applyBorder="1" applyAlignment="1">
      <alignment horizontal="left"/>
    </xf>
    <xf numFmtId="0" fontId="9" fillId="6" borderId="18" xfId="0" applyFont="1" applyFill="1" applyBorder="1" applyAlignment="1">
      <alignment horizontal="left"/>
    </xf>
    <xf numFmtId="0" fontId="2" fillId="2" borderId="3" xfId="0" applyFont="1" applyFill="1" applyBorder="1" applyAlignment="1">
      <alignment horizontal="center" vertical="center"/>
    </xf>
    <xf numFmtId="0" fontId="5" fillId="2" borderId="9" xfId="0" applyFont="1" applyFill="1" applyBorder="1"/>
    <xf numFmtId="0" fontId="5" fillId="2" borderId="15" xfId="0" applyFont="1" applyFill="1" applyBorder="1"/>
    <xf numFmtId="0" fontId="6" fillId="0" borderId="16" xfId="0" applyFont="1" applyBorder="1" applyAlignment="1">
      <alignment horizontal="center"/>
    </xf>
    <xf numFmtId="165" fontId="6" fillId="0" borderId="17" xfId="0" applyNumberFormat="1" applyFont="1" applyBorder="1" applyAlignment="1">
      <alignment horizontal="center"/>
    </xf>
    <xf numFmtId="166" fontId="6" fillId="0" borderId="17" xfId="0" applyNumberFormat="1" applyFont="1" applyBorder="1" applyAlignment="1">
      <alignment horizontal="center"/>
    </xf>
    <xf numFmtId="0" fontId="10" fillId="0" borderId="0" xfId="0" applyFont="1"/>
    <xf numFmtId="0" fontId="11" fillId="7" borderId="18" xfId="0" applyFont="1" applyFill="1" applyBorder="1"/>
    <xf numFmtId="0" fontId="6" fillId="7" borderId="18" xfId="0" applyFont="1" applyFill="1" applyBorder="1"/>
    <xf numFmtId="0" fontId="6" fillId="0" borderId="0" xfId="0" applyFont="1"/>
    <xf numFmtId="167" fontId="6" fillId="7" borderId="18" xfId="0" applyNumberFormat="1" applyFont="1" applyFill="1" applyBorder="1"/>
    <xf numFmtId="0" fontId="12" fillId="0" borderId="17" xfId="0" applyFont="1" applyBorder="1" applyAlignment="1">
      <alignment horizontal="center"/>
    </xf>
    <xf numFmtId="0" fontId="13" fillId="0" borderId="17" xfId="0" applyFont="1" applyBorder="1" applyAlignment="1">
      <alignment horizontal="center"/>
    </xf>
    <xf numFmtId="0" fontId="1" fillId="0" borderId="17" xfId="0" applyFont="1" applyBorder="1"/>
    <xf numFmtId="0" fontId="14" fillId="0" borderId="17" xfId="0" applyFont="1" applyBorder="1"/>
    <xf numFmtId="0" fontId="6" fillId="0" borderId="17" xfId="0" applyFont="1" applyBorder="1"/>
    <xf numFmtId="0" fontId="1" fillId="0" borderId="0" xfId="0" applyFont="1" applyAlignment="1">
      <alignment horizontal="center"/>
    </xf>
    <xf numFmtId="9" fontId="1" fillId="0" borderId="0" xfId="0" applyNumberFormat="1" applyFont="1" applyAlignment="1">
      <alignment horizontal="center"/>
    </xf>
    <xf numFmtId="0" fontId="6" fillId="0" borderId="21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9" fontId="1" fillId="0" borderId="21" xfId="0" applyNumberFormat="1" applyFont="1" applyBorder="1" applyAlignment="1">
      <alignment horizontal="center"/>
    </xf>
    <xf numFmtId="0" fontId="6" fillId="5" borderId="18" xfId="0" applyFont="1" applyFill="1" applyBorder="1" applyAlignment="1">
      <alignment horizontal="center"/>
    </xf>
    <xf numFmtId="0" fontId="1" fillId="5" borderId="18" xfId="0" applyFont="1" applyFill="1" applyBorder="1" applyAlignment="1">
      <alignment horizontal="center"/>
    </xf>
    <xf numFmtId="9" fontId="1" fillId="5" borderId="18" xfId="0" applyNumberFormat="1" applyFont="1" applyFill="1" applyBorder="1" applyAlignment="1">
      <alignment horizontal="center"/>
    </xf>
    <xf numFmtId="0" fontId="2" fillId="2" borderId="19" xfId="0" applyFont="1" applyFill="1" applyBorder="1" applyAlignment="1">
      <alignment horizontal="center" vertical="center" wrapText="1"/>
    </xf>
    <xf numFmtId="0" fontId="2" fillId="2" borderId="20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20" xfId="0" applyFont="1" applyFill="1" applyBorder="1" applyAlignment="1">
      <alignment horizontal="center" vertical="center" wrapText="1"/>
    </xf>
    <xf numFmtId="9" fontId="2" fillId="2" borderId="8" xfId="0" applyNumberFormat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2" fillId="2" borderId="22" xfId="0" applyFont="1" applyFill="1" applyBorder="1" applyAlignment="1">
      <alignment horizontal="center" vertical="center" wrapText="1"/>
    </xf>
    <xf numFmtId="2" fontId="2" fillId="2" borderId="19" xfId="0" applyNumberFormat="1" applyFont="1" applyFill="1" applyBorder="1" applyAlignment="1">
      <alignment horizontal="center" vertical="center" wrapText="1"/>
    </xf>
    <xf numFmtId="2" fontId="6" fillId="0" borderId="17" xfId="0" applyNumberFormat="1" applyFont="1" applyBorder="1" applyAlignment="1">
      <alignment horizontal="center"/>
    </xf>
    <xf numFmtId="2" fontId="6" fillId="0" borderId="0" xfId="0" applyNumberFormat="1" applyFont="1"/>
    <xf numFmtId="2" fontId="0" fillId="0" borderId="0" xfId="0" applyNumberFormat="1" applyFont="1" applyAlignment="1"/>
    <xf numFmtId="0" fontId="2" fillId="2" borderId="5" xfId="0" applyFont="1" applyFill="1" applyBorder="1" applyAlignment="1">
      <alignment horizontal="center" vertical="center"/>
    </xf>
    <xf numFmtId="0" fontId="3" fillId="0" borderId="6" xfId="0" applyFont="1" applyBorder="1"/>
    <xf numFmtId="0" fontId="3" fillId="0" borderId="7" xfId="0" applyFont="1" applyBorder="1"/>
    <xf numFmtId="0" fontId="2" fillId="2" borderId="10" xfId="0" applyFont="1" applyFill="1" applyBorder="1" applyAlignment="1">
      <alignment horizontal="center" vertical="center"/>
    </xf>
    <xf numFmtId="0" fontId="3" fillId="0" borderId="11" xfId="0" applyFont="1" applyBorder="1"/>
    <xf numFmtId="0" fontId="3" fillId="0" borderId="12" xfId="0" applyFont="1" applyBorder="1"/>
    <xf numFmtId="1" fontId="6" fillId="0" borderId="17" xfId="0" applyNumberFormat="1" applyFont="1" applyBorder="1" applyAlignment="1">
      <alignment horizontal="center"/>
    </xf>
    <xf numFmtId="172" fontId="6" fillId="0" borderId="17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18" Type="http://schemas.openxmlformats.org/officeDocument/2006/relationships/styles" Target="styles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customschemas.google.com/relationships/workbookmetadata" Target="metadata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1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hyperlink" Target="https://icobench.com/icos/artificial-intelligence?nofilter" TargetMode="External"/><Relationship Id="rId7" Type="http://schemas.openxmlformats.org/officeDocument/2006/relationships/hyperlink" Target="https://icobench.com/icos/business-services?nofilter" TargetMode="External"/><Relationship Id="rId2" Type="http://schemas.openxmlformats.org/officeDocument/2006/relationships/hyperlink" Target="https://icobench.com/icos/artificial-intelligence?nofilter" TargetMode="External"/><Relationship Id="rId1" Type="http://schemas.openxmlformats.org/officeDocument/2006/relationships/hyperlink" Target="https://icobench.com/icos?filterSort=rating-desc" TargetMode="External"/><Relationship Id="rId6" Type="http://schemas.openxmlformats.org/officeDocument/2006/relationships/hyperlink" Target="https://icobench.com/icos/big-data?nofilter" TargetMode="External"/><Relationship Id="rId5" Type="http://schemas.openxmlformats.org/officeDocument/2006/relationships/hyperlink" Target="https://icobench.com/icos/business-services?nofilter" TargetMode="External"/><Relationship Id="rId4" Type="http://schemas.openxmlformats.org/officeDocument/2006/relationships/hyperlink" Target="https://icobench.com/icos/big-data?nofilter" TargetMode="External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H998"/>
  <sheetViews>
    <sheetView showGridLines="0" tabSelected="1" workbookViewId="0">
      <pane xSplit="2" ySplit="1" topLeftCell="Y89" activePane="bottomRight" state="frozen"/>
      <selection pane="topRight" activeCell="C1" sqref="C1"/>
      <selection pane="bottomLeft" activeCell="A4" sqref="A4"/>
      <selection pane="bottomRight" activeCell="S2" sqref="S2:S101"/>
    </sheetView>
  </sheetViews>
  <sheetFormatPr baseColWidth="10" defaultColWidth="12.5703125" defaultRowHeight="15" customHeight="1"/>
  <cols>
    <col min="1" max="1" width="4.7109375" customWidth="1"/>
    <col min="2" max="2" width="50.7109375" customWidth="1"/>
    <col min="3" max="3" width="10.7109375" customWidth="1"/>
    <col min="4" max="7" width="12.5703125" customWidth="1"/>
    <col min="8" max="8" width="15.42578125" customWidth="1"/>
    <col min="9" max="9" width="8.85546875" customWidth="1"/>
    <col min="10" max="10" width="15.42578125" customWidth="1"/>
    <col min="11" max="11" width="12.5703125" customWidth="1"/>
    <col min="12" max="12" width="15.42578125" customWidth="1"/>
    <col min="13" max="13" width="19" customWidth="1"/>
    <col min="14" max="14" width="21.28515625" customWidth="1"/>
    <col min="15" max="16" width="11.7109375" customWidth="1"/>
    <col min="17" max="17" width="12.5703125" customWidth="1"/>
    <col min="18" max="18" width="19.85546875" customWidth="1"/>
    <col min="19" max="19" width="13.140625" customWidth="1"/>
    <col min="20" max="20" width="13.140625" style="76" customWidth="1"/>
    <col min="21" max="21" width="14.85546875" bestFit="1" customWidth="1"/>
    <col min="26" max="26" width="16.28515625" customWidth="1"/>
    <col min="27" max="27" width="23.85546875" customWidth="1"/>
    <col min="28" max="28" width="0" hidden="1" customWidth="1"/>
    <col min="29" max="29" width="16.28515625" customWidth="1"/>
    <col min="30" max="30" width="23.85546875" customWidth="1"/>
    <col min="32" max="32" width="16.42578125" customWidth="1"/>
  </cols>
  <sheetData>
    <row r="1" spans="1:31" ht="38.25">
      <c r="A1" s="13" t="s">
        <v>0</v>
      </c>
      <c r="B1" s="13" t="s">
        <v>1</v>
      </c>
      <c r="C1" s="13" t="s">
        <v>2</v>
      </c>
      <c r="D1" s="71" t="s">
        <v>3</v>
      </c>
      <c r="E1" s="13" t="s">
        <v>4</v>
      </c>
      <c r="F1" s="72" t="s">
        <v>5</v>
      </c>
      <c r="G1" s="67" t="s">
        <v>16</v>
      </c>
      <c r="H1" s="66" t="s">
        <v>17</v>
      </c>
      <c r="I1" s="66" t="s">
        <v>728</v>
      </c>
      <c r="J1" s="68" t="s">
        <v>729</v>
      </c>
      <c r="K1" s="13" t="s">
        <v>8</v>
      </c>
      <c r="L1" s="69" t="s">
        <v>18</v>
      </c>
      <c r="M1" s="13" t="s">
        <v>19</v>
      </c>
      <c r="N1" s="13" t="s">
        <v>20</v>
      </c>
      <c r="O1" s="70" t="s">
        <v>746</v>
      </c>
      <c r="P1" s="13" t="s">
        <v>22</v>
      </c>
      <c r="Q1" s="13" t="s">
        <v>23</v>
      </c>
      <c r="R1" s="13" t="s">
        <v>24</v>
      </c>
      <c r="S1" s="66" t="s">
        <v>25</v>
      </c>
      <c r="T1" s="73"/>
      <c r="U1" s="66" t="s">
        <v>10</v>
      </c>
      <c r="V1" s="13" t="s">
        <v>26</v>
      </c>
      <c r="W1" s="13" t="s">
        <v>27</v>
      </c>
      <c r="X1" s="66" t="s">
        <v>28</v>
      </c>
      <c r="Y1" s="68" t="s">
        <v>12</v>
      </c>
      <c r="Z1" s="66" t="s">
        <v>13</v>
      </c>
      <c r="AA1" s="66" t="s">
        <v>14</v>
      </c>
      <c r="AB1" s="13" t="s">
        <v>15</v>
      </c>
      <c r="AC1" s="66" t="s">
        <v>13</v>
      </c>
      <c r="AD1" s="66" t="s">
        <v>14</v>
      </c>
    </row>
    <row r="2" spans="1:31" ht="15.75" customHeight="1">
      <c r="A2" s="22">
        <v>1</v>
      </c>
      <c r="B2" s="23" t="s">
        <v>29</v>
      </c>
      <c r="C2" s="24" t="s">
        <v>30</v>
      </c>
      <c r="D2" s="24" t="s">
        <v>730</v>
      </c>
      <c r="E2" s="24" t="s">
        <v>732</v>
      </c>
      <c r="F2" s="24" t="s">
        <v>735</v>
      </c>
      <c r="G2" s="24" t="s">
        <v>736</v>
      </c>
      <c r="H2" s="24" t="s">
        <v>739</v>
      </c>
      <c r="I2" s="83">
        <v>45</v>
      </c>
      <c r="J2" s="25" t="s">
        <v>741</v>
      </c>
      <c r="K2" s="26" t="s">
        <v>744</v>
      </c>
      <c r="L2" s="27">
        <v>1.2E-4</v>
      </c>
      <c r="M2" s="83">
        <v>168300000000</v>
      </c>
      <c r="N2" s="83">
        <v>990000000000</v>
      </c>
      <c r="O2" s="29">
        <v>0.17</v>
      </c>
      <c r="P2" s="29">
        <v>0.19</v>
      </c>
      <c r="Q2" s="29">
        <v>0.04</v>
      </c>
      <c r="R2" s="84">
        <v>7200000</v>
      </c>
      <c r="S2" s="83">
        <v>7200000</v>
      </c>
      <c r="T2" s="74">
        <f>R2/S2</f>
        <v>1</v>
      </c>
      <c r="U2" s="29" t="s">
        <v>748</v>
      </c>
      <c r="V2" s="30">
        <v>43493</v>
      </c>
      <c r="W2" s="30">
        <v>43493</v>
      </c>
      <c r="X2" s="24">
        <v>0</v>
      </c>
      <c r="Y2" s="24" t="s">
        <v>32</v>
      </c>
      <c r="Z2" s="24" t="s">
        <v>33</v>
      </c>
      <c r="AA2" s="26" t="s">
        <v>34</v>
      </c>
      <c r="AB2" s="24" t="s">
        <v>31</v>
      </c>
      <c r="AC2" s="26" t="s">
        <v>153</v>
      </c>
      <c r="AD2" s="26" t="s">
        <v>34</v>
      </c>
    </row>
    <row r="3" spans="1:31" ht="15.75" customHeight="1">
      <c r="A3" s="22">
        <v>2</v>
      </c>
      <c r="B3" s="23" t="s">
        <v>35</v>
      </c>
      <c r="C3" s="24" t="s">
        <v>36</v>
      </c>
      <c r="D3" s="26" t="s">
        <v>730</v>
      </c>
      <c r="E3" s="24" t="s">
        <v>732</v>
      </c>
      <c r="F3" s="24" t="s">
        <v>735</v>
      </c>
      <c r="G3" s="24" t="s">
        <v>736</v>
      </c>
      <c r="H3" s="24" t="s">
        <v>739</v>
      </c>
      <c r="I3" s="83">
        <v>30</v>
      </c>
      <c r="J3" s="25" t="s">
        <v>742</v>
      </c>
      <c r="K3" s="26" t="s">
        <v>744</v>
      </c>
      <c r="L3" s="27">
        <v>1.2E-4</v>
      </c>
      <c r="M3" s="83">
        <v>199800000000</v>
      </c>
      <c r="N3" s="83">
        <v>999000000000</v>
      </c>
      <c r="O3" s="29">
        <v>0.2</v>
      </c>
      <c r="P3" s="29"/>
      <c r="Q3" s="29"/>
      <c r="R3" s="84">
        <v>16000000</v>
      </c>
      <c r="S3" s="83">
        <v>16000000</v>
      </c>
      <c r="T3" s="74">
        <f>R3/S3</f>
        <v>1</v>
      </c>
      <c r="U3" s="32" t="s">
        <v>748</v>
      </c>
      <c r="V3" s="30">
        <v>43676</v>
      </c>
      <c r="W3" s="30">
        <v>43677</v>
      </c>
      <c r="X3" s="24">
        <f t="shared" ref="X3:X4" si="0">W3-V3</f>
        <v>1</v>
      </c>
      <c r="Y3" s="24" t="s">
        <v>32</v>
      </c>
      <c r="Z3" s="24" t="s">
        <v>38</v>
      </c>
      <c r="AA3" s="26" t="s">
        <v>39</v>
      </c>
      <c r="AB3" s="24" t="s">
        <v>31</v>
      </c>
      <c r="AC3" s="26" t="s">
        <v>153</v>
      </c>
      <c r="AD3" s="26" t="s">
        <v>39</v>
      </c>
    </row>
    <row r="4" spans="1:31" ht="15.75" customHeight="1">
      <c r="A4" s="22">
        <v>3</v>
      </c>
      <c r="B4" s="23" t="s">
        <v>40</v>
      </c>
      <c r="C4" s="24" t="s">
        <v>41</v>
      </c>
      <c r="D4" s="26" t="s">
        <v>730</v>
      </c>
      <c r="E4" s="24" t="s">
        <v>732</v>
      </c>
      <c r="F4" s="24" t="s">
        <v>735</v>
      </c>
      <c r="G4" s="24" t="s">
        <v>736</v>
      </c>
      <c r="H4" s="24" t="s">
        <v>739</v>
      </c>
      <c r="I4" s="83">
        <v>30</v>
      </c>
      <c r="J4" s="25" t="s">
        <v>742</v>
      </c>
      <c r="K4" s="26" t="s">
        <v>744</v>
      </c>
      <c r="L4" s="27">
        <v>1.3799999999999999E-3</v>
      </c>
      <c r="M4" s="83">
        <v>720000000</v>
      </c>
      <c r="N4" s="83">
        <v>36000000000</v>
      </c>
      <c r="O4" s="29">
        <v>0.02</v>
      </c>
      <c r="P4" s="29">
        <v>0.05</v>
      </c>
      <c r="Q4" s="29"/>
      <c r="R4" s="84">
        <v>1000000</v>
      </c>
      <c r="S4" s="83">
        <v>1000000</v>
      </c>
      <c r="T4" s="74">
        <f t="shared" ref="T4:T65" si="1">R4/S4</f>
        <v>1</v>
      </c>
      <c r="U4" s="32" t="s">
        <v>748</v>
      </c>
      <c r="V4" s="30">
        <v>44437</v>
      </c>
      <c r="W4" s="30">
        <v>44441</v>
      </c>
      <c r="X4" s="24">
        <f t="shared" si="0"/>
        <v>4</v>
      </c>
      <c r="Y4" s="24" t="s">
        <v>32</v>
      </c>
      <c r="Z4" s="24" t="s">
        <v>42</v>
      </c>
      <c r="AA4" s="26" t="s">
        <v>39</v>
      </c>
      <c r="AB4" s="24" t="s">
        <v>31</v>
      </c>
      <c r="AC4" s="26" t="s">
        <v>153</v>
      </c>
      <c r="AD4" s="26" t="s">
        <v>39</v>
      </c>
    </row>
    <row r="5" spans="1:31" ht="15.75" customHeight="1">
      <c r="A5" s="22">
        <v>4</v>
      </c>
      <c r="B5" s="23" t="s">
        <v>43</v>
      </c>
      <c r="C5" s="24" t="s">
        <v>44</v>
      </c>
      <c r="D5" s="26" t="s">
        <v>730</v>
      </c>
      <c r="E5" s="24" t="s">
        <v>732</v>
      </c>
      <c r="F5" s="24" t="s">
        <v>735</v>
      </c>
      <c r="G5" s="24" t="s">
        <v>736</v>
      </c>
      <c r="H5" s="24" t="s">
        <v>739</v>
      </c>
      <c r="I5" s="83">
        <v>30</v>
      </c>
      <c r="J5" s="25" t="s">
        <v>742</v>
      </c>
      <c r="K5" s="26" t="s">
        <v>744</v>
      </c>
      <c r="L5" s="27">
        <v>1.7700000000000001E-3</v>
      </c>
      <c r="M5" s="83">
        <v>4400000000</v>
      </c>
      <c r="N5" s="83">
        <v>20000000000</v>
      </c>
      <c r="O5" s="29">
        <v>0.22</v>
      </c>
      <c r="P5" s="29"/>
      <c r="Q5" s="29"/>
      <c r="R5" s="84">
        <v>15000000</v>
      </c>
      <c r="S5" s="83">
        <v>15000000</v>
      </c>
      <c r="T5" s="74">
        <f t="shared" si="1"/>
        <v>1</v>
      </c>
      <c r="U5" s="32" t="s">
        <v>748</v>
      </c>
      <c r="V5" s="30">
        <v>43550</v>
      </c>
      <c r="W5" s="30">
        <v>43550</v>
      </c>
      <c r="X5" s="24">
        <v>0</v>
      </c>
      <c r="Y5" s="24" t="s">
        <v>32</v>
      </c>
      <c r="Z5" s="24" t="s">
        <v>45</v>
      </c>
      <c r="AA5" s="24" t="s">
        <v>13</v>
      </c>
      <c r="AB5" s="24" t="s">
        <v>31</v>
      </c>
      <c r="AC5" s="26" t="s">
        <v>45</v>
      </c>
      <c r="AD5" s="26" t="s">
        <v>13</v>
      </c>
    </row>
    <row r="6" spans="1:31" ht="15.75" customHeight="1">
      <c r="A6" s="22">
        <v>5</v>
      </c>
      <c r="B6" s="23" t="s">
        <v>46</v>
      </c>
      <c r="C6" s="24" t="s">
        <v>47</v>
      </c>
      <c r="D6" s="26" t="s">
        <v>730</v>
      </c>
      <c r="E6" s="24" t="s">
        <v>732</v>
      </c>
      <c r="F6" s="24" t="s">
        <v>735</v>
      </c>
      <c r="G6" s="24" t="s">
        <v>736</v>
      </c>
      <c r="H6" s="24" t="s">
        <v>739</v>
      </c>
      <c r="I6" s="83">
        <v>30</v>
      </c>
      <c r="J6" s="25" t="s">
        <v>742</v>
      </c>
      <c r="K6" s="26" t="s">
        <v>745</v>
      </c>
      <c r="L6" s="27">
        <v>1.44E-2</v>
      </c>
      <c r="M6" s="83">
        <v>500000000</v>
      </c>
      <c r="N6" s="83">
        <v>10000000000</v>
      </c>
      <c r="O6" s="29">
        <v>0.05</v>
      </c>
      <c r="P6" s="29"/>
      <c r="Q6" s="29"/>
      <c r="R6" s="84"/>
      <c r="S6" s="83"/>
      <c r="T6" s="74"/>
      <c r="U6" s="29"/>
      <c r="V6" s="30">
        <v>44546</v>
      </c>
      <c r="W6" s="30">
        <v>44547</v>
      </c>
      <c r="X6" s="24">
        <f t="shared" ref="X6:X16" si="2">W6-V6</f>
        <v>1</v>
      </c>
      <c r="Y6" s="24" t="s">
        <v>50</v>
      </c>
      <c r="Z6" s="24" t="s">
        <v>45</v>
      </c>
      <c r="AA6" s="26" t="s">
        <v>267</v>
      </c>
      <c r="AB6" s="24" t="s">
        <v>52</v>
      </c>
      <c r="AC6" s="26" t="s">
        <v>45</v>
      </c>
      <c r="AD6" s="26" t="s">
        <v>153</v>
      </c>
    </row>
    <row r="7" spans="1:31" ht="15.75" customHeight="1">
      <c r="A7" s="22">
        <v>6</v>
      </c>
      <c r="B7" s="23" t="s">
        <v>53</v>
      </c>
      <c r="C7" s="24" t="s">
        <v>54</v>
      </c>
      <c r="D7" s="26" t="s">
        <v>730</v>
      </c>
      <c r="E7" s="24" t="s">
        <v>732</v>
      </c>
      <c r="F7" s="24" t="s">
        <v>735</v>
      </c>
      <c r="G7" s="24" t="s">
        <v>736</v>
      </c>
      <c r="H7" s="24" t="s">
        <v>739</v>
      </c>
      <c r="I7" s="83">
        <v>60</v>
      </c>
      <c r="J7" s="25" t="s">
        <v>741</v>
      </c>
      <c r="K7" s="26" t="s">
        <v>744</v>
      </c>
      <c r="L7" s="27">
        <v>8.9999999999999993E-3</v>
      </c>
      <c r="M7" s="83">
        <v>504000000</v>
      </c>
      <c r="N7" s="83">
        <v>7200000000</v>
      </c>
      <c r="O7" s="29">
        <v>0.25</v>
      </c>
      <c r="P7" s="29">
        <v>0.1</v>
      </c>
      <c r="Q7" s="29">
        <v>0.5</v>
      </c>
      <c r="R7" s="84">
        <v>10000000</v>
      </c>
      <c r="S7" s="83">
        <v>4536000</v>
      </c>
      <c r="T7" s="74">
        <f t="shared" si="1"/>
        <v>2.2045855379188715</v>
      </c>
      <c r="U7" s="32" t="s">
        <v>748</v>
      </c>
      <c r="V7" s="30">
        <v>44301</v>
      </c>
      <c r="W7" s="30">
        <v>44313</v>
      </c>
      <c r="X7" s="24">
        <f t="shared" si="2"/>
        <v>12</v>
      </c>
      <c r="Y7" s="24" t="s">
        <v>32</v>
      </c>
      <c r="Z7" s="24" t="s">
        <v>45</v>
      </c>
      <c r="AA7" s="26" t="s">
        <v>267</v>
      </c>
      <c r="AB7" s="24" t="s">
        <v>31</v>
      </c>
      <c r="AC7" s="26" t="s">
        <v>45</v>
      </c>
      <c r="AD7" s="26" t="s">
        <v>153</v>
      </c>
    </row>
    <row r="8" spans="1:31" ht="15.75" customHeight="1">
      <c r="A8" s="22">
        <v>7</v>
      </c>
      <c r="B8" s="23" t="s">
        <v>57</v>
      </c>
      <c r="C8" s="24" t="s">
        <v>58</v>
      </c>
      <c r="D8" s="26" t="s">
        <v>730</v>
      </c>
      <c r="E8" s="24" t="s">
        <v>732</v>
      </c>
      <c r="F8" s="24" t="s">
        <v>735</v>
      </c>
      <c r="G8" s="24" t="s">
        <v>736</v>
      </c>
      <c r="H8" s="24" t="s">
        <v>739</v>
      </c>
      <c r="I8" s="83">
        <v>45</v>
      </c>
      <c r="J8" s="25" t="s">
        <v>741</v>
      </c>
      <c r="K8" s="26" t="s">
        <v>745</v>
      </c>
      <c r="L8" s="27">
        <v>2.63E-3</v>
      </c>
      <c r="M8" s="83">
        <v>3230000000</v>
      </c>
      <c r="N8" s="83">
        <v>10000000000</v>
      </c>
      <c r="O8" s="29">
        <v>0.32300000000000001</v>
      </c>
      <c r="P8" s="29"/>
      <c r="Q8" s="29">
        <v>0.1</v>
      </c>
      <c r="R8" s="84">
        <v>5600000</v>
      </c>
      <c r="S8" s="83">
        <v>5600000</v>
      </c>
      <c r="T8" s="74">
        <f t="shared" si="1"/>
        <v>1</v>
      </c>
      <c r="U8" s="32" t="s">
        <v>748</v>
      </c>
      <c r="V8" s="30">
        <v>43580</v>
      </c>
      <c r="W8" s="30">
        <v>43581</v>
      </c>
      <c r="X8" s="24">
        <f t="shared" si="2"/>
        <v>1</v>
      </c>
      <c r="Y8" s="24" t="s">
        <v>32</v>
      </c>
      <c r="Z8" s="24" t="s">
        <v>45</v>
      </c>
      <c r="AA8" s="24" t="s">
        <v>13</v>
      </c>
      <c r="AB8" s="24" t="s">
        <v>52</v>
      </c>
      <c r="AC8" s="26" t="s">
        <v>45</v>
      </c>
      <c r="AD8" s="26" t="s">
        <v>13</v>
      </c>
    </row>
    <row r="9" spans="1:31" ht="15.75" customHeight="1">
      <c r="A9" s="22">
        <v>8</v>
      </c>
      <c r="B9" s="23" t="s">
        <v>59</v>
      </c>
      <c r="C9" s="24" t="s">
        <v>60</v>
      </c>
      <c r="D9" s="26" t="s">
        <v>730</v>
      </c>
      <c r="E9" s="24" t="s">
        <v>733</v>
      </c>
      <c r="F9" s="24" t="s">
        <v>735</v>
      </c>
      <c r="G9" s="24" t="s">
        <v>736</v>
      </c>
      <c r="H9" s="24" t="s">
        <v>739</v>
      </c>
      <c r="I9" s="83">
        <v>50</v>
      </c>
      <c r="J9" s="25" t="s">
        <v>741</v>
      </c>
      <c r="K9" s="26" t="s">
        <v>744</v>
      </c>
      <c r="L9" s="27">
        <v>0.45</v>
      </c>
      <c r="M9" s="83">
        <v>90000000</v>
      </c>
      <c r="N9" s="83">
        <v>1000000000</v>
      </c>
      <c r="O9" s="29">
        <v>0.09</v>
      </c>
      <c r="P9" s="29">
        <v>0.25</v>
      </c>
      <c r="Q9" s="29">
        <v>0.18</v>
      </c>
      <c r="R9" s="84">
        <v>15000000</v>
      </c>
      <c r="S9" s="83">
        <v>60000000</v>
      </c>
      <c r="T9" s="74">
        <f t="shared" si="1"/>
        <v>0.25</v>
      </c>
      <c r="U9" s="29" t="s">
        <v>747</v>
      </c>
      <c r="V9" s="30">
        <v>44531</v>
      </c>
      <c r="W9" s="30">
        <v>44538</v>
      </c>
      <c r="X9" s="24">
        <f t="shared" si="2"/>
        <v>7</v>
      </c>
      <c r="Y9" s="24" t="s">
        <v>32</v>
      </c>
      <c r="Z9" s="24" t="s">
        <v>45</v>
      </c>
      <c r="AA9" s="26" t="s">
        <v>34</v>
      </c>
      <c r="AB9" s="24" t="s">
        <v>52</v>
      </c>
      <c r="AC9" s="26" t="s">
        <v>45</v>
      </c>
      <c r="AD9" s="26" t="s">
        <v>34</v>
      </c>
    </row>
    <row r="10" spans="1:31" ht="15.75" customHeight="1">
      <c r="A10" s="22">
        <v>9</v>
      </c>
      <c r="B10" s="23" t="s">
        <v>62</v>
      </c>
      <c r="C10" s="24" t="s">
        <v>63</v>
      </c>
      <c r="D10" s="26" t="s">
        <v>730</v>
      </c>
      <c r="E10" s="24" t="s">
        <v>732</v>
      </c>
      <c r="F10" s="24" t="s">
        <v>735</v>
      </c>
      <c r="G10" s="24" t="s">
        <v>736</v>
      </c>
      <c r="H10" s="24" t="s">
        <v>739</v>
      </c>
      <c r="I10" s="83">
        <v>45</v>
      </c>
      <c r="J10" s="25" t="s">
        <v>741</v>
      </c>
      <c r="K10" s="26" t="s">
        <v>745</v>
      </c>
      <c r="L10" s="27">
        <v>3.1749999999999999E-3</v>
      </c>
      <c r="M10" s="83">
        <v>2520000000</v>
      </c>
      <c r="N10" s="83">
        <v>12600000000</v>
      </c>
      <c r="O10" s="29">
        <v>0.2</v>
      </c>
      <c r="P10" s="29"/>
      <c r="Q10" s="29">
        <v>0.05</v>
      </c>
      <c r="R10" s="84">
        <v>23000000</v>
      </c>
      <c r="S10" s="83">
        <v>23000000</v>
      </c>
      <c r="T10" s="74">
        <f t="shared" si="1"/>
        <v>1</v>
      </c>
      <c r="U10" s="32" t="s">
        <v>748</v>
      </c>
      <c r="V10" s="30">
        <v>43611</v>
      </c>
      <c r="W10" s="30">
        <v>43612</v>
      </c>
      <c r="X10" s="24">
        <f t="shared" si="2"/>
        <v>1</v>
      </c>
      <c r="Y10" s="24" t="s">
        <v>32</v>
      </c>
      <c r="Z10" s="24" t="s">
        <v>63</v>
      </c>
      <c r="AA10" s="24" t="s">
        <v>13</v>
      </c>
      <c r="AB10" s="24" t="s">
        <v>31</v>
      </c>
      <c r="AC10" s="26" t="s">
        <v>153</v>
      </c>
      <c r="AD10" s="26" t="s">
        <v>13</v>
      </c>
    </row>
    <row r="11" spans="1:31" ht="15.75" customHeight="1">
      <c r="A11" s="22">
        <v>10</v>
      </c>
      <c r="B11" s="23" t="s">
        <v>64</v>
      </c>
      <c r="C11" s="24" t="s">
        <v>65</v>
      </c>
      <c r="D11" s="26" t="s">
        <v>730</v>
      </c>
      <c r="E11" s="24" t="s">
        <v>732</v>
      </c>
      <c r="F11" s="24" t="s">
        <v>735</v>
      </c>
      <c r="G11" s="24" t="s">
        <v>736</v>
      </c>
      <c r="H11" s="24" t="s">
        <v>739</v>
      </c>
      <c r="I11" s="83">
        <v>30</v>
      </c>
      <c r="J11" s="25" t="s">
        <v>742</v>
      </c>
      <c r="K11" s="26" t="s">
        <v>744</v>
      </c>
      <c r="L11" s="24"/>
      <c r="M11" s="83">
        <v>39390000</v>
      </c>
      <c r="N11" s="83">
        <v>984750000</v>
      </c>
      <c r="O11" s="29">
        <v>0.04</v>
      </c>
      <c r="P11" s="29"/>
      <c r="Q11" s="29"/>
      <c r="R11" s="84">
        <v>6000000</v>
      </c>
      <c r="S11" s="83"/>
      <c r="T11" s="74"/>
      <c r="U11" s="32"/>
      <c r="V11" s="30">
        <v>44531</v>
      </c>
      <c r="W11" s="30">
        <v>44534</v>
      </c>
      <c r="X11" s="24">
        <f t="shared" si="2"/>
        <v>3</v>
      </c>
      <c r="Y11" s="24" t="s">
        <v>32</v>
      </c>
      <c r="Z11" s="24" t="s">
        <v>45</v>
      </c>
      <c r="AA11" s="26" t="s">
        <v>39</v>
      </c>
      <c r="AB11" s="24" t="s">
        <v>31</v>
      </c>
      <c r="AC11" s="26" t="s">
        <v>45</v>
      </c>
      <c r="AD11" s="26" t="s">
        <v>39</v>
      </c>
    </row>
    <row r="12" spans="1:31" ht="15.75" customHeight="1">
      <c r="A12" s="22">
        <v>11</v>
      </c>
      <c r="B12" s="23" t="s">
        <v>67</v>
      </c>
      <c r="C12" s="24" t="s">
        <v>68</v>
      </c>
      <c r="D12" s="26" t="s">
        <v>730</v>
      </c>
      <c r="E12" s="24" t="s">
        <v>732</v>
      </c>
      <c r="F12" s="24" t="s">
        <v>735</v>
      </c>
      <c r="G12" s="24" t="s">
        <v>736</v>
      </c>
      <c r="H12" s="24" t="s">
        <v>739</v>
      </c>
      <c r="I12" s="83">
        <v>60</v>
      </c>
      <c r="J12" s="25" t="s">
        <v>741</v>
      </c>
      <c r="K12" s="26" t="s">
        <v>744</v>
      </c>
      <c r="L12" s="27">
        <v>5.0000000000000001E-3</v>
      </c>
      <c r="M12" s="83">
        <v>1500000000</v>
      </c>
      <c r="N12" s="83">
        <v>10000000000</v>
      </c>
      <c r="O12" s="29">
        <v>0.15</v>
      </c>
      <c r="P12" s="29">
        <v>0.1</v>
      </c>
      <c r="Q12" s="29">
        <v>0.5</v>
      </c>
      <c r="R12" s="84">
        <v>2300000</v>
      </c>
      <c r="S12" s="83">
        <v>2300000</v>
      </c>
      <c r="T12" s="74">
        <f t="shared" si="1"/>
        <v>1</v>
      </c>
      <c r="U12" s="32" t="s">
        <v>748</v>
      </c>
      <c r="V12" s="30">
        <v>44280</v>
      </c>
      <c r="W12" s="30">
        <v>44280</v>
      </c>
      <c r="X12" s="24">
        <f t="shared" si="2"/>
        <v>0</v>
      </c>
      <c r="Y12" s="24" t="s">
        <v>32</v>
      </c>
      <c r="Z12" s="24" t="s">
        <v>45</v>
      </c>
      <c r="AA12" s="26" t="s">
        <v>69</v>
      </c>
      <c r="AB12" s="24" t="s">
        <v>31</v>
      </c>
      <c r="AC12" s="26" t="s">
        <v>45</v>
      </c>
      <c r="AD12" s="26" t="s">
        <v>69</v>
      </c>
    </row>
    <row r="13" spans="1:31" ht="15.75" customHeight="1">
      <c r="A13" s="22">
        <v>12</v>
      </c>
      <c r="B13" s="23" t="s">
        <v>70</v>
      </c>
      <c r="C13" s="24" t="s">
        <v>71</v>
      </c>
      <c r="D13" s="26" t="s">
        <v>730</v>
      </c>
      <c r="E13" s="24" t="s">
        <v>732</v>
      </c>
      <c r="F13" s="24" t="s">
        <v>735</v>
      </c>
      <c r="G13" s="24" t="s">
        <v>736</v>
      </c>
      <c r="H13" s="24" t="s">
        <v>739</v>
      </c>
      <c r="I13" s="83">
        <v>30</v>
      </c>
      <c r="J13" s="25" t="s">
        <v>742</v>
      </c>
      <c r="K13" s="26" t="s">
        <v>745</v>
      </c>
      <c r="L13" s="27">
        <v>2.3E-2</v>
      </c>
      <c r="M13" s="83">
        <v>123000000</v>
      </c>
      <c r="N13" s="83">
        <v>800000000</v>
      </c>
      <c r="O13" s="29">
        <v>0.154</v>
      </c>
      <c r="P13" s="29"/>
      <c r="Q13" s="29"/>
      <c r="R13" s="84">
        <v>2700000</v>
      </c>
      <c r="S13" s="83"/>
      <c r="T13" s="74"/>
      <c r="U13" s="32"/>
      <c r="V13" s="30">
        <v>44498</v>
      </c>
      <c r="W13" s="30">
        <v>44527</v>
      </c>
      <c r="X13" s="24">
        <f t="shared" si="2"/>
        <v>29</v>
      </c>
      <c r="Y13" s="24" t="s">
        <v>32</v>
      </c>
      <c r="Z13" s="24" t="s">
        <v>45</v>
      </c>
      <c r="AA13" s="26" t="s">
        <v>39</v>
      </c>
      <c r="AB13" s="24" t="s">
        <v>31</v>
      </c>
      <c r="AC13" s="26" t="s">
        <v>45</v>
      </c>
      <c r="AD13" s="26" t="s">
        <v>39</v>
      </c>
    </row>
    <row r="14" spans="1:31" ht="15.75" customHeight="1">
      <c r="A14" s="22">
        <v>13</v>
      </c>
      <c r="B14" s="23" t="s">
        <v>73</v>
      </c>
      <c r="C14" s="24" t="s">
        <v>73</v>
      </c>
      <c r="D14" s="26" t="s">
        <v>730</v>
      </c>
      <c r="E14" s="24" t="s">
        <v>732</v>
      </c>
      <c r="F14" s="24" t="s">
        <v>735</v>
      </c>
      <c r="G14" s="24" t="s">
        <v>736</v>
      </c>
      <c r="H14" s="24" t="s">
        <v>739</v>
      </c>
      <c r="I14" s="83">
        <v>60</v>
      </c>
      <c r="J14" s="25" t="s">
        <v>741</v>
      </c>
      <c r="K14" s="26" t="s">
        <v>744</v>
      </c>
      <c r="L14" s="27">
        <v>5.1000000000000004E-3</v>
      </c>
      <c r="M14" s="83">
        <v>3000000000</v>
      </c>
      <c r="N14" s="83">
        <v>10000000000</v>
      </c>
      <c r="O14" s="29">
        <v>0.3</v>
      </c>
      <c r="P14" s="29">
        <v>0.15</v>
      </c>
      <c r="Q14" s="29">
        <v>0.55000000000000004</v>
      </c>
      <c r="R14" s="84">
        <v>22800000</v>
      </c>
      <c r="S14" s="83">
        <v>22800000</v>
      </c>
      <c r="T14" s="74">
        <f t="shared" si="1"/>
        <v>1</v>
      </c>
      <c r="U14" s="32" t="s">
        <v>748</v>
      </c>
      <c r="V14" s="30">
        <v>43580</v>
      </c>
      <c r="W14" s="30">
        <v>43580</v>
      </c>
      <c r="X14" s="24">
        <f t="shared" si="2"/>
        <v>0</v>
      </c>
      <c r="Y14" s="24" t="s">
        <v>32</v>
      </c>
      <c r="Z14" s="24" t="s">
        <v>45</v>
      </c>
      <c r="AA14" s="24" t="s">
        <v>13</v>
      </c>
      <c r="AB14" s="24" t="s">
        <v>31</v>
      </c>
      <c r="AC14" s="26" t="s">
        <v>45</v>
      </c>
      <c r="AD14" s="26" t="s">
        <v>13</v>
      </c>
    </row>
    <row r="15" spans="1:31" ht="15.75" customHeight="1">
      <c r="A15" s="22">
        <v>14</v>
      </c>
      <c r="B15" s="23" t="s">
        <v>74</v>
      </c>
      <c r="C15" s="24" t="s">
        <v>74</v>
      </c>
      <c r="D15" s="26" t="s">
        <v>730</v>
      </c>
      <c r="E15" s="24" t="s">
        <v>732</v>
      </c>
      <c r="F15" s="24" t="s">
        <v>735</v>
      </c>
      <c r="G15" s="24" t="s">
        <v>737</v>
      </c>
      <c r="H15" s="24" t="s">
        <v>739</v>
      </c>
      <c r="I15" s="83">
        <v>50</v>
      </c>
      <c r="J15" s="25" t="s">
        <v>741</v>
      </c>
      <c r="K15" s="26" t="s">
        <v>744</v>
      </c>
      <c r="L15" s="27">
        <v>6.0000000000000001E-3</v>
      </c>
      <c r="M15" s="83">
        <v>600000000</v>
      </c>
      <c r="N15" s="83">
        <v>10000000000</v>
      </c>
      <c r="O15" s="29">
        <v>0.2</v>
      </c>
      <c r="P15" s="29">
        <v>0.1</v>
      </c>
      <c r="Q15" s="29">
        <v>0.5</v>
      </c>
      <c r="R15" s="84">
        <v>24600000</v>
      </c>
      <c r="S15" s="83">
        <v>24600000</v>
      </c>
      <c r="T15" s="74">
        <f t="shared" si="1"/>
        <v>1</v>
      </c>
      <c r="U15" s="32" t="s">
        <v>748</v>
      </c>
      <c r="V15" s="30">
        <v>43577</v>
      </c>
      <c r="W15" s="30">
        <v>43577</v>
      </c>
      <c r="X15" s="24">
        <f t="shared" si="2"/>
        <v>0</v>
      </c>
      <c r="Y15" s="24" t="s">
        <v>32</v>
      </c>
      <c r="Z15" s="24" t="s">
        <v>45</v>
      </c>
      <c r="AA15" s="24" t="s">
        <v>13</v>
      </c>
      <c r="AB15" s="24" t="s">
        <v>31</v>
      </c>
      <c r="AC15" s="26" t="s">
        <v>45</v>
      </c>
      <c r="AD15" s="26" t="s">
        <v>13</v>
      </c>
      <c r="AE15" s="31"/>
    </row>
    <row r="16" spans="1:31" ht="15.75" customHeight="1">
      <c r="A16" s="22">
        <v>15</v>
      </c>
      <c r="B16" s="23" t="s">
        <v>75</v>
      </c>
      <c r="C16" s="24" t="s">
        <v>76</v>
      </c>
      <c r="D16" s="26" t="s">
        <v>730</v>
      </c>
      <c r="E16" s="24" t="s">
        <v>732</v>
      </c>
      <c r="F16" s="24" t="s">
        <v>735</v>
      </c>
      <c r="G16" s="24" t="s">
        <v>736</v>
      </c>
      <c r="H16" s="24" t="s">
        <v>739</v>
      </c>
      <c r="I16" s="83">
        <v>45</v>
      </c>
      <c r="J16" s="25" t="s">
        <v>741</v>
      </c>
      <c r="K16" s="26" t="s">
        <v>744</v>
      </c>
      <c r="L16" s="27">
        <v>6.0000000000000001E-3</v>
      </c>
      <c r="M16" s="83">
        <v>2000000000</v>
      </c>
      <c r="N16" s="83">
        <v>10000000000</v>
      </c>
      <c r="O16" s="29">
        <v>0.19800000000000001</v>
      </c>
      <c r="P16" s="29">
        <v>0.1</v>
      </c>
      <c r="Q16" s="29">
        <v>0.1</v>
      </c>
      <c r="R16" s="84">
        <v>8100000</v>
      </c>
      <c r="S16" s="83">
        <v>8100000</v>
      </c>
      <c r="T16" s="74">
        <f t="shared" si="1"/>
        <v>1</v>
      </c>
      <c r="U16" s="32" t="s">
        <v>748</v>
      </c>
      <c r="V16" s="30">
        <v>44413</v>
      </c>
      <c r="W16" s="30">
        <v>44413</v>
      </c>
      <c r="X16" s="24">
        <f t="shared" si="2"/>
        <v>0</v>
      </c>
      <c r="Y16" s="24" t="s">
        <v>32</v>
      </c>
      <c r="Z16" s="24" t="s">
        <v>45</v>
      </c>
      <c r="AA16" s="26" t="s">
        <v>69</v>
      </c>
      <c r="AB16" s="24" t="s">
        <v>31</v>
      </c>
      <c r="AC16" s="26" t="s">
        <v>45</v>
      </c>
      <c r="AD16" s="26" t="s">
        <v>69</v>
      </c>
      <c r="AE16" s="31"/>
    </row>
    <row r="17" spans="1:31" ht="15.75" customHeight="1">
      <c r="A17" s="22">
        <v>16</v>
      </c>
      <c r="B17" s="23" t="s">
        <v>77</v>
      </c>
      <c r="C17" s="24" t="s">
        <v>78</v>
      </c>
      <c r="D17" s="26" t="s">
        <v>730</v>
      </c>
      <c r="E17" s="24" t="s">
        <v>732</v>
      </c>
      <c r="F17" s="24" t="s">
        <v>735</v>
      </c>
      <c r="G17" s="24" t="s">
        <v>736</v>
      </c>
      <c r="H17" s="24" t="s">
        <v>739</v>
      </c>
      <c r="I17" s="83">
        <v>30</v>
      </c>
      <c r="J17" s="25" t="s">
        <v>742</v>
      </c>
      <c r="K17" s="26" t="s">
        <v>745</v>
      </c>
      <c r="L17" s="27">
        <v>6.7000000000000002E-3</v>
      </c>
      <c r="M17" s="83">
        <v>3200000000</v>
      </c>
      <c r="N17" s="83">
        <v>10000000000</v>
      </c>
      <c r="O17" s="29">
        <v>0.32</v>
      </c>
      <c r="P17" s="29"/>
      <c r="Q17" s="29"/>
      <c r="R17" s="84">
        <v>34000000</v>
      </c>
      <c r="S17" s="83">
        <v>34000000</v>
      </c>
      <c r="T17" s="74">
        <f t="shared" si="1"/>
        <v>1</v>
      </c>
      <c r="U17" s="32" t="s">
        <v>748</v>
      </c>
      <c r="V17" s="30">
        <v>43543</v>
      </c>
      <c r="W17" s="30">
        <v>43543</v>
      </c>
      <c r="X17" s="24">
        <v>0</v>
      </c>
      <c r="Y17" s="24" t="s">
        <v>32</v>
      </c>
      <c r="Z17" s="24" t="s">
        <v>45</v>
      </c>
      <c r="AA17" s="26" t="s">
        <v>69</v>
      </c>
      <c r="AB17" s="24" t="s">
        <v>31</v>
      </c>
      <c r="AC17" s="26" t="s">
        <v>45</v>
      </c>
      <c r="AD17" s="26" t="s">
        <v>69</v>
      </c>
      <c r="AE17" s="31"/>
    </row>
    <row r="18" spans="1:31" ht="15.75" customHeight="1">
      <c r="A18" s="22">
        <v>17</v>
      </c>
      <c r="B18" s="23" t="s">
        <v>79</v>
      </c>
      <c r="C18" s="24" t="s">
        <v>80</v>
      </c>
      <c r="D18" s="26" t="s">
        <v>730</v>
      </c>
      <c r="E18" s="24" t="s">
        <v>732</v>
      </c>
      <c r="F18" s="24" t="s">
        <v>735</v>
      </c>
      <c r="G18" s="24" t="s">
        <v>736</v>
      </c>
      <c r="H18" s="24" t="s">
        <v>739</v>
      </c>
      <c r="I18" s="83">
        <v>50</v>
      </c>
      <c r="J18" s="25" t="s">
        <v>741</v>
      </c>
      <c r="K18" s="26" t="s">
        <v>744</v>
      </c>
      <c r="L18" s="27">
        <v>8.3999999999999995E-3</v>
      </c>
      <c r="M18" s="83">
        <v>3120000000</v>
      </c>
      <c r="N18" s="83">
        <v>8000000000</v>
      </c>
      <c r="O18" s="29">
        <v>0.39</v>
      </c>
      <c r="P18" s="29">
        <v>0.2</v>
      </c>
      <c r="Q18" s="29">
        <v>0.14000000000000001</v>
      </c>
      <c r="R18" s="84">
        <v>23650000</v>
      </c>
      <c r="S18" s="83">
        <v>23650000</v>
      </c>
      <c r="T18" s="74">
        <f t="shared" si="1"/>
        <v>1</v>
      </c>
      <c r="U18" s="32" t="s">
        <v>748</v>
      </c>
      <c r="V18" s="30">
        <v>43246</v>
      </c>
      <c r="W18" s="30">
        <v>43246</v>
      </c>
      <c r="X18" s="24">
        <f t="shared" ref="X18:X25" si="3">W18-V18</f>
        <v>0</v>
      </c>
      <c r="Y18" s="24" t="s">
        <v>32</v>
      </c>
      <c r="Z18" s="24" t="s">
        <v>45</v>
      </c>
      <c r="AA18" s="24" t="s">
        <v>13</v>
      </c>
      <c r="AB18" s="24" t="s">
        <v>31</v>
      </c>
      <c r="AC18" s="26" t="s">
        <v>45</v>
      </c>
      <c r="AD18" s="26" t="s">
        <v>13</v>
      </c>
      <c r="AE18" s="31"/>
    </row>
    <row r="19" spans="1:31" ht="15.75" customHeight="1">
      <c r="A19" s="22">
        <v>18</v>
      </c>
      <c r="B19" s="23" t="s">
        <v>82</v>
      </c>
      <c r="C19" s="24" t="s">
        <v>83</v>
      </c>
      <c r="D19" s="26" t="s">
        <v>730</v>
      </c>
      <c r="E19" s="24" t="s">
        <v>732</v>
      </c>
      <c r="F19" s="24" t="s">
        <v>735</v>
      </c>
      <c r="G19" s="24" t="s">
        <v>736</v>
      </c>
      <c r="H19" s="24" t="s">
        <v>739</v>
      </c>
      <c r="I19" s="83">
        <v>30</v>
      </c>
      <c r="J19" s="25" t="s">
        <v>742</v>
      </c>
      <c r="K19" s="26" t="s">
        <v>744</v>
      </c>
      <c r="L19" s="27">
        <v>0.01</v>
      </c>
      <c r="M19" s="83">
        <v>700000000</v>
      </c>
      <c r="N19" s="83">
        <v>2000000000</v>
      </c>
      <c r="O19" s="29">
        <v>0.35</v>
      </c>
      <c r="P19" s="29"/>
      <c r="Q19" s="29"/>
      <c r="R19" s="84">
        <v>8010000</v>
      </c>
      <c r="S19" s="83">
        <v>8010000</v>
      </c>
      <c r="T19" s="74">
        <f t="shared" si="1"/>
        <v>1</v>
      </c>
      <c r="U19" s="32" t="s">
        <v>748</v>
      </c>
      <c r="V19" s="30">
        <v>43627</v>
      </c>
      <c r="W19" s="30">
        <v>43627</v>
      </c>
      <c r="X19" s="24">
        <f t="shared" si="3"/>
        <v>0</v>
      </c>
      <c r="Y19" s="24" t="s">
        <v>32</v>
      </c>
      <c r="Z19" s="24" t="s">
        <v>45</v>
      </c>
      <c r="AA19" s="26" t="s">
        <v>34</v>
      </c>
      <c r="AB19" s="24" t="s">
        <v>31</v>
      </c>
      <c r="AC19" s="26" t="s">
        <v>45</v>
      </c>
      <c r="AD19" s="26" t="s">
        <v>34</v>
      </c>
      <c r="AE19" s="31"/>
    </row>
    <row r="20" spans="1:31" ht="15.75" customHeight="1">
      <c r="A20" s="22">
        <v>19</v>
      </c>
      <c r="B20" s="23" t="s">
        <v>85</v>
      </c>
      <c r="C20" s="24" t="s">
        <v>86</v>
      </c>
      <c r="D20" s="26" t="s">
        <v>730</v>
      </c>
      <c r="E20" s="24" t="s">
        <v>732</v>
      </c>
      <c r="F20" s="24" t="s">
        <v>735</v>
      </c>
      <c r="G20" s="24" t="s">
        <v>736</v>
      </c>
      <c r="H20" s="24" t="s">
        <v>739</v>
      </c>
      <c r="I20" s="83">
        <v>45</v>
      </c>
      <c r="J20" s="25" t="s">
        <v>741</v>
      </c>
      <c r="K20" s="26" t="s">
        <v>743</v>
      </c>
      <c r="L20" s="27">
        <v>1.4999999999999999E-2</v>
      </c>
      <c r="M20" s="83">
        <v>2500000000</v>
      </c>
      <c r="N20" s="83">
        <v>10000000000</v>
      </c>
      <c r="O20" s="29">
        <v>0.25</v>
      </c>
      <c r="P20" s="29"/>
      <c r="Q20" s="29">
        <v>0.06</v>
      </c>
      <c r="R20" s="84">
        <v>50500000</v>
      </c>
      <c r="S20" s="83">
        <v>50500000</v>
      </c>
      <c r="T20" s="74">
        <f t="shared" si="1"/>
        <v>1</v>
      </c>
      <c r="U20" s="32" t="s">
        <v>748</v>
      </c>
      <c r="V20" s="30">
        <v>43594</v>
      </c>
      <c r="W20" s="30">
        <v>43594</v>
      </c>
      <c r="X20" s="24">
        <f t="shared" si="3"/>
        <v>0</v>
      </c>
      <c r="Y20" s="24" t="s">
        <v>32</v>
      </c>
      <c r="Z20" s="24" t="s">
        <v>45</v>
      </c>
      <c r="AA20" s="26" t="s">
        <v>69</v>
      </c>
      <c r="AB20" s="24" t="s">
        <v>31</v>
      </c>
      <c r="AC20" s="26" t="s">
        <v>45</v>
      </c>
      <c r="AD20" s="26" t="s">
        <v>69</v>
      </c>
    </row>
    <row r="21" spans="1:31" ht="15.75" customHeight="1">
      <c r="A21" s="22">
        <v>20</v>
      </c>
      <c r="B21" s="23" t="s">
        <v>87</v>
      </c>
      <c r="C21" s="24" t="s">
        <v>88</v>
      </c>
      <c r="D21" s="26" t="s">
        <v>730</v>
      </c>
      <c r="E21" s="24" t="s">
        <v>732</v>
      </c>
      <c r="F21" s="24" t="s">
        <v>735</v>
      </c>
      <c r="G21" s="24" t="s">
        <v>736</v>
      </c>
      <c r="H21" s="24" t="s">
        <v>739</v>
      </c>
      <c r="I21" s="83">
        <v>45</v>
      </c>
      <c r="J21" s="25" t="s">
        <v>741</v>
      </c>
      <c r="K21" s="26" t="s">
        <v>744</v>
      </c>
      <c r="L21" s="27">
        <v>13.53</v>
      </c>
      <c r="M21" s="83">
        <v>7000000</v>
      </c>
      <c r="N21" s="83">
        <v>100000000</v>
      </c>
      <c r="O21" s="29">
        <v>7.0000000000000007E-2</v>
      </c>
      <c r="P21" s="29">
        <v>0.15</v>
      </c>
      <c r="Q21" s="29">
        <v>0.05</v>
      </c>
      <c r="R21" s="84">
        <v>108800000</v>
      </c>
      <c r="S21" s="83">
        <v>108850000</v>
      </c>
      <c r="T21" s="74">
        <f t="shared" si="1"/>
        <v>0.9995406522737712</v>
      </c>
      <c r="U21" s="32" t="s">
        <v>747</v>
      </c>
      <c r="V21" s="30">
        <v>44490</v>
      </c>
      <c r="W21" s="30">
        <v>44493</v>
      </c>
      <c r="X21" s="24">
        <f t="shared" si="3"/>
        <v>3</v>
      </c>
      <c r="Y21" s="24" t="s">
        <v>32</v>
      </c>
      <c r="Z21" s="24" t="s">
        <v>45</v>
      </c>
      <c r="AA21" s="26" t="s">
        <v>39</v>
      </c>
      <c r="AB21" s="24" t="s">
        <v>31</v>
      </c>
      <c r="AC21" s="26" t="s">
        <v>45</v>
      </c>
      <c r="AD21" s="26" t="s">
        <v>39</v>
      </c>
    </row>
    <row r="22" spans="1:31" ht="15.75" customHeight="1">
      <c r="A22" s="22">
        <v>21</v>
      </c>
      <c r="B22" s="23" t="s">
        <v>90</v>
      </c>
      <c r="C22" s="24" t="s">
        <v>91</v>
      </c>
      <c r="D22" s="26" t="s">
        <v>730</v>
      </c>
      <c r="E22" s="24" t="s">
        <v>732</v>
      </c>
      <c r="F22" s="24" t="s">
        <v>735</v>
      </c>
      <c r="G22" s="24" t="s">
        <v>736</v>
      </c>
      <c r="H22" s="24" t="s">
        <v>739</v>
      </c>
      <c r="I22" s="83">
        <v>45</v>
      </c>
      <c r="J22" s="25" t="s">
        <v>741</v>
      </c>
      <c r="K22" s="26" t="s">
        <v>744</v>
      </c>
      <c r="L22" s="27">
        <v>1.4999999999999999E-2</v>
      </c>
      <c r="M22" s="83">
        <v>100000000</v>
      </c>
      <c r="N22" s="83">
        <v>1000000000</v>
      </c>
      <c r="O22" s="29">
        <v>0.1</v>
      </c>
      <c r="P22" s="29">
        <v>0.15</v>
      </c>
      <c r="Q22" s="29">
        <v>0.02</v>
      </c>
      <c r="R22" s="84">
        <v>1500000</v>
      </c>
      <c r="S22" s="83">
        <v>1500000</v>
      </c>
      <c r="T22" s="74">
        <f t="shared" si="1"/>
        <v>1</v>
      </c>
      <c r="U22" s="32" t="s">
        <v>748</v>
      </c>
      <c r="V22" s="30">
        <v>43210</v>
      </c>
      <c r="W22" s="30">
        <v>43211</v>
      </c>
      <c r="X22" s="24">
        <f t="shared" si="3"/>
        <v>1</v>
      </c>
      <c r="Y22" s="24" t="s">
        <v>32</v>
      </c>
      <c r="Z22" s="24" t="s">
        <v>45</v>
      </c>
      <c r="AA22" s="26" t="s">
        <v>69</v>
      </c>
      <c r="AB22" s="24" t="s">
        <v>31</v>
      </c>
      <c r="AC22" s="26" t="s">
        <v>45</v>
      </c>
      <c r="AD22" s="26" t="s">
        <v>69</v>
      </c>
    </row>
    <row r="23" spans="1:31" ht="15.75" customHeight="1">
      <c r="A23" s="22">
        <v>22</v>
      </c>
      <c r="B23" s="23" t="s">
        <v>92</v>
      </c>
      <c r="C23" s="24" t="s">
        <v>93</v>
      </c>
      <c r="D23" s="26" t="s">
        <v>730</v>
      </c>
      <c r="E23" s="24" t="s">
        <v>732</v>
      </c>
      <c r="F23" s="24" t="s">
        <v>735</v>
      </c>
      <c r="G23" s="24" t="s">
        <v>736</v>
      </c>
      <c r="H23" s="24" t="s">
        <v>739</v>
      </c>
      <c r="I23" s="83">
        <v>50</v>
      </c>
      <c r="J23" s="25" t="s">
        <v>741</v>
      </c>
      <c r="K23" s="26" t="s">
        <v>744</v>
      </c>
      <c r="L23" s="27">
        <v>1.4999999999999999E-2</v>
      </c>
      <c r="M23" s="83">
        <v>1980000000</v>
      </c>
      <c r="N23" s="83">
        <v>6000000000</v>
      </c>
      <c r="O23" s="29">
        <v>0.33</v>
      </c>
      <c r="P23" s="29">
        <v>0.16500000000000001</v>
      </c>
      <c r="Q23" s="29">
        <v>0.16500000000000001</v>
      </c>
      <c r="R23" s="84">
        <v>21780000</v>
      </c>
      <c r="S23" s="83">
        <v>21780000</v>
      </c>
      <c r="T23" s="74">
        <f t="shared" si="1"/>
        <v>1</v>
      </c>
      <c r="U23" s="32" t="s">
        <v>748</v>
      </c>
      <c r="V23" s="30">
        <v>43115</v>
      </c>
      <c r="W23" s="30">
        <v>43132</v>
      </c>
      <c r="X23" s="24">
        <f t="shared" si="3"/>
        <v>17</v>
      </c>
      <c r="Y23" s="24" t="s">
        <v>32</v>
      </c>
      <c r="Z23" s="24" t="s">
        <v>45</v>
      </c>
      <c r="AA23" s="26" t="s">
        <v>34</v>
      </c>
      <c r="AB23" s="24" t="s">
        <v>31</v>
      </c>
      <c r="AC23" s="26" t="s">
        <v>45</v>
      </c>
      <c r="AD23" s="26" t="s">
        <v>34</v>
      </c>
    </row>
    <row r="24" spans="1:31" ht="15.75" customHeight="1">
      <c r="A24" s="22">
        <v>23</v>
      </c>
      <c r="B24" s="23" t="s">
        <v>94</v>
      </c>
      <c r="C24" s="24" t="s">
        <v>95</v>
      </c>
      <c r="D24" s="26" t="s">
        <v>730</v>
      </c>
      <c r="E24" s="24" t="s">
        <v>732</v>
      </c>
      <c r="F24" s="24" t="s">
        <v>735</v>
      </c>
      <c r="G24" s="24" t="s">
        <v>736</v>
      </c>
      <c r="H24" s="24" t="s">
        <v>739</v>
      </c>
      <c r="I24" s="83">
        <v>30</v>
      </c>
      <c r="J24" s="25" t="s">
        <v>742</v>
      </c>
      <c r="K24" s="26" t="s">
        <v>743</v>
      </c>
      <c r="L24" s="27">
        <v>1.7000000000000001E-2</v>
      </c>
      <c r="M24" s="83">
        <v>2000000000</v>
      </c>
      <c r="N24" s="83">
        <v>5000000000</v>
      </c>
      <c r="O24" s="29">
        <v>0.4</v>
      </c>
      <c r="P24" s="29"/>
      <c r="Q24" s="29"/>
      <c r="R24" s="84">
        <v>35000000</v>
      </c>
      <c r="S24" s="83">
        <v>35000000</v>
      </c>
      <c r="T24" s="74">
        <f t="shared" si="1"/>
        <v>1</v>
      </c>
      <c r="U24" s="32" t="s">
        <v>748</v>
      </c>
      <c r="V24" s="30">
        <v>43251</v>
      </c>
      <c r="W24" s="30">
        <v>43252</v>
      </c>
      <c r="X24" s="24">
        <f t="shared" si="3"/>
        <v>1</v>
      </c>
      <c r="Y24" s="24" t="s">
        <v>32</v>
      </c>
      <c r="Z24" s="24" t="s">
        <v>45</v>
      </c>
      <c r="AA24" s="26" t="s">
        <v>34</v>
      </c>
      <c r="AB24" s="24" t="s">
        <v>31</v>
      </c>
      <c r="AC24" s="26" t="s">
        <v>45</v>
      </c>
      <c r="AD24" s="26" t="s">
        <v>34</v>
      </c>
    </row>
    <row r="25" spans="1:31" ht="15.75" customHeight="1">
      <c r="A25" s="22">
        <v>24</v>
      </c>
      <c r="B25" s="23" t="s">
        <v>96</v>
      </c>
      <c r="C25" s="24" t="s">
        <v>97</v>
      </c>
      <c r="D25" s="26" t="s">
        <v>730</v>
      </c>
      <c r="E25" s="24" t="s">
        <v>732</v>
      </c>
      <c r="F25" s="24" t="s">
        <v>735</v>
      </c>
      <c r="G25" s="24" t="s">
        <v>736</v>
      </c>
      <c r="H25" s="24" t="s">
        <v>739</v>
      </c>
      <c r="I25" s="83">
        <v>60</v>
      </c>
      <c r="J25" s="25" t="s">
        <v>741</v>
      </c>
      <c r="K25" s="26" t="s">
        <v>745</v>
      </c>
      <c r="L25" s="27">
        <v>1.8800000000000001E-2</v>
      </c>
      <c r="M25" s="83">
        <v>2000000000</v>
      </c>
      <c r="N25" s="83">
        <v>10000000000</v>
      </c>
      <c r="O25" s="29">
        <v>0.2</v>
      </c>
      <c r="P25" s="29">
        <v>0.15</v>
      </c>
      <c r="Q25" s="29">
        <v>0.45</v>
      </c>
      <c r="R25" s="84">
        <v>20000000</v>
      </c>
      <c r="S25" s="83">
        <v>20000000</v>
      </c>
      <c r="T25" s="74">
        <f t="shared" si="1"/>
        <v>1</v>
      </c>
      <c r="U25" s="32" t="s">
        <v>748</v>
      </c>
      <c r="V25" s="30">
        <v>43253</v>
      </c>
      <c r="W25" s="30">
        <v>43254</v>
      </c>
      <c r="X25" s="24">
        <f t="shared" si="3"/>
        <v>1</v>
      </c>
      <c r="Y25" s="24" t="s">
        <v>32</v>
      </c>
      <c r="Z25" s="24" t="s">
        <v>45</v>
      </c>
      <c r="AA25" s="24" t="s">
        <v>13</v>
      </c>
      <c r="AB25" s="24" t="s">
        <v>31</v>
      </c>
      <c r="AC25" s="26" t="s">
        <v>45</v>
      </c>
      <c r="AD25" s="26" t="s">
        <v>13</v>
      </c>
    </row>
    <row r="26" spans="1:31" ht="15.75" customHeight="1">
      <c r="A26" s="22">
        <v>25</v>
      </c>
      <c r="B26" s="23" t="s">
        <v>98</v>
      </c>
      <c r="C26" s="24" t="s">
        <v>99</v>
      </c>
      <c r="D26" s="26" t="s">
        <v>730</v>
      </c>
      <c r="E26" s="24" t="s">
        <v>732</v>
      </c>
      <c r="F26" s="24" t="s">
        <v>735</v>
      </c>
      <c r="G26" s="24" t="s">
        <v>736</v>
      </c>
      <c r="H26" s="24" t="s">
        <v>739</v>
      </c>
      <c r="I26" s="83">
        <v>45</v>
      </c>
      <c r="J26" s="25" t="s">
        <v>741</v>
      </c>
      <c r="K26" s="26" t="s">
        <v>745</v>
      </c>
      <c r="L26" s="27">
        <v>0.02</v>
      </c>
      <c r="M26" s="83">
        <v>2500000000</v>
      </c>
      <c r="N26" s="83">
        <v>5000000000</v>
      </c>
      <c r="O26" s="29">
        <v>0.5</v>
      </c>
      <c r="P26" s="29">
        <v>0.2</v>
      </c>
      <c r="Q26" s="29">
        <v>0.1</v>
      </c>
      <c r="R26" s="84">
        <v>32250000</v>
      </c>
      <c r="S26" s="83">
        <v>32250000</v>
      </c>
      <c r="T26" s="74">
        <f t="shared" si="1"/>
        <v>1</v>
      </c>
      <c r="U26" s="32" t="s">
        <v>748</v>
      </c>
      <c r="V26" s="30"/>
      <c r="W26" s="30">
        <v>43138</v>
      </c>
      <c r="X26" s="24"/>
      <c r="Y26" s="24" t="s">
        <v>32</v>
      </c>
      <c r="Z26" s="24" t="s">
        <v>45</v>
      </c>
      <c r="AA26" s="26" t="s">
        <v>39</v>
      </c>
      <c r="AB26" s="24" t="s">
        <v>31</v>
      </c>
      <c r="AC26" s="26" t="s">
        <v>45</v>
      </c>
      <c r="AD26" s="26" t="s">
        <v>39</v>
      </c>
    </row>
    <row r="27" spans="1:31" ht="15.75" customHeight="1">
      <c r="A27" s="22">
        <v>26</v>
      </c>
      <c r="B27" s="23" t="s">
        <v>100</v>
      </c>
      <c r="C27" s="24" t="s">
        <v>101</v>
      </c>
      <c r="D27" s="26" t="s">
        <v>730</v>
      </c>
      <c r="E27" s="24" t="s">
        <v>732</v>
      </c>
      <c r="F27" s="24" t="s">
        <v>735</v>
      </c>
      <c r="G27" s="24" t="s">
        <v>736</v>
      </c>
      <c r="H27" s="24" t="s">
        <v>739</v>
      </c>
      <c r="I27" s="83">
        <v>55</v>
      </c>
      <c r="J27" s="25" t="s">
        <v>741</v>
      </c>
      <c r="K27" s="26" t="s">
        <v>744</v>
      </c>
      <c r="L27" s="27">
        <v>2.4E-2</v>
      </c>
      <c r="M27" s="83">
        <v>21000000</v>
      </c>
      <c r="N27" s="83">
        <v>6500000000</v>
      </c>
      <c r="O27" s="29">
        <v>0.25</v>
      </c>
      <c r="P27" s="29">
        <v>2.8000000000000001E-2</v>
      </c>
      <c r="Q27" s="29">
        <v>0.25</v>
      </c>
      <c r="R27" s="84">
        <v>37700000</v>
      </c>
      <c r="S27" s="83">
        <v>37700000</v>
      </c>
      <c r="T27" s="74">
        <f t="shared" si="1"/>
        <v>1</v>
      </c>
      <c r="U27" s="32" t="s">
        <v>748</v>
      </c>
      <c r="V27" s="30">
        <v>44508</v>
      </c>
      <c r="W27" s="30">
        <v>44508</v>
      </c>
      <c r="X27" s="24">
        <f t="shared" ref="X27:X34" si="4">W27-V27</f>
        <v>0</v>
      </c>
      <c r="Y27" s="24" t="s">
        <v>32</v>
      </c>
      <c r="Z27" s="24" t="s">
        <v>45</v>
      </c>
      <c r="AA27" s="26" t="s">
        <v>34</v>
      </c>
      <c r="AB27" s="24" t="s">
        <v>31</v>
      </c>
      <c r="AC27" s="26" t="s">
        <v>45</v>
      </c>
      <c r="AD27" s="26" t="s">
        <v>34</v>
      </c>
    </row>
    <row r="28" spans="1:31" ht="15.75" customHeight="1">
      <c r="A28" s="22">
        <v>27</v>
      </c>
      <c r="B28" s="23" t="s">
        <v>102</v>
      </c>
      <c r="C28" s="24" t="s">
        <v>103</v>
      </c>
      <c r="D28" s="26" t="s">
        <v>730</v>
      </c>
      <c r="E28" s="24" t="s">
        <v>732</v>
      </c>
      <c r="F28" s="24" t="s">
        <v>735</v>
      </c>
      <c r="G28" s="24" t="s">
        <v>736</v>
      </c>
      <c r="H28" s="24" t="s">
        <v>739</v>
      </c>
      <c r="I28" s="83">
        <v>30</v>
      </c>
      <c r="J28" s="25" t="s">
        <v>742</v>
      </c>
      <c r="K28" s="26" t="s">
        <v>744</v>
      </c>
      <c r="L28" s="27">
        <v>2</v>
      </c>
      <c r="M28" s="83">
        <v>200000000</v>
      </c>
      <c r="N28" s="83">
        <v>10000000000</v>
      </c>
      <c r="O28" s="29">
        <v>0.02</v>
      </c>
      <c r="P28" s="29"/>
      <c r="Q28" s="29"/>
      <c r="R28" s="84">
        <v>632000000</v>
      </c>
      <c r="S28" s="83"/>
      <c r="T28" s="74"/>
      <c r="U28" s="32"/>
      <c r="V28" s="30">
        <v>44424</v>
      </c>
      <c r="W28" s="30">
        <v>44425</v>
      </c>
      <c r="X28" s="24">
        <f t="shared" si="4"/>
        <v>1</v>
      </c>
      <c r="Y28" s="24" t="s">
        <v>32</v>
      </c>
      <c r="Z28" s="24" t="s">
        <v>45</v>
      </c>
      <c r="AA28" s="26" t="s">
        <v>13</v>
      </c>
      <c r="AB28" s="24" t="s">
        <v>31</v>
      </c>
      <c r="AC28" s="26" t="s">
        <v>45</v>
      </c>
      <c r="AD28" s="26" t="s">
        <v>13</v>
      </c>
    </row>
    <row r="29" spans="1:31" ht="15.75" customHeight="1">
      <c r="A29" s="22">
        <v>28</v>
      </c>
      <c r="B29" s="23" t="s">
        <v>106</v>
      </c>
      <c r="C29" s="24" t="s">
        <v>107</v>
      </c>
      <c r="D29" s="26" t="s">
        <v>730</v>
      </c>
      <c r="E29" s="24" t="s">
        <v>733</v>
      </c>
      <c r="F29" s="24" t="s">
        <v>735</v>
      </c>
      <c r="G29" s="24" t="s">
        <v>736</v>
      </c>
      <c r="H29" s="24" t="s">
        <v>738</v>
      </c>
      <c r="I29" s="83">
        <v>20</v>
      </c>
      <c r="J29" s="25" t="s">
        <v>740</v>
      </c>
      <c r="K29" s="26" t="s">
        <v>744</v>
      </c>
      <c r="L29" s="27">
        <v>2.7E-2</v>
      </c>
      <c r="M29" s="83"/>
      <c r="N29" s="83">
        <v>20000000000</v>
      </c>
      <c r="O29" s="29"/>
      <c r="P29" s="29"/>
      <c r="Q29" s="29"/>
      <c r="R29" s="84">
        <v>2390000</v>
      </c>
      <c r="S29" s="83">
        <v>2390000</v>
      </c>
      <c r="T29" s="74">
        <f t="shared" si="1"/>
        <v>1</v>
      </c>
      <c r="U29" s="32" t="s">
        <v>748</v>
      </c>
      <c r="V29" s="30">
        <v>44280</v>
      </c>
      <c r="W29" s="30">
        <v>44283</v>
      </c>
      <c r="X29" s="24">
        <f t="shared" si="4"/>
        <v>3</v>
      </c>
      <c r="Y29" s="24" t="s">
        <v>32</v>
      </c>
      <c r="Z29" s="24" t="s">
        <v>45</v>
      </c>
      <c r="AA29" s="26" t="s">
        <v>34</v>
      </c>
      <c r="AB29" s="24" t="s">
        <v>52</v>
      </c>
      <c r="AC29" s="26" t="s">
        <v>45</v>
      </c>
      <c r="AD29" s="26" t="s">
        <v>34</v>
      </c>
    </row>
    <row r="30" spans="1:31" ht="15.75" customHeight="1">
      <c r="A30" s="22">
        <v>29</v>
      </c>
      <c r="B30" s="23" t="s">
        <v>108</v>
      </c>
      <c r="C30" s="24" t="s">
        <v>109</v>
      </c>
      <c r="D30" s="26" t="s">
        <v>730</v>
      </c>
      <c r="E30" s="24" t="s">
        <v>732</v>
      </c>
      <c r="F30" s="24" t="s">
        <v>735</v>
      </c>
      <c r="G30" s="24" t="s">
        <v>736</v>
      </c>
      <c r="H30" s="24" t="s">
        <v>739</v>
      </c>
      <c r="I30" s="83">
        <v>50</v>
      </c>
      <c r="J30" s="25" t="s">
        <v>741</v>
      </c>
      <c r="K30" s="26" t="s">
        <v>744</v>
      </c>
      <c r="L30" s="27">
        <v>0.03</v>
      </c>
      <c r="M30" s="83">
        <v>100000000</v>
      </c>
      <c r="N30" s="83">
        <v>10000000000</v>
      </c>
      <c r="O30" s="29">
        <v>0.39700000000000002</v>
      </c>
      <c r="P30" s="29">
        <v>0.08</v>
      </c>
      <c r="Q30" s="29">
        <v>0.16</v>
      </c>
      <c r="R30" s="84">
        <v>62900000</v>
      </c>
      <c r="S30" s="83">
        <v>62900000</v>
      </c>
      <c r="T30" s="74">
        <f t="shared" si="1"/>
        <v>1</v>
      </c>
      <c r="U30" s="32" t="s">
        <v>748</v>
      </c>
      <c r="V30" s="30">
        <v>44285</v>
      </c>
      <c r="W30" s="30">
        <v>44286</v>
      </c>
      <c r="X30" s="24">
        <f t="shared" si="4"/>
        <v>1</v>
      </c>
      <c r="Y30" s="24" t="s">
        <v>32</v>
      </c>
      <c r="Z30" s="26" t="s">
        <v>109</v>
      </c>
      <c r="AA30" s="26" t="s">
        <v>13</v>
      </c>
      <c r="AB30" s="24" t="s">
        <v>31</v>
      </c>
      <c r="AC30" s="26" t="s">
        <v>153</v>
      </c>
      <c r="AD30" s="26" t="s">
        <v>13</v>
      </c>
    </row>
    <row r="31" spans="1:31" ht="15.75" customHeight="1">
      <c r="A31" s="22">
        <v>30</v>
      </c>
      <c r="B31" s="23" t="s">
        <v>110</v>
      </c>
      <c r="C31" s="24" t="s">
        <v>111</v>
      </c>
      <c r="D31" s="26" t="s">
        <v>730</v>
      </c>
      <c r="E31" s="24" t="s">
        <v>732</v>
      </c>
      <c r="F31" s="24" t="s">
        <v>735</v>
      </c>
      <c r="G31" s="24" t="s">
        <v>736</v>
      </c>
      <c r="H31" s="24" t="s">
        <v>739</v>
      </c>
      <c r="I31" s="83">
        <v>50</v>
      </c>
      <c r="J31" s="25" t="s">
        <v>741</v>
      </c>
      <c r="K31" s="26" t="s">
        <v>744</v>
      </c>
      <c r="L31" s="27">
        <v>0.04</v>
      </c>
      <c r="M31" s="83">
        <v>5000000</v>
      </c>
      <c r="N31" s="83">
        <v>1000000000</v>
      </c>
      <c r="O31" s="29">
        <v>0.09</v>
      </c>
      <c r="P31" s="29">
        <v>0.15</v>
      </c>
      <c r="Q31" s="29">
        <v>0.10249999999999999</v>
      </c>
      <c r="R31" s="84">
        <v>3100000</v>
      </c>
      <c r="S31" s="83">
        <v>3100000</v>
      </c>
      <c r="T31" s="74">
        <f t="shared" si="1"/>
        <v>1</v>
      </c>
      <c r="U31" s="32" t="s">
        <v>748</v>
      </c>
      <c r="V31" s="30">
        <v>44494</v>
      </c>
      <c r="W31" s="30">
        <v>44495</v>
      </c>
      <c r="X31" s="24">
        <f t="shared" si="4"/>
        <v>1</v>
      </c>
      <c r="Y31" s="24" t="s">
        <v>32</v>
      </c>
      <c r="Z31" s="24" t="s">
        <v>45</v>
      </c>
      <c r="AA31" s="26" t="s">
        <v>34</v>
      </c>
      <c r="AB31" s="24" t="s">
        <v>31</v>
      </c>
      <c r="AC31" s="26" t="s">
        <v>45</v>
      </c>
      <c r="AD31" s="26" t="s">
        <v>34</v>
      </c>
    </row>
    <row r="32" spans="1:31" ht="15.75" customHeight="1">
      <c r="A32" s="22">
        <v>31</v>
      </c>
      <c r="B32" s="23" t="s">
        <v>112</v>
      </c>
      <c r="C32" s="24" t="s">
        <v>113</v>
      </c>
      <c r="D32" s="26" t="s">
        <v>730</v>
      </c>
      <c r="E32" s="24" t="s">
        <v>732</v>
      </c>
      <c r="F32" s="24" t="s">
        <v>735</v>
      </c>
      <c r="G32" s="24" t="s">
        <v>736</v>
      </c>
      <c r="H32" s="24" t="s">
        <v>739</v>
      </c>
      <c r="I32" s="83">
        <v>50</v>
      </c>
      <c r="J32" s="25" t="s">
        <v>741</v>
      </c>
      <c r="K32" s="26" t="s">
        <v>743</v>
      </c>
      <c r="L32" s="27">
        <v>0.04</v>
      </c>
      <c r="M32" s="83">
        <v>500000000</v>
      </c>
      <c r="N32" s="83">
        <v>1000000000</v>
      </c>
      <c r="O32" s="29">
        <v>0.05</v>
      </c>
      <c r="P32" s="29">
        <v>0.2</v>
      </c>
      <c r="Q32" s="29">
        <v>0.2</v>
      </c>
      <c r="R32" s="84">
        <v>17540000</v>
      </c>
      <c r="S32" s="83">
        <v>17540000</v>
      </c>
      <c r="T32" s="74">
        <f t="shared" si="1"/>
        <v>1</v>
      </c>
      <c r="U32" s="32" t="s">
        <v>748</v>
      </c>
      <c r="V32" s="30">
        <v>43509</v>
      </c>
      <c r="W32" s="30">
        <v>43511</v>
      </c>
      <c r="X32" s="24">
        <f t="shared" si="4"/>
        <v>2</v>
      </c>
      <c r="Y32" s="24" t="s">
        <v>32</v>
      </c>
      <c r="Z32" s="24" t="s">
        <v>45</v>
      </c>
      <c r="AA32" s="26" t="s">
        <v>34</v>
      </c>
      <c r="AB32" s="24" t="s">
        <v>31</v>
      </c>
      <c r="AC32" s="26" t="s">
        <v>45</v>
      </c>
      <c r="AD32" s="26" t="s">
        <v>34</v>
      </c>
    </row>
    <row r="33" spans="1:30" ht="15.75" customHeight="1">
      <c r="A33" s="22">
        <v>32</v>
      </c>
      <c r="B33" s="23" t="s">
        <v>114</v>
      </c>
      <c r="C33" s="24" t="s">
        <v>115</v>
      </c>
      <c r="D33" s="26" t="s">
        <v>730</v>
      </c>
      <c r="E33" s="24" t="s">
        <v>732</v>
      </c>
      <c r="F33" s="24" t="s">
        <v>735</v>
      </c>
      <c r="G33" s="24" t="s">
        <v>736</v>
      </c>
      <c r="H33" s="24" t="s">
        <v>739</v>
      </c>
      <c r="I33" s="83">
        <v>60</v>
      </c>
      <c r="J33" s="25" t="s">
        <v>741</v>
      </c>
      <c r="K33" s="26" t="s">
        <v>744</v>
      </c>
      <c r="L33" s="27">
        <v>0.04</v>
      </c>
      <c r="M33" s="83">
        <v>15000000</v>
      </c>
      <c r="N33" s="83">
        <v>1000000000</v>
      </c>
      <c r="O33" s="29">
        <v>1.4999999999999999E-2</v>
      </c>
      <c r="P33" s="29">
        <v>0.13</v>
      </c>
      <c r="Q33" s="29">
        <v>0.6</v>
      </c>
      <c r="R33" s="84">
        <v>1850000</v>
      </c>
      <c r="S33" s="83">
        <v>1850000</v>
      </c>
      <c r="T33" s="74">
        <f t="shared" si="1"/>
        <v>1</v>
      </c>
      <c r="U33" s="32" t="s">
        <v>748</v>
      </c>
      <c r="V33" s="30">
        <v>44434</v>
      </c>
      <c r="W33" s="30">
        <v>44439</v>
      </c>
      <c r="X33" s="24">
        <f t="shared" si="4"/>
        <v>5</v>
      </c>
      <c r="Y33" s="24" t="s">
        <v>32</v>
      </c>
      <c r="Z33" s="24" t="s">
        <v>45</v>
      </c>
      <c r="AA33" s="26" t="s">
        <v>34</v>
      </c>
      <c r="AB33" s="24" t="s">
        <v>31</v>
      </c>
      <c r="AC33" s="26" t="s">
        <v>45</v>
      </c>
      <c r="AD33" s="26" t="s">
        <v>34</v>
      </c>
    </row>
    <row r="34" spans="1:30" ht="15.75" customHeight="1">
      <c r="A34" s="22">
        <v>33</v>
      </c>
      <c r="B34" s="23" t="s">
        <v>116</v>
      </c>
      <c r="C34" s="24" t="s">
        <v>117</v>
      </c>
      <c r="D34" s="26" t="s">
        <v>730</v>
      </c>
      <c r="E34" s="24" t="s">
        <v>732</v>
      </c>
      <c r="F34" s="24" t="s">
        <v>735</v>
      </c>
      <c r="G34" s="24" t="s">
        <v>736</v>
      </c>
      <c r="H34" s="24" t="s">
        <v>739</v>
      </c>
      <c r="I34" s="83">
        <v>30</v>
      </c>
      <c r="J34" s="25" t="s">
        <v>742</v>
      </c>
      <c r="K34" s="26" t="s">
        <v>744</v>
      </c>
      <c r="L34" s="27">
        <v>2.93</v>
      </c>
      <c r="M34" s="83">
        <v>1775000</v>
      </c>
      <c r="N34" s="83">
        <v>100000000</v>
      </c>
      <c r="O34" s="29"/>
      <c r="P34" s="29"/>
      <c r="Q34" s="29"/>
      <c r="R34" s="84">
        <v>5200000</v>
      </c>
      <c r="S34" s="83"/>
      <c r="T34" s="74"/>
      <c r="U34" s="32"/>
      <c r="V34" s="30">
        <v>44322</v>
      </c>
      <c r="W34" s="30">
        <v>44324</v>
      </c>
      <c r="X34" s="24">
        <f t="shared" si="4"/>
        <v>2</v>
      </c>
      <c r="Y34" s="24" t="s">
        <v>32</v>
      </c>
      <c r="Z34" s="24" t="s">
        <v>45</v>
      </c>
      <c r="AA34" s="26" t="s">
        <v>267</v>
      </c>
      <c r="AB34" s="24" t="s">
        <v>31</v>
      </c>
      <c r="AC34" s="26" t="s">
        <v>45</v>
      </c>
      <c r="AD34" s="26" t="s">
        <v>153</v>
      </c>
    </row>
    <row r="35" spans="1:30" ht="15.75" customHeight="1">
      <c r="A35" s="22">
        <v>34</v>
      </c>
      <c r="B35" s="23" t="s">
        <v>119</v>
      </c>
      <c r="C35" s="24" t="s">
        <v>120</v>
      </c>
      <c r="D35" s="24" t="s">
        <v>731</v>
      </c>
      <c r="E35" s="24" t="s">
        <v>732</v>
      </c>
      <c r="F35" s="24" t="s">
        <v>735</v>
      </c>
      <c r="G35" s="24" t="s">
        <v>736</v>
      </c>
      <c r="H35" s="24" t="s">
        <v>739</v>
      </c>
      <c r="I35" s="83">
        <v>45</v>
      </c>
      <c r="J35" s="25" t="s">
        <v>741</v>
      </c>
      <c r="K35" s="26" t="s">
        <v>743</v>
      </c>
      <c r="L35" s="27">
        <v>4.3400000000000001E-2</v>
      </c>
      <c r="M35" s="83">
        <v>400000000</v>
      </c>
      <c r="N35" s="83">
        <v>1000000000</v>
      </c>
      <c r="O35" s="29">
        <v>0.4</v>
      </c>
      <c r="P35" s="29">
        <v>0.1</v>
      </c>
      <c r="Q35" s="29">
        <v>0.05</v>
      </c>
      <c r="R35" s="84">
        <v>17500000</v>
      </c>
      <c r="S35" s="83">
        <v>17500000</v>
      </c>
      <c r="T35" s="74">
        <f t="shared" si="1"/>
        <v>1</v>
      </c>
      <c r="U35" s="32" t="s">
        <v>748</v>
      </c>
      <c r="V35" s="30"/>
      <c r="W35" s="30">
        <v>43241</v>
      </c>
      <c r="X35" s="24"/>
      <c r="Y35" s="24" t="s">
        <v>32</v>
      </c>
      <c r="Z35" s="24" t="s">
        <v>45</v>
      </c>
      <c r="AA35" s="26" t="s">
        <v>34</v>
      </c>
      <c r="AB35" s="24" t="s">
        <v>31</v>
      </c>
      <c r="AC35" s="26" t="s">
        <v>45</v>
      </c>
      <c r="AD35" s="26" t="s">
        <v>34</v>
      </c>
    </row>
    <row r="36" spans="1:30" ht="15.75" customHeight="1">
      <c r="A36" s="22">
        <v>35</v>
      </c>
      <c r="B36" s="23" t="s">
        <v>121</v>
      </c>
      <c r="C36" s="24" t="s">
        <v>122</v>
      </c>
      <c r="D36" s="26" t="s">
        <v>730</v>
      </c>
      <c r="E36" s="24" t="s">
        <v>732</v>
      </c>
      <c r="F36" s="24" t="s">
        <v>735</v>
      </c>
      <c r="G36" s="24" t="s">
        <v>736</v>
      </c>
      <c r="H36" s="24" t="s">
        <v>739</v>
      </c>
      <c r="I36" s="83">
        <v>45</v>
      </c>
      <c r="J36" s="25" t="s">
        <v>741</v>
      </c>
      <c r="K36" s="26" t="s">
        <v>744</v>
      </c>
      <c r="L36" s="27">
        <v>0.06</v>
      </c>
      <c r="M36" s="83">
        <v>400000000</v>
      </c>
      <c r="N36" s="83">
        <v>1000000000</v>
      </c>
      <c r="O36" s="29">
        <v>0.4</v>
      </c>
      <c r="P36" s="29">
        <v>0.18</v>
      </c>
      <c r="Q36" s="29">
        <v>0.05</v>
      </c>
      <c r="R36" s="84">
        <v>24000000</v>
      </c>
      <c r="S36" s="83">
        <v>24000000</v>
      </c>
      <c r="T36" s="74">
        <f t="shared" si="1"/>
        <v>1</v>
      </c>
      <c r="U36" s="32" t="s">
        <v>748</v>
      </c>
      <c r="V36" s="30">
        <v>43244</v>
      </c>
      <c r="W36" s="30">
        <v>43245</v>
      </c>
      <c r="X36" s="24">
        <f t="shared" ref="X36:X41" si="5">W36-V36</f>
        <v>1</v>
      </c>
      <c r="Y36" s="24" t="s">
        <v>32</v>
      </c>
      <c r="Z36" s="24" t="s">
        <v>45</v>
      </c>
      <c r="AA36" s="26" t="s">
        <v>13</v>
      </c>
      <c r="AB36" s="24" t="s">
        <v>31</v>
      </c>
      <c r="AC36" s="26" t="s">
        <v>45</v>
      </c>
      <c r="AD36" s="26" t="s">
        <v>13</v>
      </c>
    </row>
    <row r="37" spans="1:30" ht="15.75" customHeight="1">
      <c r="A37" s="22">
        <v>36</v>
      </c>
      <c r="B37" s="23" t="s">
        <v>123</v>
      </c>
      <c r="C37" s="24" t="s">
        <v>124</v>
      </c>
      <c r="D37" s="26" t="s">
        <v>730</v>
      </c>
      <c r="E37" s="24" t="s">
        <v>732</v>
      </c>
      <c r="F37" s="24" t="s">
        <v>735</v>
      </c>
      <c r="G37" s="24" t="s">
        <v>736</v>
      </c>
      <c r="H37" s="24" t="s">
        <v>739</v>
      </c>
      <c r="I37" s="83">
        <v>60</v>
      </c>
      <c r="J37" s="25" t="s">
        <v>741</v>
      </c>
      <c r="K37" s="26" t="s">
        <v>744</v>
      </c>
      <c r="L37" s="27">
        <v>7.0000000000000007E-2</v>
      </c>
      <c r="M37" s="83">
        <v>500000000</v>
      </c>
      <c r="N37" s="83">
        <v>10000000000</v>
      </c>
      <c r="O37" s="29">
        <v>0.05</v>
      </c>
      <c r="P37" s="29">
        <v>0.25</v>
      </c>
      <c r="Q37" s="29">
        <v>0.46</v>
      </c>
      <c r="R37" s="84">
        <v>38300000</v>
      </c>
      <c r="S37" s="83">
        <v>38300000</v>
      </c>
      <c r="T37" s="74">
        <f t="shared" si="1"/>
        <v>1</v>
      </c>
      <c r="U37" s="32" t="s">
        <v>748</v>
      </c>
      <c r="V37" s="30">
        <v>44531</v>
      </c>
      <c r="W37" s="30">
        <v>44538</v>
      </c>
      <c r="X37" s="24">
        <f t="shared" si="5"/>
        <v>7</v>
      </c>
      <c r="Y37" s="24" t="s">
        <v>32</v>
      </c>
      <c r="Z37" s="24" t="s">
        <v>45</v>
      </c>
      <c r="AA37" s="26" t="s">
        <v>34</v>
      </c>
      <c r="AB37" s="24" t="s">
        <v>52</v>
      </c>
      <c r="AC37" s="26" t="s">
        <v>45</v>
      </c>
      <c r="AD37" s="26" t="s">
        <v>34</v>
      </c>
    </row>
    <row r="38" spans="1:30" ht="15.75" customHeight="1">
      <c r="A38" s="22">
        <v>37</v>
      </c>
      <c r="B38" s="23" t="s">
        <v>125</v>
      </c>
      <c r="C38" s="24" t="s">
        <v>126</v>
      </c>
      <c r="D38" s="26" t="s">
        <v>730</v>
      </c>
      <c r="E38" s="24" t="s">
        <v>732</v>
      </c>
      <c r="F38" s="24" t="s">
        <v>735</v>
      </c>
      <c r="G38" s="24" t="s">
        <v>736</v>
      </c>
      <c r="H38" s="24" t="s">
        <v>739</v>
      </c>
      <c r="I38" s="83">
        <v>30</v>
      </c>
      <c r="J38" s="25" t="s">
        <v>742</v>
      </c>
      <c r="K38" s="26" t="s">
        <v>744</v>
      </c>
      <c r="L38" s="24"/>
      <c r="M38" s="83">
        <v>250000000</v>
      </c>
      <c r="N38" s="83">
        <v>1000000000</v>
      </c>
      <c r="O38" s="29">
        <v>0.25</v>
      </c>
      <c r="P38" s="29">
        <v>0.13</v>
      </c>
      <c r="Q38" s="29"/>
      <c r="R38" s="84">
        <v>1681160000</v>
      </c>
      <c r="S38" s="83"/>
      <c r="T38" s="74"/>
      <c r="U38" s="32"/>
      <c r="V38" s="30">
        <v>44286</v>
      </c>
      <c r="W38" s="30">
        <v>44289</v>
      </c>
      <c r="X38" s="24">
        <f t="shared" si="5"/>
        <v>3</v>
      </c>
      <c r="Y38" s="24" t="s">
        <v>32</v>
      </c>
      <c r="Z38" s="24" t="s">
        <v>45</v>
      </c>
      <c r="AA38" s="24" t="s">
        <v>153</v>
      </c>
      <c r="AB38" s="24" t="s">
        <v>31</v>
      </c>
      <c r="AC38" s="26" t="s">
        <v>45</v>
      </c>
      <c r="AD38" s="26" t="s">
        <v>153</v>
      </c>
    </row>
    <row r="39" spans="1:30" ht="15.75" customHeight="1">
      <c r="A39" s="22">
        <v>38</v>
      </c>
      <c r="B39" s="23" t="s">
        <v>128</v>
      </c>
      <c r="C39" s="26" t="s">
        <v>129</v>
      </c>
      <c r="D39" s="26" t="s">
        <v>730</v>
      </c>
      <c r="E39" s="24" t="s">
        <v>732</v>
      </c>
      <c r="F39" s="24" t="s">
        <v>735</v>
      </c>
      <c r="G39" s="24" t="s">
        <v>736</v>
      </c>
      <c r="H39" s="24" t="s">
        <v>739</v>
      </c>
      <c r="I39" s="83">
        <v>30</v>
      </c>
      <c r="J39" s="25" t="s">
        <v>742</v>
      </c>
      <c r="K39" s="26" t="s">
        <v>744</v>
      </c>
      <c r="L39" s="27">
        <v>7.7429999999999999E-2</v>
      </c>
      <c r="M39" s="83">
        <v>2400000000</v>
      </c>
      <c r="N39" s="83">
        <v>10000000000</v>
      </c>
      <c r="O39" s="32">
        <v>0.24</v>
      </c>
      <c r="P39" s="29"/>
      <c r="Q39" s="29"/>
      <c r="R39" s="84">
        <v>14030000</v>
      </c>
      <c r="S39" s="83">
        <v>14030000</v>
      </c>
      <c r="T39" s="74">
        <f t="shared" si="1"/>
        <v>1</v>
      </c>
      <c r="U39" s="32" t="s">
        <v>748</v>
      </c>
      <c r="V39" s="33">
        <v>43114</v>
      </c>
      <c r="W39" s="33">
        <v>43145</v>
      </c>
      <c r="X39" s="24">
        <f t="shared" si="5"/>
        <v>31</v>
      </c>
      <c r="Y39" s="24" t="s">
        <v>32</v>
      </c>
      <c r="Z39" s="24" t="s">
        <v>45</v>
      </c>
      <c r="AA39" s="26" t="s">
        <v>13</v>
      </c>
      <c r="AB39" s="24" t="s">
        <v>31</v>
      </c>
      <c r="AC39" s="26" t="s">
        <v>45</v>
      </c>
      <c r="AD39" s="26" t="s">
        <v>13</v>
      </c>
    </row>
    <row r="40" spans="1:30" ht="15.75" customHeight="1">
      <c r="A40" s="22">
        <v>39</v>
      </c>
      <c r="B40" s="23" t="s">
        <v>130</v>
      </c>
      <c r="C40" s="24" t="s">
        <v>131</v>
      </c>
      <c r="D40" s="26" t="s">
        <v>730</v>
      </c>
      <c r="E40" s="24" t="s">
        <v>732</v>
      </c>
      <c r="F40" s="24" t="s">
        <v>735</v>
      </c>
      <c r="G40" s="24" t="s">
        <v>736</v>
      </c>
      <c r="H40" s="24" t="s">
        <v>739</v>
      </c>
      <c r="I40" s="83">
        <v>30</v>
      </c>
      <c r="J40" s="25" t="s">
        <v>742</v>
      </c>
      <c r="K40" s="26" t="s">
        <v>744</v>
      </c>
      <c r="L40" s="27">
        <v>7.7429999999999999E-2</v>
      </c>
      <c r="M40" s="83">
        <v>580968360</v>
      </c>
      <c r="N40" s="83">
        <v>1033200000</v>
      </c>
      <c r="O40" s="29">
        <v>0.56230000000000002</v>
      </c>
      <c r="P40" s="29"/>
      <c r="Q40" s="29"/>
      <c r="R40" s="84">
        <v>6700000</v>
      </c>
      <c r="S40" s="83">
        <v>6700000</v>
      </c>
      <c r="T40" s="74">
        <f t="shared" si="1"/>
        <v>1</v>
      </c>
      <c r="U40" s="32" t="s">
        <v>748</v>
      </c>
      <c r="V40" s="30">
        <v>43701</v>
      </c>
      <c r="W40" s="30">
        <v>43702</v>
      </c>
      <c r="X40" s="24">
        <f t="shared" si="5"/>
        <v>1</v>
      </c>
      <c r="Y40" s="24" t="s">
        <v>32</v>
      </c>
      <c r="Z40" s="24" t="s">
        <v>45</v>
      </c>
      <c r="AA40" s="26" t="s">
        <v>69</v>
      </c>
      <c r="AB40" s="24" t="s">
        <v>52</v>
      </c>
      <c r="AC40" s="26" t="s">
        <v>45</v>
      </c>
      <c r="AD40" s="26" t="s">
        <v>69</v>
      </c>
    </row>
    <row r="41" spans="1:30" ht="15.75" customHeight="1">
      <c r="A41" s="22">
        <v>40</v>
      </c>
      <c r="B41" s="23" t="s">
        <v>132</v>
      </c>
      <c r="C41" s="24" t="s">
        <v>133</v>
      </c>
      <c r="D41" s="26" t="s">
        <v>730</v>
      </c>
      <c r="E41" s="24" t="s">
        <v>732</v>
      </c>
      <c r="F41" s="24" t="s">
        <v>735</v>
      </c>
      <c r="G41" s="24" t="s">
        <v>736</v>
      </c>
      <c r="H41" s="24" t="s">
        <v>739</v>
      </c>
      <c r="I41" s="83">
        <v>50</v>
      </c>
      <c r="J41" s="25" t="s">
        <v>741</v>
      </c>
      <c r="K41" s="26" t="s">
        <v>743</v>
      </c>
      <c r="L41" s="27">
        <v>0.09</v>
      </c>
      <c r="M41" s="83">
        <v>54000000</v>
      </c>
      <c r="N41" s="83">
        <v>1000000000</v>
      </c>
      <c r="O41" s="29">
        <v>5.3999999999999999E-2</v>
      </c>
      <c r="P41" s="29">
        <v>0.15</v>
      </c>
      <c r="Q41" s="29">
        <v>0.14000000000000001</v>
      </c>
      <c r="R41" s="84">
        <v>12000000</v>
      </c>
      <c r="S41" s="83">
        <v>12000000</v>
      </c>
      <c r="T41" s="74">
        <f t="shared" si="1"/>
        <v>1</v>
      </c>
      <c r="U41" s="32" t="s">
        <v>748</v>
      </c>
      <c r="V41" s="30">
        <v>44497</v>
      </c>
      <c r="W41" s="30">
        <v>44499</v>
      </c>
      <c r="X41" s="24">
        <f t="shared" si="5"/>
        <v>2</v>
      </c>
      <c r="Y41" s="24" t="s">
        <v>32</v>
      </c>
      <c r="Z41" s="24" t="s">
        <v>45</v>
      </c>
      <c r="AA41" s="26" t="s">
        <v>34</v>
      </c>
      <c r="AB41" s="24" t="s">
        <v>31</v>
      </c>
      <c r="AC41" s="26" t="s">
        <v>45</v>
      </c>
      <c r="AD41" s="26" t="s">
        <v>34</v>
      </c>
    </row>
    <row r="42" spans="1:30" ht="15.75" customHeight="1">
      <c r="A42" s="22">
        <v>41</v>
      </c>
      <c r="B42" s="23" t="s">
        <v>128</v>
      </c>
      <c r="C42" s="24" t="s">
        <v>129</v>
      </c>
      <c r="D42" s="26" t="s">
        <v>730</v>
      </c>
      <c r="E42" s="24" t="s">
        <v>732</v>
      </c>
      <c r="F42" s="24" t="s">
        <v>735</v>
      </c>
      <c r="G42" s="24" t="s">
        <v>736</v>
      </c>
      <c r="H42" s="24" t="s">
        <v>739</v>
      </c>
      <c r="I42" s="83">
        <v>30</v>
      </c>
      <c r="J42" s="25" t="s">
        <v>742</v>
      </c>
      <c r="K42" s="26" t="s">
        <v>743</v>
      </c>
      <c r="L42" s="27">
        <v>0.01</v>
      </c>
      <c r="M42" s="83">
        <v>2400000000</v>
      </c>
      <c r="N42" s="83">
        <v>10000000000</v>
      </c>
      <c r="O42" s="29">
        <v>0.24</v>
      </c>
      <c r="P42" s="29"/>
      <c r="Q42" s="29"/>
      <c r="R42" s="84">
        <v>14030000</v>
      </c>
      <c r="S42" s="83"/>
      <c r="T42" s="74"/>
      <c r="U42" s="32"/>
      <c r="V42" s="30"/>
      <c r="W42" s="30">
        <v>43145</v>
      </c>
      <c r="X42" s="24"/>
      <c r="Y42" s="24" t="s">
        <v>32</v>
      </c>
      <c r="Z42" s="24" t="s">
        <v>45</v>
      </c>
      <c r="AA42" s="26" t="s">
        <v>13</v>
      </c>
      <c r="AB42" s="24" t="s">
        <v>31</v>
      </c>
      <c r="AC42" s="26" t="s">
        <v>45</v>
      </c>
      <c r="AD42" s="26" t="s">
        <v>13</v>
      </c>
    </row>
    <row r="43" spans="1:30" ht="15.75" customHeight="1">
      <c r="A43" s="22">
        <v>42</v>
      </c>
      <c r="B43" s="23" t="s">
        <v>136</v>
      </c>
      <c r="C43" s="24" t="s">
        <v>137</v>
      </c>
      <c r="D43" s="26" t="s">
        <v>730</v>
      </c>
      <c r="E43" s="24" t="s">
        <v>732</v>
      </c>
      <c r="F43" s="24" t="s">
        <v>735</v>
      </c>
      <c r="G43" s="24" t="s">
        <v>736</v>
      </c>
      <c r="H43" s="24" t="s">
        <v>739</v>
      </c>
      <c r="I43" s="83">
        <v>45</v>
      </c>
      <c r="J43" s="25" t="s">
        <v>741</v>
      </c>
      <c r="K43" s="26" t="s">
        <v>743</v>
      </c>
      <c r="L43" s="27">
        <v>0.48120000000000002</v>
      </c>
      <c r="M43" s="83">
        <v>39444585.600000001</v>
      </c>
      <c r="N43" s="83">
        <v>98611464</v>
      </c>
      <c r="O43" s="29">
        <v>0.4</v>
      </c>
      <c r="P43" s="29">
        <v>0.18</v>
      </c>
      <c r="Q43" s="29">
        <v>0.02</v>
      </c>
      <c r="R43" s="84">
        <v>12120000</v>
      </c>
      <c r="S43" s="83">
        <v>15000000</v>
      </c>
      <c r="T43" s="74">
        <f t="shared" si="1"/>
        <v>0.80800000000000005</v>
      </c>
      <c r="U43" s="32" t="s">
        <v>747</v>
      </c>
      <c r="V43" s="30">
        <v>43143</v>
      </c>
      <c r="W43" s="30">
        <v>43145</v>
      </c>
      <c r="X43" s="24">
        <f t="shared" ref="X43:X46" si="6">W43-V43</f>
        <v>2</v>
      </c>
      <c r="Y43" s="24" t="s">
        <v>32</v>
      </c>
      <c r="Z43" s="24" t="s">
        <v>45</v>
      </c>
      <c r="AA43" s="26" t="s">
        <v>13</v>
      </c>
      <c r="AB43" s="24" t="s">
        <v>31</v>
      </c>
      <c r="AC43" s="26" t="s">
        <v>45</v>
      </c>
      <c r="AD43" s="26" t="s">
        <v>13</v>
      </c>
    </row>
    <row r="44" spans="1:30" ht="15.75" customHeight="1">
      <c r="A44" s="22">
        <v>43</v>
      </c>
      <c r="B44" s="23" t="s">
        <v>139</v>
      </c>
      <c r="C44" s="24" t="s">
        <v>140</v>
      </c>
      <c r="D44" s="26" t="s">
        <v>731</v>
      </c>
      <c r="E44" s="24" t="s">
        <v>733</v>
      </c>
      <c r="F44" s="24" t="s">
        <v>734</v>
      </c>
      <c r="G44" s="24" t="s">
        <v>737</v>
      </c>
      <c r="H44" s="24" t="s">
        <v>738</v>
      </c>
      <c r="I44" s="83">
        <v>20</v>
      </c>
      <c r="J44" s="25" t="s">
        <v>740</v>
      </c>
      <c r="K44" s="26" t="s">
        <v>743</v>
      </c>
      <c r="L44" s="27">
        <v>0.1</v>
      </c>
      <c r="M44" s="83">
        <v>318600000</v>
      </c>
      <c r="N44" s="83">
        <v>900000000</v>
      </c>
      <c r="O44" s="29">
        <v>0.35399999999999998</v>
      </c>
      <c r="P44" s="29">
        <v>0.13700000000000001</v>
      </c>
      <c r="Q44" s="29">
        <v>0.105</v>
      </c>
      <c r="R44" s="84">
        <v>27000000</v>
      </c>
      <c r="S44" s="83">
        <v>27000000</v>
      </c>
      <c r="T44" s="74">
        <f t="shared" si="1"/>
        <v>1</v>
      </c>
      <c r="U44" s="32" t="s">
        <v>748</v>
      </c>
      <c r="V44" s="30">
        <v>43138</v>
      </c>
      <c r="W44" s="30">
        <v>43140</v>
      </c>
      <c r="X44" s="24">
        <f t="shared" si="6"/>
        <v>2</v>
      </c>
      <c r="Y44" s="24" t="s">
        <v>32</v>
      </c>
      <c r="Z44" s="24" t="s">
        <v>45</v>
      </c>
      <c r="AA44" s="26" t="s">
        <v>34</v>
      </c>
      <c r="AB44" s="24" t="s">
        <v>52</v>
      </c>
      <c r="AC44" s="26" t="s">
        <v>45</v>
      </c>
      <c r="AD44" s="26" t="s">
        <v>34</v>
      </c>
    </row>
    <row r="45" spans="1:30" ht="15.75" customHeight="1">
      <c r="A45" s="22">
        <v>44</v>
      </c>
      <c r="B45" s="23" t="s">
        <v>142</v>
      </c>
      <c r="C45" s="24" t="s">
        <v>143</v>
      </c>
      <c r="D45" s="26" t="s">
        <v>730</v>
      </c>
      <c r="E45" s="24" t="s">
        <v>732</v>
      </c>
      <c r="F45" s="24" t="s">
        <v>735</v>
      </c>
      <c r="G45" s="24" t="s">
        <v>736</v>
      </c>
      <c r="H45" s="24" t="s">
        <v>739</v>
      </c>
      <c r="I45" s="83">
        <v>55</v>
      </c>
      <c r="J45" s="25" t="s">
        <v>741</v>
      </c>
      <c r="K45" s="26" t="s">
        <v>745</v>
      </c>
      <c r="L45" s="27">
        <v>0.1</v>
      </c>
      <c r="M45" s="83">
        <v>60000000</v>
      </c>
      <c r="N45" s="83">
        <v>1000000000</v>
      </c>
      <c r="O45" s="29">
        <v>0.06</v>
      </c>
      <c r="P45" s="29">
        <v>0.2</v>
      </c>
      <c r="Q45" s="29">
        <v>0.28000000000000003</v>
      </c>
      <c r="R45" s="84">
        <v>5500000</v>
      </c>
      <c r="S45" s="83">
        <v>5500000</v>
      </c>
      <c r="T45" s="74">
        <f t="shared" si="1"/>
        <v>1</v>
      </c>
      <c r="U45" s="32" t="s">
        <v>748</v>
      </c>
      <c r="V45" s="30">
        <v>44510</v>
      </c>
      <c r="W45" s="30">
        <v>44517</v>
      </c>
      <c r="X45" s="24">
        <f t="shared" si="6"/>
        <v>7</v>
      </c>
      <c r="Y45" s="24" t="s">
        <v>32</v>
      </c>
      <c r="Z45" s="24" t="s">
        <v>45</v>
      </c>
      <c r="AA45" s="26" t="s">
        <v>39</v>
      </c>
      <c r="AB45" s="24" t="s">
        <v>31</v>
      </c>
      <c r="AC45" s="26" t="s">
        <v>45</v>
      </c>
      <c r="AD45" s="26" t="s">
        <v>39</v>
      </c>
    </row>
    <row r="46" spans="1:30" ht="15.75" customHeight="1">
      <c r="A46" s="22">
        <v>45</v>
      </c>
      <c r="B46" s="23" t="s">
        <v>144</v>
      </c>
      <c r="C46" s="24" t="s">
        <v>145</v>
      </c>
      <c r="D46" s="26" t="s">
        <v>730</v>
      </c>
      <c r="E46" s="24" t="s">
        <v>732</v>
      </c>
      <c r="F46" s="24" t="s">
        <v>735</v>
      </c>
      <c r="G46" s="24" t="s">
        <v>736</v>
      </c>
      <c r="H46" s="24" t="s">
        <v>739</v>
      </c>
      <c r="I46" s="83">
        <v>45</v>
      </c>
      <c r="J46" s="25" t="s">
        <v>741</v>
      </c>
      <c r="K46" s="26" t="s">
        <v>743</v>
      </c>
      <c r="L46" s="27">
        <v>0.1</v>
      </c>
      <c r="M46" s="83">
        <v>201000000</v>
      </c>
      <c r="N46" s="83">
        <v>300000000</v>
      </c>
      <c r="O46" s="29">
        <v>0.67</v>
      </c>
      <c r="P46" s="29">
        <v>0.1</v>
      </c>
      <c r="Q46" s="29">
        <v>0.06</v>
      </c>
      <c r="R46" s="84">
        <v>18000000</v>
      </c>
      <c r="S46" s="83">
        <v>18000000</v>
      </c>
      <c r="T46" s="74">
        <f t="shared" si="1"/>
        <v>1</v>
      </c>
      <c r="U46" s="32" t="s">
        <v>748</v>
      </c>
      <c r="V46" s="30">
        <v>43116</v>
      </c>
      <c r="W46" s="30">
        <v>43136</v>
      </c>
      <c r="X46" s="24">
        <f t="shared" si="6"/>
        <v>20</v>
      </c>
      <c r="Y46" s="24" t="s">
        <v>32</v>
      </c>
      <c r="Z46" s="24" t="s">
        <v>45</v>
      </c>
      <c r="AA46" s="26" t="s">
        <v>34</v>
      </c>
      <c r="AB46" s="24" t="s">
        <v>31</v>
      </c>
      <c r="AC46" s="26" t="s">
        <v>45</v>
      </c>
      <c r="AD46" s="26" t="s">
        <v>34</v>
      </c>
    </row>
    <row r="47" spans="1:30" ht="15.75" customHeight="1">
      <c r="A47" s="22">
        <v>46</v>
      </c>
      <c r="B47" s="23" t="s">
        <v>146</v>
      </c>
      <c r="C47" s="24" t="s">
        <v>147</v>
      </c>
      <c r="D47" s="26" t="s">
        <v>730</v>
      </c>
      <c r="E47" s="24" t="s">
        <v>732</v>
      </c>
      <c r="F47" s="24" t="s">
        <v>735</v>
      </c>
      <c r="G47" s="24" t="s">
        <v>737</v>
      </c>
      <c r="H47" s="24" t="s">
        <v>739</v>
      </c>
      <c r="I47" s="83">
        <v>35</v>
      </c>
      <c r="J47" s="25" t="s">
        <v>742</v>
      </c>
      <c r="K47" s="26" t="s">
        <v>743</v>
      </c>
      <c r="L47" s="27">
        <v>0.1</v>
      </c>
      <c r="M47" s="83">
        <v>56550000</v>
      </c>
      <c r="N47" s="83">
        <v>145000000</v>
      </c>
      <c r="O47" s="29">
        <v>0.39</v>
      </c>
      <c r="P47" s="29">
        <v>0.11</v>
      </c>
      <c r="Q47" s="29">
        <v>0.08</v>
      </c>
      <c r="R47" s="84">
        <v>4900000</v>
      </c>
      <c r="S47" s="83">
        <v>4900000</v>
      </c>
      <c r="T47" s="74">
        <f t="shared" si="1"/>
        <v>1</v>
      </c>
      <c r="U47" s="32" t="s">
        <v>748</v>
      </c>
      <c r="V47" s="30">
        <v>43542</v>
      </c>
      <c r="W47" s="30">
        <v>43549</v>
      </c>
      <c r="X47" s="24">
        <v>7</v>
      </c>
      <c r="Y47" s="24" t="s">
        <v>32</v>
      </c>
      <c r="Z47" s="24" t="s">
        <v>45</v>
      </c>
      <c r="AA47" s="26" t="s">
        <v>13</v>
      </c>
      <c r="AB47" s="24" t="s">
        <v>31</v>
      </c>
      <c r="AC47" s="26" t="s">
        <v>45</v>
      </c>
      <c r="AD47" s="26" t="s">
        <v>13</v>
      </c>
    </row>
    <row r="48" spans="1:30" ht="15.75" customHeight="1">
      <c r="A48" s="22">
        <v>47</v>
      </c>
      <c r="B48" s="23" t="s">
        <v>148</v>
      </c>
      <c r="C48" s="24" t="s">
        <v>149</v>
      </c>
      <c r="D48" s="26" t="s">
        <v>730</v>
      </c>
      <c r="E48" s="24" t="s">
        <v>732</v>
      </c>
      <c r="F48" s="24" t="s">
        <v>735</v>
      </c>
      <c r="G48" s="24" t="s">
        <v>736</v>
      </c>
      <c r="H48" s="24" t="s">
        <v>739</v>
      </c>
      <c r="I48" s="83">
        <v>30</v>
      </c>
      <c r="J48" s="25" t="s">
        <v>742</v>
      </c>
      <c r="K48" s="26" t="s">
        <v>744</v>
      </c>
      <c r="L48" s="27">
        <v>0.1244</v>
      </c>
      <c r="M48" s="83">
        <v>500000000</v>
      </c>
      <c r="N48" s="83">
        <v>1000000000</v>
      </c>
      <c r="O48" s="29">
        <v>0.5</v>
      </c>
      <c r="P48" s="29"/>
      <c r="Q48" s="29"/>
      <c r="R48" s="84">
        <v>62580000</v>
      </c>
      <c r="S48" s="83">
        <v>62580000</v>
      </c>
      <c r="T48" s="74">
        <f t="shared" si="1"/>
        <v>1</v>
      </c>
      <c r="U48" s="32" t="s">
        <v>748</v>
      </c>
      <c r="V48" s="30">
        <v>43483</v>
      </c>
      <c r="W48" s="30">
        <v>43494</v>
      </c>
      <c r="X48" s="24">
        <f t="shared" ref="X48:X73" si="7">W48-V48</f>
        <v>11</v>
      </c>
      <c r="Y48" s="24" t="s">
        <v>32</v>
      </c>
      <c r="Z48" s="24" t="s">
        <v>150</v>
      </c>
      <c r="AA48" s="26" t="s">
        <v>34</v>
      </c>
      <c r="AB48" s="24" t="s">
        <v>31</v>
      </c>
      <c r="AC48" s="26" t="s">
        <v>153</v>
      </c>
      <c r="AD48" s="26" t="s">
        <v>34</v>
      </c>
    </row>
    <row r="49" spans="1:30" ht="15.75" customHeight="1">
      <c r="A49" s="22">
        <v>48</v>
      </c>
      <c r="B49" s="23" t="s">
        <v>151</v>
      </c>
      <c r="C49" s="24" t="s">
        <v>152</v>
      </c>
      <c r="D49" s="26" t="s">
        <v>731</v>
      </c>
      <c r="E49" s="24" t="s">
        <v>733</v>
      </c>
      <c r="F49" s="24" t="s">
        <v>735</v>
      </c>
      <c r="G49" s="24" t="s">
        <v>736</v>
      </c>
      <c r="H49" s="24" t="s">
        <v>739</v>
      </c>
      <c r="I49" s="83">
        <v>50</v>
      </c>
      <c r="J49" s="25" t="s">
        <v>741</v>
      </c>
      <c r="K49" s="26" t="s">
        <v>744</v>
      </c>
      <c r="L49" s="27">
        <v>0.125</v>
      </c>
      <c r="M49" s="83">
        <v>335881353.15000004</v>
      </c>
      <c r="N49" s="83">
        <v>746403007</v>
      </c>
      <c r="O49" s="29">
        <v>0.45</v>
      </c>
      <c r="P49" s="29">
        <v>0.2</v>
      </c>
      <c r="Q49" s="29">
        <v>0.15</v>
      </c>
      <c r="R49" s="84">
        <v>40000000</v>
      </c>
      <c r="S49" s="83">
        <v>40000000</v>
      </c>
      <c r="T49" s="74">
        <f t="shared" si="1"/>
        <v>1</v>
      </c>
      <c r="U49" s="32" t="s">
        <v>748</v>
      </c>
      <c r="V49" s="30">
        <v>43125</v>
      </c>
      <c r="W49" s="30">
        <v>43132</v>
      </c>
      <c r="X49" s="24">
        <f t="shared" si="7"/>
        <v>7</v>
      </c>
      <c r="Y49" s="24" t="s">
        <v>32</v>
      </c>
      <c r="Z49" s="24" t="s">
        <v>45</v>
      </c>
      <c r="AA49" s="26" t="s">
        <v>153</v>
      </c>
      <c r="AB49" s="24" t="s">
        <v>31</v>
      </c>
      <c r="AC49" s="26" t="s">
        <v>45</v>
      </c>
      <c r="AD49" s="26" t="s">
        <v>153</v>
      </c>
    </row>
    <row r="50" spans="1:30" ht="15.75" customHeight="1">
      <c r="A50" s="22">
        <v>49</v>
      </c>
      <c r="B50" s="23" t="s">
        <v>154</v>
      </c>
      <c r="C50" s="24" t="s">
        <v>155</v>
      </c>
      <c r="D50" s="26" t="s">
        <v>730</v>
      </c>
      <c r="E50" s="24" t="s">
        <v>732</v>
      </c>
      <c r="F50" s="24" t="s">
        <v>735</v>
      </c>
      <c r="G50" s="24" t="s">
        <v>736</v>
      </c>
      <c r="H50" s="24" t="s">
        <v>739</v>
      </c>
      <c r="I50" s="83">
        <v>60</v>
      </c>
      <c r="J50" s="25" t="s">
        <v>741</v>
      </c>
      <c r="K50" s="26" t="s">
        <v>745</v>
      </c>
      <c r="L50" s="27">
        <v>0.15</v>
      </c>
      <c r="M50" s="83">
        <v>100000000</v>
      </c>
      <c r="N50" s="83">
        <v>2000000000</v>
      </c>
      <c r="O50" s="29">
        <v>0.05</v>
      </c>
      <c r="P50" s="29">
        <v>0.04</v>
      </c>
      <c r="Q50" s="29">
        <v>0.51739999999999997</v>
      </c>
      <c r="R50" s="84">
        <v>13000000</v>
      </c>
      <c r="S50" s="83">
        <v>13000000</v>
      </c>
      <c r="T50" s="74">
        <f t="shared" si="1"/>
        <v>1</v>
      </c>
      <c r="U50" s="32" t="s">
        <v>748</v>
      </c>
      <c r="V50" s="30">
        <v>44447</v>
      </c>
      <c r="W50" s="30">
        <v>44454</v>
      </c>
      <c r="X50" s="24">
        <f t="shared" si="7"/>
        <v>7</v>
      </c>
      <c r="Y50" s="24" t="s">
        <v>32</v>
      </c>
      <c r="Z50" s="24" t="s">
        <v>45</v>
      </c>
      <c r="AA50" s="26" t="s">
        <v>69</v>
      </c>
      <c r="AB50" s="24" t="s">
        <v>31</v>
      </c>
      <c r="AC50" s="26" t="s">
        <v>45</v>
      </c>
      <c r="AD50" s="26" t="s">
        <v>69</v>
      </c>
    </row>
    <row r="51" spans="1:30" ht="15.75" customHeight="1">
      <c r="A51" s="22">
        <v>50</v>
      </c>
      <c r="B51" s="23" t="s">
        <v>156</v>
      </c>
      <c r="C51" s="24" t="s">
        <v>157</v>
      </c>
      <c r="D51" s="26" t="s">
        <v>730</v>
      </c>
      <c r="E51" s="24" t="s">
        <v>733</v>
      </c>
      <c r="F51" s="24" t="s">
        <v>735</v>
      </c>
      <c r="G51" s="24" t="s">
        <v>737</v>
      </c>
      <c r="H51" s="24" t="s">
        <v>739</v>
      </c>
      <c r="I51" s="83">
        <v>45</v>
      </c>
      <c r="J51" s="25" t="s">
        <v>741</v>
      </c>
      <c r="K51" s="26" t="s">
        <v>743</v>
      </c>
      <c r="L51" s="27">
        <v>0.16</v>
      </c>
      <c r="M51" s="83">
        <v>105000000</v>
      </c>
      <c r="N51" s="83">
        <v>300000000</v>
      </c>
      <c r="O51" s="29">
        <v>0.35</v>
      </c>
      <c r="P51" s="29">
        <v>0.3</v>
      </c>
      <c r="Q51" s="29">
        <v>0.3</v>
      </c>
      <c r="R51" s="84">
        <v>17380000</v>
      </c>
      <c r="S51" s="83">
        <v>17380000</v>
      </c>
      <c r="T51" s="74">
        <f t="shared" si="1"/>
        <v>1</v>
      </c>
      <c r="U51" s="32" t="s">
        <v>748</v>
      </c>
      <c r="V51" s="30">
        <v>43136</v>
      </c>
      <c r="W51" s="30">
        <v>43140</v>
      </c>
      <c r="X51" s="24">
        <f t="shared" si="7"/>
        <v>4</v>
      </c>
      <c r="Y51" s="24" t="s">
        <v>32</v>
      </c>
      <c r="Z51" s="24" t="s">
        <v>45</v>
      </c>
      <c r="AA51" s="26" t="s">
        <v>34</v>
      </c>
      <c r="AB51" s="24" t="s">
        <v>31</v>
      </c>
      <c r="AC51" s="26" t="s">
        <v>45</v>
      </c>
      <c r="AD51" s="26" t="s">
        <v>34</v>
      </c>
    </row>
    <row r="52" spans="1:30" ht="15.75" customHeight="1">
      <c r="A52" s="22">
        <v>51</v>
      </c>
      <c r="B52" s="23" t="s">
        <v>158</v>
      </c>
      <c r="C52" s="24" t="s">
        <v>159</v>
      </c>
      <c r="D52" s="26" t="s">
        <v>730</v>
      </c>
      <c r="E52" s="24" t="s">
        <v>733</v>
      </c>
      <c r="F52" s="24" t="s">
        <v>734</v>
      </c>
      <c r="G52" s="24" t="s">
        <v>737</v>
      </c>
      <c r="H52" s="24" t="s">
        <v>739</v>
      </c>
      <c r="I52" s="83">
        <v>10</v>
      </c>
      <c r="J52" s="25" t="s">
        <v>740</v>
      </c>
      <c r="K52" s="26" t="s">
        <v>743</v>
      </c>
      <c r="L52" s="27">
        <v>5.6800000000000003E-2</v>
      </c>
      <c r="M52" s="83">
        <v>602000000</v>
      </c>
      <c r="N52" s="83">
        <v>1000000000</v>
      </c>
      <c r="O52" s="29">
        <v>0.60199999999999998</v>
      </c>
      <c r="P52" s="29"/>
      <c r="Q52" s="29"/>
      <c r="R52" s="84">
        <v>34300000</v>
      </c>
      <c r="S52" s="83">
        <v>34400000</v>
      </c>
      <c r="T52" s="74">
        <f t="shared" si="1"/>
        <v>0.99709302325581395</v>
      </c>
      <c r="U52" s="32" t="s">
        <v>747</v>
      </c>
      <c r="V52" s="30">
        <v>43134</v>
      </c>
      <c r="W52" s="30">
        <v>43134</v>
      </c>
      <c r="X52" s="24">
        <f t="shared" si="7"/>
        <v>0</v>
      </c>
      <c r="Y52" s="24" t="s">
        <v>32</v>
      </c>
      <c r="Z52" s="24" t="s">
        <v>45</v>
      </c>
      <c r="AA52" s="26" t="s">
        <v>69</v>
      </c>
      <c r="AB52" s="24" t="s">
        <v>52</v>
      </c>
      <c r="AC52" s="26" t="s">
        <v>45</v>
      </c>
      <c r="AD52" s="26" t="s">
        <v>69</v>
      </c>
    </row>
    <row r="53" spans="1:30" ht="15.75" customHeight="1">
      <c r="A53" s="22">
        <v>52</v>
      </c>
      <c r="B53" s="23" t="s">
        <v>161</v>
      </c>
      <c r="C53" s="24" t="s">
        <v>162</v>
      </c>
      <c r="D53" s="26" t="s">
        <v>730</v>
      </c>
      <c r="E53" s="24" t="s">
        <v>732</v>
      </c>
      <c r="F53" s="24" t="s">
        <v>735</v>
      </c>
      <c r="G53" s="24" t="s">
        <v>736</v>
      </c>
      <c r="H53" s="24" t="s">
        <v>739</v>
      </c>
      <c r="I53" s="83">
        <v>45</v>
      </c>
      <c r="J53" s="25" t="s">
        <v>741</v>
      </c>
      <c r="K53" s="26" t="s">
        <v>743</v>
      </c>
      <c r="L53" s="27">
        <v>0.19889999999999999</v>
      </c>
      <c r="M53" s="83">
        <v>66000000</v>
      </c>
      <c r="N53" s="83">
        <v>100000000</v>
      </c>
      <c r="O53" s="29">
        <v>0.66</v>
      </c>
      <c r="P53" s="29">
        <v>0.18</v>
      </c>
      <c r="Q53" s="29">
        <v>0.03</v>
      </c>
      <c r="R53" s="84">
        <v>13440000</v>
      </c>
      <c r="S53" s="83">
        <v>13440000</v>
      </c>
      <c r="T53" s="74">
        <f t="shared" si="1"/>
        <v>1</v>
      </c>
      <c r="U53" s="32" t="s">
        <v>748</v>
      </c>
      <c r="V53" s="30">
        <v>43138</v>
      </c>
      <c r="W53" s="30">
        <v>43140</v>
      </c>
      <c r="X53" s="24">
        <f t="shared" si="7"/>
        <v>2</v>
      </c>
      <c r="Y53" s="24" t="s">
        <v>32</v>
      </c>
      <c r="Z53" s="24" t="s">
        <v>45</v>
      </c>
      <c r="AA53" s="26" t="s">
        <v>153</v>
      </c>
      <c r="AB53" s="24" t="s">
        <v>31</v>
      </c>
      <c r="AC53" s="26" t="s">
        <v>45</v>
      </c>
      <c r="AD53" s="26" t="s">
        <v>153</v>
      </c>
    </row>
    <row r="54" spans="1:30" ht="15.75" customHeight="1">
      <c r="A54" s="22">
        <v>53</v>
      </c>
      <c r="B54" s="23" t="s">
        <v>163</v>
      </c>
      <c r="C54" s="24" t="s">
        <v>164</v>
      </c>
      <c r="D54" s="26" t="s">
        <v>730</v>
      </c>
      <c r="E54" s="24" t="s">
        <v>732</v>
      </c>
      <c r="F54" s="24" t="s">
        <v>735</v>
      </c>
      <c r="G54" s="24" t="s">
        <v>736</v>
      </c>
      <c r="H54" s="24" t="s">
        <v>739</v>
      </c>
      <c r="I54" s="83">
        <v>60</v>
      </c>
      <c r="J54" s="25" t="s">
        <v>741</v>
      </c>
      <c r="K54" s="26" t="s">
        <v>744</v>
      </c>
      <c r="L54" s="27">
        <v>0.2</v>
      </c>
      <c r="M54" s="83">
        <v>150000000</v>
      </c>
      <c r="N54" s="83">
        <v>1000000000</v>
      </c>
      <c r="O54" s="29">
        <v>0.17499999999999999</v>
      </c>
      <c r="P54" s="29">
        <v>0.15</v>
      </c>
      <c r="Q54" s="29">
        <v>0.49</v>
      </c>
      <c r="R54" s="84">
        <v>57400000</v>
      </c>
      <c r="S54" s="83">
        <v>57400000</v>
      </c>
      <c r="T54" s="74">
        <f t="shared" si="1"/>
        <v>1</v>
      </c>
      <c r="U54" s="32" t="s">
        <v>748</v>
      </c>
      <c r="V54" s="30">
        <v>44320</v>
      </c>
      <c r="W54" s="30">
        <v>44320</v>
      </c>
      <c r="X54" s="24">
        <f t="shared" si="7"/>
        <v>0</v>
      </c>
      <c r="Y54" s="24" t="s">
        <v>32</v>
      </c>
      <c r="Z54" s="24" t="s">
        <v>165</v>
      </c>
      <c r="AA54" s="26" t="s">
        <v>69</v>
      </c>
      <c r="AB54" s="24" t="s">
        <v>31</v>
      </c>
      <c r="AC54" s="26" t="s">
        <v>153</v>
      </c>
      <c r="AD54" s="26" t="s">
        <v>69</v>
      </c>
    </row>
    <row r="55" spans="1:30" ht="15.75" customHeight="1">
      <c r="A55" s="22">
        <v>54</v>
      </c>
      <c r="B55" s="23" t="s">
        <v>166</v>
      </c>
      <c r="C55" s="24" t="s">
        <v>167</v>
      </c>
      <c r="D55" s="26" t="s">
        <v>730</v>
      </c>
      <c r="E55" s="24" t="s">
        <v>732</v>
      </c>
      <c r="F55" s="24" t="s">
        <v>735</v>
      </c>
      <c r="G55" s="24" t="s">
        <v>736</v>
      </c>
      <c r="H55" s="24" t="s">
        <v>739</v>
      </c>
      <c r="I55" s="83">
        <v>60</v>
      </c>
      <c r="J55" s="25" t="s">
        <v>741</v>
      </c>
      <c r="K55" s="26" t="s">
        <v>744</v>
      </c>
      <c r="L55" s="27">
        <v>0.2</v>
      </c>
      <c r="M55" s="83">
        <v>100000000</v>
      </c>
      <c r="N55" s="83">
        <v>2000000000</v>
      </c>
      <c r="O55" s="29">
        <v>0.05</v>
      </c>
      <c r="P55" s="29">
        <v>0.1</v>
      </c>
      <c r="Q55" s="29">
        <v>0.35</v>
      </c>
      <c r="R55" s="84">
        <v>38900000</v>
      </c>
      <c r="S55" s="83">
        <v>38900000</v>
      </c>
      <c r="T55" s="74">
        <f t="shared" si="1"/>
        <v>1</v>
      </c>
      <c r="U55" s="32" t="s">
        <v>748</v>
      </c>
      <c r="V55" s="30">
        <v>44371</v>
      </c>
      <c r="W55" s="30">
        <v>44372</v>
      </c>
      <c r="X55" s="24">
        <f t="shared" si="7"/>
        <v>1</v>
      </c>
      <c r="Y55" s="24" t="s">
        <v>32</v>
      </c>
      <c r="Z55" s="24" t="s">
        <v>45</v>
      </c>
      <c r="AA55" s="26" t="s">
        <v>34</v>
      </c>
      <c r="AB55" s="24" t="s">
        <v>31</v>
      </c>
      <c r="AC55" s="26" t="s">
        <v>45</v>
      </c>
      <c r="AD55" s="26" t="s">
        <v>34</v>
      </c>
    </row>
    <row r="56" spans="1:30" ht="15.75" customHeight="1">
      <c r="A56" s="22">
        <v>55</v>
      </c>
      <c r="B56" s="23" t="s">
        <v>168</v>
      </c>
      <c r="C56" s="24" t="s">
        <v>169</v>
      </c>
      <c r="D56" s="26" t="s">
        <v>730</v>
      </c>
      <c r="E56" s="24" t="s">
        <v>733</v>
      </c>
      <c r="F56" s="24" t="s">
        <v>735</v>
      </c>
      <c r="G56" s="24" t="s">
        <v>736</v>
      </c>
      <c r="H56" s="24" t="s">
        <v>739</v>
      </c>
      <c r="I56" s="83">
        <v>45</v>
      </c>
      <c r="J56" s="25" t="s">
        <v>741</v>
      </c>
      <c r="K56" s="26" t="s">
        <v>744</v>
      </c>
      <c r="L56" s="27">
        <v>0.2</v>
      </c>
      <c r="M56" s="83">
        <v>30000000</v>
      </c>
      <c r="N56" s="83">
        <v>300000000</v>
      </c>
      <c r="O56" s="29">
        <v>0.15</v>
      </c>
      <c r="P56" s="29"/>
      <c r="Q56" s="29">
        <v>0.04</v>
      </c>
      <c r="R56" s="84">
        <v>6000000</v>
      </c>
      <c r="S56" s="83">
        <v>6000000</v>
      </c>
      <c r="T56" s="74">
        <f t="shared" si="1"/>
        <v>1</v>
      </c>
      <c r="U56" s="32" t="s">
        <v>748</v>
      </c>
      <c r="V56" s="30">
        <v>44537</v>
      </c>
      <c r="W56" s="30">
        <v>44544</v>
      </c>
      <c r="X56" s="24">
        <f t="shared" si="7"/>
        <v>7</v>
      </c>
      <c r="Y56" s="24" t="s">
        <v>32</v>
      </c>
      <c r="Z56" s="24" t="s">
        <v>45</v>
      </c>
      <c r="AA56" s="26" t="s">
        <v>39</v>
      </c>
      <c r="AB56" s="24" t="s">
        <v>31</v>
      </c>
      <c r="AC56" s="26" t="s">
        <v>45</v>
      </c>
      <c r="AD56" s="26" t="s">
        <v>39</v>
      </c>
    </row>
    <row r="57" spans="1:30" ht="15.75" customHeight="1">
      <c r="A57" s="22">
        <v>56</v>
      </c>
      <c r="B57" s="23" t="s">
        <v>170</v>
      </c>
      <c r="C57" s="24" t="s">
        <v>171</v>
      </c>
      <c r="D57" s="26" t="s">
        <v>730</v>
      </c>
      <c r="E57" s="24" t="s">
        <v>732</v>
      </c>
      <c r="F57" s="24" t="s">
        <v>735</v>
      </c>
      <c r="G57" s="24" t="s">
        <v>736</v>
      </c>
      <c r="H57" s="24" t="s">
        <v>739</v>
      </c>
      <c r="I57" s="83">
        <v>50</v>
      </c>
      <c r="J57" s="25" t="s">
        <v>741</v>
      </c>
      <c r="K57" s="26" t="s">
        <v>745</v>
      </c>
      <c r="L57" s="27">
        <v>0.23</v>
      </c>
      <c r="M57" s="83"/>
      <c r="N57" s="83">
        <v>100000000</v>
      </c>
      <c r="O57" s="29">
        <v>0.65</v>
      </c>
      <c r="P57" s="29">
        <v>0.2</v>
      </c>
      <c r="Q57" s="29">
        <v>0.15</v>
      </c>
      <c r="R57" s="84">
        <v>9650000</v>
      </c>
      <c r="S57" s="83">
        <v>9650000</v>
      </c>
      <c r="T57" s="74">
        <f t="shared" si="1"/>
        <v>1</v>
      </c>
      <c r="U57" s="32" t="s">
        <v>748</v>
      </c>
      <c r="V57" s="30">
        <v>43247</v>
      </c>
      <c r="W57" s="30">
        <v>43248</v>
      </c>
      <c r="X57" s="24">
        <f t="shared" si="7"/>
        <v>1</v>
      </c>
      <c r="Y57" s="24" t="s">
        <v>32</v>
      </c>
      <c r="Z57" s="24" t="s">
        <v>45</v>
      </c>
      <c r="AA57" s="26" t="s">
        <v>13</v>
      </c>
      <c r="AB57" s="24" t="s">
        <v>31</v>
      </c>
      <c r="AC57" s="26" t="s">
        <v>45</v>
      </c>
      <c r="AD57" s="26" t="s">
        <v>13</v>
      </c>
    </row>
    <row r="58" spans="1:30" ht="15.75" customHeight="1">
      <c r="A58" s="22">
        <v>57</v>
      </c>
      <c r="B58" s="23" t="s">
        <v>172</v>
      </c>
      <c r="C58" s="24" t="s">
        <v>173</v>
      </c>
      <c r="D58" s="26" t="s">
        <v>730</v>
      </c>
      <c r="E58" s="24" t="s">
        <v>733</v>
      </c>
      <c r="F58" s="24" t="s">
        <v>734</v>
      </c>
      <c r="G58" s="24" t="s">
        <v>737</v>
      </c>
      <c r="H58" s="24" t="s">
        <v>739</v>
      </c>
      <c r="I58" s="83">
        <v>25</v>
      </c>
      <c r="J58" s="25" t="s">
        <v>742</v>
      </c>
      <c r="K58" s="26" t="s">
        <v>743</v>
      </c>
      <c r="L58" s="27">
        <v>0.24</v>
      </c>
      <c r="M58" s="83">
        <v>350000000</v>
      </c>
      <c r="N58" s="83">
        <v>1000000000</v>
      </c>
      <c r="O58" s="29">
        <v>0.35</v>
      </c>
      <c r="P58" s="29">
        <v>0.12</v>
      </c>
      <c r="Q58" s="29">
        <v>0.1</v>
      </c>
      <c r="R58" s="84">
        <v>36000000</v>
      </c>
      <c r="S58" s="83">
        <v>36000000</v>
      </c>
      <c r="T58" s="74">
        <f t="shared" si="1"/>
        <v>1</v>
      </c>
      <c r="U58" s="32" t="s">
        <v>748</v>
      </c>
      <c r="V58" s="30">
        <v>43173</v>
      </c>
      <c r="W58" s="30">
        <v>43194</v>
      </c>
      <c r="X58" s="24">
        <f t="shared" si="7"/>
        <v>21</v>
      </c>
      <c r="Y58" s="24" t="s">
        <v>32</v>
      </c>
      <c r="Z58" s="24" t="s">
        <v>45</v>
      </c>
      <c r="AA58" s="26" t="s">
        <v>153</v>
      </c>
      <c r="AB58" s="24" t="s">
        <v>52</v>
      </c>
      <c r="AC58" s="26" t="s">
        <v>45</v>
      </c>
      <c r="AD58" s="26" t="s">
        <v>153</v>
      </c>
    </row>
    <row r="59" spans="1:30" ht="15.75" customHeight="1">
      <c r="A59" s="22">
        <v>58</v>
      </c>
      <c r="B59" s="23" t="s">
        <v>174</v>
      </c>
      <c r="C59" s="24" t="s">
        <v>175</v>
      </c>
      <c r="D59" s="26" t="s">
        <v>730</v>
      </c>
      <c r="E59" s="24" t="s">
        <v>732</v>
      </c>
      <c r="F59" s="24" t="s">
        <v>735</v>
      </c>
      <c r="G59" s="24" t="s">
        <v>736</v>
      </c>
      <c r="H59" s="24" t="s">
        <v>739</v>
      </c>
      <c r="I59" s="83">
        <v>60</v>
      </c>
      <c r="J59" s="25" t="s">
        <v>741</v>
      </c>
      <c r="K59" s="26" t="s">
        <v>745</v>
      </c>
      <c r="L59" s="27">
        <v>0.25</v>
      </c>
      <c r="M59" s="83">
        <v>75000000</v>
      </c>
      <c r="N59" s="83"/>
      <c r="O59" s="29">
        <v>7.4999999999999997E-2</v>
      </c>
      <c r="P59" s="29">
        <v>0.20499999999999999</v>
      </c>
      <c r="Q59" s="29">
        <v>0.34799999999999998</v>
      </c>
      <c r="R59" s="84">
        <v>48150000</v>
      </c>
      <c r="S59" s="83">
        <v>48150000</v>
      </c>
      <c r="T59" s="74">
        <f t="shared" si="1"/>
        <v>1</v>
      </c>
      <c r="U59" s="32" t="s">
        <v>748</v>
      </c>
      <c r="V59" s="30">
        <v>44268</v>
      </c>
      <c r="W59" s="30">
        <v>44268</v>
      </c>
      <c r="X59" s="24">
        <f t="shared" si="7"/>
        <v>0</v>
      </c>
      <c r="Y59" s="24" t="s">
        <v>32</v>
      </c>
      <c r="Z59" s="26" t="s">
        <v>175</v>
      </c>
      <c r="AA59" s="26" t="s">
        <v>69</v>
      </c>
      <c r="AB59" s="24" t="s">
        <v>31</v>
      </c>
      <c r="AC59" s="26" t="s">
        <v>153</v>
      </c>
      <c r="AD59" s="26" t="s">
        <v>69</v>
      </c>
    </row>
    <row r="60" spans="1:30" ht="15.75" customHeight="1">
      <c r="A60" s="22">
        <v>59</v>
      </c>
      <c r="B60" s="23" t="s">
        <v>176</v>
      </c>
      <c r="C60" s="24" t="s">
        <v>177</v>
      </c>
      <c r="D60" s="26" t="s">
        <v>730</v>
      </c>
      <c r="E60" s="24" t="s">
        <v>732</v>
      </c>
      <c r="F60" s="24" t="s">
        <v>735</v>
      </c>
      <c r="G60" s="24" t="s">
        <v>736</v>
      </c>
      <c r="H60" s="24" t="s">
        <v>739</v>
      </c>
      <c r="I60" s="83">
        <v>45</v>
      </c>
      <c r="J60" s="25" t="s">
        <v>741</v>
      </c>
      <c r="K60" s="26" t="s">
        <v>744</v>
      </c>
      <c r="L60" s="27">
        <v>15.4</v>
      </c>
      <c r="M60" s="83">
        <v>3750000</v>
      </c>
      <c r="N60" s="83">
        <v>100000000</v>
      </c>
      <c r="O60" s="29">
        <v>3.7499999999999999E-2</v>
      </c>
      <c r="P60" s="29">
        <v>0.19</v>
      </c>
      <c r="Q60" s="29">
        <v>0.02</v>
      </c>
      <c r="R60" s="84">
        <v>24680000</v>
      </c>
      <c r="S60" s="83"/>
      <c r="T60" s="74"/>
      <c r="U60" s="32"/>
      <c r="V60" s="30">
        <v>44252</v>
      </c>
      <c r="W60" s="30">
        <v>44254</v>
      </c>
      <c r="X60" s="24">
        <f t="shared" si="7"/>
        <v>2</v>
      </c>
      <c r="Y60" s="24" t="s">
        <v>32</v>
      </c>
      <c r="Z60" s="24" t="s">
        <v>45</v>
      </c>
      <c r="AA60" s="26" t="s">
        <v>34</v>
      </c>
      <c r="AB60" s="24" t="s">
        <v>31</v>
      </c>
      <c r="AC60" s="26" t="s">
        <v>45</v>
      </c>
      <c r="AD60" s="26" t="s">
        <v>34</v>
      </c>
    </row>
    <row r="61" spans="1:30" ht="15.75" customHeight="1">
      <c r="A61" s="22">
        <v>60</v>
      </c>
      <c r="B61" s="23" t="s">
        <v>179</v>
      </c>
      <c r="C61" s="24" t="s">
        <v>179</v>
      </c>
      <c r="D61" s="26" t="s">
        <v>730</v>
      </c>
      <c r="E61" s="24" t="s">
        <v>732</v>
      </c>
      <c r="F61" s="24" t="s">
        <v>735</v>
      </c>
      <c r="G61" s="24" t="s">
        <v>736</v>
      </c>
      <c r="H61" s="24" t="s">
        <v>739</v>
      </c>
      <c r="I61" s="83">
        <v>30</v>
      </c>
      <c r="J61" s="25" t="s">
        <v>742</v>
      </c>
      <c r="K61" s="26" t="s">
        <v>745</v>
      </c>
      <c r="L61" s="27">
        <v>0.05</v>
      </c>
      <c r="M61" s="83">
        <v>11050000</v>
      </c>
      <c r="N61" s="83">
        <v>130000000</v>
      </c>
      <c r="O61" s="29">
        <v>8.5000000000000006E-2</v>
      </c>
      <c r="P61" s="29">
        <v>0.185</v>
      </c>
      <c r="Q61" s="29"/>
      <c r="R61" s="84">
        <v>10000000</v>
      </c>
      <c r="S61" s="83"/>
      <c r="T61" s="74"/>
      <c r="U61" s="32"/>
      <c r="V61" s="30">
        <v>44251</v>
      </c>
      <c r="W61" s="30">
        <v>44254</v>
      </c>
      <c r="X61" s="24">
        <f t="shared" si="7"/>
        <v>3</v>
      </c>
      <c r="Y61" s="24" t="s">
        <v>32</v>
      </c>
      <c r="Z61" s="24" t="s">
        <v>45</v>
      </c>
      <c r="AA61" s="26" t="s">
        <v>267</v>
      </c>
      <c r="AB61" s="24" t="s">
        <v>31</v>
      </c>
      <c r="AC61" s="26" t="s">
        <v>45</v>
      </c>
      <c r="AD61" s="26" t="s">
        <v>153</v>
      </c>
    </row>
    <row r="62" spans="1:30" ht="15.75" customHeight="1">
      <c r="A62" s="22">
        <v>61</v>
      </c>
      <c r="B62" s="23" t="s">
        <v>180</v>
      </c>
      <c r="C62" s="24" t="s">
        <v>181</v>
      </c>
      <c r="D62" s="26" t="s">
        <v>731</v>
      </c>
      <c r="E62" s="24" t="s">
        <v>732</v>
      </c>
      <c r="F62" s="24" t="s">
        <v>735</v>
      </c>
      <c r="G62" s="24" t="s">
        <v>737</v>
      </c>
      <c r="H62" s="24" t="s">
        <v>738</v>
      </c>
      <c r="I62" s="83">
        <v>35</v>
      </c>
      <c r="J62" s="25" t="s">
        <v>742</v>
      </c>
      <c r="K62" s="26" t="s">
        <v>744</v>
      </c>
      <c r="L62" s="27">
        <v>0.25080000000000002</v>
      </c>
      <c r="M62" s="83">
        <v>150000000</v>
      </c>
      <c r="N62" s="83">
        <v>500000000</v>
      </c>
      <c r="O62" s="29">
        <v>0.3</v>
      </c>
      <c r="P62" s="29">
        <v>0.15</v>
      </c>
      <c r="Q62" s="29">
        <v>0.3</v>
      </c>
      <c r="R62" s="84">
        <v>15000000</v>
      </c>
      <c r="S62" s="83">
        <v>15000000</v>
      </c>
      <c r="T62" s="74">
        <f t="shared" si="1"/>
        <v>1</v>
      </c>
      <c r="U62" s="32" t="s">
        <v>748</v>
      </c>
      <c r="V62" s="30">
        <v>43102</v>
      </c>
      <c r="W62" s="30">
        <v>43119</v>
      </c>
      <c r="X62" s="24">
        <f t="shared" si="7"/>
        <v>17</v>
      </c>
      <c r="Y62" s="24" t="s">
        <v>32</v>
      </c>
      <c r="Z62" s="24" t="s">
        <v>45</v>
      </c>
      <c r="AA62" s="26" t="s">
        <v>153</v>
      </c>
      <c r="AB62" s="24" t="s">
        <v>52</v>
      </c>
      <c r="AC62" s="26" t="s">
        <v>45</v>
      </c>
      <c r="AD62" s="26" t="s">
        <v>153</v>
      </c>
    </row>
    <row r="63" spans="1:30" ht="15.75" customHeight="1">
      <c r="A63" s="22">
        <v>62</v>
      </c>
      <c r="B63" s="23" t="s">
        <v>182</v>
      </c>
      <c r="C63" s="24" t="s">
        <v>183</v>
      </c>
      <c r="D63" s="26" t="s">
        <v>730</v>
      </c>
      <c r="E63" s="24" t="s">
        <v>732</v>
      </c>
      <c r="F63" s="24" t="s">
        <v>735</v>
      </c>
      <c r="G63" s="24" t="s">
        <v>736</v>
      </c>
      <c r="H63" s="24" t="s">
        <v>739</v>
      </c>
      <c r="I63" s="83">
        <v>60</v>
      </c>
      <c r="J63" s="25" t="s">
        <v>741</v>
      </c>
      <c r="K63" s="24"/>
      <c r="L63" s="27">
        <v>1.6433</v>
      </c>
      <c r="M63" s="83">
        <v>39900000</v>
      </c>
      <c r="N63" s="83">
        <v>1000000000</v>
      </c>
      <c r="O63" s="29">
        <v>3.9899999999999998E-2</v>
      </c>
      <c r="P63" s="29">
        <v>0.27750000000000002</v>
      </c>
      <c r="Q63" s="29">
        <v>0.43</v>
      </c>
      <c r="R63" s="84">
        <v>27200</v>
      </c>
      <c r="S63" s="83"/>
      <c r="T63" s="74"/>
      <c r="U63" s="32"/>
      <c r="V63" s="30">
        <v>44556</v>
      </c>
      <c r="W63" s="30">
        <v>44561</v>
      </c>
      <c r="X63" s="24">
        <f t="shared" si="7"/>
        <v>5</v>
      </c>
      <c r="Y63" s="24" t="s">
        <v>32</v>
      </c>
      <c r="Z63" s="24" t="s">
        <v>45</v>
      </c>
      <c r="AA63" s="26" t="s">
        <v>13</v>
      </c>
      <c r="AB63" s="24" t="s">
        <v>31</v>
      </c>
      <c r="AC63" s="26" t="s">
        <v>45</v>
      </c>
      <c r="AD63" s="26" t="s">
        <v>13</v>
      </c>
    </row>
    <row r="64" spans="1:30" ht="15.75" customHeight="1">
      <c r="A64" s="22">
        <v>63</v>
      </c>
      <c r="B64" s="23" t="s">
        <v>184</v>
      </c>
      <c r="C64" s="24" t="s">
        <v>185</v>
      </c>
      <c r="D64" s="26" t="s">
        <v>730</v>
      </c>
      <c r="E64" s="24" t="s">
        <v>732</v>
      </c>
      <c r="F64" s="24" t="s">
        <v>735</v>
      </c>
      <c r="G64" s="24" t="s">
        <v>736</v>
      </c>
      <c r="H64" s="24" t="s">
        <v>739</v>
      </c>
      <c r="I64" s="83">
        <v>45</v>
      </c>
      <c r="J64" s="25" t="s">
        <v>741</v>
      </c>
      <c r="K64" s="24"/>
      <c r="L64" s="27">
        <v>6.59E-2</v>
      </c>
      <c r="M64" s="83">
        <v>30000000</v>
      </c>
      <c r="N64" s="83">
        <v>1000000000</v>
      </c>
      <c r="O64" s="29">
        <v>0.03</v>
      </c>
      <c r="P64" s="29">
        <v>0.2</v>
      </c>
      <c r="Q64" s="29">
        <v>0.1</v>
      </c>
      <c r="R64" s="84">
        <v>31100000</v>
      </c>
      <c r="S64" s="83"/>
      <c r="T64" s="74"/>
      <c r="U64" s="32"/>
      <c r="V64" s="30">
        <v>44558</v>
      </c>
      <c r="W64" s="30">
        <v>44561</v>
      </c>
      <c r="X64" s="24">
        <f t="shared" si="7"/>
        <v>3</v>
      </c>
      <c r="Y64" s="24" t="s">
        <v>32</v>
      </c>
      <c r="Z64" s="24" t="s">
        <v>45</v>
      </c>
      <c r="AA64" s="26" t="s">
        <v>13</v>
      </c>
      <c r="AB64" s="24" t="s">
        <v>52</v>
      </c>
      <c r="AC64" s="26" t="s">
        <v>45</v>
      </c>
      <c r="AD64" s="26" t="s">
        <v>13</v>
      </c>
    </row>
    <row r="65" spans="1:34" ht="15.75" customHeight="1">
      <c r="A65" s="22">
        <v>64</v>
      </c>
      <c r="B65" s="23" t="s">
        <v>186</v>
      </c>
      <c r="C65" s="24" t="s">
        <v>187</v>
      </c>
      <c r="D65" s="26" t="s">
        <v>730</v>
      </c>
      <c r="E65" s="24" t="s">
        <v>732</v>
      </c>
      <c r="F65" s="24" t="s">
        <v>735</v>
      </c>
      <c r="G65" s="24" t="s">
        <v>736</v>
      </c>
      <c r="H65" s="24" t="s">
        <v>738</v>
      </c>
      <c r="I65" s="83">
        <v>20</v>
      </c>
      <c r="J65" s="25" t="s">
        <v>740</v>
      </c>
      <c r="K65" s="24"/>
      <c r="L65" s="27">
        <v>20</v>
      </c>
      <c r="M65" s="83">
        <v>13000000</v>
      </c>
      <c r="N65" s="83">
        <v>100000000</v>
      </c>
      <c r="O65" s="29">
        <v>0.13</v>
      </c>
      <c r="P65" s="29">
        <v>2.8000000000000001E-2</v>
      </c>
      <c r="Q65" s="29"/>
      <c r="R65" s="84">
        <v>3075000</v>
      </c>
      <c r="S65" s="83">
        <v>3080000</v>
      </c>
      <c r="T65" s="74">
        <f t="shared" si="1"/>
        <v>0.99837662337662336</v>
      </c>
      <c r="U65" s="32" t="s">
        <v>747</v>
      </c>
      <c r="V65" s="30">
        <v>44558</v>
      </c>
      <c r="W65" s="30">
        <v>44561</v>
      </c>
      <c r="X65" s="24">
        <f t="shared" si="7"/>
        <v>3</v>
      </c>
      <c r="Y65" s="24" t="s">
        <v>32</v>
      </c>
      <c r="Z65" s="24" t="s">
        <v>45</v>
      </c>
      <c r="AA65" s="26" t="s">
        <v>34</v>
      </c>
      <c r="AB65" s="24" t="s">
        <v>31</v>
      </c>
      <c r="AC65" s="26" t="s">
        <v>45</v>
      </c>
      <c r="AD65" s="26" t="s">
        <v>34</v>
      </c>
    </row>
    <row r="66" spans="1:34" ht="15.75" customHeight="1">
      <c r="A66" s="22">
        <v>65</v>
      </c>
      <c r="B66" s="23" t="s">
        <v>189</v>
      </c>
      <c r="C66" s="24" t="s">
        <v>190</v>
      </c>
      <c r="D66" s="26" t="s">
        <v>730</v>
      </c>
      <c r="E66" s="24" t="s">
        <v>732</v>
      </c>
      <c r="F66" s="24" t="s">
        <v>735</v>
      </c>
      <c r="G66" s="24" t="s">
        <v>736</v>
      </c>
      <c r="H66" s="24" t="s">
        <v>739</v>
      </c>
      <c r="I66" s="83">
        <v>45</v>
      </c>
      <c r="J66" s="25" t="s">
        <v>741</v>
      </c>
      <c r="K66" s="24"/>
      <c r="L66" s="27">
        <v>2.5999999999999999E-2</v>
      </c>
      <c r="M66" s="83">
        <v>100000000</v>
      </c>
      <c r="N66" s="83">
        <v>1000000000</v>
      </c>
      <c r="O66" s="29">
        <v>0.1</v>
      </c>
      <c r="P66" s="29">
        <v>0.14000000000000001</v>
      </c>
      <c r="Q66" s="29">
        <v>0.1</v>
      </c>
      <c r="R66" s="84">
        <v>500000</v>
      </c>
      <c r="S66" s="83"/>
      <c r="T66" s="74"/>
      <c r="U66" s="32"/>
      <c r="V66" s="30">
        <v>44540</v>
      </c>
      <c r="W66" s="30">
        <v>44559</v>
      </c>
      <c r="X66" s="24">
        <f t="shared" si="7"/>
        <v>19</v>
      </c>
      <c r="Y66" s="24" t="s">
        <v>32</v>
      </c>
      <c r="Z66" s="24" t="s">
        <v>45</v>
      </c>
      <c r="AA66" s="26" t="s">
        <v>39</v>
      </c>
      <c r="AB66" s="24" t="s">
        <v>31</v>
      </c>
      <c r="AC66" s="26" t="s">
        <v>45</v>
      </c>
      <c r="AD66" s="26" t="s">
        <v>39</v>
      </c>
    </row>
    <row r="67" spans="1:34" ht="15.75" customHeight="1">
      <c r="A67" s="22">
        <v>66</v>
      </c>
      <c r="B67" s="23" t="s">
        <v>191</v>
      </c>
      <c r="C67" s="24" t="s">
        <v>191</v>
      </c>
      <c r="D67" s="26" t="s">
        <v>730</v>
      </c>
      <c r="E67" s="24" t="s">
        <v>732</v>
      </c>
      <c r="F67" s="24" t="s">
        <v>735</v>
      </c>
      <c r="G67" s="24" t="s">
        <v>736</v>
      </c>
      <c r="H67" s="24" t="s">
        <v>739</v>
      </c>
      <c r="I67" s="83">
        <v>45</v>
      </c>
      <c r="J67" s="25" t="s">
        <v>741</v>
      </c>
      <c r="K67" s="26" t="s">
        <v>744</v>
      </c>
      <c r="L67" s="27">
        <v>0.3</v>
      </c>
      <c r="M67" s="83">
        <v>20000000</v>
      </c>
      <c r="N67" s="83">
        <v>100000000</v>
      </c>
      <c r="O67" s="29">
        <v>0.2</v>
      </c>
      <c r="P67" s="29">
        <v>0.35</v>
      </c>
      <c r="Q67" s="29">
        <v>0.1</v>
      </c>
      <c r="R67" s="84">
        <v>23000000</v>
      </c>
      <c r="S67" s="83"/>
      <c r="T67" s="74"/>
      <c r="U67" s="32"/>
      <c r="V67" s="30">
        <v>44165</v>
      </c>
      <c r="W67" s="30">
        <v>44169</v>
      </c>
      <c r="X67" s="24">
        <f t="shared" si="7"/>
        <v>4</v>
      </c>
      <c r="Y67" s="24" t="s">
        <v>32</v>
      </c>
      <c r="Z67" s="24" t="s">
        <v>45</v>
      </c>
      <c r="AA67" s="26" t="s">
        <v>13</v>
      </c>
      <c r="AB67" s="24" t="s">
        <v>31</v>
      </c>
      <c r="AC67" s="26" t="s">
        <v>45</v>
      </c>
      <c r="AD67" s="26" t="s">
        <v>13</v>
      </c>
    </row>
    <row r="68" spans="1:34" ht="15.75" customHeight="1">
      <c r="A68" s="22">
        <v>67</v>
      </c>
      <c r="B68" s="23" t="s">
        <v>193</v>
      </c>
      <c r="C68" s="24" t="s">
        <v>193</v>
      </c>
      <c r="D68" s="26" t="s">
        <v>730</v>
      </c>
      <c r="E68" s="24" t="s">
        <v>732</v>
      </c>
      <c r="F68" s="24" t="s">
        <v>735</v>
      </c>
      <c r="G68" s="24" t="s">
        <v>736</v>
      </c>
      <c r="H68" s="24" t="s">
        <v>739</v>
      </c>
      <c r="I68" s="83">
        <v>30</v>
      </c>
      <c r="J68" s="25" t="s">
        <v>742</v>
      </c>
      <c r="K68" s="26" t="s">
        <v>743</v>
      </c>
      <c r="L68" s="27">
        <v>0.26</v>
      </c>
      <c r="M68" s="83">
        <v>2000000</v>
      </c>
      <c r="N68" s="83">
        <v>100000000</v>
      </c>
      <c r="O68" s="29">
        <v>0.02</v>
      </c>
      <c r="P68" s="29"/>
      <c r="Q68" s="29"/>
      <c r="R68" s="84">
        <v>520000</v>
      </c>
      <c r="S68" s="83">
        <v>520000</v>
      </c>
      <c r="T68" s="74">
        <f t="shared" ref="T68:T101" si="8">R68/S68</f>
        <v>1</v>
      </c>
      <c r="U68" s="32" t="s">
        <v>748</v>
      </c>
      <c r="V68" s="30">
        <v>43950</v>
      </c>
      <c r="W68" s="30">
        <v>43950</v>
      </c>
      <c r="X68" s="24">
        <f t="shared" si="7"/>
        <v>0</v>
      </c>
      <c r="Y68" s="24" t="s">
        <v>32</v>
      </c>
      <c r="Z68" s="24" t="s">
        <v>45</v>
      </c>
      <c r="AA68" s="26" t="s">
        <v>69</v>
      </c>
      <c r="AB68" s="24" t="s">
        <v>31</v>
      </c>
      <c r="AC68" s="26" t="s">
        <v>45</v>
      </c>
      <c r="AD68" s="26" t="s">
        <v>69</v>
      </c>
      <c r="AE68" s="34"/>
      <c r="AF68" s="34"/>
      <c r="AG68" s="34"/>
      <c r="AH68" s="34"/>
    </row>
    <row r="69" spans="1:34" ht="15.75" customHeight="1">
      <c r="A69" s="22">
        <v>68</v>
      </c>
      <c r="B69" s="23" t="s">
        <v>194</v>
      </c>
      <c r="C69" s="24" t="s">
        <v>195</v>
      </c>
      <c r="D69" s="26" t="s">
        <v>730</v>
      </c>
      <c r="E69" s="24" t="s">
        <v>732</v>
      </c>
      <c r="F69" s="24" t="s">
        <v>735</v>
      </c>
      <c r="G69" s="24" t="s">
        <v>736</v>
      </c>
      <c r="H69" s="24" t="s">
        <v>739</v>
      </c>
      <c r="I69" s="83">
        <v>60</v>
      </c>
      <c r="J69" s="25" t="s">
        <v>741</v>
      </c>
      <c r="K69" s="26" t="s">
        <v>744</v>
      </c>
      <c r="L69" s="27">
        <v>0.29709999999999998</v>
      </c>
      <c r="M69" s="83">
        <v>16827600</v>
      </c>
      <c r="N69" s="83">
        <v>420690000</v>
      </c>
      <c r="O69" s="29">
        <v>0.04</v>
      </c>
      <c r="P69" s="29">
        <v>0.15</v>
      </c>
      <c r="Q69" s="29">
        <v>0.5</v>
      </c>
      <c r="R69" s="84">
        <v>16000000</v>
      </c>
      <c r="S69" s="83">
        <v>16000000</v>
      </c>
      <c r="T69" s="74">
        <f t="shared" si="8"/>
        <v>1</v>
      </c>
      <c r="U69" s="32" t="s">
        <v>748</v>
      </c>
      <c r="V69" s="30">
        <v>44452</v>
      </c>
      <c r="W69" s="30">
        <v>44455</v>
      </c>
      <c r="X69" s="24">
        <f t="shared" si="7"/>
        <v>3</v>
      </c>
      <c r="Y69" s="24" t="s">
        <v>32</v>
      </c>
      <c r="Z69" s="24" t="s">
        <v>45</v>
      </c>
      <c r="AA69" s="26" t="s">
        <v>34</v>
      </c>
      <c r="AB69" s="24" t="s">
        <v>31</v>
      </c>
      <c r="AC69" s="26" t="s">
        <v>45</v>
      </c>
      <c r="AD69" s="26" t="s">
        <v>34</v>
      </c>
    </row>
    <row r="70" spans="1:34" ht="15.75" customHeight="1">
      <c r="A70" s="22">
        <v>69</v>
      </c>
      <c r="B70" s="23" t="s">
        <v>196</v>
      </c>
      <c r="C70" s="24" t="s">
        <v>197</v>
      </c>
      <c r="D70" s="26" t="s">
        <v>730</v>
      </c>
      <c r="E70" s="24" t="s">
        <v>732</v>
      </c>
      <c r="F70" s="24" t="s">
        <v>735</v>
      </c>
      <c r="G70" s="24" t="s">
        <v>736</v>
      </c>
      <c r="H70" s="24" t="s">
        <v>739</v>
      </c>
      <c r="I70" s="83">
        <v>60</v>
      </c>
      <c r="J70" s="25" t="s">
        <v>741</v>
      </c>
      <c r="K70" s="26" t="s">
        <v>745</v>
      </c>
      <c r="L70" s="27">
        <v>0.3</v>
      </c>
      <c r="M70" s="83">
        <v>50000000</v>
      </c>
      <c r="N70" s="83">
        <v>1000000000</v>
      </c>
      <c r="O70" s="29">
        <v>0.05</v>
      </c>
      <c r="P70" s="29">
        <v>0.22</v>
      </c>
      <c r="Q70" s="29">
        <v>0.38619999999999999</v>
      </c>
      <c r="R70" s="84">
        <v>21100000</v>
      </c>
      <c r="S70" s="83">
        <v>21100000</v>
      </c>
      <c r="T70" s="74">
        <f t="shared" si="8"/>
        <v>1</v>
      </c>
      <c r="U70" s="32" t="s">
        <v>748</v>
      </c>
      <c r="V70" s="30">
        <v>44531</v>
      </c>
      <c r="W70" s="30">
        <v>44531</v>
      </c>
      <c r="X70" s="24">
        <f t="shared" si="7"/>
        <v>0</v>
      </c>
      <c r="Y70" s="24" t="s">
        <v>32</v>
      </c>
      <c r="Z70" s="24" t="s">
        <v>45</v>
      </c>
      <c r="AA70" s="26" t="s">
        <v>34</v>
      </c>
      <c r="AB70" s="24" t="s">
        <v>31</v>
      </c>
      <c r="AC70" s="26" t="s">
        <v>45</v>
      </c>
      <c r="AD70" s="26" t="s">
        <v>34</v>
      </c>
    </row>
    <row r="71" spans="1:34" ht="15.75" customHeight="1">
      <c r="A71" s="22">
        <v>70</v>
      </c>
      <c r="B71" s="23" t="s">
        <v>198</v>
      </c>
      <c r="C71" s="24" t="s">
        <v>199</v>
      </c>
      <c r="D71" s="26" t="s">
        <v>730</v>
      </c>
      <c r="E71" s="24" t="s">
        <v>732</v>
      </c>
      <c r="F71" s="24" t="s">
        <v>735</v>
      </c>
      <c r="G71" s="24" t="s">
        <v>736</v>
      </c>
      <c r="H71" s="24" t="s">
        <v>739</v>
      </c>
      <c r="I71" s="83">
        <v>55</v>
      </c>
      <c r="J71" s="25" t="s">
        <v>741</v>
      </c>
      <c r="K71" s="26" t="s">
        <v>743</v>
      </c>
      <c r="L71" s="27">
        <v>0.3</v>
      </c>
      <c r="M71" s="83">
        <v>70000000</v>
      </c>
      <c r="N71" s="83">
        <v>1000000000</v>
      </c>
      <c r="O71" s="29">
        <v>7.0000000000000007E-2</v>
      </c>
      <c r="P71" s="29">
        <v>0.1</v>
      </c>
      <c r="Q71" s="29">
        <v>0.26500000000000001</v>
      </c>
      <c r="R71" s="84">
        <v>26000000</v>
      </c>
      <c r="S71" s="83">
        <v>26000000</v>
      </c>
      <c r="T71" s="74">
        <f t="shared" si="8"/>
        <v>1</v>
      </c>
      <c r="U71" s="32" t="s">
        <v>748</v>
      </c>
      <c r="V71" s="30">
        <v>44246</v>
      </c>
      <c r="W71" s="30">
        <v>44253</v>
      </c>
      <c r="X71" s="24">
        <f t="shared" si="7"/>
        <v>7</v>
      </c>
      <c r="Y71" s="24" t="s">
        <v>32</v>
      </c>
      <c r="Z71" s="24" t="s">
        <v>45</v>
      </c>
      <c r="AA71" s="26" t="s">
        <v>34</v>
      </c>
      <c r="AB71" s="24" t="s">
        <v>31</v>
      </c>
      <c r="AC71" s="26" t="s">
        <v>45</v>
      </c>
      <c r="AD71" s="26" t="s">
        <v>34</v>
      </c>
    </row>
    <row r="72" spans="1:34" ht="15.75" customHeight="1">
      <c r="A72" s="22">
        <v>71</v>
      </c>
      <c r="B72" s="23" t="s">
        <v>200</v>
      </c>
      <c r="C72" s="24" t="s">
        <v>201</v>
      </c>
      <c r="D72" s="26" t="s">
        <v>731</v>
      </c>
      <c r="E72" s="24" t="s">
        <v>732</v>
      </c>
      <c r="F72" s="24" t="s">
        <v>734</v>
      </c>
      <c r="G72" s="24" t="s">
        <v>736</v>
      </c>
      <c r="H72" s="24" t="s">
        <v>739</v>
      </c>
      <c r="I72" s="83">
        <v>20</v>
      </c>
      <c r="J72" s="25" t="s">
        <v>740</v>
      </c>
      <c r="K72" s="26" t="s">
        <v>743</v>
      </c>
      <c r="L72" s="27">
        <v>0.46</v>
      </c>
      <c r="M72" s="83">
        <v>55000000</v>
      </c>
      <c r="N72" s="83">
        <v>100000000</v>
      </c>
      <c r="O72" s="29">
        <v>0.55000000000000004</v>
      </c>
      <c r="P72" s="29">
        <v>0.12</v>
      </c>
      <c r="Q72" s="29"/>
      <c r="R72" s="84">
        <v>7500000</v>
      </c>
      <c r="S72" s="83">
        <v>25000000</v>
      </c>
      <c r="T72" s="74">
        <f t="shared" si="8"/>
        <v>0.3</v>
      </c>
      <c r="U72" s="32" t="s">
        <v>747</v>
      </c>
      <c r="V72" s="30">
        <v>43187</v>
      </c>
      <c r="W72" s="30">
        <v>43251</v>
      </c>
      <c r="X72" s="24">
        <f t="shared" si="7"/>
        <v>64</v>
      </c>
      <c r="Y72" s="24" t="s">
        <v>32</v>
      </c>
      <c r="Z72" s="24" t="s">
        <v>45</v>
      </c>
      <c r="AA72" s="26" t="s">
        <v>13</v>
      </c>
      <c r="AB72" s="24" t="s">
        <v>31</v>
      </c>
      <c r="AC72" s="26" t="s">
        <v>45</v>
      </c>
      <c r="AD72" s="26" t="s">
        <v>13</v>
      </c>
    </row>
    <row r="73" spans="1:34" ht="15.75" customHeight="1">
      <c r="A73" s="22">
        <v>72</v>
      </c>
      <c r="B73" s="23" t="s">
        <v>204</v>
      </c>
      <c r="C73" s="24" t="s">
        <v>205</v>
      </c>
      <c r="D73" s="26" t="s">
        <v>730</v>
      </c>
      <c r="E73" s="24" t="s">
        <v>732</v>
      </c>
      <c r="F73" s="24" t="s">
        <v>735</v>
      </c>
      <c r="G73" s="24" t="s">
        <v>736</v>
      </c>
      <c r="H73" s="24" t="s">
        <v>739</v>
      </c>
      <c r="I73" s="83">
        <v>60</v>
      </c>
      <c r="J73" s="25" t="s">
        <v>741</v>
      </c>
      <c r="K73" s="26" t="s">
        <v>744</v>
      </c>
      <c r="L73" s="27">
        <v>0.32</v>
      </c>
      <c r="M73" s="83">
        <v>30000000</v>
      </c>
      <c r="N73" s="83">
        <v>1000000000</v>
      </c>
      <c r="O73" s="29">
        <v>0.17</v>
      </c>
      <c r="P73" s="29">
        <v>0.2</v>
      </c>
      <c r="Q73" s="29">
        <v>0.34</v>
      </c>
      <c r="R73" s="84">
        <v>6600000</v>
      </c>
      <c r="S73" s="83">
        <v>6600000</v>
      </c>
      <c r="T73" s="74">
        <f t="shared" si="8"/>
        <v>1</v>
      </c>
      <c r="U73" s="32" t="s">
        <v>748</v>
      </c>
      <c r="V73" s="30">
        <v>44459</v>
      </c>
      <c r="W73" s="30">
        <v>44460</v>
      </c>
      <c r="X73" s="24">
        <f t="shared" si="7"/>
        <v>1</v>
      </c>
      <c r="Y73" s="24" t="s">
        <v>32</v>
      </c>
      <c r="Z73" s="24" t="s">
        <v>45</v>
      </c>
      <c r="AA73" s="26" t="s">
        <v>34</v>
      </c>
      <c r="AB73" s="24" t="s">
        <v>31</v>
      </c>
      <c r="AC73" s="26" t="s">
        <v>45</v>
      </c>
      <c r="AD73" s="26" t="s">
        <v>34</v>
      </c>
    </row>
    <row r="74" spans="1:34" ht="15.75" customHeight="1">
      <c r="A74" s="22">
        <v>73</v>
      </c>
      <c r="B74" s="23" t="s">
        <v>206</v>
      </c>
      <c r="C74" s="24" t="s">
        <v>207</v>
      </c>
      <c r="D74" s="26" t="s">
        <v>731</v>
      </c>
      <c r="E74" s="24" t="s">
        <v>733</v>
      </c>
      <c r="F74" s="24" t="s">
        <v>734</v>
      </c>
      <c r="G74" s="24" t="s">
        <v>737</v>
      </c>
      <c r="H74" s="24" t="s">
        <v>738</v>
      </c>
      <c r="I74" s="83">
        <v>15</v>
      </c>
      <c r="J74" s="25" t="s">
        <v>740</v>
      </c>
      <c r="K74" s="26" t="s">
        <v>743</v>
      </c>
      <c r="L74" s="27">
        <v>0.33</v>
      </c>
      <c r="M74" s="83">
        <v>60000000</v>
      </c>
      <c r="N74" s="83">
        <v>150000000</v>
      </c>
      <c r="O74" s="29">
        <v>0.4</v>
      </c>
      <c r="P74" s="29">
        <v>0.2</v>
      </c>
      <c r="Q74" s="29">
        <v>0.1</v>
      </c>
      <c r="R74" s="84">
        <v>20000000</v>
      </c>
      <c r="S74" s="83">
        <v>20000000</v>
      </c>
      <c r="T74" s="74">
        <f t="shared" si="8"/>
        <v>1</v>
      </c>
      <c r="U74" s="32" t="s">
        <v>748</v>
      </c>
      <c r="V74" s="30"/>
      <c r="W74" s="30">
        <v>43143</v>
      </c>
      <c r="X74" s="24"/>
      <c r="Y74" s="24" t="s">
        <v>32</v>
      </c>
      <c r="Z74" s="24" t="s">
        <v>45</v>
      </c>
      <c r="AA74" s="26" t="s">
        <v>34</v>
      </c>
      <c r="AB74" s="24" t="s">
        <v>52</v>
      </c>
      <c r="AC74" s="26" t="s">
        <v>45</v>
      </c>
      <c r="AD74" s="26" t="s">
        <v>34</v>
      </c>
    </row>
    <row r="75" spans="1:34" ht="15.75" customHeight="1">
      <c r="A75" s="22">
        <v>74</v>
      </c>
      <c r="B75" s="23" t="s">
        <v>208</v>
      </c>
      <c r="C75" s="24" t="s">
        <v>209</v>
      </c>
      <c r="D75" s="26" t="s">
        <v>731</v>
      </c>
      <c r="E75" s="24" t="s">
        <v>732</v>
      </c>
      <c r="F75" s="24" t="s">
        <v>735</v>
      </c>
      <c r="G75" s="24" t="s">
        <v>736</v>
      </c>
      <c r="H75" s="24" t="s">
        <v>739</v>
      </c>
      <c r="I75" s="83">
        <v>50</v>
      </c>
      <c r="J75" s="25" t="s">
        <v>741</v>
      </c>
      <c r="K75" s="26" t="s">
        <v>744</v>
      </c>
      <c r="L75" s="27">
        <v>0.1168</v>
      </c>
      <c r="M75" s="83">
        <v>150000000</v>
      </c>
      <c r="N75" s="83">
        <v>500000000</v>
      </c>
      <c r="O75" s="29">
        <v>0.3</v>
      </c>
      <c r="P75" s="29">
        <v>0.15</v>
      </c>
      <c r="Q75" s="29">
        <v>0.15</v>
      </c>
      <c r="R75" s="84">
        <v>27700000</v>
      </c>
      <c r="S75" s="83">
        <v>27680000</v>
      </c>
      <c r="T75" s="74">
        <f t="shared" si="8"/>
        <v>1.0007225433526012</v>
      </c>
      <c r="U75" s="32" t="s">
        <v>748</v>
      </c>
      <c r="V75" s="30">
        <v>43247</v>
      </c>
      <c r="W75" s="30">
        <v>43247</v>
      </c>
      <c r="X75" s="24">
        <f t="shared" ref="X75:X83" si="9">W75-V75</f>
        <v>0</v>
      </c>
      <c r="Y75" s="24" t="s">
        <v>32</v>
      </c>
      <c r="Z75" s="24" t="s">
        <v>45</v>
      </c>
      <c r="AA75" s="26" t="s">
        <v>153</v>
      </c>
      <c r="AB75" s="24" t="s">
        <v>31</v>
      </c>
      <c r="AC75" s="26" t="s">
        <v>45</v>
      </c>
      <c r="AD75" s="26" t="s">
        <v>153</v>
      </c>
    </row>
    <row r="76" spans="1:34" ht="15.75" customHeight="1">
      <c r="A76" s="22">
        <v>75</v>
      </c>
      <c r="B76" s="23" t="s">
        <v>211</v>
      </c>
      <c r="C76" s="24" t="s">
        <v>212</v>
      </c>
      <c r="D76" s="26" t="s">
        <v>730</v>
      </c>
      <c r="E76" s="24" t="s">
        <v>732</v>
      </c>
      <c r="F76" s="24" t="s">
        <v>735</v>
      </c>
      <c r="G76" s="24" t="s">
        <v>736</v>
      </c>
      <c r="H76" s="24" t="s">
        <v>739</v>
      </c>
      <c r="I76" s="83">
        <v>55</v>
      </c>
      <c r="J76" s="25" t="s">
        <v>741</v>
      </c>
      <c r="K76" s="26" t="s">
        <v>745</v>
      </c>
      <c r="L76" s="27">
        <v>0.33600000000000002</v>
      </c>
      <c r="M76" s="83">
        <v>35000000</v>
      </c>
      <c r="N76" s="83">
        <v>200000000</v>
      </c>
      <c r="O76" s="29">
        <v>7.0000000000000007E-2</v>
      </c>
      <c r="P76" s="29">
        <v>6.5000000000000002E-2</v>
      </c>
      <c r="Q76" s="29">
        <v>0.27500000000000002</v>
      </c>
      <c r="R76" s="84">
        <v>25320000</v>
      </c>
      <c r="S76" s="83">
        <v>25320000</v>
      </c>
      <c r="T76" s="74">
        <f t="shared" si="8"/>
        <v>1</v>
      </c>
      <c r="U76" s="32" t="s">
        <v>748</v>
      </c>
      <c r="V76" s="30">
        <v>44482</v>
      </c>
      <c r="W76" s="30">
        <v>44489</v>
      </c>
      <c r="X76" s="24">
        <f t="shared" si="9"/>
        <v>7</v>
      </c>
      <c r="Y76" s="24" t="s">
        <v>32</v>
      </c>
      <c r="Z76" s="24" t="s">
        <v>45</v>
      </c>
      <c r="AA76" s="26" t="s">
        <v>39</v>
      </c>
      <c r="AB76" s="24" t="s">
        <v>31</v>
      </c>
      <c r="AC76" s="26" t="s">
        <v>45</v>
      </c>
      <c r="AD76" s="26" t="s">
        <v>39</v>
      </c>
    </row>
    <row r="77" spans="1:34" ht="15.75" customHeight="1">
      <c r="A77" s="22">
        <v>76</v>
      </c>
      <c r="B77" s="23" t="s">
        <v>213</v>
      </c>
      <c r="C77" s="24" t="s">
        <v>214</v>
      </c>
      <c r="D77" s="26" t="s">
        <v>730</v>
      </c>
      <c r="E77" s="24" t="s">
        <v>732</v>
      </c>
      <c r="F77" s="24" t="s">
        <v>735</v>
      </c>
      <c r="G77" s="24" t="s">
        <v>736</v>
      </c>
      <c r="H77" s="24" t="s">
        <v>739</v>
      </c>
      <c r="I77" s="83">
        <v>45</v>
      </c>
      <c r="J77" s="25" t="s">
        <v>741</v>
      </c>
      <c r="K77" s="26" t="s">
        <v>744</v>
      </c>
      <c r="L77" s="27">
        <v>0.4</v>
      </c>
      <c r="M77" s="83">
        <v>1000000</v>
      </c>
      <c r="N77" s="83">
        <v>100000000</v>
      </c>
      <c r="O77" s="29">
        <v>0.26</v>
      </c>
      <c r="P77" s="29">
        <v>0.11</v>
      </c>
      <c r="Q77" s="29">
        <v>0.04</v>
      </c>
      <c r="R77" s="84">
        <v>5400000</v>
      </c>
      <c r="S77" s="83">
        <v>5400000</v>
      </c>
      <c r="T77" s="74">
        <f t="shared" si="8"/>
        <v>1</v>
      </c>
      <c r="U77" s="32" t="s">
        <v>748</v>
      </c>
      <c r="V77" s="30">
        <v>44525</v>
      </c>
      <c r="W77" s="30">
        <v>44525</v>
      </c>
      <c r="X77" s="24">
        <f t="shared" si="9"/>
        <v>0</v>
      </c>
      <c r="Y77" s="24" t="s">
        <v>32</v>
      </c>
      <c r="Z77" s="24" t="s">
        <v>45</v>
      </c>
      <c r="AA77" s="26" t="s">
        <v>34</v>
      </c>
      <c r="AB77" s="24" t="s">
        <v>31</v>
      </c>
      <c r="AC77" s="26" t="s">
        <v>45</v>
      </c>
      <c r="AD77" s="26" t="s">
        <v>34</v>
      </c>
    </row>
    <row r="78" spans="1:34" ht="15.75" customHeight="1">
      <c r="A78" s="22">
        <v>77</v>
      </c>
      <c r="B78" s="23" t="s">
        <v>215</v>
      </c>
      <c r="C78" s="24" t="s">
        <v>216</v>
      </c>
      <c r="D78" s="26" t="s">
        <v>730</v>
      </c>
      <c r="E78" s="24" t="s">
        <v>732</v>
      </c>
      <c r="F78" s="24" t="s">
        <v>735</v>
      </c>
      <c r="G78" s="24" t="s">
        <v>736</v>
      </c>
      <c r="H78" s="24" t="s">
        <v>739</v>
      </c>
      <c r="I78" s="83">
        <v>50</v>
      </c>
      <c r="J78" s="25" t="s">
        <v>741</v>
      </c>
      <c r="K78" s="26" t="s">
        <v>743</v>
      </c>
      <c r="L78" s="27">
        <v>0.1</v>
      </c>
      <c r="M78" s="83">
        <v>250000000</v>
      </c>
      <c r="N78" s="83">
        <v>500000000</v>
      </c>
      <c r="O78" s="29">
        <v>0.5</v>
      </c>
      <c r="P78" s="29">
        <v>0.05</v>
      </c>
      <c r="Q78" s="29">
        <v>0.15</v>
      </c>
      <c r="R78" s="84">
        <v>21150000</v>
      </c>
      <c r="S78" s="83"/>
      <c r="T78" s="74"/>
      <c r="U78" s="32"/>
      <c r="V78" s="30">
        <v>43115</v>
      </c>
      <c r="W78" s="30">
        <v>43117</v>
      </c>
      <c r="X78" s="24">
        <f t="shared" si="9"/>
        <v>2</v>
      </c>
      <c r="Y78" s="24" t="s">
        <v>32</v>
      </c>
      <c r="Z78" s="24" t="s">
        <v>45</v>
      </c>
      <c r="AA78" s="26" t="s">
        <v>34</v>
      </c>
      <c r="AB78" s="24" t="s">
        <v>31</v>
      </c>
      <c r="AC78" s="26" t="s">
        <v>45</v>
      </c>
      <c r="AD78" s="26" t="s">
        <v>34</v>
      </c>
    </row>
    <row r="79" spans="1:34" ht="15.75" customHeight="1">
      <c r="A79" s="22">
        <v>78</v>
      </c>
      <c r="B79" s="23" t="s">
        <v>218</v>
      </c>
      <c r="C79" s="24" t="s">
        <v>219</v>
      </c>
      <c r="D79" s="26" t="s">
        <v>730</v>
      </c>
      <c r="E79" s="24" t="s">
        <v>732</v>
      </c>
      <c r="F79" s="24" t="s">
        <v>735</v>
      </c>
      <c r="G79" s="24" t="s">
        <v>736</v>
      </c>
      <c r="H79" s="24" t="s">
        <v>739</v>
      </c>
      <c r="I79" s="83">
        <v>50</v>
      </c>
      <c r="J79" s="25" t="s">
        <v>741</v>
      </c>
      <c r="K79" s="26" t="s">
        <v>744</v>
      </c>
      <c r="L79" s="27">
        <v>0.4</v>
      </c>
      <c r="M79" s="83">
        <v>20500000</v>
      </c>
      <c r="N79" s="83">
        <v>100000000</v>
      </c>
      <c r="O79" s="29">
        <v>0.20499999999999999</v>
      </c>
      <c r="P79" s="29">
        <v>0.15</v>
      </c>
      <c r="Q79" s="29">
        <v>0.18</v>
      </c>
      <c r="R79" s="84">
        <v>200000</v>
      </c>
      <c r="S79" s="83">
        <v>200000</v>
      </c>
      <c r="T79" s="74">
        <f t="shared" si="8"/>
        <v>1</v>
      </c>
      <c r="U79" s="32" t="s">
        <v>748</v>
      </c>
      <c r="V79" s="30">
        <v>44271</v>
      </c>
      <c r="W79" s="30">
        <v>44271</v>
      </c>
      <c r="X79" s="24">
        <f t="shared" si="9"/>
        <v>0</v>
      </c>
      <c r="Y79" s="24" t="s">
        <v>32</v>
      </c>
      <c r="Z79" s="24" t="s">
        <v>45</v>
      </c>
      <c r="AA79" s="26" t="s">
        <v>34</v>
      </c>
      <c r="AB79" s="24" t="s">
        <v>31</v>
      </c>
      <c r="AC79" s="26" t="s">
        <v>45</v>
      </c>
      <c r="AD79" s="26" t="s">
        <v>34</v>
      </c>
    </row>
    <row r="80" spans="1:34" ht="15.75" customHeight="1">
      <c r="A80" s="22">
        <v>79</v>
      </c>
      <c r="B80" s="23" t="s">
        <v>220</v>
      </c>
      <c r="C80" s="24" t="s">
        <v>221</v>
      </c>
      <c r="D80" s="26" t="s">
        <v>730</v>
      </c>
      <c r="E80" s="24" t="s">
        <v>733</v>
      </c>
      <c r="F80" s="24" t="s">
        <v>735</v>
      </c>
      <c r="G80" s="24" t="s">
        <v>736</v>
      </c>
      <c r="H80" s="24" t="s">
        <v>739</v>
      </c>
      <c r="I80" s="83">
        <v>50</v>
      </c>
      <c r="J80" s="25" t="s">
        <v>741</v>
      </c>
      <c r="K80" s="26" t="s">
        <v>744</v>
      </c>
      <c r="L80" s="27">
        <v>0.4</v>
      </c>
      <c r="M80" s="83">
        <v>10000000</v>
      </c>
      <c r="N80" s="83">
        <v>500000000</v>
      </c>
      <c r="O80" s="29">
        <v>0.02</v>
      </c>
      <c r="P80" s="29">
        <v>0.14000000000000001</v>
      </c>
      <c r="Q80" s="29">
        <v>0.16</v>
      </c>
      <c r="R80" s="84">
        <v>1500000</v>
      </c>
      <c r="S80" s="83">
        <v>1500000</v>
      </c>
      <c r="T80" s="74">
        <f t="shared" si="8"/>
        <v>1</v>
      </c>
      <c r="U80" s="32" t="s">
        <v>748</v>
      </c>
      <c r="V80" s="30">
        <v>44390</v>
      </c>
      <c r="W80" s="30">
        <v>44392</v>
      </c>
      <c r="X80" s="24">
        <f t="shared" si="9"/>
        <v>2</v>
      </c>
      <c r="Y80" s="24" t="s">
        <v>32</v>
      </c>
      <c r="Z80" s="24" t="s">
        <v>45</v>
      </c>
      <c r="AA80" s="26" t="s">
        <v>13</v>
      </c>
      <c r="AB80" s="24" t="s">
        <v>52</v>
      </c>
      <c r="AC80" s="26" t="s">
        <v>45</v>
      </c>
      <c r="AD80" s="26" t="s">
        <v>13</v>
      </c>
    </row>
    <row r="81" spans="1:30" ht="15.75" customHeight="1">
      <c r="A81" s="22">
        <v>80</v>
      </c>
      <c r="B81" s="23" t="s">
        <v>222</v>
      </c>
      <c r="C81" s="24" t="s">
        <v>223</v>
      </c>
      <c r="D81" s="26" t="s">
        <v>730</v>
      </c>
      <c r="E81" s="24" t="s">
        <v>732</v>
      </c>
      <c r="F81" s="24" t="s">
        <v>735</v>
      </c>
      <c r="G81" s="24" t="s">
        <v>736</v>
      </c>
      <c r="H81" s="24" t="s">
        <v>739</v>
      </c>
      <c r="I81" s="83">
        <v>55</v>
      </c>
      <c r="J81" s="25" t="s">
        <v>741</v>
      </c>
      <c r="K81" s="26" t="s">
        <v>744</v>
      </c>
      <c r="L81" s="27">
        <v>0.4</v>
      </c>
      <c r="M81" s="83">
        <v>25000000</v>
      </c>
      <c r="N81" s="83">
        <v>500000000</v>
      </c>
      <c r="O81" s="29">
        <v>0.05</v>
      </c>
      <c r="P81" s="29">
        <v>0.16</v>
      </c>
      <c r="Q81" s="29">
        <v>0.26</v>
      </c>
      <c r="R81" s="84">
        <v>20000000</v>
      </c>
      <c r="S81" s="83">
        <v>20000000</v>
      </c>
      <c r="T81" s="74">
        <f t="shared" si="8"/>
        <v>1</v>
      </c>
      <c r="U81" s="32" t="s">
        <v>748</v>
      </c>
      <c r="V81" s="30">
        <v>44546</v>
      </c>
      <c r="W81" s="30">
        <v>44552</v>
      </c>
      <c r="X81" s="24">
        <f t="shared" si="9"/>
        <v>6</v>
      </c>
      <c r="Y81" s="24" t="s">
        <v>50</v>
      </c>
      <c r="Z81" s="24" t="s">
        <v>45</v>
      </c>
      <c r="AA81" s="26" t="s">
        <v>69</v>
      </c>
      <c r="AB81" s="24" t="s">
        <v>52</v>
      </c>
      <c r="AC81" s="26" t="s">
        <v>45</v>
      </c>
      <c r="AD81" s="26" t="s">
        <v>69</v>
      </c>
    </row>
    <row r="82" spans="1:30" ht="15.75" customHeight="1">
      <c r="A82" s="22">
        <v>81</v>
      </c>
      <c r="B82" s="23" t="s">
        <v>224</v>
      </c>
      <c r="C82" s="24" t="s">
        <v>225</v>
      </c>
      <c r="D82" s="26" t="s">
        <v>730</v>
      </c>
      <c r="E82" s="24" t="s">
        <v>732</v>
      </c>
      <c r="F82" s="24" t="s">
        <v>735</v>
      </c>
      <c r="G82" s="24" t="s">
        <v>736</v>
      </c>
      <c r="H82" s="24" t="s">
        <v>739</v>
      </c>
      <c r="I82" s="83">
        <v>45</v>
      </c>
      <c r="J82" s="25" t="s">
        <v>741</v>
      </c>
      <c r="K82" s="26" t="s">
        <v>745</v>
      </c>
      <c r="L82" s="27">
        <v>4.07E-2</v>
      </c>
      <c r="M82" s="83">
        <v>5100000000</v>
      </c>
      <c r="N82" s="83">
        <v>10000000000</v>
      </c>
      <c r="O82" s="29">
        <v>0.51</v>
      </c>
      <c r="P82" s="29">
        <v>0.08</v>
      </c>
      <c r="Q82" s="29">
        <v>0.03</v>
      </c>
      <c r="R82" s="84">
        <v>22000000</v>
      </c>
      <c r="S82" s="83"/>
      <c r="T82" s="74"/>
      <c r="U82" s="32"/>
      <c r="V82" s="30">
        <v>43132</v>
      </c>
      <c r="W82" s="30">
        <v>43159</v>
      </c>
      <c r="X82" s="24">
        <f t="shared" si="9"/>
        <v>27</v>
      </c>
      <c r="Y82" s="24" t="s">
        <v>32</v>
      </c>
      <c r="Z82" s="24" t="s">
        <v>150</v>
      </c>
      <c r="AA82" s="24" t="s">
        <v>226</v>
      </c>
      <c r="AB82" s="24" t="s">
        <v>31</v>
      </c>
      <c r="AC82" s="26" t="s">
        <v>153</v>
      </c>
      <c r="AD82" s="26" t="s">
        <v>69</v>
      </c>
    </row>
    <row r="83" spans="1:30" ht="15.75" customHeight="1">
      <c r="A83" s="22">
        <v>82</v>
      </c>
      <c r="B83" s="23" t="s">
        <v>227</v>
      </c>
      <c r="C83" s="24" t="s">
        <v>228</v>
      </c>
      <c r="D83" s="26" t="s">
        <v>730</v>
      </c>
      <c r="E83" s="24" t="s">
        <v>732</v>
      </c>
      <c r="F83" s="24" t="s">
        <v>735</v>
      </c>
      <c r="G83" s="24" t="s">
        <v>736</v>
      </c>
      <c r="H83" s="24" t="s">
        <v>739</v>
      </c>
      <c r="I83" s="83">
        <v>30</v>
      </c>
      <c r="J83" s="25" t="s">
        <v>742</v>
      </c>
      <c r="K83" s="26" t="s">
        <v>743</v>
      </c>
      <c r="L83" s="27">
        <v>0.06</v>
      </c>
      <c r="M83" s="83">
        <v>333300000</v>
      </c>
      <c r="N83" s="83">
        <v>1000000000</v>
      </c>
      <c r="O83" s="29">
        <v>0.33329999999999999</v>
      </c>
      <c r="P83" s="29"/>
      <c r="Q83" s="29"/>
      <c r="R83" s="84">
        <v>20000000</v>
      </c>
      <c r="S83" s="83"/>
      <c r="T83" s="74"/>
      <c r="U83" s="32"/>
      <c r="V83" s="30">
        <v>43115</v>
      </c>
      <c r="W83" s="30">
        <v>43146</v>
      </c>
      <c r="X83" s="24">
        <f t="shared" si="9"/>
        <v>31</v>
      </c>
      <c r="Y83" s="24" t="s">
        <v>32</v>
      </c>
      <c r="Z83" s="24" t="s">
        <v>150</v>
      </c>
      <c r="AA83" s="24" t="s">
        <v>226</v>
      </c>
      <c r="AB83" s="24" t="s">
        <v>31</v>
      </c>
      <c r="AC83" s="26" t="s">
        <v>153</v>
      </c>
      <c r="AD83" s="26" t="s">
        <v>69</v>
      </c>
    </row>
    <row r="84" spans="1:30" ht="15.75" customHeight="1">
      <c r="A84" s="22">
        <v>83</v>
      </c>
      <c r="B84" s="23" t="s">
        <v>230</v>
      </c>
      <c r="C84" s="24" t="s">
        <v>231</v>
      </c>
      <c r="D84" s="26" t="s">
        <v>730</v>
      </c>
      <c r="E84" s="24" t="s">
        <v>732</v>
      </c>
      <c r="F84" s="24" t="s">
        <v>735</v>
      </c>
      <c r="G84" s="24" t="s">
        <v>736</v>
      </c>
      <c r="H84" s="24" t="s">
        <v>739</v>
      </c>
      <c r="I84" s="83">
        <v>30</v>
      </c>
      <c r="J84" s="25" t="s">
        <v>742</v>
      </c>
      <c r="K84" s="26" t="s">
        <v>744</v>
      </c>
      <c r="L84" s="27">
        <v>0.4</v>
      </c>
      <c r="M84" s="83"/>
      <c r="N84" s="83">
        <v>1000000000</v>
      </c>
      <c r="O84" s="29"/>
      <c r="P84" s="29"/>
      <c r="Q84" s="29"/>
      <c r="R84" s="84">
        <v>33630000</v>
      </c>
      <c r="S84" s="83">
        <v>33630000</v>
      </c>
      <c r="T84" s="74">
        <f t="shared" si="8"/>
        <v>1</v>
      </c>
      <c r="U84" s="32" t="s">
        <v>748</v>
      </c>
      <c r="V84" s="30">
        <v>44055</v>
      </c>
      <c r="W84" s="30">
        <v>44068</v>
      </c>
      <c r="X84" s="24">
        <v>13</v>
      </c>
      <c r="Y84" s="24" t="s">
        <v>32</v>
      </c>
      <c r="Z84" s="26" t="s">
        <v>38</v>
      </c>
      <c r="AA84" s="26" t="s">
        <v>13</v>
      </c>
      <c r="AB84" s="24" t="s">
        <v>31</v>
      </c>
      <c r="AC84" s="26" t="s">
        <v>153</v>
      </c>
      <c r="AD84" s="26" t="s">
        <v>13</v>
      </c>
    </row>
    <row r="85" spans="1:30" ht="15.75" customHeight="1">
      <c r="A85" s="22">
        <v>84</v>
      </c>
      <c r="B85" s="23" t="s">
        <v>232</v>
      </c>
      <c r="C85" s="24" t="s">
        <v>233</v>
      </c>
      <c r="D85" s="26" t="s">
        <v>730</v>
      </c>
      <c r="E85" s="24" t="s">
        <v>732</v>
      </c>
      <c r="F85" s="24" t="s">
        <v>735</v>
      </c>
      <c r="G85" s="24" t="s">
        <v>736</v>
      </c>
      <c r="H85" s="24" t="s">
        <v>739</v>
      </c>
      <c r="I85" s="83">
        <v>50</v>
      </c>
      <c r="J85" s="25" t="s">
        <v>741</v>
      </c>
      <c r="K85" s="26" t="s">
        <v>744</v>
      </c>
      <c r="L85" s="27">
        <v>0.5</v>
      </c>
      <c r="M85" s="83">
        <v>40000000</v>
      </c>
      <c r="N85" s="83">
        <v>1000000000</v>
      </c>
      <c r="O85" s="29">
        <v>0.11216</v>
      </c>
      <c r="P85" s="29">
        <v>0.22</v>
      </c>
      <c r="Q85" s="29">
        <v>0.11</v>
      </c>
      <c r="R85" s="84">
        <v>28250000</v>
      </c>
      <c r="S85" s="83">
        <v>28250000</v>
      </c>
      <c r="T85" s="74">
        <f t="shared" si="8"/>
        <v>1</v>
      </c>
      <c r="U85" s="32" t="s">
        <v>748</v>
      </c>
      <c r="V85" s="30">
        <v>44385</v>
      </c>
      <c r="W85" s="30">
        <v>44386</v>
      </c>
      <c r="X85" s="24">
        <f t="shared" ref="X85:X88" si="10">W85-V85</f>
        <v>1</v>
      </c>
      <c r="Y85" s="24" t="s">
        <v>32</v>
      </c>
      <c r="Z85" s="24" t="s">
        <v>45</v>
      </c>
      <c r="AA85" s="26" t="s">
        <v>34</v>
      </c>
      <c r="AB85" s="24" t="s">
        <v>31</v>
      </c>
      <c r="AC85" s="26" t="s">
        <v>45</v>
      </c>
      <c r="AD85" s="26" t="s">
        <v>34</v>
      </c>
    </row>
    <row r="86" spans="1:30" ht="15.75" customHeight="1">
      <c r="A86" s="22">
        <v>85</v>
      </c>
      <c r="B86" s="23" t="s">
        <v>234</v>
      </c>
      <c r="C86" s="24" t="s">
        <v>235</v>
      </c>
      <c r="D86" s="26" t="s">
        <v>730</v>
      </c>
      <c r="E86" s="24" t="s">
        <v>732</v>
      </c>
      <c r="F86" s="24" t="s">
        <v>735</v>
      </c>
      <c r="G86" s="24" t="s">
        <v>736</v>
      </c>
      <c r="H86" s="24" t="s">
        <v>739</v>
      </c>
      <c r="I86" s="83">
        <v>30</v>
      </c>
      <c r="J86" s="25" t="s">
        <v>742</v>
      </c>
      <c r="K86" s="26" t="s">
        <v>744</v>
      </c>
      <c r="L86" s="27">
        <v>0.5</v>
      </c>
      <c r="M86" s="83">
        <v>30000000</v>
      </c>
      <c r="N86" s="83">
        <v>100000000</v>
      </c>
      <c r="O86" s="29">
        <v>0.3</v>
      </c>
      <c r="P86" s="29">
        <v>0.1</v>
      </c>
      <c r="Q86" s="29"/>
      <c r="R86" s="84">
        <v>18630000</v>
      </c>
      <c r="S86" s="83">
        <v>18630000</v>
      </c>
      <c r="T86" s="74">
        <f t="shared" si="8"/>
        <v>1</v>
      </c>
      <c r="U86" s="32" t="s">
        <v>748</v>
      </c>
      <c r="V86" s="30">
        <v>43116</v>
      </c>
      <c r="W86" s="30">
        <v>43132</v>
      </c>
      <c r="X86" s="24">
        <f t="shared" si="10"/>
        <v>16</v>
      </c>
      <c r="Y86" s="24" t="s">
        <v>32</v>
      </c>
      <c r="Z86" s="24" t="s">
        <v>45</v>
      </c>
      <c r="AA86" s="26" t="s">
        <v>34</v>
      </c>
      <c r="AB86" s="24" t="s">
        <v>31</v>
      </c>
      <c r="AC86" s="26" t="s">
        <v>45</v>
      </c>
      <c r="AD86" s="26" t="s">
        <v>34</v>
      </c>
    </row>
    <row r="87" spans="1:30" ht="15.75" customHeight="1">
      <c r="A87" s="22">
        <v>86</v>
      </c>
      <c r="B87" s="23" t="s">
        <v>236</v>
      </c>
      <c r="C87" s="24" t="s">
        <v>237</v>
      </c>
      <c r="D87" s="26" t="s">
        <v>730</v>
      </c>
      <c r="E87" s="24" t="s">
        <v>732</v>
      </c>
      <c r="F87" s="24" t="s">
        <v>735</v>
      </c>
      <c r="G87" s="24" t="s">
        <v>736</v>
      </c>
      <c r="H87" s="24" t="s">
        <v>739</v>
      </c>
      <c r="I87" s="83">
        <v>60</v>
      </c>
      <c r="J87" s="25" t="s">
        <v>741</v>
      </c>
      <c r="K87" s="26" t="s">
        <v>744</v>
      </c>
      <c r="L87" s="27">
        <v>0.51439999999999997</v>
      </c>
      <c r="M87" s="83">
        <v>83700000</v>
      </c>
      <c r="N87" s="83">
        <v>186000000</v>
      </c>
      <c r="O87" s="29">
        <v>0.45</v>
      </c>
      <c r="P87" s="29">
        <v>0.15</v>
      </c>
      <c r="Q87" s="29">
        <v>0.32</v>
      </c>
      <c r="R87" s="84">
        <v>45000000</v>
      </c>
      <c r="S87" s="83">
        <v>45000000</v>
      </c>
      <c r="T87" s="74">
        <f t="shared" si="8"/>
        <v>1</v>
      </c>
      <c r="U87" s="32" t="s">
        <v>748</v>
      </c>
      <c r="V87" s="30">
        <v>43134</v>
      </c>
      <c r="W87" s="30">
        <v>43141</v>
      </c>
      <c r="X87" s="24">
        <f t="shared" si="10"/>
        <v>7</v>
      </c>
      <c r="Y87" s="24" t="s">
        <v>32</v>
      </c>
      <c r="Z87" s="24" t="s">
        <v>45</v>
      </c>
      <c r="AA87" s="26" t="s">
        <v>34</v>
      </c>
      <c r="AB87" s="24" t="s">
        <v>31</v>
      </c>
      <c r="AC87" s="26" t="s">
        <v>45</v>
      </c>
      <c r="AD87" s="26" t="s">
        <v>34</v>
      </c>
    </row>
    <row r="88" spans="1:30" ht="15.75" customHeight="1">
      <c r="A88" s="22">
        <v>87</v>
      </c>
      <c r="B88" s="23" t="s">
        <v>238</v>
      </c>
      <c r="C88" s="24" t="s">
        <v>239</v>
      </c>
      <c r="D88" s="26" t="s">
        <v>730</v>
      </c>
      <c r="E88" s="24" t="s">
        <v>732</v>
      </c>
      <c r="F88" s="24" t="s">
        <v>735</v>
      </c>
      <c r="G88" s="24" t="s">
        <v>736</v>
      </c>
      <c r="H88" s="24" t="s">
        <v>739</v>
      </c>
      <c r="I88" s="83">
        <v>50</v>
      </c>
      <c r="J88" s="25" t="s">
        <v>741</v>
      </c>
      <c r="K88" s="26" t="s">
        <v>743</v>
      </c>
      <c r="L88" s="27">
        <v>0.55000000000000004</v>
      </c>
      <c r="M88" s="83">
        <v>392725</v>
      </c>
      <c r="N88" s="83">
        <v>8537500</v>
      </c>
      <c r="O88" s="29">
        <v>4.5999999999999999E-2</v>
      </c>
      <c r="P88" s="29">
        <v>0.04</v>
      </c>
      <c r="Q88" s="29">
        <v>0.15</v>
      </c>
      <c r="R88" s="84">
        <v>220000</v>
      </c>
      <c r="S88" s="83">
        <v>220000</v>
      </c>
      <c r="T88" s="74">
        <f t="shared" si="8"/>
        <v>1</v>
      </c>
      <c r="U88" s="32" t="s">
        <v>748</v>
      </c>
      <c r="V88" s="30">
        <v>43948</v>
      </c>
      <c r="W88" s="30">
        <v>43949</v>
      </c>
      <c r="X88" s="24">
        <f t="shared" si="10"/>
        <v>1</v>
      </c>
      <c r="Y88" s="24" t="s">
        <v>32</v>
      </c>
      <c r="Z88" s="24" t="s">
        <v>45</v>
      </c>
      <c r="AA88" s="26" t="s">
        <v>34</v>
      </c>
      <c r="AB88" s="24" t="s">
        <v>31</v>
      </c>
      <c r="AC88" s="26" t="s">
        <v>45</v>
      </c>
      <c r="AD88" s="26" t="s">
        <v>34</v>
      </c>
    </row>
    <row r="89" spans="1:30" ht="15.75" customHeight="1">
      <c r="A89" s="22">
        <v>88</v>
      </c>
      <c r="B89" s="23" t="s">
        <v>240</v>
      </c>
      <c r="C89" s="24" t="s">
        <v>241</v>
      </c>
      <c r="D89" s="26" t="s">
        <v>730</v>
      </c>
      <c r="E89" s="24" t="s">
        <v>732</v>
      </c>
      <c r="F89" s="24" t="s">
        <v>735</v>
      </c>
      <c r="G89" s="24" t="s">
        <v>736</v>
      </c>
      <c r="H89" s="24" t="s">
        <v>739</v>
      </c>
      <c r="I89" s="83">
        <v>60</v>
      </c>
      <c r="J89" s="25" t="s">
        <v>741</v>
      </c>
      <c r="K89" s="24"/>
      <c r="L89" s="27">
        <v>0.08</v>
      </c>
      <c r="M89" s="83">
        <v>500000000</v>
      </c>
      <c r="N89" s="83">
        <v>2000000000</v>
      </c>
      <c r="O89" s="29">
        <v>0.25</v>
      </c>
      <c r="P89" s="29">
        <v>0.2</v>
      </c>
      <c r="Q89" s="29">
        <v>0.45</v>
      </c>
      <c r="R89" s="84"/>
      <c r="S89" s="83"/>
      <c r="T89" s="74"/>
      <c r="U89" s="32"/>
      <c r="V89" s="30">
        <v>43382</v>
      </c>
      <c r="W89" s="30">
        <v>43533</v>
      </c>
      <c r="X89" s="24">
        <v>151</v>
      </c>
      <c r="Y89" s="24" t="s">
        <v>32</v>
      </c>
      <c r="Z89" s="24" t="s">
        <v>45</v>
      </c>
      <c r="AA89" s="24" t="s">
        <v>226</v>
      </c>
      <c r="AB89" s="24" t="s">
        <v>31</v>
      </c>
      <c r="AC89" s="26" t="s">
        <v>45</v>
      </c>
      <c r="AD89" s="26" t="s">
        <v>69</v>
      </c>
    </row>
    <row r="90" spans="1:30" ht="15.75" customHeight="1">
      <c r="A90" s="22">
        <v>89</v>
      </c>
      <c r="B90" s="23" t="s">
        <v>242</v>
      </c>
      <c r="C90" s="24" t="s">
        <v>243</v>
      </c>
      <c r="D90" s="26" t="s">
        <v>730</v>
      </c>
      <c r="E90" s="24" t="s">
        <v>732</v>
      </c>
      <c r="F90" s="24" t="s">
        <v>735</v>
      </c>
      <c r="G90" s="24" t="s">
        <v>736</v>
      </c>
      <c r="H90" s="24" t="s">
        <v>739</v>
      </c>
      <c r="I90" s="83">
        <v>45</v>
      </c>
      <c r="J90" s="25" t="s">
        <v>741</v>
      </c>
      <c r="K90" s="26" t="s">
        <v>744</v>
      </c>
      <c r="L90" s="27">
        <v>0.55000000000000004</v>
      </c>
      <c r="M90" s="83">
        <v>42500000</v>
      </c>
      <c r="N90" s="83">
        <v>425000000</v>
      </c>
      <c r="O90" s="29">
        <v>9.5000000000000001E-2</v>
      </c>
      <c r="P90" s="29">
        <v>0.17100000000000001</v>
      </c>
      <c r="Q90" s="29">
        <v>9.5000000000000001E-2</v>
      </c>
      <c r="R90" s="84">
        <v>28100000</v>
      </c>
      <c r="S90" s="83">
        <v>28100000</v>
      </c>
      <c r="T90" s="74">
        <f t="shared" si="8"/>
        <v>1</v>
      </c>
      <c r="U90" s="32" t="s">
        <v>748</v>
      </c>
      <c r="V90" s="30">
        <v>44342</v>
      </c>
      <c r="W90" s="30">
        <v>44343</v>
      </c>
      <c r="X90" s="24">
        <f t="shared" ref="X90:X101" si="11">W90-V90</f>
        <v>1</v>
      </c>
      <c r="Y90" s="24" t="s">
        <v>32</v>
      </c>
      <c r="Z90" s="24" t="s">
        <v>45</v>
      </c>
      <c r="AA90" s="26" t="s">
        <v>34</v>
      </c>
      <c r="AB90" s="24" t="s">
        <v>31</v>
      </c>
      <c r="AC90" s="26" t="s">
        <v>45</v>
      </c>
      <c r="AD90" s="26" t="s">
        <v>34</v>
      </c>
    </row>
    <row r="91" spans="1:30" ht="15.75" customHeight="1">
      <c r="A91" s="22">
        <v>90</v>
      </c>
      <c r="B91" s="23" t="s">
        <v>244</v>
      </c>
      <c r="C91" s="24" t="s">
        <v>245</v>
      </c>
      <c r="D91" s="26" t="s">
        <v>730</v>
      </c>
      <c r="E91" s="24" t="s">
        <v>732</v>
      </c>
      <c r="F91" s="24" t="s">
        <v>735</v>
      </c>
      <c r="G91" s="24" t="s">
        <v>736</v>
      </c>
      <c r="H91" s="24" t="s">
        <v>739</v>
      </c>
      <c r="I91" s="83">
        <v>30</v>
      </c>
      <c r="J91" s="25" t="s">
        <v>742</v>
      </c>
      <c r="K91" s="26" t="s">
        <v>744</v>
      </c>
      <c r="L91" s="27">
        <v>0.6</v>
      </c>
      <c r="M91" s="83">
        <v>1666666</v>
      </c>
      <c r="N91" s="83"/>
      <c r="O91" s="29"/>
      <c r="P91" s="29"/>
      <c r="Q91" s="29"/>
      <c r="R91" s="84">
        <v>11000000</v>
      </c>
      <c r="S91" s="83">
        <v>11000000</v>
      </c>
      <c r="T91" s="74">
        <f t="shared" si="8"/>
        <v>1</v>
      </c>
      <c r="U91" s="32" t="s">
        <v>748</v>
      </c>
      <c r="V91" s="30">
        <v>44497</v>
      </c>
      <c r="W91" s="30">
        <v>44505</v>
      </c>
      <c r="X91" s="24">
        <f t="shared" si="11"/>
        <v>8</v>
      </c>
      <c r="Y91" s="24" t="s">
        <v>32</v>
      </c>
      <c r="Z91" s="26" t="s">
        <v>246</v>
      </c>
      <c r="AA91" s="26" t="s">
        <v>34</v>
      </c>
      <c r="AB91" s="24" t="s">
        <v>31</v>
      </c>
      <c r="AC91" s="26" t="s">
        <v>153</v>
      </c>
      <c r="AD91" s="26" t="s">
        <v>34</v>
      </c>
    </row>
    <row r="92" spans="1:30" ht="15.75" customHeight="1">
      <c r="A92" s="22">
        <v>91</v>
      </c>
      <c r="B92" s="23" t="s">
        <v>247</v>
      </c>
      <c r="C92" s="24" t="s">
        <v>248</v>
      </c>
      <c r="D92" s="26" t="s">
        <v>730</v>
      </c>
      <c r="E92" s="24" t="s">
        <v>732</v>
      </c>
      <c r="F92" s="24" t="s">
        <v>735</v>
      </c>
      <c r="G92" s="24" t="s">
        <v>736</v>
      </c>
      <c r="H92" s="24" t="s">
        <v>739</v>
      </c>
      <c r="I92" s="83">
        <v>45</v>
      </c>
      <c r="J92" s="25" t="s">
        <v>741</v>
      </c>
      <c r="K92" s="24"/>
      <c r="L92" s="27">
        <v>0.36</v>
      </c>
      <c r="M92" s="83">
        <v>43000000</v>
      </c>
      <c r="N92" s="83">
        <v>1000000000</v>
      </c>
      <c r="O92" s="29">
        <v>4.2999999999999997E-2</v>
      </c>
      <c r="P92" s="29">
        <v>0.25</v>
      </c>
      <c r="Q92" s="29">
        <v>0.05</v>
      </c>
      <c r="R92" s="84">
        <v>17700000</v>
      </c>
      <c r="S92" s="83">
        <v>23000000</v>
      </c>
      <c r="T92" s="74">
        <f t="shared" si="8"/>
        <v>0.76956521739130435</v>
      </c>
      <c r="U92" s="32" t="s">
        <v>747</v>
      </c>
      <c r="V92" s="30">
        <v>43852</v>
      </c>
      <c r="W92" s="30">
        <v>43910</v>
      </c>
      <c r="X92" s="24">
        <f t="shared" si="11"/>
        <v>58</v>
      </c>
      <c r="Y92" s="24" t="s">
        <v>32</v>
      </c>
      <c r="Z92" s="24" t="s">
        <v>45</v>
      </c>
      <c r="AA92" s="26" t="s">
        <v>13</v>
      </c>
      <c r="AB92" s="24" t="s">
        <v>31</v>
      </c>
      <c r="AC92" s="26" t="s">
        <v>45</v>
      </c>
      <c r="AD92" s="26" t="s">
        <v>13</v>
      </c>
    </row>
    <row r="93" spans="1:30" ht="15.75" customHeight="1">
      <c r="A93" s="22">
        <v>92</v>
      </c>
      <c r="B93" s="23" t="s">
        <v>249</v>
      </c>
      <c r="C93" s="24" t="s">
        <v>250</v>
      </c>
      <c r="D93" s="26" t="s">
        <v>730</v>
      </c>
      <c r="E93" s="24" t="s">
        <v>732</v>
      </c>
      <c r="F93" s="24" t="s">
        <v>735</v>
      </c>
      <c r="G93" s="24" t="s">
        <v>736</v>
      </c>
      <c r="H93" s="24" t="s">
        <v>739</v>
      </c>
      <c r="I93" s="83">
        <v>30</v>
      </c>
      <c r="J93" s="25" t="s">
        <v>742</v>
      </c>
      <c r="K93" s="26" t="s">
        <v>744</v>
      </c>
      <c r="L93" s="27">
        <v>0.12</v>
      </c>
      <c r="M93" s="83">
        <v>270492920</v>
      </c>
      <c r="N93" s="83">
        <v>1352464600</v>
      </c>
      <c r="O93" s="29">
        <v>0.2</v>
      </c>
      <c r="P93" s="29"/>
      <c r="Q93" s="29"/>
      <c r="R93" s="84">
        <v>80500000</v>
      </c>
      <c r="S93" s="83">
        <v>85000000</v>
      </c>
      <c r="T93" s="74">
        <f t="shared" si="8"/>
        <v>0.94705882352941173</v>
      </c>
      <c r="U93" s="32" t="s">
        <v>747</v>
      </c>
      <c r="V93" s="30">
        <v>43657</v>
      </c>
      <c r="W93" s="30">
        <v>43716</v>
      </c>
      <c r="X93" s="24">
        <f t="shared" si="11"/>
        <v>59</v>
      </c>
      <c r="Y93" s="24" t="s">
        <v>32</v>
      </c>
      <c r="Z93" s="24" t="s">
        <v>252</v>
      </c>
      <c r="AA93" s="26" t="s">
        <v>34</v>
      </c>
      <c r="AB93" s="24" t="s">
        <v>52</v>
      </c>
      <c r="AC93" s="26" t="s">
        <v>153</v>
      </c>
      <c r="AD93" s="26" t="s">
        <v>34</v>
      </c>
    </row>
    <row r="94" spans="1:30" ht="15.75" customHeight="1">
      <c r="A94" s="22">
        <v>93</v>
      </c>
      <c r="B94" s="23" t="s">
        <v>253</v>
      </c>
      <c r="C94" s="24" t="s">
        <v>254</v>
      </c>
      <c r="D94" s="26" t="s">
        <v>730</v>
      </c>
      <c r="E94" s="24" t="s">
        <v>732</v>
      </c>
      <c r="F94" s="24" t="s">
        <v>735</v>
      </c>
      <c r="G94" s="24" t="s">
        <v>736</v>
      </c>
      <c r="H94" s="24" t="s">
        <v>739</v>
      </c>
      <c r="I94" s="83">
        <v>60</v>
      </c>
      <c r="J94" s="25" t="s">
        <v>741</v>
      </c>
      <c r="K94" s="26" t="s">
        <v>744</v>
      </c>
      <c r="L94" s="27">
        <v>0.996</v>
      </c>
      <c r="M94" s="83">
        <v>12500000</v>
      </c>
      <c r="N94" s="83">
        <v>250000000</v>
      </c>
      <c r="O94" s="29">
        <v>0.05</v>
      </c>
      <c r="P94" s="29"/>
      <c r="Q94" s="29">
        <v>0.54</v>
      </c>
      <c r="R94" s="84">
        <v>12450000</v>
      </c>
      <c r="S94" s="83">
        <v>12450000</v>
      </c>
      <c r="T94" s="74">
        <f t="shared" si="8"/>
        <v>1</v>
      </c>
      <c r="U94" s="32" t="s">
        <v>748</v>
      </c>
      <c r="V94" s="30">
        <v>44448</v>
      </c>
      <c r="W94" s="30">
        <v>44456</v>
      </c>
      <c r="X94" s="24">
        <f t="shared" si="11"/>
        <v>8</v>
      </c>
      <c r="Y94" s="24" t="s">
        <v>32</v>
      </c>
      <c r="Z94" s="24" t="s">
        <v>45</v>
      </c>
      <c r="AA94" s="26" t="s">
        <v>34</v>
      </c>
      <c r="AB94" s="24" t="s">
        <v>31</v>
      </c>
      <c r="AC94" s="26" t="s">
        <v>45</v>
      </c>
      <c r="AD94" s="26" t="s">
        <v>34</v>
      </c>
    </row>
    <row r="95" spans="1:30" ht="15.75" customHeight="1">
      <c r="A95" s="22">
        <v>94</v>
      </c>
      <c r="B95" s="23" t="s">
        <v>255</v>
      </c>
      <c r="C95" s="24" t="s">
        <v>256</v>
      </c>
      <c r="D95" s="26" t="s">
        <v>730</v>
      </c>
      <c r="E95" s="24" t="s">
        <v>733</v>
      </c>
      <c r="F95" s="24" t="s">
        <v>735</v>
      </c>
      <c r="G95" s="24" t="s">
        <v>736</v>
      </c>
      <c r="H95" s="24" t="s">
        <v>739</v>
      </c>
      <c r="I95" s="83">
        <v>50</v>
      </c>
      <c r="J95" s="25" t="s">
        <v>741</v>
      </c>
      <c r="K95" s="26" t="s">
        <v>744</v>
      </c>
      <c r="L95" s="27">
        <v>1</v>
      </c>
      <c r="M95" s="83">
        <v>70000000</v>
      </c>
      <c r="N95" s="83">
        <v>1000000000</v>
      </c>
      <c r="O95" s="29">
        <v>7.0000000000000007E-2</v>
      </c>
      <c r="P95" s="29">
        <v>0.20250000000000001</v>
      </c>
      <c r="Q95" s="29">
        <v>0.1075</v>
      </c>
      <c r="R95" s="84">
        <v>92500000</v>
      </c>
      <c r="S95" s="83">
        <v>92500000</v>
      </c>
      <c r="T95" s="74">
        <f t="shared" si="8"/>
        <v>1</v>
      </c>
      <c r="U95" s="32" t="s">
        <v>748</v>
      </c>
      <c r="V95" s="30">
        <v>44438</v>
      </c>
      <c r="W95" s="30">
        <v>44444</v>
      </c>
      <c r="X95" s="24">
        <f t="shared" si="11"/>
        <v>6</v>
      </c>
      <c r="Y95" s="24" t="s">
        <v>32</v>
      </c>
      <c r="Z95" s="24" t="s">
        <v>45</v>
      </c>
      <c r="AA95" s="26" t="s">
        <v>34</v>
      </c>
      <c r="AB95" s="24" t="s">
        <v>31</v>
      </c>
      <c r="AC95" s="26" t="s">
        <v>45</v>
      </c>
      <c r="AD95" s="26" t="s">
        <v>34</v>
      </c>
    </row>
    <row r="96" spans="1:30" ht="15.75" customHeight="1">
      <c r="A96" s="22">
        <v>95</v>
      </c>
      <c r="B96" s="23" t="s">
        <v>257</v>
      </c>
      <c r="C96" s="24" t="s">
        <v>258</v>
      </c>
      <c r="D96" s="26" t="s">
        <v>730</v>
      </c>
      <c r="E96" s="24" t="s">
        <v>732</v>
      </c>
      <c r="F96" s="24" t="s">
        <v>735</v>
      </c>
      <c r="G96" s="24" t="s">
        <v>736</v>
      </c>
      <c r="H96" s="24" t="s">
        <v>739</v>
      </c>
      <c r="I96" s="83">
        <v>50</v>
      </c>
      <c r="J96" s="25" t="s">
        <v>741</v>
      </c>
      <c r="K96" s="26" t="s">
        <v>745</v>
      </c>
      <c r="L96" s="27">
        <v>1</v>
      </c>
      <c r="M96" s="83">
        <v>1000000</v>
      </c>
      <c r="N96" s="83">
        <v>1000000000</v>
      </c>
      <c r="O96" s="29">
        <v>0.27</v>
      </c>
      <c r="P96" s="29"/>
      <c r="Q96" s="29">
        <v>0.2</v>
      </c>
      <c r="R96" s="84">
        <v>13000000</v>
      </c>
      <c r="S96" s="83">
        <v>13000000</v>
      </c>
      <c r="T96" s="74">
        <f t="shared" si="8"/>
        <v>1</v>
      </c>
      <c r="U96" s="32" t="s">
        <v>748</v>
      </c>
      <c r="V96" s="30">
        <v>44505</v>
      </c>
      <c r="W96" s="30">
        <v>44528</v>
      </c>
      <c r="X96" s="24">
        <f t="shared" si="11"/>
        <v>23</v>
      </c>
      <c r="Y96" s="24" t="s">
        <v>32</v>
      </c>
      <c r="Z96" s="24" t="s">
        <v>45</v>
      </c>
      <c r="AA96" s="26" t="s">
        <v>34</v>
      </c>
      <c r="AB96" s="24" t="s">
        <v>31</v>
      </c>
      <c r="AC96" s="26" t="s">
        <v>45</v>
      </c>
      <c r="AD96" s="26" t="s">
        <v>34</v>
      </c>
    </row>
    <row r="97" spans="1:30" ht="15.75" customHeight="1">
      <c r="A97" s="22">
        <v>96</v>
      </c>
      <c r="B97" s="23" t="s">
        <v>259</v>
      </c>
      <c r="C97" s="24" t="s">
        <v>260</v>
      </c>
      <c r="D97" s="26" t="s">
        <v>730</v>
      </c>
      <c r="E97" s="24" t="s">
        <v>732</v>
      </c>
      <c r="F97" s="24" t="s">
        <v>735</v>
      </c>
      <c r="G97" s="24" t="s">
        <v>736</v>
      </c>
      <c r="H97" s="24" t="s">
        <v>739</v>
      </c>
      <c r="I97" s="83">
        <v>45</v>
      </c>
      <c r="J97" s="25" t="s">
        <v>741</v>
      </c>
      <c r="K97" s="26" t="s">
        <v>743</v>
      </c>
      <c r="L97" s="27">
        <v>2.4</v>
      </c>
      <c r="M97" s="83">
        <v>4000000000</v>
      </c>
      <c r="N97" s="83">
        <v>10000000000</v>
      </c>
      <c r="O97" s="29">
        <v>0.4</v>
      </c>
      <c r="P97" s="29"/>
      <c r="Q97" s="29">
        <v>0.03</v>
      </c>
      <c r="R97" s="84">
        <v>122400000</v>
      </c>
      <c r="S97" s="83">
        <v>100000000</v>
      </c>
      <c r="T97" s="74">
        <f t="shared" si="8"/>
        <v>1.224</v>
      </c>
      <c r="U97" s="32" t="s">
        <v>748</v>
      </c>
      <c r="V97" s="30">
        <v>43635</v>
      </c>
      <c r="W97" s="30">
        <v>43635</v>
      </c>
      <c r="X97" s="24">
        <f t="shared" si="11"/>
        <v>0</v>
      </c>
      <c r="Y97" s="24" t="s">
        <v>32</v>
      </c>
      <c r="Z97" s="24" t="s">
        <v>260</v>
      </c>
      <c r="AA97" s="26" t="s">
        <v>34</v>
      </c>
      <c r="AB97" s="24" t="s">
        <v>31</v>
      </c>
      <c r="AC97" s="26" t="s">
        <v>153</v>
      </c>
      <c r="AD97" s="26" t="s">
        <v>34</v>
      </c>
    </row>
    <row r="98" spans="1:30" ht="15.75" customHeight="1">
      <c r="A98" s="22">
        <v>97</v>
      </c>
      <c r="B98" s="23" t="s">
        <v>261</v>
      </c>
      <c r="C98" s="24" t="s">
        <v>262</v>
      </c>
      <c r="D98" s="26" t="s">
        <v>730</v>
      </c>
      <c r="E98" s="24" t="s">
        <v>732</v>
      </c>
      <c r="F98" s="24" t="s">
        <v>735</v>
      </c>
      <c r="G98" s="24" t="s">
        <v>736</v>
      </c>
      <c r="H98" s="24" t="s">
        <v>739</v>
      </c>
      <c r="I98" s="83">
        <v>45</v>
      </c>
      <c r="J98" s="25" t="s">
        <v>741</v>
      </c>
      <c r="K98" s="26" t="s">
        <v>743</v>
      </c>
      <c r="L98" s="27">
        <v>2.65</v>
      </c>
      <c r="M98" s="83">
        <v>20480000</v>
      </c>
      <c r="N98" s="83">
        <v>81920000</v>
      </c>
      <c r="O98" s="29">
        <v>0.25</v>
      </c>
      <c r="P98" s="29">
        <v>0.1</v>
      </c>
      <c r="Q98" s="29">
        <v>0.1</v>
      </c>
      <c r="R98" s="84">
        <v>42190000</v>
      </c>
      <c r="S98" s="83">
        <v>42190000</v>
      </c>
      <c r="T98" s="74">
        <f t="shared" si="8"/>
        <v>1</v>
      </c>
      <c r="U98" s="32" t="s">
        <v>748</v>
      </c>
      <c r="V98" s="30">
        <v>43132</v>
      </c>
      <c r="W98" s="30">
        <v>43142</v>
      </c>
      <c r="X98" s="24">
        <f t="shared" si="11"/>
        <v>10</v>
      </c>
      <c r="Y98" s="24" t="s">
        <v>32</v>
      </c>
      <c r="Z98" s="24" t="s">
        <v>45</v>
      </c>
      <c r="AA98" s="26" t="s">
        <v>13</v>
      </c>
      <c r="AB98" s="24" t="s">
        <v>31</v>
      </c>
      <c r="AC98" s="26" t="s">
        <v>45</v>
      </c>
      <c r="AD98" s="26" t="s">
        <v>13</v>
      </c>
    </row>
    <row r="99" spans="1:30" ht="15.75" customHeight="1">
      <c r="A99" s="22">
        <v>98</v>
      </c>
      <c r="B99" s="23" t="s">
        <v>263</v>
      </c>
      <c r="C99" s="24" t="s">
        <v>264</v>
      </c>
      <c r="D99" s="26" t="s">
        <v>730</v>
      </c>
      <c r="E99" s="24" t="s">
        <v>732</v>
      </c>
      <c r="F99" s="24" t="s">
        <v>735</v>
      </c>
      <c r="G99" s="24" t="s">
        <v>736</v>
      </c>
      <c r="H99" s="24" t="s">
        <v>739</v>
      </c>
      <c r="I99" s="83">
        <v>60</v>
      </c>
      <c r="J99" s="25" t="s">
        <v>741</v>
      </c>
      <c r="K99" s="26" t="s">
        <v>744</v>
      </c>
      <c r="L99" s="27">
        <v>4</v>
      </c>
      <c r="M99" s="83">
        <v>13000000</v>
      </c>
      <c r="N99" s="83">
        <v>100000000</v>
      </c>
      <c r="O99" s="29">
        <v>0.13</v>
      </c>
      <c r="P99" s="29">
        <v>0.2</v>
      </c>
      <c r="Q99" s="29">
        <v>0.4</v>
      </c>
      <c r="R99" s="84">
        <v>7000000</v>
      </c>
      <c r="S99" s="83">
        <v>7000000</v>
      </c>
      <c r="T99" s="74">
        <f t="shared" si="8"/>
        <v>1</v>
      </c>
      <c r="U99" s="32" t="s">
        <v>748</v>
      </c>
      <c r="V99" s="30">
        <v>44266</v>
      </c>
      <c r="W99" s="30">
        <v>44268</v>
      </c>
      <c r="X99" s="24">
        <f t="shared" si="11"/>
        <v>2</v>
      </c>
      <c r="Y99" s="24" t="s">
        <v>32</v>
      </c>
      <c r="Z99" s="24" t="s">
        <v>45</v>
      </c>
      <c r="AA99" s="26" t="s">
        <v>69</v>
      </c>
      <c r="AB99" s="24" t="s">
        <v>31</v>
      </c>
      <c r="AC99" s="26" t="s">
        <v>45</v>
      </c>
      <c r="AD99" s="26" t="s">
        <v>69</v>
      </c>
    </row>
    <row r="100" spans="1:30" ht="15.75" customHeight="1">
      <c r="A100" s="22">
        <v>99</v>
      </c>
      <c r="B100" s="23" t="s">
        <v>265</v>
      </c>
      <c r="C100" s="24" t="s">
        <v>266</v>
      </c>
      <c r="D100" s="26" t="s">
        <v>730</v>
      </c>
      <c r="E100" s="24" t="s">
        <v>732</v>
      </c>
      <c r="F100" s="24" t="s">
        <v>735</v>
      </c>
      <c r="G100" s="24" t="s">
        <v>736</v>
      </c>
      <c r="H100" s="24" t="s">
        <v>739</v>
      </c>
      <c r="I100" s="83">
        <v>45</v>
      </c>
      <c r="J100" s="25" t="s">
        <v>741</v>
      </c>
      <c r="K100" s="26" t="s">
        <v>743</v>
      </c>
      <c r="L100" s="27">
        <v>0.12</v>
      </c>
      <c r="M100" s="83">
        <v>493499999.99999994</v>
      </c>
      <c r="N100" s="83">
        <v>1410000000</v>
      </c>
      <c r="O100" s="29">
        <v>0.35</v>
      </c>
      <c r="P100" s="29">
        <v>0.2</v>
      </c>
      <c r="Q100" s="29">
        <v>0.05</v>
      </c>
      <c r="R100" s="84">
        <v>30650000</v>
      </c>
      <c r="S100" s="83">
        <v>31600000</v>
      </c>
      <c r="T100" s="74">
        <f t="shared" si="8"/>
        <v>0.96993670886075944</v>
      </c>
      <c r="U100" s="32" t="s">
        <v>747</v>
      </c>
      <c r="V100" s="30">
        <v>43585</v>
      </c>
      <c r="W100" s="30">
        <v>43588</v>
      </c>
      <c r="X100" s="24">
        <f t="shared" si="11"/>
        <v>3</v>
      </c>
      <c r="Y100" s="24" t="s">
        <v>32</v>
      </c>
      <c r="Z100" s="24" t="s">
        <v>45</v>
      </c>
      <c r="AA100" s="24" t="s">
        <v>267</v>
      </c>
      <c r="AB100" s="24" t="s">
        <v>31</v>
      </c>
      <c r="AC100" s="26" t="s">
        <v>45</v>
      </c>
      <c r="AD100" s="26" t="s">
        <v>153</v>
      </c>
    </row>
    <row r="101" spans="1:30" ht="15.75" customHeight="1">
      <c r="A101" s="22">
        <v>100</v>
      </c>
      <c r="B101" s="23" t="s">
        <v>268</v>
      </c>
      <c r="C101" s="24" t="s">
        <v>269</v>
      </c>
      <c r="D101" s="26" t="s">
        <v>730</v>
      </c>
      <c r="E101" s="24" t="s">
        <v>732</v>
      </c>
      <c r="F101" s="24" t="s">
        <v>735</v>
      </c>
      <c r="G101" s="24" t="s">
        <v>736</v>
      </c>
      <c r="H101" s="24" t="s">
        <v>739</v>
      </c>
      <c r="I101" s="83">
        <v>55</v>
      </c>
      <c r="J101" s="25" t="s">
        <v>741</v>
      </c>
      <c r="K101" s="26" t="s">
        <v>744</v>
      </c>
      <c r="L101" s="27">
        <v>15</v>
      </c>
      <c r="M101" s="83">
        <v>4875000</v>
      </c>
      <c r="N101" s="83">
        <v>64999723</v>
      </c>
      <c r="O101" s="29">
        <v>7.4999999999999997E-2</v>
      </c>
      <c r="P101" s="29">
        <v>0.29699999999999999</v>
      </c>
      <c r="Q101" s="29">
        <v>0.26300000000000001</v>
      </c>
      <c r="R101" s="84">
        <v>59750000</v>
      </c>
      <c r="S101" s="83">
        <v>59750000</v>
      </c>
      <c r="T101" s="74">
        <f t="shared" si="8"/>
        <v>1</v>
      </c>
      <c r="U101" s="32" t="s">
        <v>748</v>
      </c>
      <c r="V101" s="30">
        <v>44349</v>
      </c>
      <c r="W101" s="30">
        <v>44350</v>
      </c>
      <c r="X101" s="24">
        <f t="shared" si="11"/>
        <v>1</v>
      </c>
      <c r="Y101" s="24" t="s">
        <v>32</v>
      </c>
      <c r="Z101" s="24" t="s">
        <v>45</v>
      </c>
      <c r="AA101" s="26" t="s">
        <v>69</v>
      </c>
      <c r="AB101" s="24" t="s">
        <v>31</v>
      </c>
      <c r="AC101" s="26" t="s">
        <v>45</v>
      </c>
      <c r="AD101" s="26" t="s">
        <v>69</v>
      </c>
    </row>
    <row r="102" spans="1:30" ht="15.75" customHeight="1">
      <c r="J102" s="35"/>
      <c r="M102" s="36"/>
      <c r="N102" s="37"/>
      <c r="O102" s="37"/>
      <c r="P102" s="37"/>
      <c r="Q102" s="37"/>
      <c r="R102" s="37"/>
      <c r="S102" s="37"/>
      <c r="T102" s="75"/>
      <c r="Y102" s="38"/>
      <c r="Z102" s="38"/>
      <c r="AC102" s="38"/>
    </row>
    <row r="103" spans="1:30" ht="15.75" customHeight="1">
      <c r="E103" s="35"/>
      <c r="H103" s="39"/>
      <c r="I103" s="37"/>
      <c r="J103" s="37"/>
      <c r="K103" s="37"/>
      <c r="L103" s="37"/>
      <c r="M103" s="37"/>
      <c r="O103" s="38"/>
      <c r="P103" s="38"/>
      <c r="S103" s="38"/>
      <c r="T103"/>
    </row>
    <row r="104" spans="1:30" ht="17.25" customHeight="1">
      <c r="E104" s="35"/>
      <c r="H104" s="39"/>
      <c r="I104" s="37"/>
      <c r="J104" s="37"/>
      <c r="K104" s="37"/>
      <c r="L104" s="37"/>
      <c r="M104" s="37"/>
      <c r="O104" s="38"/>
      <c r="P104" s="38"/>
      <c r="S104" s="38"/>
      <c r="T104"/>
    </row>
    <row r="105" spans="1:30" ht="15.75" customHeight="1">
      <c r="E105" s="35"/>
      <c r="H105" s="31"/>
      <c r="I105" s="37"/>
      <c r="J105" s="37"/>
      <c r="K105" s="37"/>
      <c r="L105" s="37"/>
      <c r="M105" s="37"/>
      <c r="O105" s="38"/>
      <c r="P105" s="38"/>
      <c r="S105" s="38"/>
      <c r="T105"/>
    </row>
    <row r="106" spans="1:30" ht="15.75" customHeight="1">
      <c r="E106" s="35"/>
      <c r="I106" s="37"/>
      <c r="J106" s="37"/>
      <c r="K106" s="37"/>
      <c r="L106" s="37"/>
      <c r="M106" s="37"/>
      <c r="O106" s="38"/>
      <c r="P106" s="38"/>
      <c r="S106" s="38"/>
      <c r="T106"/>
    </row>
    <row r="107" spans="1:30" ht="15.75" customHeight="1">
      <c r="E107" s="35"/>
      <c r="I107" s="37"/>
      <c r="J107" s="37"/>
      <c r="K107" s="37"/>
      <c r="L107" s="37"/>
      <c r="M107" s="37"/>
      <c r="O107" s="38"/>
      <c r="P107" s="38"/>
      <c r="S107" s="38"/>
      <c r="T107"/>
    </row>
    <row r="108" spans="1:30" ht="15.75" customHeight="1">
      <c r="E108" s="35"/>
      <c r="I108" s="37"/>
      <c r="J108" s="37"/>
      <c r="K108" s="37"/>
      <c r="L108" s="37"/>
      <c r="M108" s="37"/>
      <c r="O108" s="38"/>
      <c r="P108" s="38"/>
      <c r="S108" s="38"/>
      <c r="T108"/>
    </row>
    <row r="109" spans="1:30" ht="15.75" customHeight="1">
      <c r="E109" s="35"/>
      <c r="I109" s="37"/>
      <c r="J109" s="37"/>
      <c r="K109" s="37"/>
      <c r="L109" s="37"/>
      <c r="M109" s="37"/>
      <c r="O109" s="38"/>
      <c r="P109" s="38"/>
      <c r="S109" s="38"/>
      <c r="T109"/>
    </row>
    <row r="110" spans="1:30" ht="15.75" customHeight="1">
      <c r="E110" s="35"/>
      <c r="I110" s="37"/>
      <c r="J110" s="37"/>
      <c r="K110" s="37"/>
      <c r="L110" s="37"/>
      <c r="M110" s="37"/>
      <c r="N110" s="37"/>
      <c r="O110" s="75"/>
      <c r="T110" s="38"/>
      <c r="U110" s="38"/>
      <c r="X110" s="38"/>
    </row>
    <row r="111" spans="1:30" ht="15.75" customHeight="1">
      <c r="E111" s="35"/>
      <c r="I111" s="37"/>
      <c r="J111" s="37"/>
      <c r="K111" s="37"/>
      <c r="L111" s="37"/>
      <c r="M111" s="37"/>
      <c r="N111" s="37"/>
      <c r="O111" s="75"/>
      <c r="T111" s="38"/>
      <c r="U111" s="38"/>
      <c r="X111" s="38"/>
    </row>
    <row r="112" spans="1:30" ht="17.25" customHeight="1">
      <c r="E112" s="35"/>
      <c r="I112" s="37"/>
      <c r="J112" s="37"/>
      <c r="K112" s="37"/>
      <c r="L112" s="37"/>
      <c r="M112" s="37"/>
      <c r="N112" s="37"/>
      <c r="O112" s="75"/>
      <c r="T112" s="38"/>
      <c r="U112" s="38"/>
      <c r="X112" s="38"/>
    </row>
    <row r="113" spans="5:24" ht="15.75" customHeight="1">
      <c r="E113" s="35"/>
      <c r="I113" s="37"/>
      <c r="J113" s="37"/>
      <c r="K113" s="37"/>
      <c r="L113" s="37"/>
      <c r="M113" s="37"/>
      <c r="N113" s="37"/>
      <c r="O113" s="75"/>
      <c r="T113" s="38"/>
      <c r="U113" s="38"/>
      <c r="X113" s="38"/>
    </row>
    <row r="114" spans="5:24" ht="15.75" customHeight="1">
      <c r="E114" s="35"/>
      <c r="I114" s="37"/>
      <c r="J114" s="37"/>
      <c r="K114" s="37"/>
      <c r="L114" s="37"/>
      <c r="M114" s="37"/>
      <c r="N114" s="37"/>
      <c r="O114" s="75"/>
      <c r="T114" s="38"/>
      <c r="U114" s="38"/>
      <c r="X114" s="38"/>
    </row>
    <row r="115" spans="5:24" ht="15.75" customHeight="1">
      <c r="E115" s="35"/>
      <c r="I115" s="37"/>
      <c r="J115" s="37"/>
      <c r="K115" s="37"/>
      <c r="L115" s="37"/>
      <c r="M115" s="37"/>
      <c r="N115" s="37"/>
      <c r="O115" s="75"/>
      <c r="T115" s="38"/>
      <c r="U115" s="38"/>
      <c r="X115" s="38"/>
    </row>
    <row r="116" spans="5:24" ht="15.75" customHeight="1">
      <c r="E116" s="35"/>
      <c r="I116" s="37"/>
      <c r="J116" s="37"/>
      <c r="K116" s="37"/>
      <c r="L116" s="37"/>
      <c r="M116" s="37"/>
      <c r="N116" s="37"/>
      <c r="O116" s="75"/>
      <c r="T116" s="38"/>
      <c r="U116" s="38"/>
      <c r="X116" s="38"/>
    </row>
    <row r="117" spans="5:24" ht="15.75" customHeight="1">
      <c r="E117" s="35"/>
      <c r="I117" s="37"/>
      <c r="J117" s="37"/>
      <c r="K117" s="37"/>
      <c r="L117" s="37"/>
      <c r="M117" s="37"/>
      <c r="N117" s="37"/>
      <c r="O117" s="75"/>
      <c r="T117" s="38"/>
      <c r="U117" s="38"/>
      <c r="X117" s="38"/>
    </row>
    <row r="118" spans="5:24" ht="15.75" customHeight="1">
      <c r="E118" s="35"/>
      <c r="I118" s="37"/>
      <c r="J118" s="37"/>
      <c r="K118" s="37"/>
      <c r="L118" s="37"/>
      <c r="M118" s="37"/>
      <c r="N118" s="37"/>
      <c r="O118" s="75"/>
      <c r="T118" s="38"/>
      <c r="U118" s="38"/>
      <c r="X118" s="38"/>
    </row>
    <row r="119" spans="5:24" ht="15.75" customHeight="1">
      <c r="E119" s="35"/>
      <c r="I119" s="37"/>
      <c r="J119" s="37"/>
      <c r="K119" s="37"/>
      <c r="L119" s="37"/>
      <c r="M119" s="37"/>
      <c r="N119" s="37"/>
      <c r="O119" s="75"/>
      <c r="T119" s="38"/>
      <c r="U119" s="38"/>
      <c r="X119" s="38"/>
    </row>
    <row r="120" spans="5:24" ht="15.75" customHeight="1">
      <c r="E120" s="35"/>
      <c r="I120" s="37"/>
      <c r="J120" s="37"/>
      <c r="K120" s="37"/>
      <c r="L120" s="37"/>
      <c r="M120" s="37"/>
      <c r="N120" s="37"/>
      <c r="O120" s="75"/>
      <c r="T120" s="38"/>
      <c r="U120" s="38"/>
      <c r="X120" s="38"/>
    </row>
    <row r="121" spans="5:24" ht="15.75" customHeight="1">
      <c r="E121" s="35"/>
      <c r="I121" s="37"/>
      <c r="J121" s="37"/>
      <c r="K121" s="37"/>
      <c r="L121" s="37"/>
      <c r="M121" s="37"/>
      <c r="N121" s="37"/>
      <c r="O121" s="75"/>
      <c r="T121" s="38"/>
      <c r="U121" s="38"/>
      <c r="X121" s="38"/>
    </row>
    <row r="122" spans="5:24" ht="15.75" customHeight="1">
      <c r="E122" s="35"/>
      <c r="I122" s="37"/>
      <c r="J122" s="37"/>
      <c r="K122" s="37"/>
      <c r="L122" s="37"/>
      <c r="M122" s="37"/>
      <c r="N122" s="37"/>
      <c r="O122" s="75"/>
      <c r="T122" s="38"/>
      <c r="U122" s="38"/>
      <c r="X122" s="38"/>
    </row>
    <row r="123" spans="5:24" ht="15.75" customHeight="1">
      <c r="E123" s="35"/>
      <c r="I123" s="37"/>
      <c r="J123" s="37"/>
      <c r="K123" s="37"/>
      <c r="L123" s="37"/>
      <c r="M123" s="37"/>
      <c r="N123" s="37"/>
      <c r="O123" s="75"/>
      <c r="T123" s="38"/>
      <c r="U123" s="38"/>
      <c r="X123" s="38"/>
    </row>
    <row r="124" spans="5:24" ht="15.75" customHeight="1">
      <c r="E124" s="35"/>
      <c r="I124" s="37"/>
      <c r="J124" s="37"/>
      <c r="K124" s="37"/>
      <c r="L124" s="37"/>
      <c r="M124" s="37"/>
      <c r="N124" s="37"/>
      <c r="O124" s="75"/>
      <c r="T124" s="38"/>
      <c r="U124" s="38"/>
      <c r="X124" s="38"/>
    </row>
    <row r="125" spans="5:24" ht="15.75" customHeight="1">
      <c r="E125" s="35"/>
      <c r="I125" s="37"/>
      <c r="J125" s="37"/>
      <c r="K125" s="37"/>
      <c r="L125" s="37"/>
      <c r="M125" s="37"/>
      <c r="N125" s="37"/>
      <c r="O125" s="75"/>
      <c r="T125" s="38"/>
      <c r="U125" s="38"/>
      <c r="X125" s="38"/>
    </row>
    <row r="126" spans="5:24" ht="15.75" customHeight="1">
      <c r="E126" s="35"/>
      <c r="I126" s="37"/>
      <c r="J126" s="37"/>
      <c r="K126" s="37"/>
      <c r="L126" s="37"/>
      <c r="M126" s="37"/>
      <c r="N126" s="37"/>
      <c r="O126" s="75"/>
      <c r="T126" s="38"/>
      <c r="U126" s="38"/>
      <c r="X126" s="38"/>
    </row>
    <row r="127" spans="5:24" ht="15.75" customHeight="1">
      <c r="E127" s="35"/>
      <c r="I127" s="37"/>
      <c r="J127" s="37"/>
      <c r="K127" s="37"/>
      <c r="L127" s="37"/>
      <c r="M127" s="37"/>
      <c r="N127" s="37"/>
      <c r="O127" s="75"/>
      <c r="T127" s="38"/>
      <c r="U127" s="38"/>
      <c r="X127" s="38"/>
    </row>
    <row r="128" spans="5:24" ht="15.75" customHeight="1">
      <c r="E128" s="35"/>
      <c r="I128" s="37"/>
      <c r="J128" s="37"/>
      <c r="K128" s="37"/>
      <c r="L128" s="37"/>
      <c r="M128" s="37"/>
      <c r="N128" s="37"/>
      <c r="O128" s="75"/>
      <c r="T128" s="38"/>
      <c r="U128" s="38"/>
      <c r="X128" s="38"/>
    </row>
    <row r="129" spans="5:24" ht="15.75" customHeight="1">
      <c r="E129" s="35"/>
      <c r="I129" s="37"/>
      <c r="J129" s="37"/>
      <c r="K129" s="37"/>
      <c r="L129" s="37"/>
      <c r="M129" s="37"/>
      <c r="N129" s="37"/>
      <c r="O129" s="75"/>
      <c r="T129" s="38"/>
      <c r="U129" s="38"/>
      <c r="X129" s="38"/>
    </row>
    <row r="130" spans="5:24" ht="15.75" customHeight="1">
      <c r="E130" s="35"/>
      <c r="I130" s="37"/>
      <c r="J130" s="37"/>
      <c r="K130" s="37"/>
      <c r="L130" s="37"/>
      <c r="M130" s="37"/>
      <c r="N130" s="37"/>
      <c r="O130" s="75"/>
      <c r="T130" s="38"/>
      <c r="U130" s="38"/>
      <c r="X130" s="38"/>
    </row>
    <row r="131" spans="5:24" ht="15.75" customHeight="1">
      <c r="E131" s="35"/>
      <c r="I131" s="37"/>
      <c r="J131" s="37"/>
      <c r="K131" s="37"/>
      <c r="L131" s="37"/>
      <c r="M131" s="37"/>
      <c r="N131" s="37"/>
      <c r="O131" s="75"/>
      <c r="T131" s="38"/>
      <c r="U131" s="38"/>
      <c r="X131" s="38"/>
    </row>
    <row r="132" spans="5:24" ht="15.75" customHeight="1">
      <c r="E132" s="35"/>
      <c r="I132" s="37"/>
      <c r="J132" s="37"/>
      <c r="K132" s="37"/>
      <c r="L132" s="37"/>
      <c r="M132" s="37"/>
      <c r="N132" s="37"/>
      <c r="O132" s="75"/>
      <c r="T132" s="38"/>
      <c r="U132" s="38"/>
      <c r="X132" s="38"/>
    </row>
    <row r="133" spans="5:24" ht="15.75" customHeight="1">
      <c r="E133" s="35"/>
      <c r="I133" s="37"/>
      <c r="J133" s="37"/>
      <c r="K133" s="37"/>
      <c r="L133" s="37"/>
      <c r="M133" s="37"/>
      <c r="N133" s="37"/>
      <c r="O133" s="75"/>
      <c r="T133" s="38"/>
      <c r="U133" s="38"/>
      <c r="X133" s="38"/>
    </row>
    <row r="134" spans="5:24" ht="15.75" customHeight="1">
      <c r="E134" s="35"/>
      <c r="I134" s="37"/>
      <c r="J134" s="37"/>
      <c r="K134" s="37"/>
      <c r="L134" s="37"/>
      <c r="M134" s="37"/>
      <c r="N134" s="37"/>
      <c r="O134" s="75"/>
      <c r="T134" s="38"/>
      <c r="U134" s="38"/>
      <c r="X134" s="38"/>
    </row>
    <row r="135" spans="5:24" ht="15.75" customHeight="1">
      <c r="E135" s="35"/>
      <c r="I135" s="37"/>
      <c r="J135" s="37"/>
      <c r="K135" s="37"/>
      <c r="L135" s="37"/>
      <c r="M135" s="37"/>
      <c r="N135" s="37"/>
      <c r="O135" s="75"/>
      <c r="T135" s="38"/>
      <c r="U135" s="38"/>
      <c r="X135" s="38"/>
    </row>
    <row r="136" spans="5:24" ht="15.75" customHeight="1">
      <c r="E136" s="35"/>
      <c r="I136" s="37"/>
      <c r="J136" s="37"/>
      <c r="K136" s="37"/>
      <c r="L136" s="37"/>
      <c r="M136" s="37"/>
      <c r="N136" s="37"/>
      <c r="O136" s="75"/>
      <c r="T136" s="38"/>
      <c r="U136" s="38"/>
      <c r="X136" s="38"/>
    </row>
    <row r="137" spans="5:24" ht="15.75" customHeight="1">
      <c r="E137" s="35"/>
      <c r="I137" s="37"/>
      <c r="J137" s="37"/>
      <c r="K137" s="37"/>
      <c r="L137" s="37"/>
      <c r="M137" s="37"/>
      <c r="N137" s="37"/>
      <c r="O137" s="75"/>
      <c r="T137" s="38"/>
      <c r="U137" s="38"/>
      <c r="X137" s="38"/>
    </row>
    <row r="138" spans="5:24" ht="15.75" customHeight="1">
      <c r="E138" s="35"/>
      <c r="I138" s="37"/>
      <c r="J138" s="37"/>
      <c r="K138" s="37"/>
      <c r="L138" s="37"/>
      <c r="M138" s="37"/>
      <c r="N138" s="37"/>
      <c r="O138" s="75"/>
      <c r="T138" s="38"/>
      <c r="U138" s="38"/>
      <c r="X138" s="38"/>
    </row>
    <row r="139" spans="5:24" ht="15.75" customHeight="1">
      <c r="E139" s="35"/>
      <c r="I139" s="37"/>
      <c r="J139" s="37"/>
      <c r="K139" s="37"/>
      <c r="L139" s="37"/>
      <c r="M139" s="37"/>
      <c r="N139" s="37"/>
      <c r="O139" s="75"/>
      <c r="T139" s="38"/>
      <c r="U139" s="38"/>
      <c r="X139" s="38"/>
    </row>
    <row r="140" spans="5:24" ht="15.75" customHeight="1">
      <c r="E140" s="35"/>
      <c r="I140" s="37"/>
      <c r="J140" s="37"/>
      <c r="K140" s="37"/>
      <c r="L140" s="37"/>
      <c r="M140" s="37"/>
      <c r="N140" s="37"/>
      <c r="O140" s="75"/>
      <c r="T140" s="38"/>
      <c r="U140" s="38"/>
      <c r="X140" s="38"/>
    </row>
    <row r="141" spans="5:24" ht="15.75" customHeight="1">
      <c r="E141" s="35"/>
      <c r="I141" s="37"/>
      <c r="J141" s="37"/>
      <c r="K141" s="37"/>
      <c r="L141" s="37"/>
      <c r="M141" s="37"/>
      <c r="N141" s="37"/>
      <c r="O141" s="75"/>
      <c r="T141" s="38"/>
      <c r="U141" s="38"/>
      <c r="X141" s="38"/>
    </row>
    <row r="142" spans="5:24" ht="15.75" customHeight="1">
      <c r="E142" s="35"/>
      <c r="I142" s="37"/>
      <c r="J142" s="37"/>
      <c r="K142" s="37"/>
      <c r="L142" s="37"/>
      <c r="M142" s="37"/>
      <c r="N142" s="37"/>
      <c r="O142" s="75"/>
      <c r="T142" s="38"/>
      <c r="U142" s="38"/>
      <c r="X142" s="38"/>
    </row>
    <row r="143" spans="5:24" ht="15.75" customHeight="1">
      <c r="E143" s="35"/>
      <c r="I143" s="37"/>
      <c r="J143" s="37"/>
      <c r="K143" s="37"/>
      <c r="L143" s="37"/>
      <c r="M143" s="37"/>
      <c r="N143" s="37"/>
      <c r="O143" s="75"/>
      <c r="T143" s="38"/>
      <c r="U143" s="38"/>
      <c r="X143" s="38"/>
    </row>
    <row r="144" spans="5:24" ht="15.75" customHeight="1">
      <c r="E144" s="35"/>
      <c r="I144" s="37"/>
      <c r="J144" s="37"/>
      <c r="K144" s="37"/>
      <c r="L144" s="37"/>
      <c r="M144" s="37"/>
      <c r="N144" s="37"/>
      <c r="O144" s="75"/>
      <c r="T144" s="38"/>
      <c r="U144" s="38"/>
      <c r="X144" s="38"/>
    </row>
    <row r="145" spans="5:24" ht="15.75" customHeight="1">
      <c r="E145" s="35"/>
      <c r="I145" s="37"/>
      <c r="J145" s="37"/>
      <c r="K145" s="37"/>
      <c r="L145" s="37"/>
      <c r="M145" s="37"/>
      <c r="N145" s="37"/>
      <c r="O145" s="75"/>
      <c r="T145" s="38"/>
      <c r="U145" s="38"/>
      <c r="X145" s="38"/>
    </row>
    <row r="146" spans="5:24" ht="15.75" customHeight="1">
      <c r="E146" s="35"/>
      <c r="I146" s="37"/>
      <c r="J146" s="37"/>
      <c r="K146" s="37"/>
      <c r="L146" s="37"/>
      <c r="M146" s="37"/>
      <c r="N146" s="37"/>
      <c r="O146" s="75"/>
      <c r="T146" s="38"/>
      <c r="U146" s="38"/>
      <c r="X146" s="38"/>
    </row>
    <row r="147" spans="5:24" ht="15.75" customHeight="1">
      <c r="E147" s="35"/>
      <c r="I147" s="37"/>
      <c r="J147" s="37"/>
      <c r="K147" s="37"/>
      <c r="L147" s="37"/>
      <c r="M147" s="37"/>
      <c r="N147" s="37"/>
      <c r="O147" s="75"/>
      <c r="T147" s="38"/>
      <c r="U147" s="38"/>
      <c r="X147" s="38"/>
    </row>
    <row r="148" spans="5:24" ht="15.75" customHeight="1">
      <c r="E148" s="35"/>
      <c r="I148" s="37"/>
      <c r="J148" s="37"/>
      <c r="K148" s="37"/>
      <c r="L148" s="37"/>
      <c r="M148" s="37"/>
      <c r="N148" s="37"/>
      <c r="O148" s="75"/>
      <c r="T148" s="38"/>
      <c r="U148" s="38"/>
      <c r="X148" s="38"/>
    </row>
    <row r="149" spans="5:24" ht="15.75" customHeight="1">
      <c r="E149" s="35"/>
      <c r="I149" s="37"/>
      <c r="J149" s="37"/>
      <c r="K149" s="37"/>
      <c r="L149" s="37"/>
      <c r="M149" s="37"/>
      <c r="N149" s="37"/>
      <c r="O149" s="75"/>
      <c r="T149" s="38"/>
      <c r="U149" s="38"/>
      <c r="X149" s="38"/>
    </row>
    <row r="150" spans="5:24" ht="15.75" customHeight="1">
      <c r="E150" s="35"/>
      <c r="I150" s="37"/>
      <c r="J150" s="37"/>
      <c r="K150" s="37"/>
      <c r="L150" s="37"/>
      <c r="M150" s="37"/>
      <c r="N150" s="37"/>
      <c r="O150" s="75"/>
      <c r="T150" s="38"/>
      <c r="U150" s="38"/>
      <c r="X150" s="38"/>
    </row>
    <row r="151" spans="5:24" ht="15.75" customHeight="1">
      <c r="E151" s="35"/>
      <c r="I151" s="37"/>
      <c r="J151" s="37"/>
      <c r="K151" s="37"/>
      <c r="L151" s="37"/>
      <c r="M151" s="37"/>
      <c r="N151" s="37"/>
      <c r="O151" s="75"/>
      <c r="T151" s="38"/>
      <c r="U151" s="38"/>
      <c r="X151" s="38"/>
    </row>
    <row r="152" spans="5:24" ht="15.75" customHeight="1">
      <c r="E152" s="35"/>
      <c r="I152" s="37"/>
      <c r="J152" s="37"/>
      <c r="K152" s="37"/>
      <c r="L152" s="37"/>
      <c r="M152" s="37"/>
      <c r="N152" s="37"/>
      <c r="O152" s="75"/>
      <c r="T152" s="38"/>
      <c r="U152" s="38"/>
      <c r="X152" s="38"/>
    </row>
    <row r="153" spans="5:24" ht="15.75" customHeight="1">
      <c r="E153" s="35"/>
      <c r="I153" s="37"/>
      <c r="J153" s="37"/>
      <c r="K153" s="37"/>
      <c r="L153" s="37"/>
      <c r="M153" s="37"/>
      <c r="N153" s="37"/>
      <c r="O153" s="75"/>
      <c r="T153" s="38"/>
      <c r="U153" s="38"/>
      <c r="X153" s="38"/>
    </row>
    <row r="154" spans="5:24" ht="15.75" customHeight="1">
      <c r="E154" s="35"/>
      <c r="I154" s="37"/>
      <c r="J154" s="37"/>
      <c r="K154" s="37"/>
      <c r="L154" s="37"/>
      <c r="M154" s="37"/>
      <c r="N154" s="37"/>
      <c r="O154" s="75"/>
      <c r="T154" s="38"/>
      <c r="U154" s="38"/>
      <c r="X154" s="38"/>
    </row>
    <row r="155" spans="5:24" ht="15.75" customHeight="1">
      <c r="E155" s="35"/>
      <c r="I155" s="37"/>
      <c r="J155" s="37"/>
      <c r="K155" s="37"/>
      <c r="L155" s="37"/>
      <c r="M155" s="37"/>
      <c r="N155" s="37"/>
      <c r="O155" s="75"/>
      <c r="T155" s="38"/>
      <c r="U155" s="38"/>
      <c r="X155" s="38"/>
    </row>
    <row r="156" spans="5:24" ht="15.75" customHeight="1">
      <c r="E156" s="35"/>
      <c r="I156" s="37"/>
      <c r="J156" s="37"/>
      <c r="K156" s="37"/>
      <c r="L156" s="37"/>
      <c r="M156" s="37"/>
      <c r="N156" s="37"/>
      <c r="O156" s="75"/>
      <c r="T156" s="38"/>
      <c r="U156" s="38"/>
      <c r="X156" s="38"/>
    </row>
    <row r="157" spans="5:24" ht="15.75" customHeight="1">
      <c r="E157" s="35"/>
      <c r="I157" s="37"/>
      <c r="J157" s="37"/>
      <c r="K157" s="37"/>
      <c r="L157" s="37"/>
      <c r="M157" s="37"/>
      <c r="N157" s="37"/>
      <c r="O157" s="75"/>
      <c r="T157" s="38"/>
      <c r="U157" s="38"/>
      <c r="X157" s="38"/>
    </row>
    <row r="158" spans="5:24" ht="15.75" customHeight="1">
      <c r="E158" s="35"/>
      <c r="I158" s="37"/>
      <c r="J158" s="37"/>
      <c r="K158" s="37"/>
      <c r="L158" s="37"/>
      <c r="M158" s="37"/>
      <c r="N158" s="37"/>
      <c r="O158" s="75"/>
      <c r="T158" s="38"/>
      <c r="U158" s="38"/>
      <c r="X158" s="38"/>
    </row>
    <row r="159" spans="5:24" ht="15.75" customHeight="1">
      <c r="E159" s="35"/>
      <c r="I159" s="37"/>
      <c r="J159" s="37"/>
      <c r="K159" s="37"/>
      <c r="L159" s="37"/>
      <c r="M159" s="37"/>
      <c r="N159" s="37"/>
      <c r="O159" s="75"/>
      <c r="T159" s="38"/>
      <c r="U159" s="38"/>
      <c r="X159" s="38"/>
    </row>
    <row r="160" spans="5:24" ht="15.75" customHeight="1">
      <c r="E160" s="35"/>
      <c r="I160" s="37"/>
      <c r="J160" s="37"/>
      <c r="K160" s="37"/>
      <c r="L160" s="37"/>
      <c r="M160" s="37"/>
      <c r="N160" s="37"/>
      <c r="O160" s="75"/>
      <c r="T160" s="38"/>
      <c r="U160" s="38"/>
      <c r="X160" s="38"/>
    </row>
    <row r="161" spans="5:24" ht="15.75" customHeight="1">
      <c r="E161" s="35"/>
      <c r="I161" s="37"/>
      <c r="J161" s="37"/>
      <c r="K161" s="37"/>
      <c r="L161" s="37"/>
      <c r="M161" s="37"/>
      <c r="N161" s="37"/>
      <c r="O161" s="75"/>
      <c r="T161" s="38"/>
      <c r="U161" s="38"/>
      <c r="X161" s="38"/>
    </row>
    <row r="162" spans="5:24" ht="15.75" customHeight="1">
      <c r="E162" s="35"/>
      <c r="I162" s="37"/>
      <c r="J162" s="37"/>
      <c r="K162" s="37"/>
      <c r="L162" s="37"/>
      <c r="M162" s="37"/>
      <c r="N162" s="37"/>
      <c r="O162" s="75"/>
      <c r="T162" s="38"/>
      <c r="U162" s="38"/>
      <c r="X162" s="38"/>
    </row>
    <row r="163" spans="5:24" ht="15.75" customHeight="1">
      <c r="E163" s="35"/>
      <c r="I163" s="37"/>
      <c r="J163" s="37"/>
      <c r="K163" s="37"/>
      <c r="L163" s="37"/>
      <c r="M163" s="37"/>
      <c r="N163" s="37"/>
      <c r="O163" s="75"/>
      <c r="T163" s="38"/>
      <c r="U163" s="38"/>
      <c r="X163" s="38"/>
    </row>
    <row r="164" spans="5:24" ht="15.75" customHeight="1">
      <c r="E164" s="35"/>
      <c r="I164" s="37"/>
      <c r="J164" s="37"/>
      <c r="K164" s="37"/>
      <c r="L164" s="37"/>
      <c r="M164" s="37"/>
      <c r="N164" s="37"/>
      <c r="O164" s="75"/>
      <c r="T164" s="38"/>
      <c r="U164" s="38"/>
      <c r="X164" s="38"/>
    </row>
    <row r="165" spans="5:24" ht="15.75" customHeight="1">
      <c r="E165" s="35"/>
      <c r="I165" s="37"/>
      <c r="J165" s="37"/>
      <c r="K165" s="37"/>
      <c r="L165" s="37"/>
      <c r="M165" s="37"/>
      <c r="N165" s="37"/>
      <c r="O165" s="75"/>
      <c r="T165" s="38"/>
      <c r="U165" s="38"/>
      <c r="X165" s="38"/>
    </row>
    <row r="166" spans="5:24" ht="15.75" customHeight="1">
      <c r="E166" s="35"/>
      <c r="I166" s="37"/>
      <c r="J166" s="37"/>
      <c r="K166" s="37"/>
      <c r="L166" s="37"/>
      <c r="M166" s="37"/>
      <c r="N166" s="37"/>
      <c r="O166" s="75"/>
      <c r="T166" s="38"/>
      <c r="U166" s="38"/>
      <c r="X166" s="38"/>
    </row>
    <row r="167" spans="5:24" ht="15.75" customHeight="1">
      <c r="E167" s="35"/>
      <c r="I167" s="37"/>
      <c r="J167" s="37"/>
      <c r="K167" s="37"/>
      <c r="L167" s="37"/>
      <c r="M167" s="37"/>
      <c r="N167" s="37"/>
      <c r="O167" s="75"/>
      <c r="T167" s="38"/>
      <c r="U167" s="38"/>
      <c r="X167" s="38"/>
    </row>
    <row r="168" spans="5:24" ht="15.75" customHeight="1">
      <c r="E168" s="35"/>
      <c r="I168" s="37"/>
      <c r="J168" s="37"/>
      <c r="K168" s="37"/>
      <c r="L168" s="37"/>
      <c r="M168" s="37"/>
      <c r="N168" s="37"/>
      <c r="O168" s="75"/>
      <c r="T168" s="38"/>
      <c r="U168" s="38"/>
      <c r="X168" s="38"/>
    </row>
    <row r="169" spans="5:24" ht="15.75" customHeight="1">
      <c r="E169" s="35"/>
      <c r="I169" s="37"/>
      <c r="J169" s="37"/>
      <c r="K169" s="37"/>
      <c r="L169" s="37"/>
      <c r="M169" s="37"/>
      <c r="N169" s="37"/>
      <c r="O169" s="75"/>
      <c r="T169" s="38"/>
      <c r="U169" s="38"/>
      <c r="X169" s="38"/>
    </row>
    <row r="170" spans="5:24" ht="15.75" customHeight="1">
      <c r="E170" s="35"/>
      <c r="I170" s="37"/>
      <c r="J170" s="37"/>
      <c r="K170" s="37"/>
      <c r="L170" s="37"/>
      <c r="M170" s="37"/>
      <c r="N170" s="37"/>
      <c r="O170" s="75"/>
      <c r="T170" s="38"/>
      <c r="U170" s="38"/>
      <c r="X170" s="38"/>
    </row>
    <row r="171" spans="5:24" ht="15.75" customHeight="1">
      <c r="E171" s="35"/>
      <c r="I171" s="37"/>
      <c r="J171" s="37"/>
      <c r="K171" s="37"/>
      <c r="L171" s="37"/>
      <c r="M171" s="37"/>
      <c r="N171" s="37"/>
      <c r="O171" s="75"/>
      <c r="T171" s="38"/>
      <c r="U171" s="38"/>
      <c r="X171" s="38"/>
    </row>
    <row r="172" spans="5:24" ht="15.75" customHeight="1">
      <c r="E172" s="35"/>
      <c r="I172" s="37"/>
      <c r="J172" s="37"/>
      <c r="K172" s="37"/>
      <c r="L172" s="37"/>
      <c r="M172" s="37"/>
      <c r="N172" s="37"/>
      <c r="O172" s="75"/>
      <c r="T172" s="38"/>
      <c r="U172" s="38"/>
      <c r="X172" s="38"/>
    </row>
    <row r="173" spans="5:24" ht="15.75" customHeight="1">
      <c r="E173" s="35"/>
      <c r="I173" s="37"/>
      <c r="J173" s="37"/>
      <c r="K173" s="37"/>
      <c r="L173" s="37"/>
      <c r="M173" s="37"/>
      <c r="N173" s="37"/>
      <c r="O173" s="75"/>
      <c r="T173" s="38"/>
      <c r="U173" s="38"/>
      <c r="X173" s="38"/>
    </row>
    <row r="174" spans="5:24" ht="15.75" customHeight="1">
      <c r="E174" s="35"/>
      <c r="I174" s="37"/>
      <c r="J174" s="37"/>
      <c r="K174" s="37"/>
      <c r="L174" s="37"/>
      <c r="M174" s="37"/>
      <c r="N174" s="37"/>
      <c r="O174" s="75"/>
      <c r="T174" s="38"/>
      <c r="U174" s="38"/>
      <c r="X174" s="38"/>
    </row>
    <row r="175" spans="5:24" ht="15.75" customHeight="1">
      <c r="E175" s="35"/>
      <c r="I175" s="37"/>
      <c r="J175" s="37"/>
      <c r="K175" s="37"/>
      <c r="L175" s="37"/>
      <c r="M175" s="37"/>
      <c r="N175" s="37"/>
      <c r="O175" s="75"/>
      <c r="T175" s="38"/>
      <c r="U175" s="38"/>
      <c r="X175" s="38"/>
    </row>
    <row r="176" spans="5:24" ht="15.75" customHeight="1">
      <c r="E176" s="35"/>
      <c r="I176" s="37"/>
      <c r="J176" s="37"/>
      <c r="K176" s="37"/>
      <c r="L176" s="37"/>
      <c r="M176" s="37"/>
      <c r="N176" s="37"/>
      <c r="O176" s="75"/>
      <c r="T176" s="38"/>
      <c r="U176" s="38"/>
      <c r="X176" s="38"/>
    </row>
    <row r="177" spans="5:24" ht="15.75" customHeight="1">
      <c r="E177" s="35"/>
      <c r="I177" s="37"/>
      <c r="J177" s="37"/>
      <c r="K177" s="37"/>
      <c r="L177" s="37"/>
      <c r="M177" s="37"/>
      <c r="N177" s="37"/>
      <c r="O177" s="75"/>
      <c r="T177" s="38"/>
      <c r="U177" s="38"/>
      <c r="X177" s="38"/>
    </row>
    <row r="178" spans="5:24" ht="15.75" customHeight="1">
      <c r="E178" s="35"/>
      <c r="I178" s="37"/>
      <c r="J178" s="37"/>
      <c r="K178" s="37"/>
      <c r="L178" s="37"/>
      <c r="M178" s="37"/>
      <c r="N178" s="37"/>
      <c r="O178" s="75"/>
      <c r="T178" s="38"/>
      <c r="U178" s="38"/>
      <c r="X178" s="38"/>
    </row>
    <row r="179" spans="5:24" ht="15.75" customHeight="1">
      <c r="E179" s="35"/>
      <c r="I179" s="37"/>
      <c r="J179" s="37"/>
      <c r="K179" s="37"/>
      <c r="L179" s="37"/>
      <c r="M179" s="37"/>
      <c r="N179" s="37"/>
      <c r="O179" s="75"/>
      <c r="T179" s="38"/>
      <c r="U179" s="38"/>
      <c r="X179" s="38"/>
    </row>
    <row r="180" spans="5:24" ht="15.75" customHeight="1">
      <c r="E180" s="35"/>
      <c r="I180" s="37"/>
      <c r="J180" s="37"/>
      <c r="K180" s="37"/>
      <c r="L180" s="37"/>
      <c r="M180" s="37"/>
      <c r="N180" s="37"/>
      <c r="O180" s="75"/>
      <c r="T180" s="38"/>
      <c r="U180" s="38"/>
      <c r="X180" s="38"/>
    </row>
    <row r="181" spans="5:24" ht="15.75" customHeight="1">
      <c r="E181" s="35"/>
      <c r="I181" s="37"/>
      <c r="J181" s="37"/>
      <c r="K181" s="37"/>
      <c r="L181" s="37"/>
      <c r="M181" s="37"/>
      <c r="N181" s="37"/>
      <c r="O181" s="75"/>
      <c r="T181" s="38"/>
      <c r="U181" s="38"/>
      <c r="X181" s="38"/>
    </row>
    <row r="182" spans="5:24" ht="15.75" customHeight="1">
      <c r="E182" s="35"/>
      <c r="I182" s="37"/>
      <c r="J182" s="37"/>
      <c r="K182" s="37"/>
      <c r="L182" s="37"/>
      <c r="M182" s="37"/>
      <c r="N182" s="37"/>
      <c r="O182" s="75"/>
      <c r="T182" s="38"/>
      <c r="U182" s="38"/>
      <c r="X182" s="38"/>
    </row>
    <row r="183" spans="5:24" ht="15.75" customHeight="1">
      <c r="E183" s="35"/>
      <c r="I183" s="37"/>
      <c r="J183" s="37"/>
      <c r="K183" s="37"/>
      <c r="L183" s="37"/>
      <c r="M183" s="37"/>
      <c r="N183" s="37"/>
      <c r="O183" s="75"/>
      <c r="T183" s="38"/>
      <c r="U183" s="38"/>
      <c r="X183" s="38"/>
    </row>
    <row r="184" spans="5:24" ht="15.75" customHeight="1">
      <c r="E184" s="35"/>
      <c r="I184" s="37"/>
      <c r="J184" s="37"/>
      <c r="K184" s="37"/>
      <c r="L184" s="37"/>
      <c r="M184" s="37"/>
      <c r="N184" s="37"/>
      <c r="O184" s="75"/>
      <c r="T184" s="38"/>
      <c r="U184" s="38"/>
      <c r="X184" s="38"/>
    </row>
    <row r="185" spans="5:24" ht="15.75" customHeight="1">
      <c r="E185" s="35"/>
      <c r="I185" s="37"/>
      <c r="J185" s="37"/>
      <c r="K185" s="37"/>
      <c r="L185" s="37"/>
      <c r="M185" s="37"/>
      <c r="N185" s="37"/>
      <c r="O185" s="75"/>
      <c r="T185" s="38"/>
      <c r="U185" s="38"/>
      <c r="X185" s="38"/>
    </row>
    <row r="186" spans="5:24" ht="15.75" customHeight="1">
      <c r="E186" s="35"/>
      <c r="I186" s="37"/>
      <c r="J186" s="37"/>
      <c r="K186" s="37"/>
      <c r="L186" s="37"/>
      <c r="M186" s="37"/>
      <c r="N186" s="37"/>
      <c r="O186" s="75"/>
      <c r="T186" s="38"/>
      <c r="U186" s="38"/>
      <c r="X186" s="38"/>
    </row>
    <row r="187" spans="5:24" ht="15.75" customHeight="1">
      <c r="E187" s="35"/>
      <c r="I187" s="37"/>
      <c r="J187" s="37"/>
      <c r="K187" s="37"/>
      <c r="L187" s="37"/>
      <c r="M187" s="37"/>
      <c r="N187" s="37"/>
      <c r="O187" s="75"/>
      <c r="T187" s="38"/>
      <c r="U187" s="38"/>
      <c r="X187" s="38"/>
    </row>
    <row r="188" spans="5:24" ht="15.75" customHeight="1">
      <c r="E188" s="35"/>
      <c r="I188" s="37"/>
      <c r="J188" s="37"/>
      <c r="K188" s="37"/>
      <c r="L188" s="37"/>
      <c r="M188" s="37"/>
      <c r="N188" s="37"/>
      <c r="O188" s="75"/>
      <c r="T188" s="38"/>
      <c r="U188" s="38"/>
      <c r="X188" s="38"/>
    </row>
    <row r="189" spans="5:24" ht="15.75" customHeight="1">
      <c r="E189" s="35"/>
      <c r="I189" s="37"/>
      <c r="J189" s="37"/>
      <c r="K189" s="37"/>
      <c r="L189" s="37"/>
      <c r="M189" s="37"/>
      <c r="N189" s="37"/>
      <c r="O189" s="75"/>
      <c r="T189" s="38"/>
      <c r="U189" s="38"/>
      <c r="X189" s="38"/>
    </row>
    <row r="190" spans="5:24" ht="15.75" customHeight="1">
      <c r="E190" s="35"/>
      <c r="I190" s="37"/>
      <c r="J190" s="37"/>
      <c r="K190" s="37"/>
      <c r="L190" s="37"/>
      <c r="M190" s="37"/>
      <c r="N190" s="37"/>
      <c r="O190" s="75"/>
      <c r="T190" s="38"/>
      <c r="U190" s="38"/>
      <c r="X190" s="38"/>
    </row>
    <row r="191" spans="5:24" ht="15.75" customHeight="1">
      <c r="E191" s="35"/>
      <c r="I191" s="37"/>
      <c r="J191" s="37"/>
      <c r="K191" s="37"/>
      <c r="L191" s="37"/>
      <c r="M191" s="37"/>
      <c r="N191" s="37"/>
      <c r="O191" s="75"/>
      <c r="T191" s="38"/>
      <c r="U191" s="38"/>
      <c r="X191" s="38"/>
    </row>
    <row r="192" spans="5:24" ht="15.75" customHeight="1">
      <c r="E192" s="35"/>
      <c r="I192" s="37"/>
      <c r="J192" s="37"/>
      <c r="K192" s="37"/>
      <c r="L192" s="37"/>
      <c r="M192" s="37"/>
      <c r="N192" s="37"/>
      <c r="O192" s="75"/>
      <c r="T192" s="38"/>
      <c r="U192" s="38"/>
      <c r="X192" s="38"/>
    </row>
    <row r="193" spans="5:29" ht="15.75" customHeight="1">
      <c r="E193" s="35"/>
      <c r="I193" s="37"/>
      <c r="J193" s="37"/>
      <c r="K193" s="37"/>
      <c r="L193" s="37"/>
      <c r="M193" s="37"/>
      <c r="N193" s="37"/>
      <c r="O193" s="75"/>
      <c r="T193" s="38"/>
      <c r="U193" s="38"/>
      <c r="X193" s="38"/>
    </row>
    <row r="194" spans="5:29" ht="15.75" customHeight="1">
      <c r="E194" s="35"/>
      <c r="I194" s="37"/>
      <c r="J194" s="37"/>
      <c r="K194" s="37"/>
      <c r="L194" s="37"/>
      <c r="M194" s="37"/>
      <c r="N194" s="37"/>
      <c r="O194" s="75"/>
      <c r="T194" s="38"/>
      <c r="U194" s="38"/>
      <c r="X194" s="38"/>
    </row>
    <row r="195" spans="5:29" ht="15.75" customHeight="1">
      <c r="E195" s="35"/>
      <c r="I195" s="37"/>
      <c r="J195" s="37"/>
      <c r="K195" s="37"/>
      <c r="L195" s="37"/>
      <c r="M195" s="37"/>
      <c r="N195" s="37"/>
      <c r="O195" s="75"/>
      <c r="T195" s="38"/>
      <c r="U195" s="38"/>
      <c r="X195" s="38"/>
    </row>
    <row r="196" spans="5:29" ht="15.75" customHeight="1">
      <c r="E196" s="35"/>
      <c r="I196" s="37"/>
      <c r="J196" s="37"/>
      <c r="K196" s="37"/>
      <c r="L196" s="37"/>
      <c r="M196" s="37"/>
      <c r="N196" s="37"/>
      <c r="O196" s="75"/>
      <c r="T196" s="38"/>
      <c r="U196" s="38"/>
      <c r="X196" s="38"/>
    </row>
    <row r="197" spans="5:29" ht="15.75" customHeight="1">
      <c r="J197" s="35"/>
      <c r="N197" s="37"/>
      <c r="O197" s="37"/>
      <c r="P197" s="37"/>
      <c r="Q197" s="37"/>
      <c r="R197" s="37"/>
      <c r="S197" s="37"/>
      <c r="T197" s="75"/>
      <c r="Y197" s="38"/>
      <c r="Z197" s="38"/>
      <c r="AC197" s="38"/>
    </row>
    <row r="198" spans="5:29" ht="15.75" customHeight="1">
      <c r="J198" s="35"/>
      <c r="N198" s="37"/>
      <c r="O198" s="37"/>
      <c r="P198" s="37"/>
      <c r="Q198" s="37"/>
      <c r="R198" s="37"/>
      <c r="S198" s="37"/>
      <c r="T198" s="75"/>
      <c r="Y198" s="38"/>
      <c r="Z198" s="38"/>
      <c r="AC198" s="38"/>
    </row>
    <row r="199" spans="5:29" ht="15.75" customHeight="1">
      <c r="J199" s="35"/>
      <c r="N199" s="37"/>
      <c r="O199" s="37"/>
      <c r="P199" s="37"/>
      <c r="Q199" s="37"/>
      <c r="R199" s="37"/>
      <c r="S199" s="37"/>
      <c r="T199" s="75"/>
      <c r="Y199" s="38"/>
      <c r="Z199" s="38"/>
      <c r="AC199" s="38"/>
    </row>
    <row r="200" spans="5:29" ht="15.75" customHeight="1">
      <c r="J200" s="35"/>
      <c r="N200" s="37"/>
      <c r="O200" s="37"/>
      <c r="P200" s="37"/>
      <c r="Q200" s="37"/>
      <c r="R200" s="37"/>
      <c r="S200" s="37"/>
      <c r="T200" s="75"/>
      <c r="Y200" s="38"/>
      <c r="Z200" s="38"/>
      <c r="AC200" s="38"/>
    </row>
    <row r="201" spans="5:29" ht="15.75" customHeight="1">
      <c r="J201" s="35"/>
      <c r="N201" s="37"/>
      <c r="O201" s="37"/>
      <c r="P201" s="37"/>
      <c r="Q201" s="37"/>
      <c r="R201" s="37"/>
      <c r="S201" s="37"/>
      <c r="T201" s="75"/>
      <c r="Y201" s="38"/>
      <c r="Z201" s="38"/>
      <c r="AC201" s="38"/>
    </row>
    <row r="202" spans="5:29" ht="15.75" customHeight="1">
      <c r="J202" s="35"/>
      <c r="N202" s="37"/>
      <c r="O202" s="37"/>
      <c r="P202" s="37"/>
      <c r="Q202" s="37"/>
      <c r="R202" s="37"/>
      <c r="S202" s="37"/>
      <c r="T202" s="75"/>
      <c r="Y202" s="38"/>
      <c r="Z202" s="38"/>
      <c r="AC202" s="38"/>
    </row>
    <row r="203" spans="5:29" ht="15.75" customHeight="1">
      <c r="J203" s="35"/>
      <c r="N203" s="37"/>
      <c r="O203" s="37"/>
      <c r="P203" s="37"/>
      <c r="Q203" s="37"/>
      <c r="R203" s="37"/>
      <c r="S203" s="37"/>
      <c r="T203" s="75"/>
      <c r="Y203" s="38"/>
      <c r="Z203" s="38"/>
      <c r="AC203" s="38"/>
    </row>
    <row r="204" spans="5:29" ht="15.75" customHeight="1">
      <c r="J204" s="35"/>
      <c r="N204" s="37"/>
      <c r="O204" s="37"/>
      <c r="P204" s="37"/>
      <c r="Q204" s="37"/>
      <c r="R204" s="37"/>
      <c r="S204" s="37"/>
      <c r="T204" s="75"/>
      <c r="Y204" s="38"/>
      <c r="Z204" s="38"/>
      <c r="AC204" s="38"/>
    </row>
    <row r="205" spans="5:29" ht="15.75" customHeight="1">
      <c r="J205" s="35"/>
      <c r="N205" s="37"/>
      <c r="O205" s="37"/>
      <c r="P205" s="37"/>
      <c r="Q205" s="37"/>
      <c r="R205" s="37"/>
      <c r="S205" s="37"/>
      <c r="T205" s="75"/>
      <c r="Y205" s="38"/>
      <c r="Z205" s="38"/>
      <c r="AC205" s="38"/>
    </row>
    <row r="206" spans="5:29" ht="15.75" customHeight="1">
      <c r="J206" s="35"/>
      <c r="N206" s="37"/>
      <c r="O206" s="37"/>
      <c r="P206" s="37"/>
      <c r="Q206" s="37"/>
      <c r="R206" s="37"/>
      <c r="S206" s="37"/>
      <c r="T206" s="75"/>
      <c r="Y206" s="38"/>
      <c r="Z206" s="38"/>
      <c r="AC206" s="38"/>
    </row>
    <row r="207" spans="5:29" ht="15.75" customHeight="1">
      <c r="J207" s="35"/>
      <c r="N207" s="37"/>
      <c r="O207" s="37"/>
      <c r="P207" s="37"/>
      <c r="Q207" s="37"/>
      <c r="R207" s="37"/>
      <c r="S207" s="37"/>
      <c r="T207" s="75"/>
      <c r="Y207" s="38"/>
      <c r="Z207" s="38"/>
      <c r="AC207" s="38"/>
    </row>
    <row r="208" spans="5:29" ht="15.75" customHeight="1">
      <c r="J208" s="35"/>
      <c r="N208" s="37"/>
      <c r="O208" s="37"/>
      <c r="P208" s="37"/>
      <c r="Q208" s="37"/>
      <c r="R208" s="37"/>
      <c r="S208" s="37"/>
      <c r="T208" s="75"/>
      <c r="Y208" s="38"/>
      <c r="Z208" s="38"/>
      <c r="AC208" s="38"/>
    </row>
    <row r="209" spans="10:29" ht="15.75" customHeight="1">
      <c r="J209" s="35"/>
      <c r="N209" s="37"/>
      <c r="O209" s="37"/>
      <c r="P209" s="37"/>
      <c r="Q209" s="37"/>
      <c r="R209" s="37"/>
      <c r="S209" s="37"/>
      <c r="T209" s="75"/>
      <c r="Y209" s="38"/>
      <c r="Z209" s="38"/>
      <c r="AC209" s="38"/>
    </row>
    <row r="210" spans="10:29" ht="15.75" customHeight="1">
      <c r="J210" s="35"/>
      <c r="N210" s="37"/>
      <c r="O210" s="37"/>
      <c r="P210" s="37"/>
      <c r="Q210" s="37"/>
      <c r="R210" s="37"/>
      <c r="S210" s="37"/>
      <c r="T210" s="75"/>
      <c r="Y210" s="38"/>
      <c r="Z210" s="38"/>
      <c r="AC210" s="38"/>
    </row>
    <row r="211" spans="10:29" ht="15.75" customHeight="1">
      <c r="J211" s="35"/>
      <c r="N211" s="37"/>
      <c r="O211" s="37"/>
      <c r="P211" s="37"/>
      <c r="Q211" s="37"/>
      <c r="R211" s="37"/>
      <c r="S211" s="37"/>
      <c r="T211" s="75"/>
      <c r="Y211" s="38"/>
      <c r="Z211" s="38"/>
      <c r="AC211" s="38"/>
    </row>
    <row r="212" spans="10:29" ht="15.75" customHeight="1">
      <c r="J212" s="35"/>
      <c r="N212" s="37"/>
      <c r="O212" s="37"/>
      <c r="P212" s="37"/>
      <c r="Q212" s="37"/>
      <c r="R212" s="37"/>
      <c r="S212" s="37"/>
      <c r="T212" s="75"/>
      <c r="Y212" s="38"/>
      <c r="Z212" s="38"/>
      <c r="AC212" s="38"/>
    </row>
    <row r="213" spans="10:29" ht="15.75" customHeight="1">
      <c r="J213" s="35"/>
      <c r="N213" s="37"/>
      <c r="O213" s="37"/>
      <c r="P213" s="37"/>
      <c r="Q213" s="37"/>
      <c r="R213" s="37"/>
      <c r="S213" s="37"/>
      <c r="T213" s="75"/>
      <c r="Y213" s="38"/>
      <c r="Z213" s="38"/>
      <c r="AC213" s="38"/>
    </row>
    <row r="214" spans="10:29" ht="15.75" customHeight="1">
      <c r="J214" s="35"/>
      <c r="N214" s="37"/>
      <c r="O214" s="37"/>
      <c r="P214" s="37"/>
      <c r="Q214" s="37"/>
      <c r="R214" s="37"/>
      <c r="S214" s="37"/>
      <c r="T214" s="75"/>
      <c r="Y214" s="38"/>
      <c r="Z214" s="38"/>
      <c r="AC214" s="38"/>
    </row>
    <row r="215" spans="10:29" ht="15.75" customHeight="1">
      <c r="J215" s="35"/>
      <c r="N215" s="37"/>
      <c r="O215" s="37"/>
      <c r="P215" s="37"/>
      <c r="Q215" s="37"/>
      <c r="R215" s="37"/>
      <c r="S215" s="37"/>
      <c r="T215" s="75"/>
      <c r="Y215" s="38"/>
      <c r="Z215" s="38"/>
      <c r="AC215" s="38"/>
    </row>
    <row r="216" spans="10:29" ht="15.75" customHeight="1">
      <c r="J216" s="35"/>
      <c r="N216" s="37"/>
      <c r="O216" s="37"/>
      <c r="P216" s="37"/>
      <c r="Q216" s="37"/>
      <c r="R216" s="37"/>
      <c r="S216" s="37"/>
      <c r="T216" s="75"/>
      <c r="Y216" s="38"/>
      <c r="Z216" s="38"/>
      <c r="AC216" s="38"/>
    </row>
    <row r="217" spans="10:29" ht="15.75" customHeight="1">
      <c r="J217" s="35"/>
      <c r="N217" s="37"/>
      <c r="O217" s="37"/>
      <c r="P217" s="37"/>
      <c r="Q217" s="37"/>
      <c r="R217" s="37"/>
      <c r="S217" s="37"/>
      <c r="T217" s="75"/>
      <c r="Y217" s="38"/>
      <c r="Z217" s="38"/>
      <c r="AC217" s="38"/>
    </row>
    <row r="218" spans="10:29" ht="15.75" customHeight="1">
      <c r="J218" s="35"/>
      <c r="N218" s="37"/>
      <c r="O218" s="37"/>
      <c r="P218" s="37"/>
      <c r="Q218" s="37"/>
      <c r="R218" s="37"/>
      <c r="S218" s="37"/>
      <c r="T218" s="75"/>
      <c r="Y218" s="38"/>
      <c r="Z218" s="38"/>
      <c r="AC218" s="38"/>
    </row>
    <row r="219" spans="10:29" ht="15.75" customHeight="1">
      <c r="J219" s="35"/>
      <c r="N219" s="37"/>
      <c r="O219" s="37"/>
      <c r="P219" s="37"/>
      <c r="Q219" s="37"/>
      <c r="R219" s="37"/>
      <c r="S219" s="37"/>
      <c r="T219" s="75"/>
      <c r="Y219" s="38"/>
      <c r="Z219" s="38"/>
      <c r="AC219" s="38"/>
    </row>
    <row r="220" spans="10:29" ht="15.75" customHeight="1">
      <c r="J220" s="35"/>
      <c r="N220" s="37"/>
      <c r="O220" s="37"/>
      <c r="P220" s="37"/>
      <c r="Q220" s="37"/>
      <c r="R220" s="37"/>
      <c r="S220" s="37"/>
      <c r="T220" s="75"/>
      <c r="Y220" s="38"/>
      <c r="Z220" s="38"/>
      <c r="AC220" s="38"/>
    </row>
    <row r="221" spans="10:29" ht="15.75" customHeight="1">
      <c r="J221" s="35"/>
      <c r="N221" s="37"/>
      <c r="O221" s="37"/>
      <c r="P221" s="37"/>
      <c r="Q221" s="37"/>
      <c r="R221" s="37"/>
      <c r="S221" s="37"/>
      <c r="T221" s="75"/>
      <c r="Y221" s="38"/>
      <c r="Z221" s="38"/>
      <c r="AC221" s="38"/>
    </row>
    <row r="222" spans="10:29" ht="15.75" customHeight="1">
      <c r="J222" s="35"/>
      <c r="N222" s="37"/>
      <c r="O222" s="37"/>
      <c r="P222" s="37"/>
      <c r="Q222" s="37"/>
      <c r="R222" s="37"/>
      <c r="S222" s="37"/>
      <c r="T222" s="75"/>
      <c r="Y222" s="38"/>
      <c r="Z222" s="38"/>
      <c r="AC222" s="38"/>
    </row>
    <row r="223" spans="10:29" ht="15.75" customHeight="1">
      <c r="J223" s="35"/>
      <c r="N223" s="37"/>
      <c r="O223" s="37"/>
      <c r="P223" s="37"/>
      <c r="Q223" s="37"/>
      <c r="R223" s="37"/>
      <c r="S223" s="37"/>
      <c r="T223" s="75"/>
      <c r="Y223" s="38"/>
      <c r="Z223" s="38"/>
      <c r="AC223" s="38"/>
    </row>
    <row r="224" spans="10:29" ht="15.75" customHeight="1">
      <c r="J224" s="35"/>
      <c r="N224" s="37"/>
      <c r="O224" s="37"/>
      <c r="P224" s="37"/>
      <c r="Q224" s="37"/>
      <c r="R224" s="37"/>
      <c r="S224" s="37"/>
      <c r="T224" s="75"/>
      <c r="Y224" s="38"/>
      <c r="Z224" s="38"/>
      <c r="AC224" s="38"/>
    </row>
    <row r="225" spans="10:29" ht="15.75" customHeight="1">
      <c r="J225" s="35"/>
      <c r="N225" s="37"/>
      <c r="O225" s="37"/>
      <c r="P225" s="37"/>
      <c r="Q225" s="37"/>
      <c r="R225" s="37"/>
      <c r="S225" s="37"/>
      <c r="T225" s="75"/>
      <c r="Y225" s="38"/>
      <c r="Z225" s="38"/>
      <c r="AC225" s="38"/>
    </row>
    <row r="226" spans="10:29" ht="15.75" customHeight="1">
      <c r="J226" s="35"/>
      <c r="N226" s="37"/>
      <c r="O226" s="37"/>
      <c r="P226" s="37"/>
      <c r="Q226" s="37"/>
      <c r="R226" s="37"/>
      <c r="S226" s="37"/>
      <c r="T226" s="75"/>
      <c r="Y226" s="38"/>
      <c r="Z226" s="38"/>
      <c r="AC226" s="38"/>
    </row>
    <row r="227" spans="10:29" ht="15.75" customHeight="1">
      <c r="J227" s="35"/>
      <c r="N227" s="37"/>
      <c r="O227" s="37"/>
      <c r="P227" s="37"/>
      <c r="Q227" s="37"/>
      <c r="R227" s="37"/>
      <c r="S227" s="37"/>
      <c r="T227" s="75"/>
      <c r="Y227" s="38"/>
      <c r="Z227" s="38"/>
      <c r="AC227" s="38"/>
    </row>
    <row r="228" spans="10:29" ht="15.75" customHeight="1">
      <c r="J228" s="35"/>
      <c r="N228" s="37"/>
      <c r="O228" s="37"/>
      <c r="P228" s="37"/>
      <c r="Q228" s="37"/>
      <c r="R228" s="37"/>
      <c r="S228" s="37"/>
      <c r="T228" s="75"/>
      <c r="Y228" s="38"/>
      <c r="Z228" s="38"/>
      <c r="AC228" s="38"/>
    </row>
    <row r="229" spans="10:29" ht="15.75" customHeight="1">
      <c r="J229" s="35"/>
      <c r="N229" s="37"/>
      <c r="O229" s="37"/>
      <c r="P229" s="37"/>
      <c r="Q229" s="37"/>
      <c r="R229" s="37"/>
      <c r="S229" s="37"/>
      <c r="T229" s="75"/>
      <c r="Y229" s="38"/>
      <c r="Z229" s="38"/>
      <c r="AC229" s="38"/>
    </row>
    <row r="230" spans="10:29" ht="15.75" customHeight="1">
      <c r="J230" s="35"/>
      <c r="N230" s="37"/>
      <c r="O230" s="37"/>
      <c r="P230" s="37"/>
      <c r="Q230" s="37"/>
      <c r="R230" s="37"/>
      <c r="S230" s="37"/>
      <c r="T230" s="75"/>
      <c r="Y230" s="38"/>
      <c r="Z230" s="38"/>
      <c r="AC230" s="38"/>
    </row>
    <row r="231" spans="10:29" ht="15.75" customHeight="1">
      <c r="J231" s="35"/>
      <c r="N231" s="37"/>
      <c r="O231" s="37"/>
      <c r="P231" s="37"/>
      <c r="Q231" s="37"/>
      <c r="R231" s="37"/>
      <c r="S231" s="37"/>
      <c r="T231" s="75"/>
      <c r="Y231" s="38"/>
      <c r="Z231" s="38"/>
      <c r="AC231" s="38"/>
    </row>
    <row r="232" spans="10:29" ht="15.75" customHeight="1">
      <c r="J232" s="35"/>
      <c r="N232" s="37"/>
      <c r="O232" s="37"/>
      <c r="P232" s="37"/>
      <c r="Q232" s="37"/>
      <c r="R232" s="37"/>
      <c r="S232" s="37"/>
      <c r="T232" s="75"/>
      <c r="Y232" s="38"/>
      <c r="Z232" s="38"/>
      <c r="AC232" s="38"/>
    </row>
    <row r="233" spans="10:29" ht="15.75" customHeight="1">
      <c r="J233" s="35"/>
      <c r="N233" s="37"/>
      <c r="O233" s="37"/>
      <c r="P233" s="37"/>
      <c r="Q233" s="37"/>
      <c r="R233" s="37"/>
      <c r="S233" s="37"/>
      <c r="T233" s="75"/>
      <c r="Y233" s="38"/>
      <c r="Z233" s="38"/>
      <c r="AC233" s="38"/>
    </row>
    <row r="234" spans="10:29" ht="15.75" customHeight="1">
      <c r="J234" s="35"/>
      <c r="N234" s="37"/>
      <c r="O234" s="37"/>
      <c r="P234" s="37"/>
      <c r="Q234" s="37"/>
      <c r="R234" s="37"/>
      <c r="S234" s="37"/>
      <c r="T234" s="75"/>
      <c r="Y234" s="38"/>
      <c r="Z234" s="38"/>
      <c r="AC234" s="38"/>
    </row>
    <row r="235" spans="10:29" ht="15.75" customHeight="1">
      <c r="J235" s="35"/>
      <c r="N235" s="37"/>
      <c r="O235" s="37"/>
      <c r="P235" s="37"/>
      <c r="Q235" s="37"/>
      <c r="R235" s="37"/>
      <c r="S235" s="37"/>
      <c r="T235" s="75"/>
      <c r="Y235" s="38"/>
      <c r="Z235" s="38"/>
      <c r="AC235" s="38"/>
    </row>
    <row r="236" spans="10:29" ht="15.75" customHeight="1">
      <c r="J236" s="35"/>
      <c r="N236" s="37"/>
      <c r="O236" s="37"/>
      <c r="P236" s="37"/>
      <c r="Q236" s="37"/>
      <c r="R236" s="37"/>
      <c r="S236" s="37"/>
      <c r="T236" s="75"/>
      <c r="Y236" s="38"/>
      <c r="Z236" s="38"/>
      <c r="AC236" s="38"/>
    </row>
    <row r="237" spans="10:29" ht="15.75" customHeight="1">
      <c r="J237" s="35"/>
      <c r="N237" s="37"/>
      <c r="O237" s="37"/>
      <c r="P237" s="37"/>
      <c r="Q237" s="37"/>
      <c r="R237" s="37"/>
      <c r="S237" s="37"/>
      <c r="T237" s="75"/>
      <c r="Y237" s="38"/>
      <c r="Z237" s="38"/>
      <c r="AC237" s="38"/>
    </row>
    <row r="238" spans="10:29" ht="15.75" customHeight="1">
      <c r="J238" s="35"/>
      <c r="N238" s="37"/>
      <c r="O238" s="37"/>
      <c r="P238" s="37"/>
      <c r="Q238" s="37"/>
      <c r="R238" s="37"/>
      <c r="S238" s="37"/>
      <c r="T238" s="75"/>
      <c r="Y238" s="38"/>
      <c r="Z238" s="38"/>
      <c r="AC238" s="38"/>
    </row>
    <row r="239" spans="10:29" ht="15.75" customHeight="1">
      <c r="J239" s="35"/>
      <c r="N239" s="37"/>
      <c r="O239" s="37"/>
      <c r="P239" s="37"/>
      <c r="Q239" s="37"/>
      <c r="R239" s="37"/>
      <c r="S239" s="37"/>
      <c r="T239" s="75"/>
      <c r="Y239" s="38"/>
      <c r="Z239" s="38"/>
      <c r="AC239" s="38"/>
    </row>
    <row r="240" spans="10:29" ht="15.75" customHeight="1">
      <c r="J240" s="35"/>
      <c r="N240" s="37"/>
      <c r="O240" s="37"/>
      <c r="P240" s="37"/>
      <c r="Q240" s="37"/>
      <c r="R240" s="37"/>
      <c r="S240" s="37"/>
      <c r="T240" s="75"/>
      <c r="Y240" s="38"/>
      <c r="Z240" s="38"/>
      <c r="AC240" s="38"/>
    </row>
    <row r="241" spans="10:29" ht="15.75" customHeight="1">
      <c r="J241" s="35"/>
      <c r="N241" s="37"/>
      <c r="O241" s="37"/>
      <c r="P241" s="37"/>
      <c r="Q241" s="37"/>
      <c r="R241" s="37"/>
      <c r="S241" s="37"/>
      <c r="T241" s="75"/>
      <c r="Y241" s="38"/>
      <c r="Z241" s="38"/>
      <c r="AC241" s="38"/>
    </row>
    <row r="242" spans="10:29" ht="15.75" customHeight="1">
      <c r="J242" s="35"/>
      <c r="N242" s="37"/>
      <c r="O242" s="37"/>
      <c r="P242" s="37"/>
      <c r="Q242" s="37"/>
      <c r="R242" s="37"/>
      <c r="S242" s="37"/>
      <c r="T242" s="75"/>
      <c r="Y242" s="38"/>
      <c r="Z242" s="38"/>
      <c r="AC242" s="38"/>
    </row>
    <row r="243" spans="10:29" ht="15.75" customHeight="1">
      <c r="J243" s="35"/>
      <c r="N243" s="37"/>
      <c r="O243" s="37"/>
      <c r="P243" s="37"/>
      <c r="Q243" s="37"/>
      <c r="R243" s="37"/>
      <c r="S243" s="37"/>
      <c r="T243" s="75"/>
      <c r="Y243" s="38"/>
      <c r="Z243" s="38"/>
      <c r="AC243" s="38"/>
    </row>
    <row r="244" spans="10:29" ht="15.75" customHeight="1">
      <c r="J244" s="35"/>
      <c r="N244" s="37"/>
      <c r="O244" s="37"/>
      <c r="P244" s="37"/>
      <c r="Q244" s="37"/>
      <c r="R244" s="37"/>
      <c r="S244" s="37"/>
      <c r="T244" s="75"/>
      <c r="Y244" s="38"/>
      <c r="Z244" s="38"/>
      <c r="AC244" s="38"/>
    </row>
    <row r="245" spans="10:29" ht="15.75" customHeight="1">
      <c r="J245" s="35"/>
      <c r="N245" s="37"/>
      <c r="O245" s="37"/>
      <c r="P245" s="37"/>
      <c r="Q245" s="37"/>
      <c r="R245" s="37"/>
      <c r="S245" s="37"/>
      <c r="T245" s="75"/>
      <c r="Y245" s="38"/>
      <c r="Z245" s="38"/>
      <c r="AC245" s="38"/>
    </row>
    <row r="246" spans="10:29" ht="15.75" customHeight="1">
      <c r="J246" s="35"/>
      <c r="N246" s="37"/>
      <c r="O246" s="37"/>
      <c r="P246" s="37"/>
      <c r="Q246" s="37"/>
      <c r="R246" s="37"/>
      <c r="S246" s="37"/>
      <c r="T246" s="75"/>
      <c r="Y246" s="38"/>
      <c r="Z246" s="38"/>
      <c r="AC246" s="38"/>
    </row>
    <row r="247" spans="10:29" ht="15.75" customHeight="1">
      <c r="J247" s="35"/>
      <c r="N247" s="37"/>
      <c r="O247" s="37"/>
      <c r="P247" s="37"/>
      <c r="Q247" s="37"/>
      <c r="R247" s="37"/>
      <c r="S247" s="37"/>
      <c r="T247" s="75"/>
      <c r="Y247" s="38"/>
      <c r="Z247" s="38"/>
      <c r="AC247" s="38"/>
    </row>
    <row r="248" spans="10:29" ht="15.75" customHeight="1">
      <c r="J248" s="35"/>
      <c r="N248" s="37"/>
      <c r="O248" s="37"/>
      <c r="P248" s="37"/>
      <c r="Q248" s="37"/>
      <c r="R248" s="37"/>
      <c r="S248" s="37"/>
      <c r="T248" s="75"/>
      <c r="Y248" s="38"/>
      <c r="Z248" s="38"/>
      <c r="AC248" s="38"/>
    </row>
    <row r="249" spans="10:29" ht="15.75" customHeight="1">
      <c r="J249" s="35"/>
      <c r="N249" s="37"/>
      <c r="O249" s="37"/>
      <c r="P249" s="37"/>
      <c r="Q249" s="37"/>
      <c r="R249" s="37"/>
      <c r="S249" s="37"/>
      <c r="T249" s="75"/>
      <c r="Y249" s="38"/>
      <c r="Z249" s="38"/>
      <c r="AC249" s="38"/>
    </row>
    <row r="250" spans="10:29" ht="15.75" customHeight="1">
      <c r="J250" s="35"/>
      <c r="N250" s="37"/>
      <c r="O250" s="37"/>
      <c r="P250" s="37"/>
      <c r="Q250" s="37"/>
      <c r="R250" s="37"/>
      <c r="S250" s="37"/>
      <c r="T250" s="75"/>
      <c r="Y250" s="38"/>
      <c r="Z250" s="38"/>
      <c r="AC250" s="38"/>
    </row>
    <row r="251" spans="10:29" ht="15.75" customHeight="1">
      <c r="J251" s="35"/>
      <c r="N251" s="37"/>
      <c r="O251" s="37"/>
      <c r="P251" s="37"/>
      <c r="Q251" s="37"/>
      <c r="R251" s="37"/>
      <c r="S251" s="37"/>
      <c r="T251" s="75"/>
      <c r="Y251" s="38"/>
      <c r="Z251" s="38"/>
      <c r="AC251" s="38"/>
    </row>
    <row r="252" spans="10:29" ht="15.75" customHeight="1">
      <c r="J252" s="35"/>
      <c r="N252" s="37"/>
      <c r="O252" s="37"/>
      <c r="P252" s="37"/>
      <c r="Q252" s="37"/>
      <c r="R252" s="37"/>
      <c r="S252" s="37"/>
      <c r="T252" s="75"/>
      <c r="Y252" s="38"/>
      <c r="Z252" s="38"/>
      <c r="AC252" s="38"/>
    </row>
    <row r="253" spans="10:29" ht="15.75" customHeight="1">
      <c r="J253" s="35"/>
      <c r="N253" s="37"/>
      <c r="O253" s="37"/>
      <c r="P253" s="37"/>
      <c r="Q253" s="37"/>
      <c r="R253" s="37"/>
      <c r="S253" s="37"/>
      <c r="T253" s="75"/>
      <c r="Y253" s="38"/>
      <c r="Z253" s="38"/>
      <c r="AC253" s="38"/>
    </row>
    <row r="254" spans="10:29" ht="15.75" customHeight="1">
      <c r="J254" s="35"/>
      <c r="N254" s="37"/>
      <c r="O254" s="37"/>
      <c r="P254" s="37"/>
      <c r="Q254" s="37"/>
      <c r="R254" s="37"/>
      <c r="S254" s="37"/>
      <c r="T254" s="75"/>
      <c r="Y254" s="38"/>
      <c r="Z254" s="38"/>
      <c r="AC254" s="38"/>
    </row>
    <row r="255" spans="10:29" ht="15.75" customHeight="1">
      <c r="J255" s="35"/>
      <c r="N255" s="37"/>
      <c r="O255" s="37"/>
      <c r="P255" s="37"/>
      <c r="Q255" s="37"/>
      <c r="R255" s="37"/>
      <c r="S255" s="37"/>
      <c r="T255" s="75"/>
      <c r="Y255" s="38"/>
      <c r="Z255" s="38"/>
      <c r="AC255" s="38"/>
    </row>
    <row r="256" spans="10:29" ht="15.75" customHeight="1">
      <c r="J256" s="35"/>
      <c r="N256" s="37"/>
      <c r="O256" s="37"/>
      <c r="P256" s="37"/>
      <c r="Q256" s="37"/>
      <c r="R256" s="37"/>
      <c r="S256" s="37"/>
      <c r="T256" s="75"/>
      <c r="Y256" s="38"/>
      <c r="Z256" s="38"/>
      <c r="AC256" s="38"/>
    </row>
    <row r="257" spans="10:29" ht="15.75" customHeight="1">
      <c r="J257" s="35"/>
      <c r="N257" s="37"/>
      <c r="O257" s="37"/>
      <c r="P257" s="37"/>
      <c r="Q257" s="37"/>
      <c r="R257" s="37"/>
      <c r="S257" s="37"/>
      <c r="T257" s="75"/>
      <c r="Y257" s="38"/>
      <c r="Z257" s="38"/>
      <c r="AC257" s="38"/>
    </row>
    <row r="258" spans="10:29" ht="15.75" customHeight="1">
      <c r="J258" s="35"/>
      <c r="N258" s="37"/>
      <c r="O258" s="37"/>
      <c r="P258" s="37"/>
      <c r="Q258" s="37"/>
      <c r="R258" s="37"/>
      <c r="S258" s="37"/>
      <c r="T258" s="75"/>
      <c r="Y258" s="38"/>
      <c r="Z258" s="38"/>
      <c r="AC258" s="38"/>
    </row>
    <row r="259" spans="10:29" ht="15.75" customHeight="1">
      <c r="J259" s="35"/>
      <c r="N259" s="37"/>
      <c r="O259" s="37"/>
      <c r="P259" s="37"/>
      <c r="Q259" s="37"/>
      <c r="R259" s="37"/>
      <c r="S259" s="37"/>
      <c r="T259" s="75"/>
      <c r="Y259" s="38"/>
      <c r="Z259" s="38"/>
      <c r="AC259" s="38"/>
    </row>
    <row r="260" spans="10:29" ht="15.75" customHeight="1">
      <c r="J260" s="35"/>
      <c r="N260" s="37"/>
      <c r="O260" s="37"/>
      <c r="P260" s="37"/>
      <c r="Q260" s="37"/>
      <c r="R260" s="37"/>
      <c r="S260" s="37"/>
      <c r="T260" s="75"/>
      <c r="Y260" s="38"/>
      <c r="Z260" s="38"/>
      <c r="AC260" s="38"/>
    </row>
    <row r="261" spans="10:29" ht="15.75" customHeight="1">
      <c r="J261" s="35"/>
      <c r="N261" s="37"/>
      <c r="O261" s="37"/>
      <c r="P261" s="37"/>
      <c r="Q261" s="37"/>
      <c r="R261" s="37"/>
      <c r="S261" s="37"/>
      <c r="T261" s="75"/>
      <c r="Y261" s="38"/>
      <c r="Z261" s="38"/>
      <c r="AC261" s="38"/>
    </row>
    <row r="262" spans="10:29" ht="15.75" customHeight="1">
      <c r="J262" s="35"/>
      <c r="N262" s="37"/>
      <c r="O262" s="37"/>
      <c r="P262" s="37"/>
      <c r="Q262" s="37"/>
      <c r="R262" s="37"/>
      <c r="S262" s="37"/>
      <c r="T262" s="75"/>
      <c r="Y262" s="38"/>
      <c r="Z262" s="38"/>
      <c r="AC262" s="38"/>
    </row>
    <row r="263" spans="10:29" ht="15.75" customHeight="1">
      <c r="J263" s="35"/>
      <c r="N263" s="37"/>
      <c r="O263" s="37"/>
      <c r="P263" s="37"/>
      <c r="Q263" s="37"/>
      <c r="R263" s="37"/>
      <c r="S263" s="37"/>
      <c r="T263" s="75"/>
      <c r="Y263" s="38"/>
      <c r="Z263" s="38"/>
      <c r="AC263" s="38"/>
    </row>
    <row r="264" spans="10:29" ht="15.75" customHeight="1">
      <c r="J264" s="35"/>
      <c r="N264" s="37"/>
      <c r="O264" s="37"/>
      <c r="P264" s="37"/>
      <c r="Q264" s="37"/>
      <c r="R264" s="37"/>
      <c r="S264" s="37"/>
      <c r="T264" s="75"/>
      <c r="Y264" s="38"/>
      <c r="Z264" s="38"/>
      <c r="AC264" s="38"/>
    </row>
    <row r="265" spans="10:29" ht="15.75" customHeight="1">
      <c r="J265" s="35"/>
      <c r="N265" s="37"/>
      <c r="O265" s="37"/>
      <c r="P265" s="37"/>
      <c r="Q265" s="37"/>
      <c r="R265" s="37"/>
      <c r="S265" s="37"/>
      <c r="T265" s="75"/>
      <c r="Y265" s="38"/>
      <c r="Z265" s="38"/>
      <c r="AC265" s="38"/>
    </row>
    <row r="266" spans="10:29" ht="15.75" customHeight="1">
      <c r="J266" s="35"/>
      <c r="N266" s="37"/>
      <c r="O266" s="37"/>
      <c r="P266" s="37"/>
      <c r="Q266" s="37"/>
      <c r="R266" s="37"/>
      <c r="S266" s="37"/>
      <c r="T266" s="75"/>
      <c r="Y266" s="38"/>
      <c r="Z266" s="38"/>
      <c r="AC266" s="38"/>
    </row>
    <row r="267" spans="10:29" ht="15.75" customHeight="1">
      <c r="J267" s="35"/>
      <c r="N267" s="37"/>
      <c r="O267" s="37"/>
      <c r="P267" s="37"/>
      <c r="Q267" s="37"/>
      <c r="R267" s="37"/>
      <c r="S267" s="37"/>
      <c r="T267" s="75"/>
      <c r="Y267" s="38"/>
      <c r="Z267" s="38"/>
      <c r="AC267" s="38"/>
    </row>
    <row r="268" spans="10:29" ht="15.75" customHeight="1">
      <c r="J268" s="35"/>
      <c r="N268" s="37"/>
      <c r="O268" s="37"/>
      <c r="P268" s="37"/>
      <c r="Q268" s="37"/>
      <c r="R268" s="37"/>
      <c r="S268" s="37"/>
      <c r="T268" s="75"/>
      <c r="Y268" s="38"/>
      <c r="Z268" s="38"/>
      <c r="AC268" s="38"/>
    </row>
    <row r="269" spans="10:29" ht="15.75" customHeight="1">
      <c r="J269" s="35"/>
      <c r="N269" s="37"/>
      <c r="O269" s="37"/>
      <c r="P269" s="37"/>
      <c r="Q269" s="37"/>
      <c r="R269" s="37"/>
      <c r="S269" s="37"/>
      <c r="T269" s="75"/>
      <c r="Y269" s="38"/>
      <c r="Z269" s="38"/>
      <c r="AC269" s="38"/>
    </row>
    <row r="270" spans="10:29" ht="15.75" customHeight="1">
      <c r="J270" s="35"/>
      <c r="N270" s="37"/>
      <c r="O270" s="37"/>
      <c r="P270" s="37"/>
      <c r="Q270" s="37"/>
      <c r="R270" s="37"/>
      <c r="S270" s="37"/>
      <c r="T270" s="75"/>
      <c r="Y270" s="38"/>
      <c r="Z270" s="38"/>
      <c r="AC270" s="38"/>
    </row>
    <row r="271" spans="10:29" ht="15.75" customHeight="1">
      <c r="J271" s="35"/>
      <c r="N271" s="37"/>
      <c r="O271" s="37"/>
      <c r="P271" s="37"/>
      <c r="Q271" s="37"/>
      <c r="R271" s="37"/>
      <c r="S271" s="37"/>
      <c r="T271" s="75"/>
      <c r="Y271" s="38"/>
      <c r="Z271" s="38"/>
      <c r="AC271" s="38"/>
    </row>
    <row r="272" spans="10:29" ht="15.75" customHeight="1">
      <c r="J272" s="35"/>
      <c r="N272" s="37"/>
      <c r="O272" s="37"/>
      <c r="P272" s="37"/>
      <c r="Q272" s="37"/>
      <c r="R272" s="37"/>
      <c r="S272" s="37"/>
      <c r="T272" s="75"/>
      <c r="Y272" s="38"/>
      <c r="Z272" s="38"/>
      <c r="AC272" s="38"/>
    </row>
    <row r="273" spans="10:29" ht="15.75" customHeight="1">
      <c r="J273" s="35"/>
      <c r="N273" s="37"/>
      <c r="O273" s="37"/>
      <c r="P273" s="37"/>
      <c r="Q273" s="37"/>
      <c r="R273" s="37"/>
      <c r="S273" s="37"/>
      <c r="T273" s="75"/>
      <c r="Y273" s="38"/>
      <c r="Z273" s="38"/>
      <c r="AC273" s="38"/>
    </row>
    <row r="274" spans="10:29" ht="15.75" customHeight="1">
      <c r="J274" s="35"/>
      <c r="N274" s="37"/>
      <c r="O274" s="37"/>
      <c r="P274" s="37"/>
      <c r="Q274" s="37"/>
      <c r="R274" s="37"/>
      <c r="S274" s="37"/>
      <c r="T274" s="75"/>
      <c r="Y274" s="38"/>
      <c r="Z274" s="38"/>
      <c r="AC274" s="38"/>
    </row>
    <row r="275" spans="10:29" ht="15.75" customHeight="1">
      <c r="J275" s="35"/>
      <c r="N275" s="37"/>
      <c r="O275" s="37"/>
      <c r="P275" s="37"/>
      <c r="Q275" s="37"/>
      <c r="R275" s="37"/>
      <c r="S275" s="37"/>
      <c r="T275" s="75"/>
      <c r="Y275" s="38"/>
      <c r="Z275" s="38"/>
      <c r="AC275" s="38"/>
    </row>
    <row r="276" spans="10:29" ht="15.75" customHeight="1">
      <c r="J276" s="35"/>
      <c r="N276" s="37"/>
      <c r="O276" s="37"/>
      <c r="P276" s="37"/>
      <c r="Q276" s="37"/>
      <c r="R276" s="37"/>
      <c r="S276" s="37"/>
      <c r="T276" s="75"/>
      <c r="Y276" s="38"/>
      <c r="Z276" s="38"/>
      <c r="AC276" s="38"/>
    </row>
    <row r="277" spans="10:29" ht="15.75" customHeight="1">
      <c r="J277" s="35"/>
      <c r="N277" s="37"/>
      <c r="O277" s="37"/>
      <c r="P277" s="37"/>
      <c r="Q277" s="37"/>
      <c r="R277" s="37"/>
      <c r="S277" s="37"/>
      <c r="T277" s="75"/>
      <c r="Y277" s="38"/>
      <c r="Z277" s="38"/>
      <c r="AC277" s="38"/>
    </row>
    <row r="278" spans="10:29" ht="15.75" customHeight="1">
      <c r="J278" s="35"/>
      <c r="N278" s="37"/>
      <c r="O278" s="37"/>
      <c r="P278" s="37"/>
      <c r="Q278" s="37"/>
      <c r="R278" s="37"/>
      <c r="S278" s="37"/>
      <c r="T278" s="75"/>
      <c r="Y278" s="38"/>
      <c r="Z278" s="38"/>
      <c r="AC278" s="38"/>
    </row>
    <row r="279" spans="10:29" ht="15.75" customHeight="1">
      <c r="J279" s="35"/>
      <c r="N279" s="37"/>
      <c r="O279" s="37"/>
      <c r="P279" s="37"/>
      <c r="Q279" s="37"/>
      <c r="R279" s="37"/>
      <c r="S279" s="37"/>
      <c r="T279" s="75"/>
      <c r="Y279" s="38"/>
      <c r="Z279" s="38"/>
      <c r="AC279" s="38"/>
    </row>
    <row r="280" spans="10:29" ht="15.75" customHeight="1">
      <c r="J280" s="35"/>
      <c r="N280" s="37"/>
      <c r="O280" s="37"/>
      <c r="P280" s="37"/>
      <c r="Q280" s="37"/>
      <c r="R280" s="37"/>
      <c r="S280" s="37"/>
      <c r="T280" s="75"/>
      <c r="Y280" s="38"/>
      <c r="Z280" s="38"/>
      <c r="AC280" s="38"/>
    </row>
    <row r="281" spans="10:29" ht="15.75" customHeight="1">
      <c r="J281" s="35"/>
      <c r="N281" s="37"/>
      <c r="O281" s="37"/>
      <c r="P281" s="37"/>
      <c r="Q281" s="37"/>
      <c r="R281" s="37"/>
      <c r="S281" s="37"/>
      <c r="T281" s="75"/>
      <c r="Y281" s="38"/>
      <c r="Z281" s="38"/>
      <c r="AC281" s="38"/>
    </row>
    <row r="282" spans="10:29" ht="15.75" customHeight="1">
      <c r="J282" s="35"/>
      <c r="N282" s="37"/>
      <c r="O282" s="37"/>
      <c r="P282" s="37"/>
      <c r="Q282" s="37"/>
      <c r="R282" s="37"/>
      <c r="S282" s="37"/>
      <c r="T282" s="75"/>
      <c r="Y282" s="38"/>
      <c r="Z282" s="38"/>
      <c r="AC282" s="38"/>
    </row>
    <row r="283" spans="10:29" ht="15.75" customHeight="1">
      <c r="J283" s="35"/>
      <c r="N283" s="37"/>
      <c r="O283" s="37"/>
      <c r="P283" s="37"/>
      <c r="Q283" s="37"/>
      <c r="R283" s="37"/>
      <c r="S283" s="37"/>
      <c r="T283" s="75"/>
      <c r="Y283" s="38"/>
      <c r="Z283" s="38"/>
      <c r="AC283" s="38"/>
    </row>
    <row r="284" spans="10:29" ht="15.75" customHeight="1">
      <c r="J284" s="35"/>
      <c r="N284" s="37"/>
      <c r="O284" s="37"/>
      <c r="P284" s="37"/>
      <c r="Q284" s="37"/>
      <c r="R284" s="37"/>
      <c r="S284" s="37"/>
      <c r="T284" s="75"/>
      <c r="Y284" s="38"/>
      <c r="Z284" s="38"/>
      <c r="AC284" s="38"/>
    </row>
    <row r="285" spans="10:29" ht="15.75" customHeight="1">
      <c r="J285" s="35"/>
      <c r="N285" s="37"/>
      <c r="O285" s="37"/>
      <c r="P285" s="37"/>
      <c r="Q285" s="37"/>
      <c r="R285" s="37"/>
      <c r="S285" s="37"/>
      <c r="T285" s="75"/>
      <c r="Y285" s="38"/>
      <c r="Z285" s="38"/>
      <c r="AC285" s="38"/>
    </row>
    <row r="286" spans="10:29" ht="15.75" customHeight="1">
      <c r="J286" s="35"/>
      <c r="N286" s="37"/>
      <c r="O286" s="37"/>
      <c r="P286" s="37"/>
      <c r="Q286" s="37"/>
      <c r="R286" s="37"/>
      <c r="S286" s="37"/>
      <c r="T286" s="75"/>
      <c r="Y286" s="38"/>
      <c r="Z286" s="38"/>
      <c r="AC286" s="38"/>
    </row>
    <row r="287" spans="10:29" ht="15.75" customHeight="1">
      <c r="J287" s="35"/>
      <c r="N287" s="37"/>
      <c r="O287" s="37"/>
      <c r="P287" s="37"/>
      <c r="Q287" s="37"/>
      <c r="R287" s="37"/>
      <c r="S287" s="37"/>
      <c r="T287" s="75"/>
      <c r="Y287" s="38"/>
      <c r="Z287" s="38"/>
      <c r="AC287" s="38"/>
    </row>
    <row r="288" spans="10:29" ht="15.75" customHeight="1">
      <c r="J288" s="35"/>
      <c r="N288" s="37"/>
      <c r="O288" s="37"/>
      <c r="P288" s="37"/>
      <c r="Q288" s="37"/>
      <c r="R288" s="37"/>
      <c r="S288" s="37"/>
      <c r="T288" s="75"/>
      <c r="Y288" s="38"/>
      <c r="Z288" s="38"/>
      <c r="AC288" s="38"/>
    </row>
    <row r="289" spans="10:29" ht="15.75" customHeight="1">
      <c r="J289" s="35"/>
      <c r="N289" s="37"/>
      <c r="O289" s="37"/>
      <c r="P289" s="37"/>
      <c r="Q289" s="37"/>
      <c r="R289" s="37"/>
      <c r="S289" s="37"/>
      <c r="T289" s="75"/>
      <c r="Y289" s="38"/>
      <c r="Z289" s="38"/>
      <c r="AC289" s="38"/>
    </row>
    <row r="290" spans="10:29" ht="15.75" customHeight="1">
      <c r="J290" s="35"/>
      <c r="N290" s="37"/>
      <c r="O290" s="37"/>
      <c r="P290" s="37"/>
      <c r="Q290" s="37"/>
      <c r="R290" s="37"/>
      <c r="S290" s="37"/>
      <c r="T290" s="75"/>
      <c r="Y290" s="38"/>
      <c r="Z290" s="38"/>
      <c r="AC290" s="38"/>
    </row>
    <row r="291" spans="10:29" ht="15.75" customHeight="1">
      <c r="J291" s="35"/>
      <c r="N291" s="37"/>
      <c r="O291" s="37"/>
      <c r="P291" s="37"/>
      <c r="Q291" s="37"/>
      <c r="R291" s="37"/>
      <c r="S291" s="37"/>
      <c r="T291" s="75"/>
      <c r="Y291" s="38"/>
      <c r="Z291" s="38"/>
      <c r="AC291" s="38"/>
    </row>
    <row r="292" spans="10:29" ht="15.75" customHeight="1">
      <c r="J292" s="35"/>
      <c r="N292" s="37"/>
      <c r="O292" s="37"/>
      <c r="P292" s="37"/>
      <c r="Q292" s="37"/>
      <c r="R292" s="37"/>
      <c r="S292" s="37"/>
      <c r="T292" s="75"/>
      <c r="Y292" s="38"/>
      <c r="Z292" s="38"/>
      <c r="AC292" s="38"/>
    </row>
    <row r="293" spans="10:29" ht="15.75" customHeight="1">
      <c r="J293" s="35"/>
      <c r="N293" s="37"/>
      <c r="O293" s="37"/>
      <c r="P293" s="37"/>
      <c r="Q293" s="37"/>
      <c r="R293" s="37"/>
      <c r="S293" s="37"/>
      <c r="T293" s="75"/>
      <c r="Y293" s="38"/>
      <c r="Z293" s="38"/>
      <c r="AC293" s="38"/>
    </row>
    <row r="294" spans="10:29" ht="15.75" customHeight="1">
      <c r="J294" s="35"/>
      <c r="N294" s="37"/>
      <c r="O294" s="37"/>
      <c r="P294" s="37"/>
      <c r="Q294" s="37"/>
      <c r="R294" s="37"/>
      <c r="S294" s="37"/>
      <c r="T294" s="75"/>
      <c r="Y294" s="38"/>
      <c r="Z294" s="38"/>
      <c r="AC294" s="38"/>
    </row>
    <row r="295" spans="10:29" ht="15.75" customHeight="1">
      <c r="J295" s="35"/>
      <c r="N295" s="37"/>
      <c r="O295" s="37"/>
      <c r="P295" s="37"/>
      <c r="Q295" s="37"/>
      <c r="R295" s="37"/>
      <c r="S295" s="37"/>
      <c r="T295" s="75"/>
      <c r="Y295" s="38"/>
      <c r="Z295" s="38"/>
      <c r="AC295" s="38"/>
    </row>
    <row r="296" spans="10:29" ht="15.75" customHeight="1">
      <c r="J296" s="35"/>
      <c r="N296" s="37"/>
      <c r="O296" s="37"/>
      <c r="P296" s="37"/>
      <c r="Q296" s="37"/>
      <c r="R296" s="37"/>
      <c r="S296" s="37"/>
      <c r="T296" s="75"/>
      <c r="Y296" s="38"/>
      <c r="Z296" s="38"/>
      <c r="AC296" s="38"/>
    </row>
    <row r="297" spans="10:29" ht="15.75" customHeight="1">
      <c r="J297" s="35"/>
      <c r="N297" s="37"/>
      <c r="O297" s="37"/>
      <c r="P297" s="37"/>
      <c r="Q297" s="37"/>
      <c r="R297" s="37"/>
      <c r="S297" s="37"/>
      <c r="T297" s="75"/>
      <c r="Y297" s="38"/>
      <c r="Z297" s="38"/>
      <c r="AC297" s="38"/>
    </row>
    <row r="298" spans="10:29" ht="15.75" customHeight="1">
      <c r="J298" s="35"/>
      <c r="N298" s="37"/>
      <c r="O298" s="37"/>
      <c r="P298" s="37"/>
      <c r="Q298" s="37"/>
      <c r="R298" s="37"/>
      <c r="S298" s="37"/>
      <c r="T298" s="75"/>
      <c r="Y298" s="38"/>
      <c r="Z298" s="38"/>
      <c r="AC298" s="38"/>
    </row>
    <row r="299" spans="10:29" ht="15.75" customHeight="1">
      <c r="J299" s="35"/>
      <c r="N299" s="37"/>
      <c r="O299" s="37"/>
      <c r="P299" s="37"/>
      <c r="Q299" s="37"/>
      <c r="R299" s="37"/>
      <c r="S299" s="37"/>
      <c r="T299" s="75"/>
      <c r="Y299" s="38"/>
      <c r="Z299" s="38"/>
      <c r="AC299" s="38"/>
    </row>
    <row r="300" spans="10:29" ht="15.75" customHeight="1">
      <c r="J300" s="35"/>
      <c r="N300" s="37"/>
      <c r="O300" s="37"/>
      <c r="P300" s="37"/>
      <c r="Q300" s="37"/>
      <c r="R300" s="37"/>
      <c r="S300" s="37"/>
      <c r="T300" s="75"/>
      <c r="Y300" s="38"/>
      <c r="Z300" s="38"/>
      <c r="AC300" s="38"/>
    </row>
    <row r="301" spans="10:29" ht="15.75" customHeight="1">
      <c r="J301" s="35"/>
      <c r="N301" s="37"/>
      <c r="O301" s="37"/>
      <c r="P301" s="37"/>
      <c r="Q301" s="37"/>
      <c r="R301" s="37"/>
      <c r="S301" s="37"/>
      <c r="T301" s="75"/>
      <c r="Y301" s="38"/>
      <c r="Z301" s="38"/>
      <c r="AC301" s="38"/>
    </row>
    <row r="302" spans="10:29" ht="15.75" customHeight="1">
      <c r="J302" s="35"/>
      <c r="N302" s="37"/>
      <c r="O302" s="37"/>
      <c r="P302" s="37"/>
      <c r="Q302" s="37"/>
      <c r="R302" s="37"/>
      <c r="S302" s="37"/>
      <c r="T302" s="75"/>
      <c r="Y302" s="38"/>
      <c r="Z302" s="38"/>
      <c r="AC302" s="38"/>
    </row>
    <row r="303" spans="10:29" ht="15.75" customHeight="1">
      <c r="J303" s="35"/>
      <c r="N303" s="37"/>
      <c r="O303" s="37"/>
      <c r="P303" s="37"/>
      <c r="Q303" s="37"/>
      <c r="R303" s="37"/>
      <c r="S303" s="37"/>
      <c r="T303" s="75"/>
      <c r="Y303" s="38"/>
      <c r="Z303" s="38"/>
      <c r="AC303" s="38"/>
    </row>
    <row r="304" spans="10:29" ht="15.75" customHeight="1">
      <c r="J304" s="35"/>
      <c r="N304" s="37"/>
      <c r="O304" s="37"/>
      <c r="P304" s="37"/>
      <c r="Q304" s="37"/>
      <c r="R304" s="37"/>
      <c r="S304" s="37"/>
      <c r="T304" s="75"/>
      <c r="Y304" s="38"/>
      <c r="Z304" s="38"/>
      <c r="AC304" s="38"/>
    </row>
    <row r="305" spans="10:29" ht="15.75" customHeight="1">
      <c r="J305" s="35"/>
      <c r="N305" s="37"/>
      <c r="O305" s="37"/>
      <c r="P305" s="37"/>
      <c r="Q305" s="37"/>
      <c r="R305" s="37"/>
      <c r="S305" s="37"/>
      <c r="T305" s="75"/>
      <c r="Y305" s="38"/>
      <c r="Z305" s="38"/>
      <c r="AC305" s="38"/>
    </row>
    <row r="306" spans="10:29" ht="15.75" customHeight="1">
      <c r="J306" s="35"/>
      <c r="N306" s="37"/>
      <c r="O306" s="37"/>
      <c r="P306" s="37"/>
      <c r="Q306" s="37"/>
      <c r="R306" s="37"/>
      <c r="S306" s="37"/>
      <c r="T306" s="75"/>
      <c r="Y306" s="38"/>
      <c r="Z306" s="38"/>
      <c r="AC306" s="38"/>
    </row>
    <row r="307" spans="10:29" ht="15.75" customHeight="1">
      <c r="J307" s="35"/>
      <c r="N307" s="37"/>
      <c r="O307" s="37"/>
      <c r="P307" s="37"/>
      <c r="Q307" s="37"/>
      <c r="R307" s="37"/>
      <c r="S307" s="37"/>
      <c r="T307" s="75"/>
      <c r="Y307" s="38"/>
      <c r="Z307" s="38"/>
      <c r="AC307" s="38"/>
    </row>
    <row r="308" spans="10:29" ht="15.75" customHeight="1">
      <c r="J308" s="35"/>
      <c r="N308" s="37"/>
      <c r="O308" s="37"/>
      <c r="P308" s="37"/>
      <c r="Q308" s="37"/>
      <c r="R308" s="37"/>
      <c r="S308" s="37"/>
      <c r="T308" s="75"/>
      <c r="Y308" s="38"/>
      <c r="Z308" s="38"/>
      <c r="AC308" s="38"/>
    </row>
    <row r="309" spans="10:29" ht="15.75" customHeight="1">
      <c r="J309" s="35"/>
      <c r="N309" s="37"/>
      <c r="O309" s="37"/>
      <c r="P309" s="37"/>
      <c r="Q309" s="37"/>
      <c r="R309" s="37"/>
      <c r="S309" s="37"/>
      <c r="T309" s="75"/>
      <c r="Y309" s="38"/>
      <c r="Z309" s="38"/>
      <c r="AC309" s="38"/>
    </row>
    <row r="310" spans="10:29" ht="15.75" customHeight="1">
      <c r="J310" s="35"/>
      <c r="N310" s="37"/>
      <c r="O310" s="37"/>
      <c r="P310" s="37"/>
      <c r="Q310" s="37"/>
      <c r="R310" s="37"/>
      <c r="S310" s="37"/>
      <c r="T310" s="75"/>
      <c r="Y310" s="38"/>
      <c r="Z310" s="38"/>
      <c r="AC310" s="38"/>
    </row>
    <row r="311" spans="10:29" ht="15.75" customHeight="1">
      <c r="J311" s="35"/>
      <c r="N311" s="37"/>
      <c r="O311" s="37"/>
      <c r="P311" s="37"/>
      <c r="Q311" s="37"/>
      <c r="R311" s="37"/>
      <c r="S311" s="37"/>
      <c r="T311" s="75"/>
      <c r="Y311" s="38"/>
      <c r="Z311" s="38"/>
      <c r="AC311" s="38"/>
    </row>
    <row r="312" spans="10:29" ht="15.75" customHeight="1">
      <c r="J312" s="35"/>
      <c r="N312" s="37"/>
      <c r="O312" s="37"/>
      <c r="P312" s="37"/>
      <c r="Q312" s="37"/>
      <c r="R312" s="37"/>
      <c r="S312" s="37"/>
      <c r="T312" s="75"/>
      <c r="Y312" s="38"/>
      <c r="Z312" s="38"/>
      <c r="AC312" s="38"/>
    </row>
    <row r="313" spans="10:29" ht="15.75" customHeight="1">
      <c r="J313" s="35"/>
      <c r="S313" s="37"/>
      <c r="T313" s="75"/>
    </row>
    <row r="314" spans="10:29" ht="15.75" customHeight="1">
      <c r="J314" s="35"/>
    </row>
    <row r="315" spans="10:29" ht="15.75" customHeight="1">
      <c r="J315" s="35"/>
    </row>
    <row r="316" spans="10:29" ht="15.75" customHeight="1">
      <c r="J316" s="35"/>
    </row>
    <row r="317" spans="10:29" ht="15.75" customHeight="1">
      <c r="J317" s="35"/>
    </row>
    <row r="318" spans="10:29" ht="15.75" customHeight="1">
      <c r="J318" s="35"/>
    </row>
    <row r="319" spans="10:29" ht="15.75" customHeight="1">
      <c r="J319" s="35"/>
    </row>
    <row r="320" spans="10:29" ht="15.75" customHeight="1">
      <c r="J320" s="35"/>
    </row>
    <row r="321" spans="10:10" ht="15.75" customHeight="1">
      <c r="J321" s="35"/>
    </row>
    <row r="322" spans="10:10" ht="15.75" customHeight="1">
      <c r="J322" s="35"/>
    </row>
    <row r="323" spans="10:10" ht="15.75" customHeight="1">
      <c r="J323" s="35"/>
    </row>
    <row r="324" spans="10:10" ht="15.75" customHeight="1">
      <c r="J324" s="35"/>
    </row>
    <row r="325" spans="10:10" ht="15.75" customHeight="1">
      <c r="J325" s="35"/>
    </row>
    <row r="326" spans="10:10" ht="15.75" customHeight="1">
      <c r="J326" s="35"/>
    </row>
    <row r="327" spans="10:10" ht="15.75" customHeight="1">
      <c r="J327" s="35"/>
    </row>
    <row r="328" spans="10:10" ht="15.75" customHeight="1">
      <c r="J328" s="35"/>
    </row>
    <row r="329" spans="10:10" ht="15.75" customHeight="1">
      <c r="J329" s="35"/>
    </row>
    <row r="330" spans="10:10" ht="15.75" customHeight="1">
      <c r="J330" s="35"/>
    </row>
    <row r="331" spans="10:10" ht="15.75" customHeight="1">
      <c r="J331" s="35"/>
    </row>
    <row r="332" spans="10:10" ht="15.75" customHeight="1">
      <c r="J332" s="35"/>
    </row>
    <row r="333" spans="10:10" ht="15.75" customHeight="1">
      <c r="J333" s="35"/>
    </row>
    <row r="334" spans="10:10" ht="15.75" customHeight="1">
      <c r="J334" s="35"/>
    </row>
    <row r="335" spans="10:10" ht="15.75" customHeight="1">
      <c r="J335" s="35"/>
    </row>
    <row r="336" spans="10:10" ht="15.75" customHeight="1">
      <c r="J336" s="35"/>
    </row>
    <row r="337" spans="10:10" ht="15.75" customHeight="1">
      <c r="J337" s="35"/>
    </row>
    <row r="338" spans="10:10" ht="15.75" customHeight="1">
      <c r="J338" s="35"/>
    </row>
    <row r="339" spans="10:10" ht="15.75" customHeight="1">
      <c r="J339" s="35"/>
    </row>
    <row r="340" spans="10:10" ht="15.75" customHeight="1">
      <c r="J340" s="35"/>
    </row>
    <row r="341" spans="10:10" ht="15.75" customHeight="1">
      <c r="J341" s="35"/>
    </row>
    <row r="342" spans="10:10" ht="15.75" customHeight="1">
      <c r="J342" s="35"/>
    </row>
    <row r="343" spans="10:10" ht="15.75" customHeight="1">
      <c r="J343" s="35"/>
    </row>
    <row r="344" spans="10:10" ht="15.75" customHeight="1">
      <c r="J344" s="35"/>
    </row>
    <row r="345" spans="10:10" ht="15.75" customHeight="1">
      <c r="J345" s="35"/>
    </row>
    <row r="346" spans="10:10" ht="15.75" customHeight="1">
      <c r="J346" s="35"/>
    </row>
    <row r="347" spans="10:10" ht="15.75" customHeight="1">
      <c r="J347" s="35"/>
    </row>
    <row r="348" spans="10:10" ht="15.75" customHeight="1">
      <c r="J348" s="35"/>
    </row>
    <row r="349" spans="10:10" ht="15.75" customHeight="1">
      <c r="J349" s="35"/>
    </row>
    <row r="350" spans="10:10" ht="15.75" customHeight="1">
      <c r="J350" s="35"/>
    </row>
    <row r="351" spans="10:10" ht="15.75" customHeight="1">
      <c r="J351" s="35"/>
    </row>
    <row r="352" spans="10:10" ht="15.75" customHeight="1">
      <c r="J352" s="35"/>
    </row>
    <row r="353" spans="10:10" ht="15.75" customHeight="1">
      <c r="J353" s="35"/>
    </row>
    <row r="354" spans="10:10" ht="15.75" customHeight="1">
      <c r="J354" s="35"/>
    </row>
    <row r="355" spans="10:10" ht="15.75" customHeight="1">
      <c r="J355" s="35"/>
    </row>
    <row r="356" spans="10:10" ht="15.75" customHeight="1">
      <c r="J356" s="35"/>
    </row>
    <row r="357" spans="10:10" ht="15.75" customHeight="1">
      <c r="J357" s="35"/>
    </row>
    <row r="358" spans="10:10" ht="15.75" customHeight="1">
      <c r="J358" s="35"/>
    </row>
    <row r="359" spans="10:10" ht="15.75" customHeight="1">
      <c r="J359" s="35"/>
    </row>
    <row r="360" spans="10:10" ht="15.75" customHeight="1">
      <c r="J360" s="35"/>
    </row>
    <row r="361" spans="10:10" ht="15.75" customHeight="1">
      <c r="J361" s="35"/>
    </row>
    <row r="362" spans="10:10" ht="15.75" customHeight="1">
      <c r="J362" s="35"/>
    </row>
    <row r="363" spans="10:10" ht="15.75" customHeight="1">
      <c r="J363" s="35"/>
    </row>
    <row r="364" spans="10:10" ht="15.75" customHeight="1">
      <c r="J364" s="35"/>
    </row>
    <row r="365" spans="10:10" ht="15.75" customHeight="1">
      <c r="J365" s="35"/>
    </row>
    <row r="366" spans="10:10" ht="15.75" customHeight="1">
      <c r="J366" s="35"/>
    </row>
    <row r="367" spans="10:10" ht="15.75" customHeight="1">
      <c r="J367" s="35"/>
    </row>
    <row r="368" spans="10:10" ht="15.75" customHeight="1">
      <c r="J368" s="35"/>
    </row>
    <row r="369" spans="10:10" ht="15.75" customHeight="1">
      <c r="J369" s="35"/>
    </row>
    <row r="370" spans="10:10" ht="15.75" customHeight="1">
      <c r="J370" s="35"/>
    </row>
    <row r="371" spans="10:10" ht="15.75" customHeight="1">
      <c r="J371" s="35"/>
    </row>
    <row r="372" spans="10:10" ht="15.75" customHeight="1">
      <c r="J372" s="35"/>
    </row>
    <row r="373" spans="10:10" ht="15.75" customHeight="1">
      <c r="J373" s="35"/>
    </row>
    <row r="374" spans="10:10" ht="15.75" customHeight="1">
      <c r="J374" s="35"/>
    </row>
    <row r="375" spans="10:10" ht="15.75" customHeight="1">
      <c r="J375" s="35"/>
    </row>
    <row r="376" spans="10:10" ht="15.75" customHeight="1">
      <c r="J376" s="35"/>
    </row>
    <row r="377" spans="10:10" ht="15.75" customHeight="1">
      <c r="J377" s="35"/>
    </row>
    <row r="378" spans="10:10" ht="15.75" customHeight="1">
      <c r="J378" s="35"/>
    </row>
    <row r="379" spans="10:10" ht="15.75" customHeight="1">
      <c r="J379" s="35"/>
    </row>
    <row r="380" spans="10:10" ht="15.75" customHeight="1">
      <c r="J380" s="35"/>
    </row>
    <row r="381" spans="10:10" ht="15.75" customHeight="1">
      <c r="J381" s="35"/>
    </row>
    <row r="382" spans="10:10" ht="15.75" customHeight="1">
      <c r="J382" s="35"/>
    </row>
    <row r="383" spans="10:10" ht="15.75" customHeight="1">
      <c r="J383" s="35"/>
    </row>
    <row r="384" spans="10:10" ht="15.75" customHeight="1">
      <c r="J384" s="35"/>
    </row>
    <row r="385" spans="10:10" ht="15.75" customHeight="1">
      <c r="J385" s="35"/>
    </row>
    <row r="386" spans="10:10" ht="15.75" customHeight="1">
      <c r="J386" s="35"/>
    </row>
    <row r="387" spans="10:10" ht="15.75" customHeight="1">
      <c r="J387" s="35"/>
    </row>
    <row r="388" spans="10:10" ht="15.75" customHeight="1">
      <c r="J388" s="35"/>
    </row>
    <row r="389" spans="10:10" ht="15.75" customHeight="1">
      <c r="J389" s="35"/>
    </row>
    <row r="390" spans="10:10" ht="15.75" customHeight="1">
      <c r="J390" s="35"/>
    </row>
    <row r="391" spans="10:10" ht="15.75" customHeight="1">
      <c r="J391" s="35"/>
    </row>
    <row r="392" spans="10:10" ht="15.75" customHeight="1">
      <c r="J392" s="35"/>
    </row>
    <row r="393" spans="10:10" ht="15.75" customHeight="1">
      <c r="J393" s="35"/>
    </row>
    <row r="394" spans="10:10" ht="15.75" customHeight="1">
      <c r="J394" s="35"/>
    </row>
    <row r="395" spans="10:10" ht="15.75" customHeight="1">
      <c r="J395" s="35"/>
    </row>
    <row r="396" spans="10:10" ht="15.75" customHeight="1">
      <c r="J396" s="35"/>
    </row>
    <row r="397" spans="10:10" ht="15.75" customHeight="1">
      <c r="J397" s="35"/>
    </row>
    <row r="398" spans="10:10" ht="15.75" customHeight="1">
      <c r="J398" s="35"/>
    </row>
    <row r="399" spans="10:10" ht="15.75" customHeight="1">
      <c r="J399" s="35"/>
    </row>
    <row r="400" spans="10:10" ht="15.75" customHeight="1">
      <c r="J400" s="35"/>
    </row>
    <row r="401" spans="10:10" ht="15.75" customHeight="1">
      <c r="J401" s="35"/>
    </row>
    <row r="402" spans="10:10" ht="15.75" customHeight="1">
      <c r="J402" s="35"/>
    </row>
    <row r="403" spans="10:10" ht="15.75" customHeight="1">
      <c r="J403" s="35"/>
    </row>
    <row r="404" spans="10:10" ht="15.75" customHeight="1">
      <c r="J404" s="35"/>
    </row>
    <row r="405" spans="10:10" ht="15.75" customHeight="1">
      <c r="J405" s="35"/>
    </row>
    <row r="406" spans="10:10" ht="15.75" customHeight="1">
      <c r="J406" s="35"/>
    </row>
    <row r="407" spans="10:10" ht="15.75" customHeight="1">
      <c r="J407" s="35"/>
    </row>
    <row r="408" spans="10:10" ht="15.75" customHeight="1">
      <c r="J408" s="35"/>
    </row>
    <row r="409" spans="10:10" ht="15.75" customHeight="1">
      <c r="J409" s="35"/>
    </row>
    <row r="410" spans="10:10" ht="15.75" customHeight="1">
      <c r="J410" s="35"/>
    </row>
    <row r="411" spans="10:10" ht="15.75" customHeight="1">
      <c r="J411" s="35"/>
    </row>
    <row r="412" spans="10:10" ht="15.75" customHeight="1">
      <c r="J412" s="35"/>
    </row>
    <row r="413" spans="10:10" ht="15.75" customHeight="1">
      <c r="J413" s="35"/>
    </row>
    <row r="414" spans="10:10" ht="15.75" customHeight="1">
      <c r="J414" s="35"/>
    </row>
    <row r="415" spans="10:10" ht="15.75" customHeight="1">
      <c r="J415" s="35"/>
    </row>
    <row r="416" spans="10:10" ht="15.75" customHeight="1">
      <c r="J416" s="35"/>
    </row>
    <row r="417" spans="10:10" ht="15.75" customHeight="1">
      <c r="J417" s="35"/>
    </row>
    <row r="418" spans="10:10" ht="15.75" customHeight="1">
      <c r="J418" s="35"/>
    </row>
    <row r="419" spans="10:10" ht="15.75" customHeight="1">
      <c r="J419" s="35"/>
    </row>
    <row r="420" spans="10:10" ht="15.75" customHeight="1">
      <c r="J420" s="35"/>
    </row>
    <row r="421" spans="10:10" ht="15.75" customHeight="1">
      <c r="J421" s="35"/>
    </row>
    <row r="422" spans="10:10" ht="15.75" customHeight="1">
      <c r="J422" s="35"/>
    </row>
    <row r="423" spans="10:10" ht="15.75" customHeight="1">
      <c r="J423" s="35"/>
    </row>
    <row r="424" spans="10:10" ht="15.75" customHeight="1">
      <c r="J424" s="35"/>
    </row>
    <row r="425" spans="10:10" ht="15.75" customHeight="1">
      <c r="J425" s="35"/>
    </row>
    <row r="426" spans="10:10" ht="15.75" customHeight="1">
      <c r="J426" s="35"/>
    </row>
    <row r="427" spans="10:10" ht="15.75" customHeight="1">
      <c r="J427" s="35"/>
    </row>
    <row r="428" spans="10:10" ht="15.75" customHeight="1">
      <c r="J428" s="35"/>
    </row>
    <row r="429" spans="10:10" ht="15.75" customHeight="1">
      <c r="J429" s="35"/>
    </row>
    <row r="430" spans="10:10" ht="15.75" customHeight="1">
      <c r="J430" s="35"/>
    </row>
    <row r="431" spans="10:10" ht="15.75" customHeight="1">
      <c r="J431" s="35"/>
    </row>
    <row r="432" spans="10:10" ht="15.75" customHeight="1">
      <c r="J432" s="35"/>
    </row>
    <row r="433" spans="10:10" ht="15.75" customHeight="1">
      <c r="J433" s="35"/>
    </row>
    <row r="434" spans="10:10" ht="15.75" customHeight="1">
      <c r="J434" s="35"/>
    </row>
    <row r="435" spans="10:10" ht="15.75" customHeight="1">
      <c r="J435" s="35"/>
    </row>
    <row r="436" spans="10:10" ht="15.75" customHeight="1">
      <c r="J436" s="35"/>
    </row>
    <row r="437" spans="10:10" ht="15.75" customHeight="1">
      <c r="J437" s="35"/>
    </row>
    <row r="438" spans="10:10" ht="15.75" customHeight="1">
      <c r="J438" s="35"/>
    </row>
    <row r="439" spans="10:10" ht="15.75" customHeight="1">
      <c r="J439" s="35"/>
    </row>
    <row r="440" spans="10:10" ht="15.75" customHeight="1">
      <c r="J440" s="35"/>
    </row>
    <row r="441" spans="10:10" ht="15.75" customHeight="1">
      <c r="J441" s="35"/>
    </row>
    <row r="442" spans="10:10" ht="15.75" customHeight="1">
      <c r="J442" s="35"/>
    </row>
    <row r="443" spans="10:10" ht="15.75" customHeight="1">
      <c r="J443" s="35"/>
    </row>
    <row r="444" spans="10:10" ht="15.75" customHeight="1">
      <c r="J444" s="35"/>
    </row>
    <row r="445" spans="10:10" ht="15.75" customHeight="1">
      <c r="J445" s="35"/>
    </row>
    <row r="446" spans="10:10" ht="15.75" customHeight="1">
      <c r="J446" s="35"/>
    </row>
    <row r="447" spans="10:10" ht="15.75" customHeight="1">
      <c r="J447" s="35"/>
    </row>
    <row r="448" spans="10:10" ht="15.75" customHeight="1">
      <c r="J448" s="35"/>
    </row>
    <row r="449" spans="10:10" ht="15.75" customHeight="1">
      <c r="J449" s="35"/>
    </row>
    <row r="450" spans="10:10" ht="15.75" customHeight="1">
      <c r="J450" s="35"/>
    </row>
    <row r="451" spans="10:10" ht="15.75" customHeight="1">
      <c r="J451" s="35"/>
    </row>
    <row r="452" spans="10:10" ht="15.75" customHeight="1">
      <c r="J452" s="35"/>
    </row>
    <row r="453" spans="10:10" ht="15.75" customHeight="1">
      <c r="J453" s="35"/>
    </row>
    <row r="454" spans="10:10" ht="15.75" customHeight="1">
      <c r="J454" s="35"/>
    </row>
    <row r="455" spans="10:10" ht="15.75" customHeight="1">
      <c r="J455" s="35"/>
    </row>
    <row r="456" spans="10:10" ht="15.75" customHeight="1">
      <c r="J456" s="35"/>
    </row>
    <row r="457" spans="10:10" ht="15.75" customHeight="1">
      <c r="J457" s="35"/>
    </row>
    <row r="458" spans="10:10" ht="15.75" customHeight="1">
      <c r="J458" s="35"/>
    </row>
    <row r="459" spans="10:10" ht="15.75" customHeight="1">
      <c r="J459" s="35"/>
    </row>
    <row r="460" spans="10:10" ht="15.75" customHeight="1">
      <c r="J460" s="35"/>
    </row>
    <row r="461" spans="10:10" ht="15.75" customHeight="1">
      <c r="J461" s="35"/>
    </row>
    <row r="462" spans="10:10" ht="15.75" customHeight="1">
      <c r="J462" s="35"/>
    </row>
    <row r="463" spans="10:10" ht="15.75" customHeight="1">
      <c r="J463" s="35"/>
    </row>
    <row r="464" spans="10:10" ht="15.75" customHeight="1">
      <c r="J464" s="35"/>
    </row>
    <row r="465" spans="10:10" ht="15.75" customHeight="1">
      <c r="J465" s="35"/>
    </row>
    <row r="466" spans="10:10" ht="15.75" customHeight="1">
      <c r="J466" s="35"/>
    </row>
    <row r="467" spans="10:10" ht="15.75" customHeight="1">
      <c r="J467" s="35"/>
    </row>
    <row r="468" spans="10:10" ht="15.75" customHeight="1">
      <c r="J468" s="35"/>
    </row>
    <row r="469" spans="10:10" ht="15.75" customHeight="1">
      <c r="J469" s="35"/>
    </row>
    <row r="470" spans="10:10" ht="15.75" customHeight="1">
      <c r="J470" s="35"/>
    </row>
    <row r="471" spans="10:10" ht="15.75" customHeight="1">
      <c r="J471" s="35"/>
    </row>
    <row r="472" spans="10:10" ht="15.75" customHeight="1">
      <c r="J472" s="35"/>
    </row>
    <row r="473" spans="10:10" ht="15.75" customHeight="1">
      <c r="J473" s="35"/>
    </row>
    <row r="474" spans="10:10" ht="15.75" customHeight="1">
      <c r="J474" s="35"/>
    </row>
    <row r="475" spans="10:10" ht="15.75" customHeight="1">
      <c r="J475" s="35"/>
    </row>
    <row r="476" spans="10:10" ht="15.75" customHeight="1">
      <c r="J476" s="35"/>
    </row>
    <row r="477" spans="10:10" ht="15.75" customHeight="1">
      <c r="J477" s="35"/>
    </row>
    <row r="478" spans="10:10" ht="15.75" customHeight="1">
      <c r="J478" s="35"/>
    </row>
    <row r="479" spans="10:10" ht="15.75" customHeight="1">
      <c r="J479" s="35"/>
    </row>
    <row r="480" spans="10:10" ht="15.75" customHeight="1">
      <c r="J480" s="35"/>
    </row>
    <row r="481" spans="10:10" ht="15.75" customHeight="1">
      <c r="J481" s="35"/>
    </row>
    <row r="482" spans="10:10" ht="15.75" customHeight="1">
      <c r="J482" s="35"/>
    </row>
    <row r="483" spans="10:10" ht="15.75" customHeight="1">
      <c r="J483" s="35"/>
    </row>
    <row r="484" spans="10:10" ht="15.75" customHeight="1">
      <c r="J484" s="35"/>
    </row>
    <row r="485" spans="10:10" ht="15.75" customHeight="1">
      <c r="J485" s="35"/>
    </row>
    <row r="486" spans="10:10" ht="15.75" customHeight="1">
      <c r="J486" s="35"/>
    </row>
    <row r="487" spans="10:10" ht="15.75" customHeight="1">
      <c r="J487" s="35"/>
    </row>
    <row r="488" spans="10:10" ht="15.75" customHeight="1">
      <c r="J488" s="35"/>
    </row>
    <row r="489" spans="10:10" ht="15.75" customHeight="1">
      <c r="J489" s="35"/>
    </row>
    <row r="490" spans="10:10" ht="15.75" customHeight="1">
      <c r="J490" s="35"/>
    </row>
    <row r="491" spans="10:10" ht="15.75" customHeight="1">
      <c r="J491" s="35"/>
    </row>
    <row r="492" spans="10:10" ht="15.75" customHeight="1">
      <c r="J492" s="35"/>
    </row>
    <row r="493" spans="10:10" ht="15.75" customHeight="1">
      <c r="J493" s="35"/>
    </row>
    <row r="494" spans="10:10" ht="15.75" customHeight="1">
      <c r="J494" s="35"/>
    </row>
    <row r="495" spans="10:10" ht="15.75" customHeight="1">
      <c r="J495" s="35"/>
    </row>
    <row r="496" spans="10:10" ht="15.75" customHeight="1">
      <c r="J496" s="35"/>
    </row>
    <row r="497" spans="10:10" ht="15.75" customHeight="1">
      <c r="J497" s="35"/>
    </row>
    <row r="498" spans="10:10" ht="15.75" customHeight="1">
      <c r="J498" s="35"/>
    </row>
    <row r="499" spans="10:10" ht="15.75" customHeight="1">
      <c r="J499" s="35"/>
    </row>
    <row r="500" spans="10:10" ht="15.75" customHeight="1">
      <c r="J500" s="35"/>
    </row>
    <row r="501" spans="10:10" ht="15.75" customHeight="1">
      <c r="J501" s="35"/>
    </row>
    <row r="502" spans="10:10" ht="15.75" customHeight="1">
      <c r="J502" s="35"/>
    </row>
    <row r="503" spans="10:10" ht="15.75" customHeight="1">
      <c r="J503" s="35"/>
    </row>
    <row r="504" spans="10:10" ht="15.75" customHeight="1">
      <c r="J504" s="35"/>
    </row>
    <row r="505" spans="10:10" ht="15.75" customHeight="1">
      <c r="J505" s="35"/>
    </row>
    <row r="506" spans="10:10" ht="15.75" customHeight="1">
      <c r="J506" s="35"/>
    </row>
    <row r="507" spans="10:10" ht="15.75" customHeight="1">
      <c r="J507" s="35"/>
    </row>
    <row r="508" spans="10:10" ht="15.75" customHeight="1">
      <c r="J508" s="35"/>
    </row>
    <row r="509" spans="10:10" ht="15.75" customHeight="1">
      <c r="J509" s="35"/>
    </row>
    <row r="510" spans="10:10" ht="15.75" customHeight="1">
      <c r="J510" s="35"/>
    </row>
    <row r="511" spans="10:10" ht="15.75" customHeight="1">
      <c r="J511" s="35"/>
    </row>
    <row r="512" spans="10:10" ht="15.75" customHeight="1">
      <c r="J512" s="35"/>
    </row>
    <row r="513" spans="10:10" ht="15.75" customHeight="1">
      <c r="J513" s="35"/>
    </row>
    <row r="514" spans="10:10" ht="15.75" customHeight="1">
      <c r="J514" s="35"/>
    </row>
    <row r="515" spans="10:10" ht="15.75" customHeight="1">
      <c r="J515" s="35"/>
    </row>
    <row r="516" spans="10:10" ht="15.75" customHeight="1">
      <c r="J516" s="35"/>
    </row>
    <row r="517" spans="10:10" ht="15.75" customHeight="1">
      <c r="J517" s="35"/>
    </row>
    <row r="518" spans="10:10" ht="15.75" customHeight="1">
      <c r="J518" s="35"/>
    </row>
    <row r="519" spans="10:10" ht="15.75" customHeight="1">
      <c r="J519" s="35"/>
    </row>
    <row r="520" spans="10:10" ht="15.75" customHeight="1">
      <c r="J520" s="35"/>
    </row>
    <row r="521" spans="10:10" ht="15.75" customHeight="1">
      <c r="J521" s="35"/>
    </row>
    <row r="522" spans="10:10" ht="15.75" customHeight="1">
      <c r="J522" s="35"/>
    </row>
    <row r="523" spans="10:10" ht="15.75" customHeight="1">
      <c r="J523" s="35"/>
    </row>
    <row r="524" spans="10:10" ht="15.75" customHeight="1">
      <c r="J524" s="35"/>
    </row>
    <row r="525" spans="10:10" ht="15.75" customHeight="1">
      <c r="J525" s="35"/>
    </row>
    <row r="526" spans="10:10" ht="15.75" customHeight="1">
      <c r="J526" s="35"/>
    </row>
    <row r="527" spans="10:10" ht="15.75" customHeight="1">
      <c r="J527" s="35"/>
    </row>
    <row r="528" spans="10:10" ht="15.75" customHeight="1">
      <c r="J528" s="35"/>
    </row>
    <row r="529" spans="10:10" ht="15.75" customHeight="1">
      <c r="J529" s="35"/>
    </row>
    <row r="530" spans="10:10" ht="15.75" customHeight="1">
      <c r="J530" s="35"/>
    </row>
    <row r="531" spans="10:10" ht="15.75" customHeight="1">
      <c r="J531" s="35"/>
    </row>
    <row r="532" spans="10:10" ht="15.75" customHeight="1">
      <c r="J532" s="35"/>
    </row>
    <row r="533" spans="10:10" ht="15.75" customHeight="1">
      <c r="J533" s="35"/>
    </row>
    <row r="534" spans="10:10" ht="15.75" customHeight="1">
      <c r="J534" s="35"/>
    </row>
    <row r="535" spans="10:10" ht="15.75" customHeight="1">
      <c r="J535" s="35"/>
    </row>
    <row r="536" spans="10:10" ht="15.75" customHeight="1">
      <c r="J536" s="35"/>
    </row>
    <row r="537" spans="10:10" ht="15.75" customHeight="1">
      <c r="J537" s="35"/>
    </row>
    <row r="538" spans="10:10" ht="15.75" customHeight="1">
      <c r="J538" s="35"/>
    </row>
    <row r="539" spans="10:10" ht="15.75" customHeight="1">
      <c r="J539" s="35"/>
    </row>
    <row r="540" spans="10:10" ht="15.75" customHeight="1">
      <c r="J540" s="35"/>
    </row>
    <row r="541" spans="10:10" ht="15.75" customHeight="1">
      <c r="J541" s="35"/>
    </row>
    <row r="542" spans="10:10" ht="15.75" customHeight="1">
      <c r="J542" s="35"/>
    </row>
    <row r="543" spans="10:10" ht="15.75" customHeight="1">
      <c r="J543" s="35"/>
    </row>
    <row r="544" spans="10:10" ht="15.75" customHeight="1">
      <c r="J544" s="35"/>
    </row>
    <row r="545" spans="10:10" ht="15.75" customHeight="1">
      <c r="J545" s="35"/>
    </row>
    <row r="546" spans="10:10" ht="15.75" customHeight="1">
      <c r="J546" s="35"/>
    </row>
    <row r="547" spans="10:10" ht="15.75" customHeight="1">
      <c r="J547" s="35"/>
    </row>
    <row r="548" spans="10:10" ht="15.75" customHeight="1">
      <c r="J548" s="35"/>
    </row>
    <row r="549" spans="10:10" ht="15.75" customHeight="1">
      <c r="J549" s="35"/>
    </row>
    <row r="550" spans="10:10" ht="15.75" customHeight="1">
      <c r="J550" s="35"/>
    </row>
    <row r="551" spans="10:10" ht="15.75" customHeight="1">
      <c r="J551" s="35"/>
    </row>
    <row r="552" spans="10:10" ht="15.75" customHeight="1">
      <c r="J552" s="35"/>
    </row>
    <row r="553" spans="10:10" ht="15.75" customHeight="1">
      <c r="J553" s="35"/>
    </row>
    <row r="554" spans="10:10" ht="15.75" customHeight="1">
      <c r="J554" s="35"/>
    </row>
    <row r="555" spans="10:10" ht="15.75" customHeight="1">
      <c r="J555" s="35"/>
    </row>
    <row r="556" spans="10:10" ht="15.75" customHeight="1">
      <c r="J556" s="35"/>
    </row>
    <row r="557" spans="10:10" ht="15.75" customHeight="1">
      <c r="J557" s="35"/>
    </row>
    <row r="558" spans="10:10" ht="15.75" customHeight="1">
      <c r="J558" s="35"/>
    </row>
    <row r="559" spans="10:10" ht="15.75" customHeight="1">
      <c r="J559" s="35"/>
    </row>
    <row r="560" spans="10:10" ht="15.75" customHeight="1">
      <c r="J560" s="35"/>
    </row>
    <row r="561" spans="10:10" ht="15.75" customHeight="1">
      <c r="J561" s="35"/>
    </row>
    <row r="562" spans="10:10" ht="15.75" customHeight="1">
      <c r="J562" s="35"/>
    </row>
    <row r="563" spans="10:10" ht="15.75" customHeight="1">
      <c r="J563" s="35"/>
    </row>
    <row r="564" spans="10:10" ht="15.75" customHeight="1">
      <c r="J564" s="35"/>
    </row>
    <row r="565" spans="10:10" ht="15.75" customHeight="1">
      <c r="J565" s="35"/>
    </row>
    <row r="566" spans="10:10" ht="15.75" customHeight="1">
      <c r="J566" s="35"/>
    </row>
    <row r="567" spans="10:10" ht="15.75" customHeight="1">
      <c r="J567" s="35"/>
    </row>
    <row r="568" spans="10:10" ht="15.75" customHeight="1">
      <c r="J568" s="35"/>
    </row>
    <row r="569" spans="10:10" ht="15.75" customHeight="1">
      <c r="J569" s="35"/>
    </row>
    <row r="570" spans="10:10" ht="15.75" customHeight="1">
      <c r="J570" s="35"/>
    </row>
    <row r="571" spans="10:10" ht="15.75" customHeight="1">
      <c r="J571" s="35"/>
    </row>
    <row r="572" spans="10:10" ht="15.75" customHeight="1">
      <c r="J572" s="35"/>
    </row>
    <row r="573" spans="10:10" ht="15.75" customHeight="1">
      <c r="J573" s="35"/>
    </row>
    <row r="574" spans="10:10" ht="15.75" customHeight="1">
      <c r="J574" s="35"/>
    </row>
    <row r="575" spans="10:10" ht="15.75" customHeight="1">
      <c r="J575" s="35"/>
    </row>
    <row r="576" spans="10:10" ht="15.75" customHeight="1">
      <c r="J576" s="35"/>
    </row>
    <row r="577" spans="10:10" ht="15.75" customHeight="1">
      <c r="J577" s="35"/>
    </row>
    <row r="578" spans="10:10" ht="15.75" customHeight="1">
      <c r="J578" s="35"/>
    </row>
    <row r="579" spans="10:10" ht="15.75" customHeight="1">
      <c r="J579" s="35"/>
    </row>
    <row r="580" spans="10:10" ht="15.75" customHeight="1">
      <c r="J580" s="35"/>
    </row>
    <row r="581" spans="10:10" ht="15.75" customHeight="1">
      <c r="J581" s="35"/>
    </row>
    <row r="582" spans="10:10" ht="15.75" customHeight="1">
      <c r="J582" s="35"/>
    </row>
    <row r="583" spans="10:10" ht="15.75" customHeight="1">
      <c r="J583" s="35"/>
    </row>
    <row r="584" spans="10:10" ht="15.75" customHeight="1">
      <c r="J584" s="35"/>
    </row>
    <row r="585" spans="10:10" ht="15.75" customHeight="1">
      <c r="J585" s="35"/>
    </row>
    <row r="586" spans="10:10" ht="15.75" customHeight="1">
      <c r="J586" s="35"/>
    </row>
    <row r="587" spans="10:10" ht="15.75" customHeight="1">
      <c r="J587" s="35"/>
    </row>
    <row r="588" spans="10:10" ht="15.75" customHeight="1">
      <c r="J588" s="35"/>
    </row>
    <row r="589" spans="10:10" ht="15.75" customHeight="1">
      <c r="J589" s="35"/>
    </row>
    <row r="590" spans="10:10" ht="15.75" customHeight="1">
      <c r="J590" s="35"/>
    </row>
    <row r="591" spans="10:10" ht="15.75" customHeight="1">
      <c r="J591" s="35"/>
    </row>
    <row r="592" spans="10:10" ht="15.75" customHeight="1">
      <c r="J592" s="35"/>
    </row>
    <row r="593" spans="10:10" ht="15.75" customHeight="1">
      <c r="J593" s="35"/>
    </row>
    <row r="594" spans="10:10" ht="15.75" customHeight="1">
      <c r="J594" s="35"/>
    </row>
    <row r="595" spans="10:10" ht="15.75" customHeight="1">
      <c r="J595" s="35"/>
    </row>
    <row r="596" spans="10:10" ht="15.75" customHeight="1">
      <c r="J596" s="35"/>
    </row>
    <row r="597" spans="10:10" ht="15.75" customHeight="1">
      <c r="J597" s="35"/>
    </row>
    <row r="598" spans="10:10" ht="15.75" customHeight="1">
      <c r="J598" s="35"/>
    </row>
    <row r="599" spans="10:10" ht="15.75" customHeight="1">
      <c r="J599" s="35"/>
    </row>
    <row r="600" spans="10:10" ht="15.75" customHeight="1">
      <c r="J600" s="35"/>
    </row>
    <row r="601" spans="10:10" ht="15.75" customHeight="1">
      <c r="J601" s="35"/>
    </row>
    <row r="602" spans="10:10" ht="15.75" customHeight="1">
      <c r="J602" s="35"/>
    </row>
    <row r="603" spans="10:10" ht="15.75" customHeight="1">
      <c r="J603" s="35"/>
    </row>
    <row r="604" spans="10:10" ht="15.75" customHeight="1">
      <c r="J604" s="35"/>
    </row>
    <row r="605" spans="10:10" ht="15.75" customHeight="1">
      <c r="J605" s="35"/>
    </row>
    <row r="606" spans="10:10" ht="15.75" customHeight="1">
      <c r="J606" s="35"/>
    </row>
    <row r="607" spans="10:10" ht="15.75" customHeight="1">
      <c r="J607" s="35"/>
    </row>
    <row r="608" spans="10:10" ht="15.75" customHeight="1">
      <c r="J608" s="35"/>
    </row>
    <row r="609" spans="10:10" ht="15.75" customHeight="1">
      <c r="J609" s="35"/>
    </row>
    <row r="610" spans="10:10" ht="15.75" customHeight="1">
      <c r="J610" s="35"/>
    </row>
    <row r="611" spans="10:10" ht="15.75" customHeight="1">
      <c r="J611" s="35"/>
    </row>
    <row r="612" spans="10:10" ht="15.75" customHeight="1">
      <c r="J612" s="35"/>
    </row>
    <row r="613" spans="10:10" ht="15.75" customHeight="1">
      <c r="J613" s="35"/>
    </row>
    <row r="614" spans="10:10" ht="15.75" customHeight="1">
      <c r="J614" s="35"/>
    </row>
    <row r="615" spans="10:10" ht="15.75" customHeight="1">
      <c r="J615" s="35"/>
    </row>
    <row r="616" spans="10:10" ht="15.75" customHeight="1">
      <c r="J616" s="35"/>
    </row>
    <row r="617" spans="10:10" ht="15.75" customHeight="1">
      <c r="J617" s="35"/>
    </row>
    <row r="618" spans="10:10" ht="15.75" customHeight="1">
      <c r="J618" s="35"/>
    </row>
    <row r="619" spans="10:10" ht="15.75" customHeight="1">
      <c r="J619" s="35"/>
    </row>
    <row r="620" spans="10:10" ht="15.75" customHeight="1">
      <c r="J620" s="35"/>
    </row>
    <row r="621" spans="10:10" ht="15.75" customHeight="1">
      <c r="J621" s="35"/>
    </row>
    <row r="622" spans="10:10" ht="15.75" customHeight="1">
      <c r="J622" s="35"/>
    </row>
    <row r="623" spans="10:10" ht="15.75" customHeight="1">
      <c r="J623" s="35"/>
    </row>
    <row r="624" spans="10:10" ht="15.75" customHeight="1">
      <c r="J624" s="35"/>
    </row>
    <row r="625" spans="10:10" ht="15.75" customHeight="1">
      <c r="J625" s="35"/>
    </row>
    <row r="626" spans="10:10" ht="15.75" customHeight="1">
      <c r="J626" s="35"/>
    </row>
    <row r="627" spans="10:10" ht="15.75" customHeight="1">
      <c r="J627" s="35"/>
    </row>
    <row r="628" spans="10:10" ht="15.75" customHeight="1">
      <c r="J628" s="35"/>
    </row>
    <row r="629" spans="10:10" ht="15.75" customHeight="1">
      <c r="J629" s="35"/>
    </row>
    <row r="630" spans="10:10" ht="15.75" customHeight="1">
      <c r="J630" s="35"/>
    </row>
    <row r="631" spans="10:10" ht="15.75" customHeight="1">
      <c r="J631" s="35"/>
    </row>
    <row r="632" spans="10:10" ht="15.75" customHeight="1">
      <c r="J632" s="35"/>
    </row>
    <row r="633" spans="10:10" ht="15.75" customHeight="1">
      <c r="J633" s="35"/>
    </row>
    <row r="634" spans="10:10" ht="15.75" customHeight="1">
      <c r="J634" s="35"/>
    </row>
    <row r="635" spans="10:10" ht="15.75" customHeight="1">
      <c r="J635" s="35"/>
    </row>
    <row r="636" spans="10:10" ht="15.75" customHeight="1">
      <c r="J636" s="35"/>
    </row>
    <row r="637" spans="10:10" ht="15.75" customHeight="1">
      <c r="J637" s="35"/>
    </row>
    <row r="638" spans="10:10" ht="15.75" customHeight="1">
      <c r="J638" s="35"/>
    </row>
    <row r="639" spans="10:10" ht="15.75" customHeight="1">
      <c r="J639" s="35"/>
    </row>
    <row r="640" spans="10:10" ht="15.75" customHeight="1">
      <c r="J640" s="35"/>
    </row>
    <row r="641" spans="10:10" ht="15.75" customHeight="1">
      <c r="J641" s="35"/>
    </row>
    <row r="642" spans="10:10" ht="15.75" customHeight="1">
      <c r="J642" s="35"/>
    </row>
    <row r="643" spans="10:10" ht="15.75" customHeight="1">
      <c r="J643" s="35"/>
    </row>
    <row r="644" spans="10:10" ht="15.75" customHeight="1">
      <c r="J644" s="35"/>
    </row>
    <row r="645" spans="10:10" ht="15.75" customHeight="1">
      <c r="J645" s="35"/>
    </row>
    <row r="646" spans="10:10" ht="15.75" customHeight="1">
      <c r="J646" s="35"/>
    </row>
    <row r="647" spans="10:10" ht="15.75" customHeight="1">
      <c r="J647" s="35"/>
    </row>
    <row r="648" spans="10:10" ht="15.75" customHeight="1">
      <c r="J648" s="35"/>
    </row>
    <row r="649" spans="10:10" ht="15.75" customHeight="1">
      <c r="J649" s="35"/>
    </row>
    <row r="650" spans="10:10" ht="15.75" customHeight="1">
      <c r="J650" s="35"/>
    </row>
    <row r="651" spans="10:10" ht="15.75" customHeight="1">
      <c r="J651" s="35"/>
    </row>
    <row r="652" spans="10:10" ht="15.75" customHeight="1">
      <c r="J652" s="35"/>
    </row>
    <row r="653" spans="10:10" ht="15.75" customHeight="1">
      <c r="J653" s="35"/>
    </row>
    <row r="654" spans="10:10" ht="15.75" customHeight="1">
      <c r="J654" s="35"/>
    </row>
    <row r="655" spans="10:10" ht="15.75" customHeight="1">
      <c r="J655" s="35"/>
    </row>
    <row r="656" spans="10:10" ht="15.75" customHeight="1">
      <c r="J656" s="35"/>
    </row>
    <row r="657" spans="10:10" ht="15.75" customHeight="1">
      <c r="J657" s="35"/>
    </row>
    <row r="658" spans="10:10" ht="15.75" customHeight="1">
      <c r="J658" s="35"/>
    </row>
    <row r="659" spans="10:10" ht="15.75" customHeight="1">
      <c r="J659" s="35"/>
    </row>
    <row r="660" spans="10:10" ht="15.75" customHeight="1">
      <c r="J660" s="35"/>
    </row>
    <row r="661" spans="10:10" ht="15.75" customHeight="1">
      <c r="J661" s="35"/>
    </row>
    <row r="662" spans="10:10" ht="15.75" customHeight="1">
      <c r="J662" s="35"/>
    </row>
    <row r="663" spans="10:10" ht="15.75" customHeight="1">
      <c r="J663" s="35"/>
    </row>
    <row r="664" spans="10:10" ht="15.75" customHeight="1">
      <c r="J664" s="35"/>
    </row>
    <row r="665" spans="10:10" ht="15.75" customHeight="1">
      <c r="J665" s="35"/>
    </row>
    <row r="666" spans="10:10" ht="15.75" customHeight="1">
      <c r="J666" s="35"/>
    </row>
    <row r="667" spans="10:10" ht="15.75" customHeight="1">
      <c r="J667" s="35"/>
    </row>
    <row r="668" spans="10:10" ht="15.75" customHeight="1">
      <c r="J668" s="35"/>
    </row>
    <row r="669" spans="10:10" ht="15.75" customHeight="1">
      <c r="J669" s="35"/>
    </row>
    <row r="670" spans="10:10" ht="15.75" customHeight="1">
      <c r="J670" s="35"/>
    </row>
    <row r="671" spans="10:10" ht="15.75" customHeight="1">
      <c r="J671" s="35"/>
    </row>
    <row r="672" spans="10:10" ht="15.75" customHeight="1">
      <c r="J672" s="35"/>
    </row>
    <row r="673" spans="10:10" ht="15.75" customHeight="1">
      <c r="J673" s="35"/>
    </row>
    <row r="674" spans="10:10" ht="15.75" customHeight="1">
      <c r="J674" s="35"/>
    </row>
    <row r="675" spans="10:10" ht="15.75" customHeight="1">
      <c r="J675" s="35"/>
    </row>
    <row r="676" spans="10:10" ht="15.75" customHeight="1">
      <c r="J676" s="35"/>
    </row>
    <row r="677" spans="10:10" ht="15.75" customHeight="1">
      <c r="J677" s="35"/>
    </row>
    <row r="678" spans="10:10" ht="15.75" customHeight="1">
      <c r="J678" s="35"/>
    </row>
    <row r="679" spans="10:10" ht="15.75" customHeight="1">
      <c r="J679" s="35"/>
    </row>
    <row r="680" spans="10:10" ht="15.75" customHeight="1">
      <c r="J680" s="35"/>
    </row>
    <row r="681" spans="10:10" ht="15.75" customHeight="1">
      <c r="J681" s="35"/>
    </row>
    <row r="682" spans="10:10" ht="15.75" customHeight="1">
      <c r="J682" s="35"/>
    </row>
    <row r="683" spans="10:10" ht="15.75" customHeight="1">
      <c r="J683" s="35"/>
    </row>
    <row r="684" spans="10:10" ht="15.75" customHeight="1">
      <c r="J684" s="35"/>
    </row>
    <row r="685" spans="10:10" ht="15.75" customHeight="1">
      <c r="J685" s="35"/>
    </row>
    <row r="686" spans="10:10" ht="15.75" customHeight="1">
      <c r="J686" s="35"/>
    </row>
    <row r="687" spans="10:10" ht="15.75" customHeight="1">
      <c r="J687" s="35"/>
    </row>
    <row r="688" spans="10:10" ht="15.75" customHeight="1">
      <c r="J688" s="35"/>
    </row>
    <row r="689" spans="10:10" ht="15.75" customHeight="1">
      <c r="J689" s="35"/>
    </row>
    <row r="690" spans="10:10" ht="15.75" customHeight="1">
      <c r="J690" s="35"/>
    </row>
    <row r="691" spans="10:10" ht="15.75" customHeight="1">
      <c r="J691" s="35"/>
    </row>
    <row r="692" spans="10:10" ht="15.75" customHeight="1">
      <c r="J692" s="35"/>
    </row>
    <row r="693" spans="10:10" ht="15.75" customHeight="1">
      <c r="J693" s="35"/>
    </row>
    <row r="694" spans="10:10" ht="15.75" customHeight="1">
      <c r="J694" s="35"/>
    </row>
    <row r="695" spans="10:10" ht="15.75" customHeight="1">
      <c r="J695" s="35"/>
    </row>
    <row r="696" spans="10:10" ht="15.75" customHeight="1">
      <c r="J696" s="35"/>
    </row>
    <row r="697" spans="10:10" ht="15.75" customHeight="1">
      <c r="J697" s="35"/>
    </row>
    <row r="698" spans="10:10" ht="15.75" customHeight="1">
      <c r="J698" s="35"/>
    </row>
    <row r="699" spans="10:10" ht="15.75" customHeight="1">
      <c r="J699" s="35"/>
    </row>
    <row r="700" spans="10:10" ht="15.75" customHeight="1">
      <c r="J700" s="35"/>
    </row>
    <row r="701" spans="10:10" ht="15.75" customHeight="1">
      <c r="J701" s="35"/>
    </row>
    <row r="702" spans="10:10" ht="15.75" customHeight="1">
      <c r="J702" s="35"/>
    </row>
    <row r="703" spans="10:10" ht="15.75" customHeight="1">
      <c r="J703" s="35"/>
    </row>
    <row r="704" spans="10:10" ht="15.75" customHeight="1">
      <c r="J704" s="35"/>
    </row>
    <row r="705" spans="10:10" ht="15.75" customHeight="1">
      <c r="J705" s="35"/>
    </row>
    <row r="706" spans="10:10" ht="15.75" customHeight="1">
      <c r="J706" s="35"/>
    </row>
    <row r="707" spans="10:10" ht="15.75" customHeight="1">
      <c r="J707" s="35"/>
    </row>
    <row r="708" spans="10:10" ht="15.75" customHeight="1">
      <c r="J708" s="35"/>
    </row>
    <row r="709" spans="10:10" ht="15.75" customHeight="1">
      <c r="J709" s="35"/>
    </row>
    <row r="710" spans="10:10" ht="15.75" customHeight="1">
      <c r="J710" s="35"/>
    </row>
    <row r="711" spans="10:10" ht="15.75" customHeight="1">
      <c r="J711" s="35"/>
    </row>
    <row r="712" spans="10:10" ht="15.75" customHeight="1">
      <c r="J712" s="35"/>
    </row>
    <row r="713" spans="10:10" ht="15.75" customHeight="1">
      <c r="J713" s="35"/>
    </row>
    <row r="714" spans="10:10" ht="15.75" customHeight="1">
      <c r="J714" s="35"/>
    </row>
    <row r="715" spans="10:10" ht="15.75" customHeight="1">
      <c r="J715" s="35"/>
    </row>
    <row r="716" spans="10:10" ht="15.75" customHeight="1">
      <c r="J716" s="35"/>
    </row>
    <row r="717" spans="10:10" ht="15.75" customHeight="1">
      <c r="J717" s="35"/>
    </row>
    <row r="718" spans="10:10" ht="15.75" customHeight="1">
      <c r="J718" s="35"/>
    </row>
    <row r="719" spans="10:10" ht="15.75" customHeight="1">
      <c r="J719" s="35"/>
    </row>
    <row r="720" spans="10:10" ht="15.75" customHeight="1">
      <c r="J720" s="35"/>
    </row>
    <row r="721" spans="10:10" ht="15.75" customHeight="1">
      <c r="J721" s="35"/>
    </row>
    <row r="722" spans="10:10" ht="15.75" customHeight="1">
      <c r="J722" s="35"/>
    </row>
    <row r="723" spans="10:10" ht="15.75" customHeight="1">
      <c r="J723" s="35"/>
    </row>
    <row r="724" spans="10:10" ht="15.75" customHeight="1">
      <c r="J724" s="35"/>
    </row>
    <row r="725" spans="10:10" ht="15.75" customHeight="1">
      <c r="J725" s="35"/>
    </row>
    <row r="726" spans="10:10" ht="15.75" customHeight="1">
      <c r="J726" s="35"/>
    </row>
    <row r="727" spans="10:10" ht="15.75" customHeight="1">
      <c r="J727" s="35"/>
    </row>
    <row r="728" spans="10:10" ht="15.75" customHeight="1">
      <c r="J728" s="35"/>
    </row>
    <row r="729" spans="10:10" ht="15.75" customHeight="1">
      <c r="J729" s="35"/>
    </row>
    <row r="730" spans="10:10" ht="15.75" customHeight="1">
      <c r="J730" s="35"/>
    </row>
    <row r="731" spans="10:10" ht="15.75" customHeight="1">
      <c r="J731" s="35"/>
    </row>
    <row r="732" spans="10:10" ht="15.75" customHeight="1">
      <c r="J732" s="35"/>
    </row>
    <row r="733" spans="10:10" ht="15.75" customHeight="1">
      <c r="J733" s="35"/>
    </row>
    <row r="734" spans="10:10" ht="15.75" customHeight="1">
      <c r="J734" s="35"/>
    </row>
    <row r="735" spans="10:10" ht="15.75" customHeight="1">
      <c r="J735" s="35"/>
    </row>
    <row r="736" spans="10:10" ht="15.75" customHeight="1">
      <c r="J736" s="35"/>
    </row>
    <row r="737" spans="10:10" ht="15.75" customHeight="1">
      <c r="J737" s="35"/>
    </row>
    <row r="738" spans="10:10" ht="15.75" customHeight="1">
      <c r="J738" s="35"/>
    </row>
    <row r="739" spans="10:10" ht="15.75" customHeight="1">
      <c r="J739" s="35"/>
    </row>
    <row r="740" spans="10:10" ht="15.75" customHeight="1">
      <c r="J740" s="35"/>
    </row>
    <row r="741" spans="10:10" ht="15.75" customHeight="1">
      <c r="J741" s="35"/>
    </row>
    <row r="742" spans="10:10" ht="15.75" customHeight="1">
      <c r="J742" s="35"/>
    </row>
    <row r="743" spans="10:10" ht="15.75" customHeight="1">
      <c r="J743" s="35"/>
    </row>
    <row r="744" spans="10:10" ht="15.75" customHeight="1">
      <c r="J744" s="35"/>
    </row>
    <row r="745" spans="10:10" ht="15.75" customHeight="1">
      <c r="J745" s="35"/>
    </row>
    <row r="746" spans="10:10" ht="15.75" customHeight="1">
      <c r="J746" s="35"/>
    </row>
    <row r="747" spans="10:10" ht="15.75" customHeight="1">
      <c r="J747" s="35"/>
    </row>
    <row r="748" spans="10:10" ht="15.75" customHeight="1">
      <c r="J748" s="35"/>
    </row>
    <row r="749" spans="10:10" ht="15.75" customHeight="1">
      <c r="J749" s="35"/>
    </row>
    <row r="750" spans="10:10" ht="15.75" customHeight="1">
      <c r="J750" s="35"/>
    </row>
    <row r="751" spans="10:10" ht="15.75" customHeight="1">
      <c r="J751" s="35"/>
    </row>
    <row r="752" spans="10:10" ht="15.75" customHeight="1">
      <c r="J752" s="35"/>
    </row>
    <row r="753" spans="10:10" ht="15.75" customHeight="1">
      <c r="J753" s="35"/>
    </row>
    <row r="754" spans="10:10" ht="15.75" customHeight="1">
      <c r="J754" s="35"/>
    </row>
    <row r="755" spans="10:10" ht="15.75" customHeight="1">
      <c r="J755" s="35"/>
    </row>
    <row r="756" spans="10:10" ht="15.75" customHeight="1">
      <c r="J756" s="35"/>
    </row>
    <row r="757" spans="10:10" ht="15.75" customHeight="1">
      <c r="J757" s="35"/>
    </row>
    <row r="758" spans="10:10" ht="15.75" customHeight="1">
      <c r="J758" s="35"/>
    </row>
    <row r="759" spans="10:10" ht="15.75" customHeight="1">
      <c r="J759" s="35"/>
    </row>
    <row r="760" spans="10:10" ht="15.75" customHeight="1">
      <c r="J760" s="35"/>
    </row>
    <row r="761" spans="10:10" ht="15.75" customHeight="1">
      <c r="J761" s="35"/>
    </row>
    <row r="762" spans="10:10" ht="15.75" customHeight="1">
      <c r="J762" s="35"/>
    </row>
    <row r="763" spans="10:10" ht="15.75" customHeight="1">
      <c r="J763" s="35"/>
    </row>
    <row r="764" spans="10:10" ht="15.75" customHeight="1">
      <c r="J764" s="35"/>
    </row>
    <row r="765" spans="10:10" ht="15.75" customHeight="1">
      <c r="J765" s="35"/>
    </row>
    <row r="766" spans="10:10" ht="15.75" customHeight="1">
      <c r="J766" s="35"/>
    </row>
    <row r="767" spans="10:10" ht="15.75" customHeight="1">
      <c r="J767" s="35"/>
    </row>
    <row r="768" spans="10:10" ht="15.75" customHeight="1">
      <c r="J768" s="35"/>
    </row>
    <row r="769" spans="10:10" ht="15.75" customHeight="1">
      <c r="J769" s="35"/>
    </row>
    <row r="770" spans="10:10" ht="15.75" customHeight="1">
      <c r="J770" s="35"/>
    </row>
    <row r="771" spans="10:10" ht="15.75" customHeight="1">
      <c r="J771" s="35"/>
    </row>
    <row r="772" spans="10:10" ht="15.75" customHeight="1">
      <c r="J772" s="35"/>
    </row>
    <row r="773" spans="10:10" ht="15.75" customHeight="1">
      <c r="J773" s="35"/>
    </row>
    <row r="774" spans="10:10" ht="15.75" customHeight="1">
      <c r="J774" s="35"/>
    </row>
    <row r="775" spans="10:10" ht="15.75" customHeight="1">
      <c r="J775" s="35"/>
    </row>
    <row r="776" spans="10:10" ht="15.75" customHeight="1">
      <c r="J776" s="35"/>
    </row>
    <row r="777" spans="10:10" ht="15.75" customHeight="1">
      <c r="J777" s="35"/>
    </row>
    <row r="778" spans="10:10" ht="15.75" customHeight="1">
      <c r="J778" s="35"/>
    </row>
    <row r="779" spans="10:10" ht="15.75" customHeight="1">
      <c r="J779" s="35"/>
    </row>
    <row r="780" spans="10:10" ht="15.75" customHeight="1">
      <c r="J780" s="35"/>
    </row>
    <row r="781" spans="10:10" ht="15.75" customHeight="1">
      <c r="J781" s="35"/>
    </row>
    <row r="782" spans="10:10" ht="15.75" customHeight="1">
      <c r="J782" s="35"/>
    </row>
    <row r="783" spans="10:10" ht="15.75" customHeight="1">
      <c r="J783" s="35"/>
    </row>
    <row r="784" spans="10:10" ht="15.75" customHeight="1">
      <c r="J784" s="35"/>
    </row>
    <row r="785" spans="10:10" ht="15.75" customHeight="1">
      <c r="J785" s="35"/>
    </row>
    <row r="786" spans="10:10" ht="15.75" customHeight="1">
      <c r="J786" s="35"/>
    </row>
    <row r="787" spans="10:10" ht="15.75" customHeight="1">
      <c r="J787" s="35"/>
    </row>
    <row r="788" spans="10:10" ht="15.75" customHeight="1">
      <c r="J788" s="35"/>
    </row>
    <row r="789" spans="10:10" ht="15.75" customHeight="1">
      <c r="J789" s="35"/>
    </row>
    <row r="790" spans="10:10" ht="15.75" customHeight="1">
      <c r="J790" s="35"/>
    </row>
    <row r="791" spans="10:10" ht="15.75" customHeight="1">
      <c r="J791" s="35"/>
    </row>
    <row r="792" spans="10:10" ht="15.75" customHeight="1">
      <c r="J792" s="35"/>
    </row>
    <row r="793" spans="10:10" ht="15.75" customHeight="1">
      <c r="J793" s="35"/>
    </row>
    <row r="794" spans="10:10" ht="15.75" customHeight="1">
      <c r="J794" s="35"/>
    </row>
    <row r="795" spans="10:10" ht="15.75" customHeight="1">
      <c r="J795" s="35"/>
    </row>
    <row r="796" spans="10:10" ht="15.75" customHeight="1">
      <c r="J796" s="35"/>
    </row>
    <row r="797" spans="10:10" ht="15.75" customHeight="1">
      <c r="J797" s="35"/>
    </row>
    <row r="798" spans="10:10" ht="15.75" customHeight="1">
      <c r="J798" s="35"/>
    </row>
    <row r="799" spans="10:10" ht="15.75" customHeight="1">
      <c r="J799" s="35"/>
    </row>
    <row r="800" spans="10:10" ht="15.75" customHeight="1">
      <c r="J800" s="35"/>
    </row>
    <row r="801" spans="10:10" ht="15.75" customHeight="1">
      <c r="J801" s="35"/>
    </row>
    <row r="802" spans="10:10" ht="15.75" customHeight="1">
      <c r="J802" s="35"/>
    </row>
    <row r="803" spans="10:10" ht="15.75" customHeight="1">
      <c r="J803" s="35"/>
    </row>
    <row r="804" spans="10:10" ht="15.75" customHeight="1">
      <c r="J804" s="35"/>
    </row>
    <row r="805" spans="10:10" ht="15.75" customHeight="1">
      <c r="J805" s="35"/>
    </row>
    <row r="806" spans="10:10" ht="15.75" customHeight="1">
      <c r="J806" s="35"/>
    </row>
    <row r="807" spans="10:10" ht="15.75" customHeight="1">
      <c r="J807" s="35"/>
    </row>
    <row r="808" spans="10:10" ht="15.75" customHeight="1">
      <c r="J808" s="35"/>
    </row>
    <row r="809" spans="10:10" ht="15.75" customHeight="1">
      <c r="J809" s="35"/>
    </row>
    <row r="810" spans="10:10" ht="15.75" customHeight="1">
      <c r="J810" s="35"/>
    </row>
    <row r="811" spans="10:10" ht="15.75" customHeight="1">
      <c r="J811" s="35"/>
    </row>
    <row r="812" spans="10:10" ht="15.75" customHeight="1">
      <c r="J812" s="35"/>
    </row>
    <row r="813" spans="10:10" ht="15.75" customHeight="1">
      <c r="J813" s="35"/>
    </row>
    <row r="814" spans="10:10" ht="15.75" customHeight="1">
      <c r="J814" s="35"/>
    </row>
    <row r="815" spans="10:10" ht="15.75" customHeight="1">
      <c r="J815" s="35"/>
    </row>
    <row r="816" spans="10:10" ht="15.75" customHeight="1">
      <c r="J816" s="35"/>
    </row>
    <row r="817" spans="10:10" ht="15.75" customHeight="1">
      <c r="J817" s="35"/>
    </row>
    <row r="818" spans="10:10" ht="15.75" customHeight="1">
      <c r="J818" s="35"/>
    </row>
    <row r="819" spans="10:10" ht="15.75" customHeight="1">
      <c r="J819" s="35"/>
    </row>
    <row r="820" spans="10:10" ht="15.75" customHeight="1">
      <c r="J820" s="35"/>
    </row>
    <row r="821" spans="10:10" ht="15.75" customHeight="1">
      <c r="J821" s="35"/>
    </row>
    <row r="822" spans="10:10" ht="15.75" customHeight="1">
      <c r="J822" s="35"/>
    </row>
    <row r="823" spans="10:10" ht="15.75" customHeight="1">
      <c r="J823" s="35"/>
    </row>
    <row r="824" spans="10:10" ht="15.75" customHeight="1">
      <c r="J824" s="35"/>
    </row>
    <row r="825" spans="10:10" ht="15.75" customHeight="1">
      <c r="J825" s="35"/>
    </row>
    <row r="826" spans="10:10" ht="15.75" customHeight="1">
      <c r="J826" s="35"/>
    </row>
    <row r="827" spans="10:10" ht="15.75" customHeight="1">
      <c r="J827" s="35"/>
    </row>
    <row r="828" spans="10:10" ht="15.75" customHeight="1">
      <c r="J828" s="35"/>
    </row>
    <row r="829" spans="10:10" ht="15.75" customHeight="1">
      <c r="J829" s="35"/>
    </row>
    <row r="830" spans="10:10" ht="15.75" customHeight="1">
      <c r="J830" s="35"/>
    </row>
    <row r="831" spans="10:10" ht="15.75" customHeight="1">
      <c r="J831" s="35"/>
    </row>
    <row r="832" spans="10:10" ht="15.75" customHeight="1">
      <c r="J832" s="35"/>
    </row>
    <row r="833" spans="10:10" ht="15.75" customHeight="1">
      <c r="J833" s="35"/>
    </row>
    <row r="834" spans="10:10" ht="15.75" customHeight="1">
      <c r="J834" s="35"/>
    </row>
    <row r="835" spans="10:10" ht="15.75" customHeight="1">
      <c r="J835" s="35"/>
    </row>
    <row r="836" spans="10:10" ht="15.75" customHeight="1">
      <c r="J836" s="35"/>
    </row>
    <row r="837" spans="10:10" ht="15.75" customHeight="1">
      <c r="J837" s="35"/>
    </row>
    <row r="838" spans="10:10" ht="15.75" customHeight="1">
      <c r="J838" s="35"/>
    </row>
    <row r="839" spans="10:10" ht="15.75" customHeight="1">
      <c r="J839" s="35"/>
    </row>
    <row r="840" spans="10:10" ht="15.75" customHeight="1">
      <c r="J840" s="35"/>
    </row>
    <row r="841" spans="10:10" ht="15.75" customHeight="1">
      <c r="J841" s="35"/>
    </row>
    <row r="842" spans="10:10" ht="15.75" customHeight="1">
      <c r="J842" s="35"/>
    </row>
    <row r="843" spans="10:10" ht="15.75" customHeight="1">
      <c r="J843" s="35"/>
    </row>
    <row r="844" spans="10:10" ht="15.75" customHeight="1">
      <c r="J844" s="35"/>
    </row>
    <row r="845" spans="10:10" ht="15.75" customHeight="1">
      <c r="J845" s="35"/>
    </row>
    <row r="846" spans="10:10" ht="15.75" customHeight="1">
      <c r="J846" s="35"/>
    </row>
    <row r="847" spans="10:10" ht="15.75" customHeight="1">
      <c r="J847" s="35"/>
    </row>
    <row r="848" spans="10:10" ht="15.75" customHeight="1">
      <c r="J848" s="35"/>
    </row>
    <row r="849" spans="10:10" ht="15.75" customHeight="1">
      <c r="J849" s="35"/>
    </row>
    <row r="850" spans="10:10" ht="15.75" customHeight="1">
      <c r="J850" s="35"/>
    </row>
    <row r="851" spans="10:10" ht="15.75" customHeight="1">
      <c r="J851" s="35"/>
    </row>
    <row r="852" spans="10:10" ht="15.75" customHeight="1">
      <c r="J852" s="35"/>
    </row>
    <row r="853" spans="10:10" ht="15.75" customHeight="1">
      <c r="J853" s="35"/>
    </row>
    <row r="854" spans="10:10" ht="15.75" customHeight="1">
      <c r="J854" s="35"/>
    </row>
    <row r="855" spans="10:10" ht="15.75" customHeight="1">
      <c r="J855" s="35"/>
    </row>
    <row r="856" spans="10:10" ht="15.75" customHeight="1">
      <c r="J856" s="35"/>
    </row>
    <row r="857" spans="10:10" ht="15.75" customHeight="1">
      <c r="J857" s="35"/>
    </row>
    <row r="858" spans="10:10" ht="15.75" customHeight="1">
      <c r="J858" s="35"/>
    </row>
    <row r="859" spans="10:10" ht="15.75" customHeight="1">
      <c r="J859" s="35"/>
    </row>
    <row r="860" spans="10:10" ht="15.75" customHeight="1">
      <c r="J860" s="35"/>
    </row>
    <row r="861" spans="10:10" ht="15.75" customHeight="1">
      <c r="J861" s="35"/>
    </row>
    <row r="862" spans="10:10" ht="15.75" customHeight="1">
      <c r="J862" s="35"/>
    </row>
    <row r="863" spans="10:10" ht="15.75" customHeight="1">
      <c r="J863" s="35"/>
    </row>
    <row r="864" spans="10:10" ht="15.75" customHeight="1">
      <c r="J864" s="35"/>
    </row>
    <row r="865" spans="10:10" ht="15.75" customHeight="1">
      <c r="J865" s="35"/>
    </row>
    <row r="866" spans="10:10" ht="15.75" customHeight="1">
      <c r="J866" s="35"/>
    </row>
    <row r="867" spans="10:10" ht="15.75" customHeight="1">
      <c r="J867" s="35"/>
    </row>
    <row r="868" spans="10:10" ht="15.75" customHeight="1">
      <c r="J868" s="35"/>
    </row>
    <row r="869" spans="10:10" ht="15.75" customHeight="1">
      <c r="J869" s="35"/>
    </row>
    <row r="870" spans="10:10" ht="15.75" customHeight="1">
      <c r="J870" s="35"/>
    </row>
    <row r="871" spans="10:10" ht="15.75" customHeight="1">
      <c r="J871" s="35"/>
    </row>
    <row r="872" spans="10:10" ht="15.75" customHeight="1">
      <c r="J872" s="35"/>
    </row>
    <row r="873" spans="10:10" ht="15.75" customHeight="1">
      <c r="J873" s="35"/>
    </row>
    <row r="874" spans="10:10" ht="15.75" customHeight="1">
      <c r="J874" s="35"/>
    </row>
    <row r="875" spans="10:10" ht="15.75" customHeight="1">
      <c r="J875" s="35"/>
    </row>
    <row r="876" spans="10:10" ht="15.75" customHeight="1">
      <c r="J876" s="35"/>
    </row>
    <row r="877" spans="10:10" ht="15.75" customHeight="1">
      <c r="J877" s="35"/>
    </row>
    <row r="878" spans="10:10" ht="15.75" customHeight="1">
      <c r="J878" s="35"/>
    </row>
    <row r="879" spans="10:10" ht="15.75" customHeight="1">
      <c r="J879" s="35"/>
    </row>
    <row r="880" spans="10:10" ht="15.75" customHeight="1">
      <c r="J880" s="35"/>
    </row>
    <row r="881" spans="10:10" ht="15.75" customHeight="1">
      <c r="J881" s="35"/>
    </row>
    <row r="882" spans="10:10" ht="15.75" customHeight="1">
      <c r="J882" s="35"/>
    </row>
    <row r="883" spans="10:10" ht="15.75" customHeight="1">
      <c r="J883" s="35"/>
    </row>
    <row r="884" spans="10:10" ht="15.75" customHeight="1">
      <c r="J884" s="35"/>
    </row>
    <row r="885" spans="10:10" ht="15.75" customHeight="1">
      <c r="J885" s="35"/>
    </row>
    <row r="886" spans="10:10" ht="15.75" customHeight="1">
      <c r="J886" s="35"/>
    </row>
    <row r="887" spans="10:10" ht="15.75" customHeight="1">
      <c r="J887" s="35"/>
    </row>
    <row r="888" spans="10:10" ht="15.75" customHeight="1">
      <c r="J888" s="35"/>
    </row>
    <row r="889" spans="10:10" ht="15.75" customHeight="1">
      <c r="J889" s="35"/>
    </row>
    <row r="890" spans="10:10" ht="15.75" customHeight="1">
      <c r="J890" s="35"/>
    </row>
    <row r="891" spans="10:10" ht="15.75" customHeight="1">
      <c r="J891" s="35"/>
    </row>
    <row r="892" spans="10:10" ht="15.75" customHeight="1">
      <c r="J892" s="35"/>
    </row>
    <row r="893" spans="10:10" ht="15.75" customHeight="1">
      <c r="J893" s="35"/>
    </row>
    <row r="894" spans="10:10" ht="15.75" customHeight="1">
      <c r="J894" s="35"/>
    </row>
    <row r="895" spans="10:10" ht="15.75" customHeight="1">
      <c r="J895" s="35"/>
    </row>
    <row r="896" spans="10:10" ht="15.75" customHeight="1">
      <c r="J896" s="35"/>
    </row>
    <row r="897" spans="10:10" ht="15.75" customHeight="1">
      <c r="J897" s="35"/>
    </row>
    <row r="898" spans="10:10" ht="15.75" customHeight="1">
      <c r="J898" s="35"/>
    </row>
    <row r="899" spans="10:10" ht="15.75" customHeight="1">
      <c r="J899" s="35"/>
    </row>
    <row r="900" spans="10:10" ht="15.75" customHeight="1">
      <c r="J900" s="35"/>
    </row>
    <row r="901" spans="10:10" ht="15.75" customHeight="1">
      <c r="J901" s="35"/>
    </row>
    <row r="902" spans="10:10" ht="15.75" customHeight="1">
      <c r="J902" s="35"/>
    </row>
    <row r="903" spans="10:10" ht="15.75" customHeight="1">
      <c r="J903" s="35"/>
    </row>
    <row r="904" spans="10:10" ht="15.75" customHeight="1">
      <c r="J904" s="35"/>
    </row>
    <row r="905" spans="10:10" ht="15.75" customHeight="1">
      <c r="J905" s="35"/>
    </row>
    <row r="906" spans="10:10" ht="15.75" customHeight="1">
      <c r="J906" s="35"/>
    </row>
    <row r="907" spans="10:10" ht="15.75" customHeight="1">
      <c r="J907" s="35"/>
    </row>
    <row r="908" spans="10:10" ht="15.75" customHeight="1">
      <c r="J908" s="35"/>
    </row>
    <row r="909" spans="10:10" ht="15.75" customHeight="1">
      <c r="J909" s="35"/>
    </row>
    <row r="910" spans="10:10" ht="15.75" customHeight="1">
      <c r="J910" s="35"/>
    </row>
    <row r="911" spans="10:10" ht="15.75" customHeight="1">
      <c r="J911" s="35"/>
    </row>
    <row r="912" spans="10:10" ht="15.75" customHeight="1">
      <c r="J912" s="35"/>
    </row>
    <row r="913" spans="10:10" ht="15.75" customHeight="1">
      <c r="J913" s="35"/>
    </row>
    <row r="914" spans="10:10" ht="15.75" customHeight="1">
      <c r="J914" s="35"/>
    </row>
    <row r="915" spans="10:10" ht="15.75" customHeight="1">
      <c r="J915" s="35"/>
    </row>
    <row r="916" spans="10:10" ht="15.75" customHeight="1">
      <c r="J916" s="35"/>
    </row>
    <row r="917" spans="10:10" ht="15.75" customHeight="1">
      <c r="J917" s="35"/>
    </row>
    <row r="918" spans="10:10" ht="15.75" customHeight="1">
      <c r="J918" s="35"/>
    </row>
    <row r="919" spans="10:10" ht="15.75" customHeight="1">
      <c r="J919" s="35"/>
    </row>
    <row r="920" spans="10:10" ht="15.75" customHeight="1">
      <c r="J920" s="35"/>
    </row>
    <row r="921" spans="10:10" ht="15.75" customHeight="1">
      <c r="J921" s="35"/>
    </row>
    <row r="922" spans="10:10" ht="15.75" customHeight="1">
      <c r="J922" s="35"/>
    </row>
    <row r="923" spans="10:10" ht="15.75" customHeight="1">
      <c r="J923" s="35"/>
    </row>
    <row r="924" spans="10:10" ht="15.75" customHeight="1">
      <c r="J924" s="35"/>
    </row>
    <row r="925" spans="10:10" ht="15.75" customHeight="1">
      <c r="J925" s="35"/>
    </row>
    <row r="926" spans="10:10" ht="15.75" customHeight="1">
      <c r="J926" s="35"/>
    </row>
    <row r="927" spans="10:10" ht="15.75" customHeight="1">
      <c r="J927" s="35"/>
    </row>
    <row r="928" spans="10:10" ht="15.75" customHeight="1">
      <c r="J928" s="35"/>
    </row>
    <row r="929" spans="10:10" ht="15.75" customHeight="1">
      <c r="J929" s="35"/>
    </row>
    <row r="930" spans="10:10" ht="15.75" customHeight="1">
      <c r="J930" s="35"/>
    </row>
    <row r="931" spans="10:10" ht="15.75" customHeight="1">
      <c r="J931" s="35"/>
    </row>
    <row r="932" spans="10:10" ht="15.75" customHeight="1">
      <c r="J932" s="35"/>
    </row>
    <row r="933" spans="10:10" ht="15.75" customHeight="1">
      <c r="J933" s="35"/>
    </row>
    <row r="934" spans="10:10" ht="15.75" customHeight="1">
      <c r="J934" s="35"/>
    </row>
    <row r="935" spans="10:10" ht="15.75" customHeight="1">
      <c r="J935" s="35"/>
    </row>
    <row r="936" spans="10:10" ht="15.75" customHeight="1">
      <c r="J936" s="35"/>
    </row>
    <row r="937" spans="10:10" ht="15.75" customHeight="1">
      <c r="J937" s="35"/>
    </row>
    <row r="938" spans="10:10" ht="15.75" customHeight="1">
      <c r="J938" s="35"/>
    </row>
    <row r="939" spans="10:10" ht="15.75" customHeight="1">
      <c r="J939" s="35"/>
    </row>
    <row r="940" spans="10:10" ht="15.75" customHeight="1">
      <c r="J940" s="35"/>
    </row>
    <row r="941" spans="10:10" ht="15.75" customHeight="1">
      <c r="J941" s="35"/>
    </row>
    <row r="942" spans="10:10" ht="15.75" customHeight="1">
      <c r="J942" s="35"/>
    </row>
    <row r="943" spans="10:10" ht="15.75" customHeight="1">
      <c r="J943" s="35"/>
    </row>
    <row r="944" spans="10:10" ht="15.75" customHeight="1">
      <c r="J944" s="35"/>
    </row>
    <row r="945" spans="10:10" ht="15.75" customHeight="1">
      <c r="J945" s="35"/>
    </row>
    <row r="946" spans="10:10" ht="15.75" customHeight="1">
      <c r="J946" s="35"/>
    </row>
    <row r="947" spans="10:10" ht="15.75" customHeight="1">
      <c r="J947" s="35"/>
    </row>
    <row r="948" spans="10:10" ht="15.75" customHeight="1">
      <c r="J948" s="35"/>
    </row>
    <row r="949" spans="10:10" ht="15.75" customHeight="1">
      <c r="J949" s="35"/>
    </row>
    <row r="950" spans="10:10" ht="15.75" customHeight="1">
      <c r="J950" s="35"/>
    </row>
    <row r="951" spans="10:10" ht="15.75" customHeight="1">
      <c r="J951" s="35"/>
    </row>
    <row r="952" spans="10:10" ht="15.75" customHeight="1">
      <c r="J952" s="35"/>
    </row>
    <row r="953" spans="10:10" ht="15.75" customHeight="1">
      <c r="J953" s="35"/>
    </row>
    <row r="954" spans="10:10" ht="15.75" customHeight="1">
      <c r="J954" s="35"/>
    </row>
    <row r="955" spans="10:10" ht="15.75" customHeight="1">
      <c r="J955" s="35"/>
    </row>
    <row r="956" spans="10:10" ht="15.75" customHeight="1">
      <c r="J956" s="35"/>
    </row>
    <row r="957" spans="10:10" ht="15.75" customHeight="1">
      <c r="J957" s="35"/>
    </row>
    <row r="958" spans="10:10" ht="15.75" customHeight="1">
      <c r="J958" s="35"/>
    </row>
    <row r="959" spans="10:10" ht="15.75" customHeight="1">
      <c r="J959" s="35"/>
    </row>
    <row r="960" spans="10:10" ht="15.75" customHeight="1">
      <c r="J960" s="35"/>
    </row>
    <row r="961" spans="10:10" ht="15.75" customHeight="1">
      <c r="J961" s="35"/>
    </row>
    <row r="962" spans="10:10" ht="15.75" customHeight="1">
      <c r="J962" s="35"/>
    </row>
    <row r="963" spans="10:10" ht="15.75" customHeight="1">
      <c r="J963" s="35"/>
    </row>
    <row r="964" spans="10:10" ht="15.75" customHeight="1">
      <c r="J964" s="35"/>
    </row>
    <row r="965" spans="10:10" ht="15.75" customHeight="1">
      <c r="J965" s="35"/>
    </row>
    <row r="966" spans="10:10" ht="15.75" customHeight="1">
      <c r="J966" s="35"/>
    </row>
    <row r="967" spans="10:10" ht="15.75" customHeight="1">
      <c r="J967" s="35"/>
    </row>
    <row r="968" spans="10:10" ht="15.75" customHeight="1">
      <c r="J968" s="35"/>
    </row>
    <row r="969" spans="10:10" ht="15.75" customHeight="1">
      <c r="J969" s="35"/>
    </row>
    <row r="970" spans="10:10" ht="15.75" customHeight="1">
      <c r="J970" s="35"/>
    </row>
    <row r="971" spans="10:10" ht="15.75" customHeight="1">
      <c r="J971" s="35"/>
    </row>
    <row r="972" spans="10:10" ht="15.75" customHeight="1">
      <c r="J972" s="35"/>
    </row>
    <row r="973" spans="10:10" ht="15.75" customHeight="1">
      <c r="J973" s="35"/>
    </row>
    <row r="974" spans="10:10" ht="15.75" customHeight="1">
      <c r="J974" s="35"/>
    </row>
    <row r="975" spans="10:10" ht="15.75" customHeight="1">
      <c r="J975" s="35"/>
    </row>
    <row r="976" spans="10:10" ht="15.75" customHeight="1">
      <c r="J976" s="35"/>
    </row>
    <row r="977" spans="10:10" ht="15.75" customHeight="1">
      <c r="J977" s="35"/>
    </row>
    <row r="978" spans="10:10" ht="15.75" customHeight="1">
      <c r="J978" s="35"/>
    </row>
    <row r="979" spans="10:10" ht="15.75" customHeight="1">
      <c r="J979" s="35"/>
    </row>
    <row r="980" spans="10:10" ht="15.75" customHeight="1">
      <c r="J980" s="35"/>
    </row>
    <row r="981" spans="10:10" ht="15.75" customHeight="1">
      <c r="J981" s="35"/>
    </row>
    <row r="982" spans="10:10" ht="15.75" customHeight="1">
      <c r="J982" s="35"/>
    </row>
    <row r="983" spans="10:10" ht="15.75" customHeight="1">
      <c r="J983" s="35"/>
    </row>
    <row r="984" spans="10:10" ht="15.75" customHeight="1">
      <c r="J984" s="35"/>
    </row>
    <row r="985" spans="10:10" ht="15.75" customHeight="1">
      <c r="J985" s="35"/>
    </row>
    <row r="986" spans="10:10" ht="15.75" customHeight="1">
      <c r="J986" s="35"/>
    </row>
    <row r="987" spans="10:10" ht="15.75" customHeight="1">
      <c r="J987" s="35"/>
    </row>
    <row r="988" spans="10:10" ht="15.75" customHeight="1">
      <c r="J988" s="35"/>
    </row>
    <row r="989" spans="10:10" ht="15.75" customHeight="1">
      <c r="J989" s="35"/>
    </row>
    <row r="990" spans="10:10" ht="15.75" customHeight="1">
      <c r="J990" s="35"/>
    </row>
    <row r="991" spans="10:10" ht="15.75" customHeight="1">
      <c r="J991" s="35"/>
    </row>
    <row r="992" spans="10:10" ht="15.75" customHeight="1">
      <c r="J992" s="35"/>
    </row>
    <row r="993" spans="10:10" ht="15.75" customHeight="1">
      <c r="J993" s="35"/>
    </row>
    <row r="994" spans="10:10" ht="15.75" customHeight="1">
      <c r="J994" s="35"/>
    </row>
    <row r="995" spans="10:10" ht="15.75" customHeight="1">
      <c r="J995" s="35"/>
    </row>
    <row r="996" spans="10:10" ht="15.75" customHeight="1">
      <c r="J996" s="35"/>
    </row>
    <row r="997" spans="10:10" ht="15.75" customHeight="1">
      <c r="J997" s="35"/>
    </row>
    <row r="998" spans="10:10" ht="15.75" customHeight="1">
      <c r="J998" s="35"/>
    </row>
  </sheetData>
  <autoFilter ref="AD1:AD998" xr:uid="{00000000-0001-0000-0000-000000000000}"/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M1000"/>
  <sheetViews>
    <sheetView showGridLines="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4" sqref="C4"/>
    </sheetView>
  </sheetViews>
  <sheetFormatPr baseColWidth="10" defaultColWidth="12.5703125" defaultRowHeight="15" customHeight="1"/>
  <cols>
    <col min="1" max="1" width="4.7109375" customWidth="1"/>
    <col min="2" max="2" width="50.7109375" customWidth="1"/>
    <col min="3" max="3" width="10.7109375" customWidth="1"/>
    <col min="4" max="6" width="12.5703125" customWidth="1"/>
    <col min="8" max="8" width="15.42578125" customWidth="1"/>
    <col min="12" max="12" width="15.42578125" customWidth="1"/>
    <col min="13" max="13" width="19" customWidth="1"/>
    <col min="14" max="14" width="21.28515625" customWidth="1"/>
    <col min="15" max="15" width="9" customWidth="1"/>
    <col min="16" max="16" width="8.5703125" customWidth="1"/>
    <col min="17" max="17" width="12.7109375" customWidth="1"/>
    <col min="18" max="18" width="18.7109375" customWidth="1"/>
    <col min="19" max="20" width="20.42578125" customWidth="1"/>
    <col min="30" max="30" width="16.28515625" customWidth="1"/>
    <col min="31" max="31" width="73.85546875" customWidth="1"/>
    <col min="33" max="35" width="12.28515625" customWidth="1"/>
    <col min="37" max="37" width="16.42578125" customWidth="1"/>
  </cols>
  <sheetData>
    <row r="1" spans="1:37" ht="15.75" customHeight="1">
      <c r="A1" s="1"/>
      <c r="B1" s="2"/>
      <c r="C1" s="3"/>
      <c r="D1" s="3"/>
      <c r="E1" s="3"/>
      <c r="F1" s="3"/>
      <c r="G1" s="4"/>
      <c r="H1" s="4"/>
      <c r="I1" s="5"/>
      <c r="J1" s="8"/>
      <c r="K1" s="2"/>
      <c r="L1" s="77"/>
      <c r="M1" s="78"/>
      <c r="N1" s="78"/>
      <c r="O1" s="78"/>
      <c r="P1" s="78"/>
      <c r="Q1" s="78"/>
      <c r="R1" s="78"/>
      <c r="S1" s="78"/>
      <c r="T1" s="79"/>
      <c r="U1" s="5"/>
      <c r="V1" s="5"/>
      <c r="W1" s="6"/>
      <c r="X1" s="7"/>
      <c r="Y1" s="7"/>
      <c r="Z1" s="6"/>
      <c r="AA1" s="6"/>
      <c r="AB1" s="42"/>
      <c r="AC1" s="42"/>
      <c r="AD1" s="8"/>
      <c r="AE1" s="8"/>
      <c r="AF1" s="2"/>
      <c r="AG1" s="2"/>
    </row>
    <row r="2" spans="1:37" ht="15.75" customHeight="1">
      <c r="A2" s="9" t="s">
        <v>0</v>
      </c>
      <c r="B2" s="9" t="s">
        <v>1</v>
      </c>
      <c r="C2" s="9" t="s">
        <v>2</v>
      </c>
      <c r="D2" s="10" t="s">
        <v>3</v>
      </c>
      <c r="E2" s="10" t="s">
        <v>4</v>
      </c>
      <c r="F2" s="11" t="s">
        <v>5</v>
      </c>
      <c r="G2" s="80" t="s">
        <v>6</v>
      </c>
      <c r="H2" s="81"/>
      <c r="I2" s="11" t="s">
        <v>7</v>
      </c>
      <c r="J2" s="11" t="s">
        <v>274</v>
      </c>
      <c r="K2" s="9" t="s">
        <v>8</v>
      </c>
      <c r="L2" s="80" t="s">
        <v>9</v>
      </c>
      <c r="M2" s="82"/>
      <c r="N2" s="82"/>
      <c r="O2" s="82"/>
      <c r="P2" s="82"/>
      <c r="Q2" s="82"/>
      <c r="R2" s="82"/>
      <c r="S2" s="82"/>
      <c r="T2" s="81"/>
      <c r="U2" s="12" t="s">
        <v>275</v>
      </c>
      <c r="V2" s="12" t="s">
        <v>10</v>
      </c>
      <c r="W2" s="80" t="s">
        <v>11</v>
      </c>
      <c r="X2" s="82"/>
      <c r="Y2" s="81"/>
      <c r="Z2" s="11" t="s">
        <v>12</v>
      </c>
      <c r="AA2" s="80" t="s">
        <v>276</v>
      </c>
      <c r="AB2" s="82"/>
      <c r="AC2" s="81"/>
      <c r="AD2" s="11" t="s">
        <v>13</v>
      </c>
      <c r="AE2" s="11" t="s">
        <v>14</v>
      </c>
      <c r="AF2" s="13" t="s">
        <v>15</v>
      </c>
      <c r="AG2" s="13" t="s">
        <v>277</v>
      </c>
    </row>
    <row r="3" spans="1:37" ht="31.5" customHeight="1">
      <c r="A3" s="14"/>
      <c r="B3" s="14"/>
      <c r="C3" s="14"/>
      <c r="D3" s="15"/>
      <c r="E3" s="14"/>
      <c r="F3" s="16"/>
      <c r="G3" s="17" t="s">
        <v>16</v>
      </c>
      <c r="H3" s="18" t="s">
        <v>17</v>
      </c>
      <c r="I3" s="11"/>
      <c r="J3" s="43"/>
      <c r="K3" s="19"/>
      <c r="L3" s="17" t="s">
        <v>18</v>
      </c>
      <c r="M3" s="9" t="s">
        <v>19</v>
      </c>
      <c r="N3" s="9" t="s">
        <v>20</v>
      </c>
      <c r="O3" s="20" t="s">
        <v>21</v>
      </c>
      <c r="P3" s="9" t="s">
        <v>22</v>
      </c>
      <c r="Q3" s="13" t="s">
        <v>23</v>
      </c>
      <c r="R3" s="13" t="s">
        <v>24</v>
      </c>
      <c r="S3" s="9" t="s">
        <v>278</v>
      </c>
      <c r="T3" s="11" t="s">
        <v>25</v>
      </c>
      <c r="U3" s="44"/>
      <c r="V3" s="16"/>
      <c r="W3" s="9" t="s">
        <v>26</v>
      </c>
      <c r="X3" s="9" t="s">
        <v>27</v>
      </c>
      <c r="Y3" s="11" t="s">
        <v>28</v>
      </c>
      <c r="Z3" s="16"/>
      <c r="AA3" s="9" t="s">
        <v>26</v>
      </c>
      <c r="AB3" s="9" t="s">
        <v>27</v>
      </c>
      <c r="AC3" s="11" t="s">
        <v>279</v>
      </c>
      <c r="AD3" s="21"/>
      <c r="AE3" s="21"/>
      <c r="AF3" s="14"/>
      <c r="AG3" s="14"/>
    </row>
    <row r="4" spans="1:37" ht="15.75" customHeight="1">
      <c r="A4" s="23">
        <v>1</v>
      </c>
      <c r="B4" s="23" t="s">
        <v>280</v>
      </c>
      <c r="C4" s="24" t="s">
        <v>281</v>
      </c>
      <c r="D4" s="24" t="s">
        <v>31</v>
      </c>
      <c r="E4" s="24" t="s">
        <v>31</v>
      </c>
      <c r="F4" s="24" t="s">
        <v>31</v>
      </c>
      <c r="G4" s="24" t="s">
        <v>31</v>
      </c>
      <c r="H4" s="24" t="s">
        <v>31</v>
      </c>
      <c r="I4" s="45" t="s">
        <v>31</v>
      </c>
      <c r="J4" s="45" t="s">
        <v>31</v>
      </c>
      <c r="K4" s="45">
        <v>5</v>
      </c>
      <c r="L4" s="46" t="s">
        <v>217</v>
      </c>
      <c r="M4" s="28">
        <v>84000000</v>
      </c>
      <c r="N4" s="28"/>
      <c r="O4" s="29">
        <v>0.6</v>
      </c>
      <c r="P4" s="29"/>
      <c r="Q4" s="29"/>
      <c r="R4" s="28" t="s">
        <v>37</v>
      </c>
      <c r="S4" s="28" t="s">
        <v>37</v>
      </c>
      <c r="T4" s="28"/>
      <c r="U4" s="29" t="s">
        <v>37</v>
      </c>
      <c r="V4" s="29" t="s">
        <v>37</v>
      </c>
      <c r="W4" s="30">
        <v>44044</v>
      </c>
      <c r="X4" s="30">
        <v>44286</v>
      </c>
      <c r="Y4" s="24">
        <f t="shared" ref="Y4:Y111" si="0">X4-W4</f>
        <v>242</v>
      </c>
      <c r="Z4" s="24" t="s">
        <v>32</v>
      </c>
      <c r="AA4" s="30">
        <v>43668</v>
      </c>
      <c r="AB4" s="30">
        <v>43783</v>
      </c>
      <c r="AC4" s="24">
        <f>AB4-AA4</f>
        <v>115</v>
      </c>
      <c r="AD4" s="24" t="s">
        <v>45</v>
      </c>
      <c r="AE4" s="24" t="s">
        <v>34</v>
      </c>
      <c r="AF4" s="24" t="s">
        <v>31</v>
      </c>
      <c r="AG4" s="24" t="s">
        <v>31</v>
      </c>
    </row>
    <row r="5" spans="1:37" ht="15.75" customHeight="1">
      <c r="A5" s="23">
        <f t="shared" ref="A5:A29" si="1">A4+1</f>
        <v>2</v>
      </c>
      <c r="B5" s="23" t="s">
        <v>282</v>
      </c>
      <c r="C5" s="24" t="s">
        <v>283</v>
      </c>
      <c r="D5" s="24" t="s">
        <v>31</v>
      </c>
      <c r="E5" s="24" t="s">
        <v>31</v>
      </c>
      <c r="F5" s="24" t="s">
        <v>31</v>
      </c>
      <c r="G5" s="24" t="s">
        <v>31</v>
      </c>
      <c r="H5" s="24" t="s">
        <v>31</v>
      </c>
      <c r="I5" s="24"/>
      <c r="J5" s="24" t="s">
        <v>31</v>
      </c>
      <c r="K5" s="47">
        <v>44565</v>
      </c>
      <c r="L5" s="46" t="s">
        <v>37</v>
      </c>
      <c r="M5" s="28">
        <v>45000000</v>
      </c>
      <c r="N5" s="28"/>
      <c r="O5" s="29">
        <v>0.9</v>
      </c>
      <c r="P5" s="29"/>
      <c r="Q5" s="29"/>
      <c r="R5" s="28" t="s">
        <v>37</v>
      </c>
      <c r="S5" s="28">
        <v>5000000</v>
      </c>
      <c r="T5" s="28"/>
      <c r="U5" s="29" t="s">
        <v>37</v>
      </c>
      <c r="V5" s="29" t="s">
        <v>37</v>
      </c>
      <c r="W5" s="30">
        <v>43641</v>
      </c>
      <c r="X5" s="30">
        <v>43720</v>
      </c>
      <c r="Y5" s="24">
        <f t="shared" si="0"/>
        <v>79</v>
      </c>
      <c r="Z5" s="24" t="s">
        <v>32</v>
      </c>
      <c r="AA5" s="30" t="s">
        <v>37</v>
      </c>
      <c r="AB5" s="30" t="s">
        <v>37</v>
      </c>
      <c r="AC5" s="24" t="s">
        <v>37</v>
      </c>
      <c r="AD5" s="24" t="s">
        <v>284</v>
      </c>
      <c r="AE5" s="24" t="s">
        <v>285</v>
      </c>
      <c r="AF5" s="24" t="s">
        <v>31</v>
      </c>
      <c r="AG5" s="24" t="s">
        <v>31</v>
      </c>
    </row>
    <row r="6" spans="1:37" ht="15.75" customHeight="1">
      <c r="A6" s="23">
        <f t="shared" si="1"/>
        <v>3</v>
      </c>
      <c r="B6" s="23" t="s">
        <v>286</v>
      </c>
      <c r="C6" s="24" t="s">
        <v>287</v>
      </c>
      <c r="D6" s="24" t="s">
        <v>31</v>
      </c>
      <c r="E6" s="24" t="s">
        <v>52</v>
      </c>
      <c r="F6" s="24" t="s">
        <v>31</v>
      </c>
      <c r="G6" s="24" t="s">
        <v>31</v>
      </c>
      <c r="H6" s="24" t="s">
        <v>52</v>
      </c>
      <c r="I6" s="24"/>
      <c r="J6" s="24" t="s">
        <v>31</v>
      </c>
      <c r="K6" s="47">
        <v>44808</v>
      </c>
      <c r="L6" s="46" t="s">
        <v>61</v>
      </c>
      <c r="M6" s="28">
        <v>11000000</v>
      </c>
      <c r="N6" s="28"/>
      <c r="O6" s="29">
        <v>0.24</v>
      </c>
      <c r="P6" s="29"/>
      <c r="Q6" s="29"/>
      <c r="R6" s="28" t="s">
        <v>37</v>
      </c>
      <c r="S6" s="28" t="s">
        <v>37</v>
      </c>
      <c r="T6" s="28"/>
      <c r="U6" s="29" t="s">
        <v>37</v>
      </c>
      <c r="V6" s="29" t="s">
        <v>37</v>
      </c>
      <c r="W6" s="30">
        <v>44013</v>
      </c>
      <c r="X6" s="30">
        <v>44135</v>
      </c>
      <c r="Y6" s="24">
        <f t="shared" si="0"/>
        <v>122</v>
      </c>
      <c r="Z6" s="24" t="s">
        <v>32</v>
      </c>
      <c r="AA6" s="30">
        <v>44004</v>
      </c>
      <c r="AB6" s="30">
        <v>44042</v>
      </c>
      <c r="AC6" s="24">
        <f t="shared" ref="AC6:AC10" si="2">AB6-AA6</f>
        <v>38</v>
      </c>
      <c r="AD6" s="24" t="s">
        <v>288</v>
      </c>
      <c r="AE6" s="24" t="s">
        <v>289</v>
      </c>
      <c r="AF6" s="24" t="s">
        <v>31</v>
      </c>
      <c r="AG6" s="24" t="s">
        <v>52</v>
      </c>
    </row>
    <row r="7" spans="1:37" ht="15.75" customHeight="1">
      <c r="A7" s="23">
        <f t="shared" si="1"/>
        <v>4</v>
      </c>
      <c r="B7" s="23" t="s">
        <v>290</v>
      </c>
      <c r="C7" s="24" t="s">
        <v>291</v>
      </c>
      <c r="D7" s="24" t="s">
        <v>31</v>
      </c>
      <c r="E7" s="24" t="s">
        <v>52</v>
      </c>
      <c r="F7" s="24" t="s">
        <v>52</v>
      </c>
      <c r="G7" s="24" t="s">
        <v>52</v>
      </c>
      <c r="H7" s="24" t="s">
        <v>52</v>
      </c>
      <c r="I7" s="24"/>
      <c r="J7" s="24" t="s">
        <v>31</v>
      </c>
      <c r="K7" s="47">
        <v>44746</v>
      </c>
      <c r="L7" s="46" t="s">
        <v>292</v>
      </c>
      <c r="M7" s="28">
        <v>30000000</v>
      </c>
      <c r="N7" s="28"/>
      <c r="O7" s="29">
        <v>0.1</v>
      </c>
      <c r="P7" s="29"/>
      <c r="Q7" s="29"/>
      <c r="R7" s="28" t="s">
        <v>37</v>
      </c>
      <c r="S7" s="28">
        <v>15000000</v>
      </c>
      <c r="T7" s="28"/>
      <c r="U7" s="29" t="s">
        <v>37</v>
      </c>
      <c r="V7" s="29" t="s">
        <v>37</v>
      </c>
      <c r="W7" s="30">
        <v>43862</v>
      </c>
      <c r="X7" s="30">
        <v>43952</v>
      </c>
      <c r="Y7" s="24">
        <f t="shared" si="0"/>
        <v>90</v>
      </c>
      <c r="Z7" s="24" t="s">
        <v>32</v>
      </c>
      <c r="AA7" s="30">
        <v>43845</v>
      </c>
      <c r="AB7" s="30">
        <v>43861</v>
      </c>
      <c r="AC7" s="24">
        <f t="shared" si="2"/>
        <v>16</v>
      </c>
      <c r="AD7" s="24" t="s">
        <v>293</v>
      </c>
      <c r="AE7" s="24" t="s">
        <v>294</v>
      </c>
      <c r="AF7" s="24" t="s">
        <v>52</v>
      </c>
      <c r="AG7" s="24" t="s">
        <v>52</v>
      </c>
    </row>
    <row r="8" spans="1:37" ht="15.75" customHeight="1">
      <c r="A8" s="23">
        <f t="shared" si="1"/>
        <v>5</v>
      </c>
      <c r="B8" s="23" t="s">
        <v>295</v>
      </c>
      <c r="C8" s="24" t="s">
        <v>296</v>
      </c>
      <c r="D8" s="24" t="s">
        <v>31</v>
      </c>
      <c r="E8" s="24" t="s">
        <v>31</v>
      </c>
      <c r="F8" s="24" t="s">
        <v>31</v>
      </c>
      <c r="G8" s="24" t="s">
        <v>31</v>
      </c>
      <c r="H8" s="24" t="s">
        <v>31</v>
      </c>
      <c r="I8" s="24"/>
      <c r="J8" s="24" t="s">
        <v>31</v>
      </c>
      <c r="K8" s="47">
        <v>44716</v>
      </c>
      <c r="L8" s="46" t="s">
        <v>297</v>
      </c>
      <c r="M8" s="28">
        <v>75000000</v>
      </c>
      <c r="N8" s="28"/>
      <c r="O8" s="29">
        <v>0.4</v>
      </c>
      <c r="P8" s="29"/>
      <c r="Q8" s="29"/>
      <c r="R8" s="28">
        <v>9000000</v>
      </c>
      <c r="S8" s="28">
        <v>9800000</v>
      </c>
      <c r="T8" s="28"/>
      <c r="U8" s="29">
        <f t="shared" ref="U8:U9" si="3">+R8/S8</f>
        <v>0.91836734693877553</v>
      </c>
      <c r="V8" s="29" t="s">
        <v>37</v>
      </c>
      <c r="W8" s="30">
        <v>43626</v>
      </c>
      <c r="X8" s="30">
        <v>43636</v>
      </c>
      <c r="Y8" s="24">
        <f t="shared" si="0"/>
        <v>10</v>
      </c>
      <c r="Z8" s="24" t="s">
        <v>32</v>
      </c>
      <c r="AA8" s="30">
        <v>43234</v>
      </c>
      <c r="AB8" s="30">
        <v>43251</v>
      </c>
      <c r="AC8" s="24">
        <f t="shared" si="2"/>
        <v>17</v>
      </c>
      <c r="AD8" s="24" t="s">
        <v>45</v>
      </c>
      <c r="AE8" s="24" t="s">
        <v>298</v>
      </c>
      <c r="AF8" s="24" t="s">
        <v>52</v>
      </c>
      <c r="AG8" s="24" t="s">
        <v>52</v>
      </c>
    </row>
    <row r="9" spans="1:37" ht="15.75" customHeight="1">
      <c r="A9" s="23">
        <f t="shared" si="1"/>
        <v>6</v>
      </c>
      <c r="B9" s="23" t="s">
        <v>299</v>
      </c>
      <c r="C9" s="24" t="s">
        <v>300</v>
      </c>
      <c r="D9" s="24" t="s">
        <v>31</v>
      </c>
      <c r="E9" s="24" t="s">
        <v>52</v>
      </c>
      <c r="F9" s="24" t="s">
        <v>31</v>
      </c>
      <c r="G9" s="24" t="s">
        <v>31</v>
      </c>
      <c r="H9" s="24" t="s">
        <v>31</v>
      </c>
      <c r="I9" s="24"/>
      <c r="J9" s="24" t="s">
        <v>31</v>
      </c>
      <c r="K9" s="47">
        <v>44565</v>
      </c>
      <c r="L9" s="46" t="s">
        <v>301</v>
      </c>
      <c r="M9" s="28">
        <v>400000000</v>
      </c>
      <c r="N9" s="28"/>
      <c r="O9" s="29">
        <v>0.11</v>
      </c>
      <c r="P9" s="29"/>
      <c r="Q9" s="29"/>
      <c r="R9" s="28">
        <v>2000000</v>
      </c>
      <c r="S9" s="28">
        <v>1000000</v>
      </c>
      <c r="T9" s="28"/>
      <c r="U9" s="29">
        <f t="shared" si="3"/>
        <v>2</v>
      </c>
      <c r="V9" s="29" t="s">
        <v>37</v>
      </c>
      <c r="W9" s="30">
        <v>43890</v>
      </c>
      <c r="X9" s="30">
        <v>43917</v>
      </c>
      <c r="Y9" s="24">
        <f t="shared" si="0"/>
        <v>27</v>
      </c>
      <c r="Z9" s="24" t="s">
        <v>32</v>
      </c>
      <c r="AA9" s="30">
        <v>43876</v>
      </c>
      <c r="AB9" s="30">
        <v>43889</v>
      </c>
      <c r="AC9" s="24">
        <f t="shared" si="2"/>
        <v>13</v>
      </c>
      <c r="AD9" s="24" t="s">
        <v>45</v>
      </c>
      <c r="AE9" s="24" t="s">
        <v>302</v>
      </c>
      <c r="AF9" s="24" t="s">
        <v>31</v>
      </c>
      <c r="AG9" s="24" t="s">
        <v>31</v>
      </c>
    </row>
    <row r="10" spans="1:37" ht="15.75" customHeight="1">
      <c r="A10" s="23">
        <f t="shared" si="1"/>
        <v>7</v>
      </c>
      <c r="B10" s="23" t="s">
        <v>303</v>
      </c>
      <c r="C10" s="24" t="s">
        <v>304</v>
      </c>
      <c r="D10" s="24" t="s">
        <v>52</v>
      </c>
      <c r="E10" s="24" t="s">
        <v>52</v>
      </c>
      <c r="F10" s="24" t="s">
        <v>52</v>
      </c>
      <c r="G10" s="24" t="s">
        <v>52</v>
      </c>
      <c r="H10" s="24" t="s">
        <v>31</v>
      </c>
      <c r="I10" s="24"/>
      <c r="J10" s="24" t="s">
        <v>31</v>
      </c>
      <c r="K10" s="47">
        <v>44685</v>
      </c>
      <c r="L10" s="46" t="s">
        <v>305</v>
      </c>
      <c r="M10" s="28">
        <v>250000000</v>
      </c>
      <c r="N10" s="28"/>
      <c r="O10" s="29">
        <v>0.25</v>
      </c>
      <c r="P10" s="29"/>
      <c r="Q10" s="29"/>
      <c r="R10" s="28" t="s">
        <v>37</v>
      </c>
      <c r="S10" s="28" t="s">
        <v>306</v>
      </c>
      <c r="T10" s="28"/>
      <c r="U10" s="29" t="s">
        <v>37</v>
      </c>
      <c r="V10" s="29" t="s">
        <v>37</v>
      </c>
      <c r="W10" s="30">
        <v>43739</v>
      </c>
      <c r="X10" s="30">
        <v>43769</v>
      </c>
      <c r="Y10" s="24">
        <f t="shared" si="0"/>
        <v>30</v>
      </c>
      <c r="Z10" s="24" t="s">
        <v>32</v>
      </c>
      <c r="AA10" s="30">
        <v>43692</v>
      </c>
      <c r="AB10" s="30">
        <v>43738</v>
      </c>
      <c r="AC10" s="24">
        <f t="shared" si="2"/>
        <v>46</v>
      </c>
      <c r="AD10" s="24" t="s">
        <v>307</v>
      </c>
      <c r="AE10" s="24" t="s">
        <v>308</v>
      </c>
      <c r="AF10" s="24" t="s">
        <v>52</v>
      </c>
      <c r="AG10" s="24" t="s">
        <v>52</v>
      </c>
    </row>
    <row r="11" spans="1:37" ht="15.75" customHeight="1">
      <c r="A11" s="23">
        <f t="shared" si="1"/>
        <v>8</v>
      </c>
      <c r="B11" s="23" t="s">
        <v>309</v>
      </c>
      <c r="C11" s="24" t="s">
        <v>309</v>
      </c>
      <c r="D11" s="24" t="s">
        <v>31</v>
      </c>
      <c r="E11" s="24" t="s">
        <v>31</v>
      </c>
      <c r="F11" s="24" t="s">
        <v>31</v>
      </c>
      <c r="G11" s="24" t="s">
        <v>31</v>
      </c>
      <c r="H11" s="24" t="s">
        <v>31</v>
      </c>
      <c r="I11" s="24"/>
      <c r="J11" s="24" t="s">
        <v>52</v>
      </c>
      <c r="K11" s="47">
        <v>44685</v>
      </c>
      <c r="L11" s="46" t="s">
        <v>229</v>
      </c>
      <c r="M11" s="28">
        <v>100000000</v>
      </c>
      <c r="N11" s="28"/>
      <c r="O11" s="29">
        <v>0.1</v>
      </c>
      <c r="P11" s="29"/>
      <c r="Q11" s="29"/>
      <c r="R11" s="28" t="s">
        <v>37</v>
      </c>
      <c r="S11" s="28" t="s">
        <v>37</v>
      </c>
      <c r="T11" s="28"/>
      <c r="U11" s="29" t="s">
        <v>37</v>
      </c>
      <c r="V11" s="29" t="s">
        <v>37</v>
      </c>
      <c r="W11" s="30">
        <v>43721</v>
      </c>
      <c r="X11" s="30">
        <v>43731</v>
      </c>
      <c r="Y11" s="24">
        <f t="shared" si="0"/>
        <v>10</v>
      </c>
      <c r="Z11" s="24" t="s">
        <v>32</v>
      </c>
      <c r="AA11" s="30" t="s">
        <v>37</v>
      </c>
      <c r="AB11" s="30" t="s">
        <v>37</v>
      </c>
      <c r="AC11" s="24" t="s">
        <v>37</v>
      </c>
      <c r="AD11" s="24" t="s">
        <v>45</v>
      </c>
      <c r="AE11" s="24" t="s">
        <v>310</v>
      </c>
      <c r="AF11" s="24" t="s">
        <v>31</v>
      </c>
      <c r="AG11" s="24" t="s">
        <v>31</v>
      </c>
    </row>
    <row r="12" spans="1:37" ht="15.75" customHeight="1">
      <c r="A12" s="23">
        <f t="shared" si="1"/>
        <v>9</v>
      </c>
      <c r="B12" s="23" t="s">
        <v>311</v>
      </c>
      <c r="C12" s="24" t="s">
        <v>312</v>
      </c>
      <c r="D12" s="24" t="s">
        <v>31</v>
      </c>
      <c r="E12" s="24" t="s">
        <v>52</v>
      </c>
      <c r="F12" s="24" t="s">
        <v>31</v>
      </c>
      <c r="G12" s="24" t="s">
        <v>31</v>
      </c>
      <c r="H12" s="24" t="s">
        <v>31</v>
      </c>
      <c r="I12" s="24"/>
      <c r="J12" s="24" t="s">
        <v>31</v>
      </c>
      <c r="K12" s="47">
        <v>44685</v>
      </c>
      <c r="L12" s="46" t="s">
        <v>313</v>
      </c>
      <c r="M12" s="28">
        <v>20000000000</v>
      </c>
      <c r="N12" s="28"/>
      <c r="O12" s="29">
        <v>0.4</v>
      </c>
      <c r="P12" s="29"/>
      <c r="Q12" s="29"/>
      <c r="R12" s="28">
        <v>5150000</v>
      </c>
      <c r="S12" s="28">
        <v>5200000</v>
      </c>
      <c r="T12" s="28"/>
      <c r="U12" s="29">
        <f>+R12/S12</f>
        <v>0.99038461538461542</v>
      </c>
      <c r="V12" s="29" t="s">
        <v>37</v>
      </c>
      <c r="W12" s="30">
        <v>43638</v>
      </c>
      <c r="X12" s="30">
        <v>43647</v>
      </c>
      <c r="Y12" s="24">
        <f t="shared" si="0"/>
        <v>9</v>
      </c>
      <c r="Z12" s="24" t="s">
        <v>32</v>
      </c>
      <c r="AA12" s="30">
        <v>43549</v>
      </c>
      <c r="AB12" s="30">
        <v>43565</v>
      </c>
      <c r="AC12" s="24">
        <f t="shared" ref="AC12:AC15" si="4">AB12-AA12</f>
        <v>16</v>
      </c>
      <c r="AD12" s="24" t="s">
        <v>45</v>
      </c>
      <c r="AE12" s="24" t="s">
        <v>285</v>
      </c>
      <c r="AF12" s="24" t="s">
        <v>31</v>
      </c>
      <c r="AG12" s="24" t="s">
        <v>31</v>
      </c>
      <c r="AH12" s="48"/>
      <c r="AI12" s="49" t="s">
        <v>314</v>
      </c>
      <c r="AJ12" s="50"/>
      <c r="AK12" s="50"/>
    </row>
    <row r="13" spans="1:37" ht="15.75" customHeight="1">
      <c r="A13" s="23">
        <f t="shared" si="1"/>
        <v>10</v>
      </c>
      <c r="B13" s="23" t="s">
        <v>315</v>
      </c>
      <c r="C13" s="24" t="s">
        <v>316</v>
      </c>
      <c r="D13" s="24" t="s">
        <v>31</v>
      </c>
      <c r="E13" s="24" t="s">
        <v>31</v>
      </c>
      <c r="F13" s="24" t="s">
        <v>31</v>
      </c>
      <c r="G13" s="24" t="s">
        <v>31</v>
      </c>
      <c r="H13" s="24" t="s">
        <v>31</v>
      </c>
      <c r="I13" s="24"/>
      <c r="J13" s="24" t="s">
        <v>31</v>
      </c>
      <c r="K13" s="47">
        <v>44685</v>
      </c>
      <c r="L13" s="46" t="s">
        <v>317</v>
      </c>
      <c r="M13" s="28">
        <v>17550000000</v>
      </c>
      <c r="N13" s="28"/>
      <c r="O13" s="29">
        <v>0.15</v>
      </c>
      <c r="P13" s="29"/>
      <c r="Q13" s="29"/>
      <c r="R13" s="28" t="s">
        <v>37</v>
      </c>
      <c r="S13" s="28" t="s">
        <v>37</v>
      </c>
      <c r="T13" s="28"/>
      <c r="U13" s="29" t="s">
        <v>37</v>
      </c>
      <c r="V13" s="29" t="s">
        <v>37</v>
      </c>
      <c r="W13" s="30">
        <v>43753</v>
      </c>
      <c r="X13" s="30">
        <v>43784</v>
      </c>
      <c r="Y13" s="24">
        <f t="shared" si="0"/>
        <v>31</v>
      </c>
      <c r="Z13" s="24" t="s">
        <v>32</v>
      </c>
      <c r="AA13" s="30">
        <v>43687</v>
      </c>
      <c r="AB13" s="30">
        <v>43723</v>
      </c>
      <c r="AC13" s="24">
        <f t="shared" si="4"/>
        <v>36</v>
      </c>
      <c r="AD13" s="24" t="s">
        <v>284</v>
      </c>
      <c r="AE13" s="24" t="s">
        <v>318</v>
      </c>
      <c r="AF13" s="24" t="s">
        <v>31</v>
      </c>
      <c r="AG13" s="24" t="s">
        <v>52</v>
      </c>
      <c r="AH13" s="51"/>
      <c r="AI13" s="50" t="s">
        <v>319</v>
      </c>
      <c r="AJ13" s="50"/>
      <c r="AK13" s="50"/>
    </row>
    <row r="14" spans="1:37" ht="15.75" customHeight="1">
      <c r="A14" s="23">
        <f t="shared" si="1"/>
        <v>11</v>
      </c>
      <c r="B14" s="23" t="s">
        <v>320</v>
      </c>
      <c r="C14" s="24" t="s">
        <v>321</v>
      </c>
      <c r="D14" s="24" t="s">
        <v>31</v>
      </c>
      <c r="E14" s="24" t="s">
        <v>31</v>
      </c>
      <c r="F14" s="24" t="s">
        <v>31</v>
      </c>
      <c r="G14" s="24" t="s">
        <v>31</v>
      </c>
      <c r="H14" s="24" t="s">
        <v>31</v>
      </c>
      <c r="I14" s="24"/>
      <c r="J14" s="24" t="s">
        <v>31</v>
      </c>
      <c r="K14" s="47">
        <v>44565</v>
      </c>
      <c r="L14" s="46" t="s">
        <v>217</v>
      </c>
      <c r="M14" s="28">
        <v>600000000</v>
      </c>
      <c r="N14" s="28"/>
      <c r="O14" s="29">
        <v>0.06</v>
      </c>
      <c r="P14" s="29"/>
      <c r="Q14" s="29"/>
      <c r="R14" s="28" t="s">
        <v>37</v>
      </c>
      <c r="S14" s="28">
        <v>3500000</v>
      </c>
      <c r="T14" s="28"/>
      <c r="U14" s="29" t="s">
        <v>37</v>
      </c>
      <c r="V14" s="29" t="s">
        <v>37</v>
      </c>
      <c r="W14" s="30">
        <v>43738</v>
      </c>
      <c r="X14" s="30">
        <v>43748</v>
      </c>
      <c r="Y14" s="24">
        <f t="shared" si="0"/>
        <v>10</v>
      </c>
      <c r="Z14" s="24" t="s">
        <v>32</v>
      </c>
      <c r="AA14" s="30">
        <v>43678</v>
      </c>
      <c r="AB14" s="30">
        <v>43696</v>
      </c>
      <c r="AC14" s="24">
        <f t="shared" si="4"/>
        <v>18</v>
      </c>
      <c r="AD14" s="24" t="s">
        <v>45</v>
      </c>
      <c r="AE14" s="24" t="s">
        <v>322</v>
      </c>
      <c r="AF14" s="24" t="s">
        <v>52</v>
      </c>
      <c r="AG14" s="24" t="s">
        <v>31</v>
      </c>
      <c r="AH14" s="51"/>
      <c r="AI14" s="50" t="s">
        <v>323</v>
      </c>
      <c r="AJ14" s="52">
        <v>43101</v>
      </c>
      <c r="AK14" s="50" t="s">
        <v>324</v>
      </c>
    </row>
    <row r="15" spans="1:37" ht="15.75" customHeight="1">
      <c r="A15" s="23">
        <f t="shared" si="1"/>
        <v>12</v>
      </c>
      <c r="B15" s="23" t="s">
        <v>325</v>
      </c>
      <c r="C15" s="24" t="s">
        <v>326</v>
      </c>
      <c r="D15" s="24" t="s">
        <v>31</v>
      </c>
      <c r="E15" s="24" t="s">
        <v>52</v>
      </c>
      <c r="F15" s="24" t="s">
        <v>31</v>
      </c>
      <c r="G15" s="24" t="s">
        <v>52</v>
      </c>
      <c r="H15" s="24" t="s">
        <v>31</v>
      </c>
      <c r="I15" s="24"/>
      <c r="J15" s="24" t="s">
        <v>31</v>
      </c>
      <c r="K15" s="47">
        <v>44565</v>
      </c>
      <c r="L15" s="46" t="s">
        <v>327</v>
      </c>
      <c r="M15" s="28">
        <v>2750000000</v>
      </c>
      <c r="N15" s="28"/>
      <c r="O15" s="29">
        <v>0.55000000000000004</v>
      </c>
      <c r="P15" s="29"/>
      <c r="Q15" s="29"/>
      <c r="R15" s="28">
        <v>6068720</v>
      </c>
      <c r="S15" s="28">
        <v>5000000</v>
      </c>
      <c r="T15" s="28"/>
      <c r="U15" s="29">
        <f>+R15/S15</f>
        <v>1.2137439999999999</v>
      </c>
      <c r="V15" s="29" t="s">
        <v>37</v>
      </c>
      <c r="W15" s="30">
        <v>43638</v>
      </c>
      <c r="X15" s="30">
        <v>43654</v>
      </c>
      <c r="Y15" s="24">
        <f t="shared" si="0"/>
        <v>16</v>
      </c>
      <c r="Z15" s="24" t="s">
        <v>32</v>
      </c>
      <c r="AA15" s="30">
        <v>43434</v>
      </c>
      <c r="AB15" s="30">
        <v>43465</v>
      </c>
      <c r="AC15" s="24">
        <f t="shared" si="4"/>
        <v>31</v>
      </c>
      <c r="AD15" s="24" t="s">
        <v>45</v>
      </c>
      <c r="AE15" s="24" t="s">
        <v>328</v>
      </c>
      <c r="AF15" s="24" t="s">
        <v>52</v>
      </c>
      <c r="AG15" s="24" t="s">
        <v>52</v>
      </c>
      <c r="AH15" s="51"/>
      <c r="AI15" s="50" t="s">
        <v>329</v>
      </c>
      <c r="AJ15" s="50">
        <v>452</v>
      </c>
      <c r="AK15" s="50"/>
    </row>
    <row r="16" spans="1:37" ht="15.75" customHeight="1">
      <c r="A16" s="23">
        <f t="shared" si="1"/>
        <v>13</v>
      </c>
      <c r="B16" s="23" t="s">
        <v>330</v>
      </c>
      <c r="C16" s="24" t="s">
        <v>331</v>
      </c>
      <c r="D16" s="24" t="s">
        <v>31</v>
      </c>
      <c r="E16" s="24" t="s">
        <v>52</v>
      </c>
      <c r="F16" s="24" t="s">
        <v>31</v>
      </c>
      <c r="G16" s="24" t="s">
        <v>31</v>
      </c>
      <c r="H16" s="24" t="s">
        <v>31</v>
      </c>
      <c r="I16" s="24"/>
      <c r="J16" s="24" t="s">
        <v>52</v>
      </c>
      <c r="K16" s="47">
        <v>44655</v>
      </c>
      <c r="L16" s="46" t="s">
        <v>297</v>
      </c>
      <c r="M16" s="28" t="s">
        <v>37</v>
      </c>
      <c r="N16" s="28"/>
      <c r="O16" s="29" t="s">
        <v>332</v>
      </c>
      <c r="P16" s="29"/>
      <c r="Q16" s="29"/>
      <c r="R16" s="28" t="s">
        <v>37</v>
      </c>
      <c r="S16" s="28">
        <v>100000</v>
      </c>
      <c r="T16" s="28"/>
      <c r="U16" s="29" t="s">
        <v>37</v>
      </c>
      <c r="V16" s="29" t="s">
        <v>37</v>
      </c>
      <c r="W16" s="30">
        <v>43689</v>
      </c>
      <c r="X16" s="30">
        <v>43690</v>
      </c>
      <c r="Y16" s="24">
        <f t="shared" si="0"/>
        <v>1</v>
      </c>
      <c r="Z16" s="24" t="s">
        <v>32</v>
      </c>
      <c r="AA16" s="30" t="s">
        <v>37</v>
      </c>
      <c r="AB16" s="30" t="s">
        <v>37</v>
      </c>
      <c r="AC16" s="24" t="s">
        <v>37</v>
      </c>
      <c r="AD16" s="24" t="s">
        <v>307</v>
      </c>
      <c r="AE16" s="24" t="s">
        <v>333</v>
      </c>
      <c r="AF16" s="24" t="s">
        <v>31</v>
      </c>
      <c r="AG16" s="24" t="s">
        <v>31</v>
      </c>
      <c r="AH16" s="51"/>
      <c r="AI16" s="50" t="s">
        <v>334</v>
      </c>
      <c r="AJ16" s="50">
        <v>100</v>
      </c>
      <c r="AK16" s="50"/>
    </row>
    <row r="17" spans="1:33" ht="15.75" customHeight="1">
      <c r="A17" s="23">
        <f t="shared" si="1"/>
        <v>14</v>
      </c>
      <c r="B17" s="23" t="s">
        <v>335</v>
      </c>
      <c r="C17" s="24" t="s">
        <v>336</v>
      </c>
      <c r="D17" s="24" t="s">
        <v>31</v>
      </c>
      <c r="E17" s="24" t="s">
        <v>31</v>
      </c>
      <c r="F17" s="24" t="s">
        <v>31</v>
      </c>
      <c r="G17" s="24" t="s">
        <v>31</v>
      </c>
      <c r="H17" s="24" t="s">
        <v>31</v>
      </c>
      <c r="I17" s="24"/>
      <c r="J17" s="24" t="s">
        <v>52</v>
      </c>
      <c r="K17" s="47">
        <v>44655</v>
      </c>
      <c r="L17" s="46" t="s">
        <v>251</v>
      </c>
      <c r="M17" s="28">
        <v>600000000</v>
      </c>
      <c r="N17" s="28"/>
      <c r="O17" s="29">
        <v>0.5</v>
      </c>
      <c r="P17" s="29"/>
      <c r="Q17" s="29"/>
      <c r="R17" s="28" t="s">
        <v>37</v>
      </c>
      <c r="S17" s="28" t="s">
        <v>37</v>
      </c>
      <c r="T17" s="28"/>
      <c r="U17" s="29" t="s">
        <v>37</v>
      </c>
      <c r="V17" s="29" t="s">
        <v>37</v>
      </c>
      <c r="W17" s="30">
        <v>44027</v>
      </c>
      <c r="X17" s="30">
        <v>44211</v>
      </c>
      <c r="Y17" s="24">
        <f t="shared" si="0"/>
        <v>184</v>
      </c>
      <c r="Z17" s="24" t="s">
        <v>32</v>
      </c>
      <c r="AA17" s="30">
        <v>44022</v>
      </c>
      <c r="AB17" s="30">
        <v>44027</v>
      </c>
      <c r="AC17" s="24">
        <f t="shared" ref="AC17:AC18" si="5">AB17-AA17</f>
        <v>5</v>
      </c>
      <c r="AD17" s="24" t="s">
        <v>45</v>
      </c>
      <c r="AE17" s="24" t="s">
        <v>285</v>
      </c>
      <c r="AF17" s="24" t="s">
        <v>31</v>
      </c>
      <c r="AG17" s="24" t="s">
        <v>31</v>
      </c>
    </row>
    <row r="18" spans="1:33" ht="15.75" customHeight="1">
      <c r="A18" s="23">
        <f t="shared" si="1"/>
        <v>15</v>
      </c>
      <c r="B18" s="23" t="s">
        <v>337</v>
      </c>
      <c r="C18" s="24" t="s">
        <v>338</v>
      </c>
      <c r="D18" s="24" t="s">
        <v>31</v>
      </c>
      <c r="E18" s="24" t="s">
        <v>31</v>
      </c>
      <c r="F18" s="24" t="s">
        <v>31</v>
      </c>
      <c r="G18" s="24" t="s">
        <v>31</v>
      </c>
      <c r="H18" s="24" t="s">
        <v>31</v>
      </c>
      <c r="I18" s="24"/>
      <c r="J18" s="24" t="s">
        <v>31</v>
      </c>
      <c r="K18" s="47">
        <v>44655</v>
      </c>
      <c r="L18" s="46" t="s">
        <v>339</v>
      </c>
      <c r="M18" s="28">
        <v>135000000</v>
      </c>
      <c r="N18" s="28"/>
      <c r="O18" s="29">
        <v>0.05</v>
      </c>
      <c r="P18" s="29"/>
      <c r="Q18" s="29"/>
      <c r="R18" s="28" t="s">
        <v>37</v>
      </c>
      <c r="S18" s="28">
        <v>500000</v>
      </c>
      <c r="T18" s="28"/>
      <c r="U18" s="29" t="s">
        <v>37</v>
      </c>
      <c r="V18" s="29" t="s">
        <v>37</v>
      </c>
      <c r="W18" s="30">
        <v>43661</v>
      </c>
      <c r="X18" s="30">
        <v>43672</v>
      </c>
      <c r="Y18" s="24">
        <f t="shared" si="0"/>
        <v>11</v>
      </c>
      <c r="Z18" s="24" t="s">
        <v>32</v>
      </c>
      <c r="AA18" s="30">
        <v>43282</v>
      </c>
      <c r="AB18" s="30">
        <v>43374</v>
      </c>
      <c r="AC18" s="24">
        <f t="shared" si="5"/>
        <v>92</v>
      </c>
      <c r="AD18" s="24" t="s">
        <v>45</v>
      </c>
      <c r="AE18" s="24" t="s">
        <v>340</v>
      </c>
      <c r="AF18" s="24" t="s">
        <v>31</v>
      </c>
      <c r="AG18" s="24" t="s">
        <v>31</v>
      </c>
    </row>
    <row r="19" spans="1:33" ht="15.75" customHeight="1">
      <c r="A19" s="23">
        <f t="shared" si="1"/>
        <v>16</v>
      </c>
      <c r="B19" s="23" t="s">
        <v>341</v>
      </c>
      <c r="C19" s="24" t="s">
        <v>342</v>
      </c>
      <c r="D19" s="24" t="s">
        <v>52</v>
      </c>
      <c r="E19" s="24" t="s">
        <v>31</v>
      </c>
      <c r="F19" s="24" t="s">
        <v>52</v>
      </c>
      <c r="G19" s="24" t="s">
        <v>31</v>
      </c>
      <c r="H19" s="24" t="s">
        <v>31</v>
      </c>
      <c r="I19" s="24"/>
      <c r="J19" s="24" t="s">
        <v>52</v>
      </c>
      <c r="K19" s="47">
        <v>44806</v>
      </c>
      <c r="L19" s="46" t="s">
        <v>343</v>
      </c>
      <c r="M19" s="28">
        <v>10000000000</v>
      </c>
      <c r="N19" s="28"/>
      <c r="O19" s="29">
        <v>0.2</v>
      </c>
      <c r="P19" s="29"/>
      <c r="Q19" s="29"/>
      <c r="R19" s="28">
        <v>7000000</v>
      </c>
      <c r="S19" s="28" t="s">
        <v>37</v>
      </c>
      <c r="T19" s="28"/>
      <c r="U19" s="29" t="s">
        <v>37</v>
      </c>
      <c r="V19" s="29" t="s">
        <v>37</v>
      </c>
      <c r="W19" s="30">
        <v>43738</v>
      </c>
      <c r="X19" s="30">
        <v>43745</v>
      </c>
      <c r="Y19" s="24">
        <f t="shared" si="0"/>
        <v>7</v>
      </c>
      <c r="Z19" s="24" t="s">
        <v>32</v>
      </c>
      <c r="AA19" s="30" t="s">
        <v>37</v>
      </c>
      <c r="AB19" s="30" t="s">
        <v>37</v>
      </c>
      <c r="AC19" s="24" t="s">
        <v>37</v>
      </c>
      <c r="AD19" s="24" t="s">
        <v>45</v>
      </c>
      <c r="AE19" s="24" t="s">
        <v>344</v>
      </c>
      <c r="AF19" s="24" t="s">
        <v>52</v>
      </c>
      <c r="AG19" s="24" t="s">
        <v>52</v>
      </c>
    </row>
    <row r="20" spans="1:33" ht="15.75" customHeight="1">
      <c r="A20" s="23">
        <f t="shared" si="1"/>
        <v>17</v>
      </c>
      <c r="B20" s="23" t="s">
        <v>345</v>
      </c>
      <c r="C20" s="24" t="s">
        <v>346</v>
      </c>
      <c r="D20" s="24" t="s">
        <v>52</v>
      </c>
      <c r="E20" s="24" t="s">
        <v>52</v>
      </c>
      <c r="F20" s="24" t="s">
        <v>31</v>
      </c>
      <c r="G20" s="24" t="s">
        <v>31</v>
      </c>
      <c r="H20" s="24" t="s">
        <v>31</v>
      </c>
      <c r="I20" s="24"/>
      <c r="J20" s="24" t="s">
        <v>31</v>
      </c>
      <c r="K20" s="47">
        <v>44655</v>
      </c>
      <c r="L20" s="46" t="s">
        <v>135</v>
      </c>
      <c r="M20" s="28" t="s">
        <v>37</v>
      </c>
      <c r="N20" s="28"/>
      <c r="O20" s="29">
        <v>0.3</v>
      </c>
      <c r="P20" s="29"/>
      <c r="Q20" s="29"/>
      <c r="R20" s="28" t="s">
        <v>37</v>
      </c>
      <c r="S20" s="28">
        <v>5000000</v>
      </c>
      <c r="T20" s="28"/>
      <c r="U20" s="29" t="s">
        <v>37</v>
      </c>
      <c r="V20" s="29" t="s">
        <v>37</v>
      </c>
      <c r="W20" s="30">
        <v>43800</v>
      </c>
      <c r="X20" s="30">
        <v>43830</v>
      </c>
      <c r="Y20" s="24">
        <f t="shared" si="0"/>
        <v>30</v>
      </c>
      <c r="Z20" s="24" t="s">
        <v>32</v>
      </c>
      <c r="AA20" s="30">
        <v>43737</v>
      </c>
      <c r="AB20" s="30">
        <v>43768</v>
      </c>
      <c r="AC20" s="24">
        <f t="shared" ref="AC20:AC22" si="6">AB20-AA20</f>
        <v>31</v>
      </c>
      <c r="AD20" s="24" t="s">
        <v>45</v>
      </c>
      <c r="AE20" s="24" t="s">
        <v>347</v>
      </c>
      <c r="AF20" s="24" t="s">
        <v>52</v>
      </c>
      <c r="AG20" s="24" t="s">
        <v>31</v>
      </c>
    </row>
    <row r="21" spans="1:33" ht="15.75" customHeight="1">
      <c r="A21" s="23">
        <f t="shared" si="1"/>
        <v>18</v>
      </c>
      <c r="B21" s="23" t="s">
        <v>348</v>
      </c>
      <c r="C21" s="24" t="s">
        <v>349</v>
      </c>
      <c r="D21" s="24" t="s">
        <v>31</v>
      </c>
      <c r="E21" s="24" t="s">
        <v>52</v>
      </c>
      <c r="F21" s="24" t="s">
        <v>52</v>
      </c>
      <c r="G21" s="24" t="s">
        <v>52</v>
      </c>
      <c r="H21" s="24" t="s">
        <v>52</v>
      </c>
      <c r="I21" s="24"/>
      <c r="J21" s="24" t="s">
        <v>31</v>
      </c>
      <c r="K21" s="47">
        <v>44655</v>
      </c>
      <c r="L21" s="46" t="s">
        <v>350</v>
      </c>
      <c r="M21" s="28">
        <v>22000000</v>
      </c>
      <c r="N21" s="28"/>
      <c r="O21" s="29">
        <v>0.4</v>
      </c>
      <c r="P21" s="29"/>
      <c r="Q21" s="29"/>
      <c r="R21" s="28" t="s">
        <v>37</v>
      </c>
      <c r="S21" s="28">
        <v>4000000</v>
      </c>
      <c r="T21" s="28"/>
      <c r="U21" s="29" t="s">
        <v>37</v>
      </c>
      <c r="V21" s="29" t="s">
        <v>37</v>
      </c>
      <c r="W21" s="30">
        <v>43928</v>
      </c>
      <c r="X21" s="30">
        <v>43951</v>
      </c>
      <c r="Y21" s="24">
        <f t="shared" si="0"/>
        <v>23</v>
      </c>
      <c r="Z21" s="24" t="s">
        <v>32</v>
      </c>
      <c r="AA21" s="30">
        <v>43770</v>
      </c>
      <c r="AB21" s="30">
        <v>43927</v>
      </c>
      <c r="AC21" s="24">
        <f t="shared" si="6"/>
        <v>157</v>
      </c>
      <c r="AD21" s="24" t="s">
        <v>45</v>
      </c>
      <c r="AE21" s="24" t="s">
        <v>351</v>
      </c>
      <c r="AF21" s="24" t="s">
        <v>52</v>
      </c>
      <c r="AG21" s="24" t="s">
        <v>52</v>
      </c>
    </row>
    <row r="22" spans="1:33" ht="15.75" customHeight="1">
      <c r="A22" s="23">
        <f t="shared" si="1"/>
        <v>19</v>
      </c>
      <c r="B22" s="23" t="s">
        <v>352</v>
      </c>
      <c r="C22" s="24" t="s">
        <v>353</v>
      </c>
      <c r="D22" s="24" t="s">
        <v>31</v>
      </c>
      <c r="E22" s="24" t="s">
        <v>31</v>
      </c>
      <c r="F22" s="24" t="s">
        <v>31</v>
      </c>
      <c r="G22" s="24" t="s">
        <v>31</v>
      </c>
      <c r="H22" s="24" t="s">
        <v>31</v>
      </c>
      <c r="I22" s="24"/>
      <c r="J22" s="24" t="s">
        <v>31</v>
      </c>
      <c r="K22" s="47">
        <v>44565</v>
      </c>
      <c r="L22" s="46" t="s">
        <v>354</v>
      </c>
      <c r="M22" s="28">
        <v>45000000</v>
      </c>
      <c r="N22" s="28"/>
      <c r="O22" s="29">
        <v>0.45</v>
      </c>
      <c r="P22" s="29"/>
      <c r="Q22" s="29"/>
      <c r="R22" s="28" t="s">
        <v>37</v>
      </c>
      <c r="S22" s="28" t="s">
        <v>37</v>
      </c>
      <c r="T22" s="28"/>
      <c r="U22" s="29" t="s">
        <v>37</v>
      </c>
      <c r="V22" s="29" t="s">
        <v>37</v>
      </c>
      <c r="W22" s="30">
        <v>43800</v>
      </c>
      <c r="X22" s="30">
        <v>43830</v>
      </c>
      <c r="Y22" s="24">
        <f t="shared" si="0"/>
        <v>30</v>
      </c>
      <c r="Z22" s="24" t="s">
        <v>32</v>
      </c>
      <c r="AA22" s="30">
        <v>43678</v>
      </c>
      <c r="AB22" s="30">
        <v>43692</v>
      </c>
      <c r="AC22" s="24">
        <f t="shared" si="6"/>
        <v>14</v>
      </c>
      <c r="AD22" s="24" t="s">
        <v>45</v>
      </c>
      <c r="AE22" s="24" t="s">
        <v>355</v>
      </c>
      <c r="AF22" s="24" t="s">
        <v>52</v>
      </c>
      <c r="AG22" s="24" t="s">
        <v>31</v>
      </c>
    </row>
    <row r="23" spans="1:33" ht="15.75" customHeight="1">
      <c r="A23" s="23">
        <f t="shared" si="1"/>
        <v>20</v>
      </c>
      <c r="B23" s="23" t="s">
        <v>356</v>
      </c>
      <c r="C23" s="24" t="s">
        <v>357</v>
      </c>
      <c r="D23" s="24" t="s">
        <v>31</v>
      </c>
      <c r="E23" s="24" t="s">
        <v>31</v>
      </c>
      <c r="F23" s="24" t="s">
        <v>31</v>
      </c>
      <c r="G23" s="24" t="s">
        <v>31</v>
      </c>
      <c r="H23" s="24" t="s">
        <v>52</v>
      </c>
      <c r="I23" s="24"/>
      <c r="J23" s="24" t="s">
        <v>31</v>
      </c>
      <c r="K23" s="47">
        <v>44565</v>
      </c>
      <c r="L23" s="46" t="s">
        <v>358</v>
      </c>
      <c r="M23" s="28">
        <v>20000000</v>
      </c>
      <c r="N23" s="28"/>
      <c r="O23" s="29">
        <v>0.38</v>
      </c>
      <c r="P23" s="29"/>
      <c r="Q23" s="29"/>
      <c r="R23" s="28" t="s">
        <v>37</v>
      </c>
      <c r="S23" s="28">
        <v>1000000</v>
      </c>
      <c r="T23" s="28"/>
      <c r="U23" s="29" t="s">
        <v>37</v>
      </c>
      <c r="V23" s="29" t="s">
        <v>37</v>
      </c>
      <c r="W23" s="30">
        <v>43636</v>
      </c>
      <c r="X23" s="30">
        <v>43705</v>
      </c>
      <c r="Y23" s="24">
        <f t="shared" si="0"/>
        <v>69</v>
      </c>
      <c r="Z23" s="24" t="s">
        <v>32</v>
      </c>
      <c r="AA23" s="30" t="s">
        <v>37</v>
      </c>
      <c r="AB23" s="30" t="s">
        <v>37</v>
      </c>
      <c r="AC23" s="24" t="s">
        <v>37</v>
      </c>
      <c r="AD23" s="24" t="s">
        <v>45</v>
      </c>
      <c r="AE23" s="24" t="s">
        <v>359</v>
      </c>
      <c r="AF23" s="24" t="s">
        <v>52</v>
      </c>
      <c r="AG23" s="24" t="s">
        <v>31</v>
      </c>
    </row>
    <row r="24" spans="1:33" ht="15.75" customHeight="1">
      <c r="A24" s="23">
        <f t="shared" si="1"/>
        <v>21</v>
      </c>
      <c r="B24" s="23" t="s">
        <v>360</v>
      </c>
      <c r="C24" s="24" t="s">
        <v>361</v>
      </c>
      <c r="D24" s="24" t="s">
        <v>52</v>
      </c>
      <c r="E24" s="24" t="s">
        <v>31</v>
      </c>
      <c r="F24" s="24" t="s">
        <v>31</v>
      </c>
      <c r="G24" s="24" t="s">
        <v>31</v>
      </c>
      <c r="H24" s="24" t="s">
        <v>52</v>
      </c>
      <c r="I24" s="24"/>
      <c r="J24" s="24" t="s">
        <v>31</v>
      </c>
      <c r="K24" s="24" t="s">
        <v>362</v>
      </c>
      <c r="L24" s="46" t="s">
        <v>363</v>
      </c>
      <c r="M24" s="28">
        <v>3000000</v>
      </c>
      <c r="N24" s="28"/>
      <c r="O24" s="29">
        <v>0.25</v>
      </c>
      <c r="P24" s="29"/>
      <c r="Q24" s="29"/>
      <c r="R24" s="28">
        <v>3000000</v>
      </c>
      <c r="S24" s="28">
        <v>3000000</v>
      </c>
      <c r="T24" s="28"/>
      <c r="U24" s="29">
        <f>+R24/S24</f>
        <v>1</v>
      </c>
      <c r="V24" s="29" t="s">
        <v>37</v>
      </c>
      <c r="W24" s="30">
        <v>43756</v>
      </c>
      <c r="X24" s="30">
        <v>43848</v>
      </c>
      <c r="Y24" s="24">
        <f t="shared" si="0"/>
        <v>92</v>
      </c>
      <c r="Z24" s="24" t="s">
        <v>32</v>
      </c>
      <c r="AA24" s="30">
        <v>43663</v>
      </c>
      <c r="AB24" s="30">
        <v>43755</v>
      </c>
      <c r="AC24" s="24">
        <f>AB24-AA24</f>
        <v>92</v>
      </c>
      <c r="AD24" s="24" t="s">
        <v>45</v>
      </c>
      <c r="AE24" s="24" t="s">
        <v>364</v>
      </c>
      <c r="AF24" s="24" t="s">
        <v>52</v>
      </c>
      <c r="AG24" s="24" t="s">
        <v>52</v>
      </c>
    </row>
    <row r="25" spans="1:33" ht="15.75" customHeight="1">
      <c r="A25" s="23">
        <f t="shared" si="1"/>
        <v>22</v>
      </c>
      <c r="B25" s="23" t="s">
        <v>365</v>
      </c>
      <c r="C25" s="24" t="s">
        <v>366</v>
      </c>
      <c r="D25" s="24" t="s">
        <v>31</v>
      </c>
      <c r="E25" s="24" t="s">
        <v>52</v>
      </c>
      <c r="F25" s="24" t="s">
        <v>31</v>
      </c>
      <c r="G25" s="24" t="s">
        <v>31</v>
      </c>
      <c r="H25" s="24" t="s">
        <v>31</v>
      </c>
      <c r="I25" s="24"/>
      <c r="J25" s="24" t="s">
        <v>52</v>
      </c>
      <c r="K25" s="47">
        <v>44624</v>
      </c>
      <c r="L25" s="46" t="s">
        <v>339</v>
      </c>
      <c r="M25" s="28">
        <v>180000000</v>
      </c>
      <c r="N25" s="28"/>
      <c r="O25" s="29" t="s">
        <v>332</v>
      </c>
      <c r="P25" s="29"/>
      <c r="Q25" s="29"/>
      <c r="R25" s="28" t="s">
        <v>37</v>
      </c>
      <c r="S25" s="28" t="s">
        <v>37</v>
      </c>
      <c r="T25" s="28"/>
      <c r="U25" s="29" t="s">
        <v>37</v>
      </c>
      <c r="V25" s="29" t="s">
        <v>37</v>
      </c>
      <c r="W25" s="30">
        <v>43809</v>
      </c>
      <c r="X25" s="30">
        <v>43816</v>
      </c>
      <c r="Y25" s="24">
        <f t="shared" si="0"/>
        <v>7</v>
      </c>
      <c r="Z25" s="24" t="s">
        <v>32</v>
      </c>
      <c r="AA25" s="30" t="s">
        <v>37</v>
      </c>
      <c r="AB25" s="30" t="s">
        <v>37</v>
      </c>
      <c r="AC25" s="24" t="s">
        <v>37</v>
      </c>
      <c r="AD25" s="24" t="s">
        <v>45</v>
      </c>
      <c r="AE25" s="24" t="s">
        <v>333</v>
      </c>
      <c r="AF25" s="24" t="s">
        <v>52</v>
      </c>
      <c r="AG25" s="24" t="s">
        <v>52</v>
      </c>
    </row>
    <row r="26" spans="1:33" ht="15.75" customHeight="1">
      <c r="A26" s="23">
        <f t="shared" si="1"/>
        <v>23</v>
      </c>
      <c r="B26" s="23" t="s">
        <v>367</v>
      </c>
      <c r="C26" s="24" t="s">
        <v>368</v>
      </c>
      <c r="D26" s="24" t="s">
        <v>31</v>
      </c>
      <c r="E26" s="24" t="s">
        <v>31</v>
      </c>
      <c r="F26" s="24" t="s">
        <v>31</v>
      </c>
      <c r="G26" s="24" t="s">
        <v>31</v>
      </c>
      <c r="H26" s="24" t="s">
        <v>31</v>
      </c>
      <c r="I26" s="24"/>
      <c r="J26" s="24" t="s">
        <v>31</v>
      </c>
      <c r="K26" s="24" t="s">
        <v>362</v>
      </c>
      <c r="L26" s="46" t="s">
        <v>369</v>
      </c>
      <c r="M26" s="28">
        <v>11000000</v>
      </c>
      <c r="N26" s="28"/>
      <c r="O26" s="29">
        <v>0.11</v>
      </c>
      <c r="P26" s="29"/>
      <c r="Q26" s="29"/>
      <c r="R26" s="28">
        <v>1842500</v>
      </c>
      <c r="S26" s="28">
        <v>2600000</v>
      </c>
      <c r="T26" s="28"/>
      <c r="U26" s="29">
        <f>+R26/S26</f>
        <v>0.70865384615384619</v>
      </c>
      <c r="V26" s="29" t="s">
        <v>37</v>
      </c>
      <c r="W26" s="30">
        <v>43627</v>
      </c>
      <c r="X26" s="30">
        <v>43636</v>
      </c>
      <c r="Y26" s="24">
        <f t="shared" si="0"/>
        <v>9</v>
      </c>
      <c r="Z26" s="24" t="s">
        <v>32</v>
      </c>
      <c r="AA26" s="30">
        <v>43435</v>
      </c>
      <c r="AB26" s="30">
        <v>43615</v>
      </c>
      <c r="AC26" s="24">
        <f t="shared" ref="AC26:AC29" si="7">AB26-AA26</f>
        <v>180</v>
      </c>
      <c r="AD26" s="24" t="s">
        <v>45</v>
      </c>
      <c r="AE26" s="24" t="s">
        <v>294</v>
      </c>
      <c r="AF26" s="24" t="s">
        <v>31</v>
      </c>
      <c r="AG26" s="24" t="s">
        <v>31</v>
      </c>
    </row>
    <row r="27" spans="1:33" ht="15.75" customHeight="1">
      <c r="A27" s="23">
        <f t="shared" si="1"/>
        <v>24</v>
      </c>
      <c r="B27" s="23" t="s">
        <v>370</v>
      </c>
      <c r="C27" s="24" t="s">
        <v>371</v>
      </c>
      <c r="D27" s="24" t="s">
        <v>52</v>
      </c>
      <c r="E27" s="24" t="s">
        <v>52</v>
      </c>
      <c r="F27" s="24" t="s">
        <v>52</v>
      </c>
      <c r="G27" s="24" t="s">
        <v>31</v>
      </c>
      <c r="H27" s="24" t="s">
        <v>31</v>
      </c>
      <c r="I27" s="24"/>
      <c r="J27" s="24" t="s">
        <v>31</v>
      </c>
      <c r="K27" s="47">
        <v>44624</v>
      </c>
      <c r="L27" s="46" t="s">
        <v>135</v>
      </c>
      <c r="M27" s="28">
        <v>2000000000</v>
      </c>
      <c r="N27" s="28"/>
      <c r="O27" s="29">
        <v>0.21</v>
      </c>
      <c r="P27" s="29"/>
      <c r="Q27" s="29"/>
      <c r="R27" s="28" t="s">
        <v>37</v>
      </c>
      <c r="S27" s="28">
        <v>3000000</v>
      </c>
      <c r="T27" s="28"/>
      <c r="U27" s="29" t="s">
        <v>37</v>
      </c>
      <c r="V27" s="29" t="s">
        <v>37</v>
      </c>
      <c r="W27" s="30">
        <v>43739</v>
      </c>
      <c r="X27" s="30">
        <v>43768</v>
      </c>
      <c r="Y27" s="24">
        <f t="shared" si="0"/>
        <v>29</v>
      </c>
      <c r="Z27" s="24" t="s">
        <v>32</v>
      </c>
      <c r="AA27" s="30">
        <v>43712</v>
      </c>
      <c r="AB27" s="30">
        <v>43738</v>
      </c>
      <c r="AC27" s="24">
        <f t="shared" si="7"/>
        <v>26</v>
      </c>
      <c r="AD27" s="24" t="s">
        <v>372</v>
      </c>
      <c r="AE27" s="24" t="s">
        <v>373</v>
      </c>
      <c r="AF27" s="24" t="s">
        <v>52</v>
      </c>
      <c r="AG27" s="24" t="s">
        <v>52</v>
      </c>
    </row>
    <row r="28" spans="1:33" ht="15.75" customHeight="1">
      <c r="A28" s="23">
        <f t="shared" si="1"/>
        <v>25</v>
      </c>
      <c r="B28" s="23" t="s">
        <v>374</v>
      </c>
      <c r="C28" s="24" t="s">
        <v>375</v>
      </c>
      <c r="D28" s="24" t="s">
        <v>31</v>
      </c>
      <c r="E28" s="24" t="s">
        <v>31</v>
      </c>
      <c r="F28" s="24" t="s">
        <v>31</v>
      </c>
      <c r="G28" s="24" t="s">
        <v>31</v>
      </c>
      <c r="H28" s="24" t="s">
        <v>52</v>
      </c>
      <c r="I28" s="24"/>
      <c r="J28" s="24" t="s">
        <v>31</v>
      </c>
      <c r="K28" s="47">
        <v>44624</v>
      </c>
      <c r="L28" s="46" t="s">
        <v>376</v>
      </c>
      <c r="M28" s="28">
        <v>51575000</v>
      </c>
      <c r="N28" s="28"/>
      <c r="O28" s="29">
        <v>7.0000000000000007E-2</v>
      </c>
      <c r="P28" s="29"/>
      <c r="Q28" s="29"/>
      <c r="R28" s="28">
        <v>2671200</v>
      </c>
      <c r="S28" s="28" t="s">
        <v>377</v>
      </c>
      <c r="T28" s="28"/>
      <c r="U28" s="29" t="s">
        <v>37</v>
      </c>
      <c r="V28" s="29" t="s">
        <v>37</v>
      </c>
      <c r="W28" s="30">
        <v>43623</v>
      </c>
      <c r="X28" s="30">
        <v>43651</v>
      </c>
      <c r="Y28" s="24">
        <f t="shared" si="0"/>
        <v>28</v>
      </c>
      <c r="Z28" s="24" t="s">
        <v>32</v>
      </c>
      <c r="AA28" s="30">
        <v>43586</v>
      </c>
      <c r="AB28" s="30">
        <v>43592</v>
      </c>
      <c r="AC28" s="24">
        <f t="shared" si="7"/>
        <v>6</v>
      </c>
      <c r="AD28" s="24" t="s">
        <v>45</v>
      </c>
      <c r="AE28" s="24" t="s">
        <v>378</v>
      </c>
      <c r="AF28" s="24" t="s">
        <v>31</v>
      </c>
      <c r="AG28" s="24" t="s">
        <v>52</v>
      </c>
    </row>
    <row r="29" spans="1:33" ht="15.75" customHeight="1">
      <c r="A29" s="23">
        <f t="shared" si="1"/>
        <v>26</v>
      </c>
      <c r="B29" s="23" t="s">
        <v>379</v>
      </c>
      <c r="C29" s="24" t="s">
        <v>380</v>
      </c>
      <c r="D29" s="24" t="s">
        <v>31</v>
      </c>
      <c r="E29" s="24" t="s">
        <v>52</v>
      </c>
      <c r="F29" s="24" t="s">
        <v>31</v>
      </c>
      <c r="G29" s="24" t="s">
        <v>31</v>
      </c>
      <c r="H29" s="24" t="s">
        <v>31</v>
      </c>
      <c r="I29" s="24"/>
      <c r="J29" s="24" t="s">
        <v>31</v>
      </c>
      <c r="K29" s="47">
        <v>44624</v>
      </c>
      <c r="L29" s="46" t="s">
        <v>381</v>
      </c>
      <c r="M29" s="28">
        <v>302500000</v>
      </c>
      <c r="N29" s="28"/>
      <c r="O29" s="29">
        <v>0.55000000000000004</v>
      </c>
      <c r="P29" s="29"/>
      <c r="Q29" s="29"/>
      <c r="R29" s="28"/>
      <c r="S29" s="28" t="s">
        <v>382</v>
      </c>
      <c r="T29" s="28"/>
      <c r="U29" s="29" t="s">
        <v>37</v>
      </c>
      <c r="V29" s="29" t="s">
        <v>37</v>
      </c>
      <c r="W29" s="30">
        <v>43762</v>
      </c>
      <c r="X29" s="30">
        <v>43799</v>
      </c>
      <c r="Y29" s="24">
        <f t="shared" si="0"/>
        <v>37</v>
      </c>
      <c r="Z29" s="24" t="s">
        <v>32</v>
      </c>
      <c r="AA29" s="30">
        <v>43734</v>
      </c>
      <c r="AB29" s="30">
        <v>43762</v>
      </c>
      <c r="AC29" s="24">
        <f t="shared" si="7"/>
        <v>28</v>
      </c>
      <c r="AD29" s="24" t="s">
        <v>45</v>
      </c>
      <c r="AE29" s="24" t="s">
        <v>84</v>
      </c>
      <c r="AF29" s="24" t="s">
        <v>52</v>
      </c>
      <c r="AG29" s="24" t="s">
        <v>31</v>
      </c>
    </row>
    <row r="30" spans="1:33" ht="15.75" customHeight="1">
      <c r="A30" s="23">
        <v>27</v>
      </c>
      <c r="B30" s="23" t="s">
        <v>383</v>
      </c>
      <c r="C30" s="24" t="s">
        <v>384</v>
      </c>
      <c r="D30" s="24" t="s">
        <v>31</v>
      </c>
      <c r="E30" s="24" t="s">
        <v>52</v>
      </c>
      <c r="F30" s="24" t="s">
        <v>31</v>
      </c>
      <c r="G30" s="24" t="s">
        <v>31</v>
      </c>
      <c r="H30" s="24" t="s">
        <v>52</v>
      </c>
      <c r="I30" s="24"/>
      <c r="J30" s="24" t="s">
        <v>385</v>
      </c>
      <c r="K30" s="47">
        <v>44775</v>
      </c>
      <c r="L30" s="46" t="s">
        <v>386</v>
      </c>
      <c r="M30" s="28">
        <v>25000000</v>
      </c>
      <c r="N30" s="28"/>
      <c r="O30" s="29">
        <v>0.7</v>
      </c>
      <c r="P30" s="29"/>
      <c r="Q30" s="29"/>
      <c r="R30" s="28">
        <v>130000</v>
      </c>
      <c r="S30" s="28">
        <v>3000000</v>
      </c>
      <c r="T30" s="28"/>
      <c r="U30" s="29">
        <f>+R30/S30</f>
        <v>4.3333333333333335E-2</v>
      </c>
      <c r="V30" s="29" t="s">
        <v>37</v>
      </c>
      <c r="W30" s="30">
        <v>43723</v>
      </c>
      <c r="X30" s="30">
        <v>43784</v>
      </c>
      <c r="Y30" s="24">
        <f t="shared" si="0"/>
        <v>61</v>
      </c>
      <c r="Z30" s="24" t="s">
        <v>32</v>
      </c>
      <c r="AA30" s="30" t="s">
        <v>37</v>
      </c>
      <c r="AB30" s="30" t="s">
        <v>37</v>
      </c>
      <c r="AC30" s="24" t="s">
        <v>37</v>
      </c>
      <c r="AD30" s="24" t="s">
        <v>45</v>
      </c>
      <c r="AE30" s="24" t="s">
        <v>387</v>
      </c>
      <c r="AF30" s="24" t="s">
        <v>52</v>
      </c>
      <c r="AG30" s="24" t="s">
        <v>52</v>
      </c>
    </row>
    <row r="31" spans="1:33" ht="15.75" customHeight="1">
      <c r="A31" s="23">
        <f t="shared" ref="A31:A34" si="8">A30+1</f>
        <v>28</v>
      </c>
      <c r="B31" s="23" t="s">
        <v>388</v>
      </c>
      <c r="C31" s="24" t="s">
        <v>388</v>
      </c>
      <c r="D31" s="24" t="s">
        <v>31</v>
      </c>
      <c r="E31" s="24" t="s">
        <v>31</v>
      </c>
      <c r="F31" s="24" t="s">
        <v>31</v>
      </c>
      <c r="G31" s="24" t="s">
        <v>52</v>
      </c>
      <c r="H31" s="24" t="s">
        <v>31</v>
      </c>
      <c r="I31" s="24"/>
      <c r="J31" s="24" t="s">
        <v>31</v>
      </c>
      <c r="K31" s="47">
        <v>44624</v>
      </c>
      <c r="L31" s="46" t="s">
        <v>389</v>
      </c>
      <c r="M31" s="28">
        <v>1500000000</v>
      </c>
      <c r="N31" s="28"/>
      <c r="O31" s="29">
        <v>0.6</v>
      </c>
      <c r="P31" s="29"/>
      <c r="Q31" s="29"/>
      <c r="R31" s="28" t="s">
        <v>390</v>
      </c>
      <c r="S31" s="28">
        <v>750000</v>
      </c>
      <c r="T31" s="28"/>
      <c r="U31" s="29" t="s">
        <v>37</v>
      </c>
      <c r="V31" s="29" t="s">
        <v>37</v>
      </c>
      <c r="W31" s="30">
        <v>43637</v>
      </c>
      <c r="X31" s="30">
        <v>43797</v>
      </c>
      <c r="Y31" s="24">
        <f t="shared" si="0"/>
        <v>160</v>
      </c>
      <c r="Z31" s="24" t="s">
        <v>32</v>
      </c>
      <c r="AA31" s="30">
        <v>43644</v>
      </c>
      <c r="AB31" s="30">
        <v>43658</v>
      </c>
      <c r="AC31" s="24">
        <f t="shared" ref="AC31:AC45" si="9">AB31-AA31</f>
        <v>14</v>
      </c>
      <c r="AD31" s="24" t="s">
        <v>45</v>
      </c>
      <c r="AE31" s="24" t="s">
        <v>391</v>
      </c>
      <c r="AF31" s="24" t="s">
        <v>52</v>
      </c>
      <c r="AG31" s="24" t="s">
        <v>52</v>
      </c>
    </row>
    <row r="32" spans="1:33" ht="15.75" customHeight="1">
      <c r="A32" s="23">
        <f t="shared" si="8"/>
        <v>29</v>
      </c>
      <c r="B32" s="23" t="s">
        <v>392</v>
      </c>
      <c r="C32" s="24" t="s">
        <v>393</v>
      </c>
      <c r="D32" s="24" t="s">
        <v>31</v>
      </c>
      <c r="E32" s="24" t="s">
        <v>31</v>
      </c>
      <c r="F32" s="24" t="s">
        <v>31</v>
      </c>
      <c r="G32" s="24" t="s">
        <v>31</v>
      </c>
      <c r="H32" s="24" t="s">
        <v>31</v>
      </c>
      <c r="I32" s="24"/>
      <c r="J32" s="24" t="s">
        <v>31</v>
      </c>
      <c r="K32" s="47">
        <v>44624</v>
      </c>
      <c r="L32" s="46" t="s">
        <v>394</v>
      </c>
      <c r="M32" s="28">
        <v>5000000000</v>
      </c>
      <c r="N32" s="28"/>
      <c r="O32" s="29">
        <v>0.5</v>
      </c>
      <c r="P32" s="29"/>
      <c r="Q32" s="29"/>
      <c r="R32" s="28" t="s">
        <v>390</v>
      </c>
      <c r="S32" s="28">
        <v>750000</v>
      </c>
      <c r="T32" s="28"/>
      <c r="U32" s="29" t="s">
        <v>37</v>
      </c>
      <c r="V32" s="29" t="s">
        <v>37</v>
      </c>
      <c r="W32" s="30">
        <v>43674</v>
      </c>
      <c r="X32" s="30">
        <v>43799</v>
      </c>
      <c r="Y32" s="24">
        <f t="shared" si="0"/>
        <v>125</v>
      </c>
      <c r="Z32" s="24" t="s">
        <v>32</v>
      </c>
      <c r="AA32" s="30">
        <v>43055</v>
      </c>
      <c r="AB32" s="30">
        <v>43084</v>
      </c>
      <c r="AC32" s="24">
        <f t="shared" si="9"/>
        <v>29</v>
      </c>
      <c r="AD32" s="24" t="s">
        <v>45</v>
      </c>
      <c r="AE32" s="24" t="s">
        <v>34</v>
      </c>
      <c r="AF32" s="24" t="s">
        <v>31</v>
      </c>
      <c r="AG32" s="24" t="s">
        <v>31</v>
      </c>
    </row>
    <row r="33" spans="1:33" ht="15.75" customHeight="1">
      <c r="A33" s="23">
        <f t="shared" si="8"/>
        <v>30</v>
      </c>
      <c r="B33" s="23" t="s">
        <v>395</v>
      </c>
      <c r="C33" s="24" t="s">
        <v>396</v>
      </c>
      <c r="D33" s="24" t="s">
        <v>52</v>
      </c>
      <c r="E33" s="24" t="s">
        <v>52</v>
      </c>
      <c r="F33" s="24" t="s">
        <v>52</v>
      </c>
      <c r="G33" s="24" t="s">
        <v>31</v>
      </c>
      <c r="H33" s="24" t="s">
        <v>52</v>
      </c>
      <c r="I33" s="24"/>
      <c r="J33" s="24" t="s">
        <v>31</v>
      </c>
      <c r="K33" s="47">
        <v>44624</v>
      </c>
      <c r="L33" s="46" t="s">
        <v>397</v>
      </c>
      <c r="M33" s="28">
        <v>10000000000</v>
      </c>
      <c r="N33" s="28"/>
      <c r="O33" s="29">
        <v>0.3</v>
      </c>
      <c r="P33" s="29"/>
      <c r="Q33" s="29"/>
      <c r="R33" s="28" t="s">
        <v>390</v>
      </c>
      <c r="S33" s="28">
        <v>1000000</v>
      </c>
      <c r="T33" s="28"/>
      <c r="U33" s="29" t="s">
        <v>37</v>
      </c>
      <c r="V33" s="29" t="s">
        <v>37</v>
      </c>
      <c r="W33" s="30">
        <v>43843</v>
      </c>
      <c r="X33" s="30">
        <v>43912</v>
      </c>
      <c r="Y33" s="24">
        <f t="shared" si="0"/>
        <v>69</v>
      </c>
      <c r="Z33" s="24" t="s">
        <v>32</v>
      </c>
      <c r="AA33" s="30">
        <v>43801</v>
      </c>
      <c r="AB33" s="30">
        <v>43842</v>
      </c>
      <c r="AC33" s="24">
        <f t="shared" si="9"/>
        <v>41</v>
      </c>
      <c r="AD33" s="24" t="s">
        <v>45</v>
      </c>
      <c r="AE33" s="24" t="s">
        <v>398</v>
      </c>
      <c r="AF33" s="24" t="s">
        <v>52</v>
      </c>
      <c r="AG33" s="24" t="s">
        <v>52</v>
      </c>
    </row>
    <row r="34" spans="1:33" ht="15.75" customHeight="1">
      <c r="A34" s="23">
        <f t="shared" si="8"/>
        <v>31</v>
      </c>
      <c r="B34" s="23" t="s">
        <v>399</v>
      </c>
      <c r="C34" s="24" t="s">
        <v>400</v>
      </c>
      <c r="D34" s="24" t="s">
        <v>52</v>
      </c>
      <c r="E34" s="24" t="s">
        <v>31</v>
      </c>
      <c r="F34" s="24" t="s">
        <v>31</v>
      </c>
      <c r="G34" s="24" t="s">
        <v>31</v>
      </c>
      <c r="H34" s="24" t="s">
        <v>31</v>
      </c>
      <c r="I34" s="24"/>
      <c r="J34" s="24" t="s">
        <v>52</v>
      </c>
      <c r="K34" s="47">
        <v>44596</v>
      </c>
      <c r="L34" s="46" t="s">
        <v>401</v>
      </c>
      <c r="M34" s="28" t="s">
        <v>402</v>
      </c>
      <c r="N34" s="28"/>
      <c r="O34" s="29">
        <v>0.2</v>
      </c>
      <c r="P34" s="29"/>
      <c r="Q34" s="29"/>
      <c r="R34" s="28" t="s">
        <v>390</v>
      </c>
      <c r="S34" s="28" t="s">
        <v>37</v>
      </c>
      <c r="T34" s="28"/>
      <c r="U34" s="29" t="s">
        <v>37</v>
      </c>
      <c r="V34" s="29" t="s">
        <v>37</v>
      </c>
      <c r="W34" s="30">
        <v>43650</v>
      </c>
      <c r="X34" s="30">
        <v>43691</v>
      </c>
      <c r="Y34" s="24">
        <f t="shared" si="0"/>
        <v>41</v>
      </c>
      <c r="Z34" s="24" t="s">
        <v>32</v>
      </c>
      <c r="AA34" s="30">
        <v>43648</v>
      </c>
      <c r="AB34" s="30">
        <v>43650</v>
      </c>
      <c r="AC34" s="24">
        <f t="shared" si="9"/>
        <v>2</v>
      </c>
      <c r="AD34" s="24" t="s">
        <v>45</v>
      </c>
      <c r="AE34" s="24" t="s">
        <v>34</v>
      </c>
      <c r="AF34" s="24" t="s">
        <v>31</v>
      </c>
      <c r="AG34" s="24" t="s">
        <v>52</v>
      </c>
    </row>
    <row r="35" spans="1:33" ht="15.75" customHeight="1">
      <c r="A35" s="23">
        <v>32</v>
      </c>
      <c r="B35" s="23" t="s">
        <v>403</v>
      </c>
      <c r="C35" s="24" t="s">
        <v>404</v>
      </c>
      <c r="D35" s="24" t="s">
        <v>405</v>
      </c>
      <c r="E35" s="24" t="s">
        <v>52</v>
      </c>
      <c r="F35" s="24" t="s">
        <v>52</v>
      </c>
      <c r="G35" s="24" t="s">
        <v>52</v>
      </c>
      <c r="H35" s="24" t="s">
        <v>31</v>
      </c>
      <c r="I35" s="24"/>
      <c r="J35" s="24" t="s">
        <v>405</v>
      </c>
      <c r="K35" s="47">
        <v>44596</v>
      </c>
      <c r="L35" s="46" t="s">
        <v>406</v>
      </c>
      <c r="M35" s="28">
        <v>900000</v>
      </c>
      <c r="N35" s="28"/>
      <c r="O35" s="29">
        <v>0.45</v>
      </c>
      <c r="P35" s="29"/>
      <c r="Q35" s="29"/>
      <c r="R35" s="28"/>
      <c r="S35" s="28">
        <v>3000000</v>
      </c>
      <c r="T35" s="28"/>
      <c r="U35" s="29">
        <f>+R35/S35</f>
        <v>0</v>
      </c>
      <c r="V35" s="29" t="s">
        <v>37</v>
      </c>
      <c r="W35" s="30">
        <v>43862</v>
      </c>
      <c r="X35" s="30">
        <v>43891</v>
      </c>
      <c r="Y35" s="24">
        <f t="shared" si="0"/>
        <v>29</v>
      </c>
      <c r="Z35" s="24" t="s">
        <v>32</v>
      </c>
      <c r="AA35" s="30">
        <v>43831</v>
      </c>
      <c r="AB35" s="30">
        <v>43855</v>
      </c>
      <c r="AC35" s="24">
        <f t="shared" si="9"/>
        <v>24</v>
      </c>
      <c r="AD35" s="24" t="s">
        <v>45</v>
      </c>
      <c r="AE35" s="53" t="s">
        <v>407</v>
      </c>
      <c r="AF35" s="24" t="s">
        <v>52</v>
      </c>
      <c r="AG35" s="24" t="s">
        <v>31</v>
      </c>
    </row>
    <row r="36" spans="1:33" ht="15.75" customHeight="1">
      <c r="A36" s="23">
        <f t="shared" ref="A36:A39" si="10">A35+1</f>
        <v>33</v>
      </c>
      <c r="B36" s="23" t="s">
        <v>408</v>
      </c>
      <c r="C36" s="24" t="s">
        <v>409</v>
      </c>
      <c r="D36" s="24" t="s">
        <v>405</v>
      </c>
      <c r="E36" s="24" t="s">
        <v>52</v>
      </c>
      <c r="F36" s="24" t="s">
        <v>31</v>
      </c>
      <c r="G36" s="24" t="s">
        <v>31</v>
      </c>
      <c r="H36" s="24" t="s">
        <v>31</v>
      </c>
      <c r="I36" s="24"/>
      <c r="J36" s="24" t="s">
        <v>410</v>
      </c>
      <c r="K36" s="47">
        <v>44596</v>
      </c>
      <c r="L36" s="46" t="s">
        <v>411</v>
      </c>
      <c r="M36" s="28">
        <v>1000000000</v>
      </c>
      <c r="N36" s="28"/>
      <c r="O36" s="29" t="s">
        <v>332</v>
      </c>
      <c r="P36" s="29"/>
      <c r="Q36" s="29"/>
      <c r="R36" s="28"/>
      <c r="S36" s="28" t="s">
        <v>390</v>
      </c>
      <c r="T36" s="28"/>
      <c r="U36" s="29" t="s">
        <v>37</v>
      </c>
      <c r="V36" s="29" t="s">
        <v>37</v>
      </c>
      <c r="W36" s="30">
        <v>43831</v>
      </c>
      <c r="X36" s="30">
        <v>43981</v>
      </c>
      <c r="Y36" s="24">
        <f t="shared" si="0"/>
        <v>150</v>
      </c>
      <c r="Z36" s="24" t="s">
        <v>32</v>
      </c>
      <c r="AA36" s="30">
        <v>43831</v>
      </c>
      <c r="AB36" s="30">
        <v>43861</v>
      </c>
      <c r="AC36" s="24">
        <f t="shared" si="9"/>
        <v>30</v>
      </c>
      <c r="AD36" s="24" t="s">
        <v>45</v>
      </c>
      <c r="AE36" s="53" t="s">
        <v>412</v>
      </c>
      <c r="AF36" s="24" t="s">
        <v>52</v>
      </c>
      <c r="AG36" s="24" t="s">
        <v>31</v>
      </c>
    </row>
    <row r="37" spans="1:33" ht="15.75" customHeight="1">
      <c r="A37" s="23">
        <f t="shared" si="10"/>
        <v>34</v>
      </c>
      <c r="B37" s="23" t="s">
        <v>413</v>
      </c>
      <c r="C37" s="24" t="s">
        <v>414</v>
      </c>
      <c r="D37" s="24" t="s">
        <v>31</v>
      </c>
      <c r="E37" s="24" t="s">
        <v>52</v>
      </c>
      <c r="F37" s="24" t="s">
        <v>52</v>
      </c>
      <c r="G37" s="24" t="s">
        <v>52</v>
      </c>
      <c r="H37" s="24" t="s">
        <v>52</v>
      </c>
      <c r="I37" s="24"/>
      <c r="J37" s="24" t="s">
        <v>31</v>
      </c>
      <c r="K37" s="47">
        <v>44596</v>
      </c>
      <c r="L37" s="46" t="s">
        <v>415</v>
      </c>
      <c r="M37" s="28">
        <v>195000000</v>
      </c>
      <c r="N37" s="28"/>
      <c r="O37" s="29">
        <v>0.65</v>
      </c>
      <c r="P37" s="29"/>
      <c r="Q37" s="29"/>
      <c r="R37" s="28">
        <v>15000000</v>
      </c>
      <c r="S37" s="28" t="s">
        <v>390</v>
      </c>
      <c r="T37" s="28"/>
      <c r="U37" s="29" t="s">
        <v>37</v>
      </c>
      <c r="V37" s="29" t="s">
        <v>37</v>
      </c>
      <c r="W37" s="30">
        <v>43640</v>
      </c>
      <c r="X37" s="30">
        <v>43674</v>
      </c>
      <c r="Y37" s="24">
        <f t="shared" si="0"/>
        <v>34</v>
      </c>
      <c r="Z37" s="24" t="s">
        <v>32</v>
      </c>
      <c r="AA37" s="30">
        <v>43633</v>
      </c>
      <c r="AB37" s="30">
        <v>43640</v>
      </c>
      <c r="AC37" s="24">
        <f t="shared" si="9"/>
        <v>7</v>
      </c>
      <c r="AD37" s="24" t="s">
        <v>45</v>
      </c>
      <c r="AE37" s="24" t="s">
        <v>416</v>
      </c>
      <c r="AF37" s="24" t="s">
        <v>52</v>
      </c>
      <c r="AG37" s="24" t="s">
        <v>52</v>
      </c>
    </row>
    <row r="38" spans="1:33" ht="15.75" customHeight="1">
      <c r="A38" s="23">
        <f t="shared" si="10"/>
        <v>35</v>
      </c>
      <c r="B38" s="23" t="s">
        <v>417</v>
      </c>
      <c r="C38" s="24" t="s">
        <v>418</v>
      </c>
      <c r="D38" s="24" t="s">
        <v>31</v>
      </c>
      <c r="E38" s="24" t="s">
        <v>52</v>
      </c>
      <c r="F38" s="24" t="s">
        <v>31</v>
      </c>
      <c r="G38" s="24" t="s">
        <v>31</v>
      </c>
      <c r="H38" s="24" t="s">
        <v>52</v>
      </c>
      <c r="I38" s="24"/>
      <c r="J38" s="24" t="s">
        <v>419</v>
      </c>
      <c r="K38" s="47">
        <v>44596</v>
      </c>
      <c r="L38" s="46" t="s">
        <v>420</v>
      </c>
      <c r="M38" s="28">
        <v>120000000</v>
      </c>
      <c r="N38" s="28"/>
      <c r="O38" s="29" t="s">
        <v>421</v>
      </c>
      <c r="P38" s="29"/>
      <c r="Q38" s="29"/>
      <c r="R38" s="28" t="s">
        <v>390</v>
      </c>
      <c r="S38" s="28" t="s">
        <v>390</v>
      </c>
      <c r="T38" s="28"/>
      <c r="U38" s="29" t="s">
        <v>37</v>
      </c>
      <c r="V38" s="29" t="s">
        <v>37</v>
      </c>
      <c r="W38" s="30">
        <v>43709</v>
      </c>
      <c r="X38" s="30">
        <v>43799</v>
      </c>
      <c r="Y38" s="24">
        <f t="shared" si="0"/>
        <v>90</v>
      </c>
      <c r="Z38" s="24" t="s">
        <v>32</v>
      </c>
      <c r="AA38" s="30">
        <v>43709</v>
      </c>
      <c r="AB38" s="30">
        <v>43738</v>
      </c>
      <c r="AC38" s="24">
        <f t="shared" si="9"/>
        <v>29</v>
      </c>
      <c r="AD38" s="24" t="s">
        <v>45</v>
      </c>
      <c r="AE38" s="24" t="s">
        <v>422</v>
      </c>
      <c r="AF38" s="24" t="s">
        <v>52</v>
      </c>
      <c r="AG38" s="24" t="s">
        <v>52</v>
      </c>
    </row>
    <row r="39" spans="1:33" ht="15.75" customHeight="1">
      <c r="A39" s="23">
        <f t="shared" si="10"/>
        <v>36</v>
      </c>
      <c r="B39" s="23" t="s">
        <v>423</v>
      </c>
      <c r="C39" s="24" t="s">
        <v>424</v>
      </c>
      <c r="D39" s="24" t="s">
        <v>31</v>
      </c>
      <c r="E39" s="24" t="s">
        <v>31</v>
      </c>
      <c r="F39" s="24" t="s">
        <v>31</v>
      </c>
      <c r="G39" s="24" t="s">
        <v>31</v>
      </c>
      <c r="H39" s="24" t="s">
        <v>52</v>
      </c>
      <c r="I39" s="24"/>
      <c r="J39" s="24" t="s">
        <v>31</v>
      </c>
      <c r="K39" s="47">
        <v>44624</v>
      </c>
      <c r="L39" s="46" t="s">
        <v>425</v>
      </c>
      <c r="M39" s="28">
        <v>125000000</v>
      </c>
      <c r="N39" s="28"/>
      <c r="O39" s="29" t="s">
        <v>426</v>
      </c>
      <c r="P39" s="29"/>
      <c r="Q39" s="29"/>
      <c r="R39" s="28">
        <v>842501.25</v>
      </c>
      <c r="S39" s="28">
        <v>561667.5</v>
      </c>
      <c r="T39" s="28"/>
      <c r="U39" s="29">
        <f>+R39/S39</f>
        <v>1.5</v>
      </c>
      <c r="V39" s="29" t="s">
        <v>37</v>
      </c>
      <c r="W39" s="30">
        <v>43739</v>
      </c>
      <c r="X39" s="30">
        <v>43814</v>
      </c>
      <c r="Y39" s="24">
        <f t="shared" si="0"/>
        <v>75</v>
      </c>
      <c r="Z39" s="24" t="s">
        <v>32</v>
      </c>
      <c r="AA39" s="30"/>
      <c r="AB39" s="30"/>
      <c r="AC39" s="24">
        <f t="shared" si="9"/>
        <v>0</v>
      </c>
      <c r="AD39" s="24" t="s">
        <v>427</v>
      </c>
      <c r="AE39" s="24" t="s">
        <v>428</v>
      </c>
      <c r="AF39" s="24" t="s">
        <v>31</v>
      </c>
      <c r="AG39" s="24" t="s">
        <v>31</v>
      </c>
    </row>
    <row r="40" spans="1:33" ht="15.75" customHeight="1">
      <c r="A40" s="23">
        <v>37</v>
      </c>
      <c r="B40" s="23" t="s">
        <v>429</v>
      </c>
      <c r="C40" s="24" t="s">
        <v>430</v>
      </c>
      <c r="D40" s="24" t="s">
        <v>31</v>
      </c>
      <c r="E40" s="24" t="s">
        <v>52</v>
      </c>
      <c r="F40" s="24" t="s">
        <v>52</v>
      </c>
      <c r="G40" s="24" t="s">
        <v>31</v>
      </c>
      <c r="H40" s="24" t="s">
        <v>52</v>
      </c>
      <c r="I40" s="24"/>
      <c r="J40" s="24" t="s">
        <v>52</v>
      </c>
      <c r="K40" s="47">
        <v>44623</v>
      </c>
      <c r="L40" s="46" t="s">
        <v>37</v>
      </c>
      <c r="M40" s="28">
        <v>750000000</v>
      </c>
      <c r="N40" s="28"/>
      <c r="O40" s="29">
        <v>0.75</v>
      </c>
      <c r="P40" s="29"/>
      <c r="Q40" s="29"/>
      <c r="R40" s="28" t="s">
        <v>431</v>
      </c>
      <c r="S40" s="28">
        <v>500000</v>
      </c>
      <c r="T40" s="28"/>
      <c r="U40" s="29" t="s">
        <v>37</v>
      </c>
      <c r="V40" s="29" t="s">
        <v>37</v>
      </c>
      <c r="W40" s="30">
        <v>43659</v>
      </c>
      <c r="X40" s="30">
        <v>43708</v>
      </c>
      <c r="Y40" s="24">
        <f t="shared" si="0"/>
        <v>49</v>
      </c>
      <c r="Z40" s="24" t="s">
        <v>32</v>
      </c>
      <c r="AA40" s="30">
        <v>43652</v>
      </c>
      <c r="AB40" s="30">
        <v>43659</v>
      </c>
      <c r="AC40" s="24">
        <f t="shared" si="9"/>
        <v>7</v>
      </c>
      <c r="AD40" s="24" t="s">
        <v>45</v>
      </c>
      <c r="AE40" s="24" t="s">
        <v>432</v>
      </c>
      <c r="AF40" s="24" t="s">
        <v>52</v>
      </c>
      <c r="AG40" s="24" t="s">
        <v>52</v>
      </c>
    </row>
    <row r="41" spans="1:33" ht="15.75" customHeight="1">
      <c r="A41" s="23">
        <f t="shared" ref="A41:A44" si="11">A40+1</f>
        <v>38</v>
      </c>
      <c r="B41" s="23" t="s">
        <v>433</v>
      </c>
      <c r="C41" s="24" t="s">
        <v>434</v>
      </c>
      <c r="D41" s="24" t="s">
        <v>52</v>
      </c>
      <c r="E41" s="24" t="s">
        <v>52</v>
      </c>
      <c r="F41" s="24" t="s">
        <v>52</v>
      </c>
      <c r="G41" s="24" t="s">
        <v>52</v>
      </c>
      <c r="H41" s="24" t="s">
        <v>52</v>
      </c>
      <c r="I41" s="24"/>
      <c r="J41" s="24" t="s">
        <v>31</v>
      </c>
      <c r="K41" s="47">
        <v>44596</v>
      </c>
      <c r="L41" s="46" t="s">
        <v>435</v>
      </c>
      <c r="M41" s="28">
        <v>400000000</v>
      </c>
      <c r="N41" s="28"/>
      <c r="O41" s="29">
        <v>0.16</v>
      </c>
      <c r="P41" s="29"/>
      <c r="Q41" s="29"/>
      <c r="R41" s="28"/>
      <c r="S41" s="28" t="s">
        <v>431</v>
      </c>
      <c r="T41" s="28"/>
      <c r="U41" s="29" t="s">
        <v>37</v>
      </c>
      <c r="V41" s="29" t="s">
        <v>37</v>
      </c>
      <c r="W41" s="30">
        <v>43625</v>
      </c>
      <c r="X41" s="30">
        <v>43628</v>
      </c>
      <c r="Y41" s="24">
        <f t="shared" si="0"/>
        <v>3</v>
      </c>
      <c r="Z41" s="24" t="s">
        <v>32</v>
      </c>
      <c r="AA41" s="30">
        <v>43622</v>
      </c>
      <c r="AB41" s="30">
        <v>43624</v>
      </c>
      <c r="AC41" s="24">
        <f t="shared" si="9"/>
        <v>2</v>
      </c>
      <c r="AD41" s="24" t="s">
        <v>45</v>
      </c>
      <c r="AE41" s="54" t="s">
        <v>436</v>
      </c>
      <c r="AF41" s="24" t="s">
        <v>52</v>
      </c>
      <c r="AG41" s="24" t="s">
        <v>52</v>
      </c>
    </row>
    <row r="42" spans="1:33" ht="15.75" customHeight="1">
      <c r="A42" s="23">
        <f t="shared" si="11"/>
        <v>39</v>
      </c>
      <c r="B42" s="23" t="s">
        <v>437</v>
      </c>
      <c r="C42" s="24" t="s">
        <v>438</v>
      </c>
      <c r="D42" s="24" t="s">
        <v>31</v>
      </c>
      <c r="E42" s="24" t="s">
        <v>52</v>
      </c>
      <c r="F42" s="24" t="s">
        <v>31</v>
      </c>
      <c r="G42" s="24" t="s">
        <v>31</v>
      </c>
      <c r="H42" s="24" t="s">
        <v>52</v>
      </c>
      <c r="I42" s="24"/>
      <c r="J42" s="24" t="s">
        <v>52</v>
      </c>
      <c r="K42" s="47">
        <v>44623</v>
      </c>
      <c r="L42" s="46" t="s">
        <v>439</v>
      </c>
      <c r="M42" s="28">
        <v>650000</v>
      </c>
      <c r="N42" s="28"/>
      <c r="O42" s="29">
        <v>0.65</v>
      </c>
      <c r="P42" s="29"/>
      <c r="Q42" s="29"/>
      <c r="R42" s="28" t="s">
        <v>431</v>
      </c>
      <c r="S42" s="28">
        <v>800000</v>
      </c>
      <c r="T42" s="28"/>
      <c r="U42" s="29" t="s">
        <v>37</v>
      </c>
      <c r="V42" s="29" t="s">
        <v>37</v>
      </c>
      <c r="W42" s="30">
        <v>43668</v>
      </c>
      <c r="X42" s="30">
        <v>43699</v>
      </c>
      <c r="Y42" s="24">
        <f t="shared" si="0"/>
        <v>31</v>
      </c>
      <c r="Z42" s="24" t="s">
        <v>32</v>
      </c>
      <c r="AA42" s="30"/>
      <c r="AB42" s="30"/>
      <c r="AC42" s="24">
        <f t="shared" si="9"/>
        <v>0</v>
      </c>
      <c r="AD42" s="24" t="s">
        <v>45</v>
      </c>
      <c r="AE42" s="24" t="s">
        <v>391</v>
      </c>
      <c r="AF42" s="24" t="s">
        <v>52</v>
      </c>
      <c r="AG42" s="24" t="s">
        <v>52</v>
      </c>
    </row>
    <row r="43" spans="1:33" ht="15.75" customHeight="1">
      <c r="A43" s="23">
        <f t="shared" si="11"/>
        <v>40</v>
      </c>
      <c r="B43" s="23" t="s">
        <v>440</v>
      </c>
      <c r="C43" s="24" t="s">
        <v>441</v>
      </c>
      <c r="D43" s="24" t="s">
        <v>31</v>
      </c>
      <c r="E43" s="24" t="s">
        <v>52</v>
      </c>
      <c r="F43" s="24" t="s">
        <v>31</v>
      </c>
      <c r="G43" s="24" t="s">
        <v>52</v>
      </c>
      <c r="H43" s="24" t="s">
        <v>52</v>
      </c>
      <c r="I43" s="24"/>
      <c r="J43" s="24" t="s">
        <v>31</v>
      </c>
      <c r="K43" s="47">
        <v>44596</v>
      </c>
      <c r="L43" s="46" t="s">
        <v>442</v>
      </c>
      <c r="M43" s="28">
        <v>500000000</v>
      </c>
      <c r="N43" s="28"/>
      <c r="O43" s="29">
        <v>0.5</v>
      </c>
      <c r="P43" s="29"/>
      <c r="Q43" s="29"/>
      <c r="R43" s="28" t="s">
        <v>431</v>
      </c>
      <c r="S43" s="28">
        <v>1124550</v>
      </c>
      <c r="T43" s="28"/>
      <c r="U43" s="29" t="s">
        <v>37</v>
      </c>
      <c r="V43" s="29" t="s">
        <v>37</v>
      </c>
      <c r="W43" s="30">
        <v>43770</v>
      </c>
      <c r="X43" s="30">
        <v>43799</v>
      </c>
      <c r="Y43" s="24">
        <f t="shared" si="0"/>
        <v>29</v>
      </c>
      <c r="Z43" s="24" t="s">
        <v>32</v>
      </c>
      <c r="AA43" s="30">
        <v>43739</v>
      </c>
      <c r="AB43" s="30">
        <v>43769</v>
      </c>
      <c r="AC43" s="24">
        <f t="shared" si="9"/>
        <v>30</v>
      </c>
      <c r="AD43" s="24" t="s">
        <v>45</v>
      </c>
      <c r="AE43" s="24" t="s">
        <v>443</v>
      </c>
      <c r="AF43" s="24" t="s">
        <v>52</v>
      </c>
      <c r="AG43" s="24" t="s">
        <v>52</v>
      </c>
    </row>
    <row r="44" spans="1:33" ht="15.75" customHeight="1">
      <c r="A44" s="23">
        <f t="shared" si="11"/>
        <v>41</v>
      </c>
      <c r="B44" s="23" t="s">
        <v>444</v>
      </c>
      <c r="C44" s="24" t="s">
        <v>445</v>
      </c>
      <c r="D44" s="24" t="s">
        <v>52</v>
      </c>
      <c r="E44" s="24" t="s">
        <v>52</v>
      </c>
      <c r="F44" s="24" t="s">
        <v>31</v>
      </c>
      <c r="G44" s="24" t="s">
        <v>31</v>
      </c>
      <c r="H44" s="24" t="s">
        <v>31</v>
      </c>
      <c r="I44" s="24"/>
      <c r="J44" s="24" t="s">
        <v>52</v>
      </c>
      <c r="K44" s="47">
        <v>44623</v>
      </c>
      <c r="L44" s="46" t="s">
        <v>446</v>
      </c>
      <c r="M44" s="28">
        <v>710000</v>
      </c>
      <c r="N44" s="28"/>
      <c r="O44" s="29"/>
      <c r="P44" s="29"/>
      <c r="Q44" s="29"/>
      <c r="R44" s="28" t="s">
        <v>431</v>
      </c>
      <c r="S44" s="28" t="s">
        <v>390</v>
      </c>
      <c r="T44" s="28"/>
      <c r="U44" s="29" t="s">
        <v>37</v>
      </c>
      <c r="V44" s="29" t="s">
        <v>37</v>
      </c>
      <c r="W44" s="30">
        <v>43846</v>
      </c>
      <c r="X44" s="30">
        <v>43874</v>
      </c>
      <c r="Y44" s="24">
        <f t="shared" si="0"/>
        <v>28</v>
      </c>
      <c r="Z44" s="24" t="s">
        <v>32</v>
      </c>
      <c r="AA44" s="30">
        <v>43804</v>
      </c>
      <c r="AB44" s="30">
        <v>43845</v>
      </c>
      <c r="AC44" s="24">
        <f t="shared" si="9"/>
        <v>41</v>
      </c>
      <c r="AD44" s="24" t="s">
        <v>45</v>
      </c>
      <c r="AE44" s="24" t="s">
        <v>447</v>
      </c>
      <c r="AF44" s="24" t="s">
        <v>52</v>
      </c>
      <c r="AG44" s="24" t="s">
        <v>52</v>
      </c>
    </row>
    <row r="45" spans="1:33" ht="15.75" customHeight="1">
      <c r="A45" s="23">
        <v>42</v>
      </c>
      <c r="B45" s="23" t="s">
        <v>448</v>
      </c>
      <c r="C45" s="24" t="s">
        <v>448</v>
      </c>
      <c r="D45" s="24" t="s">
        <v>31</v>
      </c>
      <c r="E45" s="24" t="s">
        <v>31</v>
      </c>
      <c r="F45" s="24" t="s">
        <v>31</v>
      </c>
      <c r="G45" s="24" t="s">
        <v>31</v>
      </c>
      <c r="H45" s="24" t="s">
        <v>31</v>
      </c>
      <c r="I45" s="24"/>
      <c r="J45" s="24" t="s">
        <v>385</v>
      </c>
      <c r="K45" s="47">
        <v>44595</v>
      </c>
      <c r="L45" s="46" t="s">
        <v>449</v>
      </c>
      <c r="M45" s="28">
        <v>19200000</v>
      </c>
      <c r="N45" s="28"/>
      <c r="O45" s="29">
        <v>1</v>
      </c>
      <c r="P45" s="29"/>
      <c r="Q45" s="29"/>
      <c r="R45" s="28">
        <v>30000</v>
      </c>
      <c r="S45" s="28">
        <v>5000000</v>
      </c>
      <c r="T45" s="28"/>
      <c r="U45" s="29">
        <f>+R45/S45</f>
        <v>6.0000000000000001E-3</v>
      </c>
      <c r="V45" s="29" t="s">
        <v>37</v>
      </c>
      <c r="W45" s="30">
        <v>43868</v>
      </c>
      <c r="X45" s="30">
        <v>44013</v>
      </c>
      <c r="Y45" s="24">
        <f t="shared" si="0"/>
        <v>145</v>
      </c>
      <c r="Z45" s="24" t="s">
        <v>32</v>
      </c>
      <c r="AA45" s="30">
        <v>43826</v>
      </c>
      <c r="AB45" s="30">
        <v>43862</v>
      </c>
      <c r="AC45" s="24">
        <f t="shared" si="9"/>
        <v>36</v>
      </c>
      <c r="AD45" s="24" t="s">
        <v>45</v>
      </c>
      <c r="AE45" s="24" t="s">
        <v>450</v>
      </c>
      <c r="AF45" s="24" t="s">
        <v>31</v>
      </c>
      <c r="AG45" s="24" t="s">
        <v>31</v>
      </c>
    </row>
    <row r="46" spans="1:33" ht="15.75" customHeight="1">
      <c r="A46" s="23">
        <f t="shared" ref="A46:A49" si="12">A45+1</f>
        <v>43</v>
      </c>
      <c r="B46" s="23" t="s">
        <v>451</v>
      </c>
      <c r="C46" s="24" t="s">
        <v>452</v>
      </c>
      <c r="D46" s="24" t="s">
        <v>31</v>
      </c>
      <c r="E46" s="24" t="s">
        <v>31</v>
      </c>
      <c r="F46" s="24" t="s">
        <v>31</v>
      </c>
      <c r="G46" s="24" t="s">
        <v>31</v>
      </c>
      <c r="H46" s="24" t="s">
        <v>31</v>
      </c>
      <c r="I46" s="24"/>
      <c r="J46" s="24" t="s">
        <v>52</v>
      </c>
      <c r="K46" s="47">
        <v>44623</v>
      </c>
      <c r="L46" s="46" t="s">
        <v>453</v>
      </c>
      <c r="M46" s="28">
        <v>1000000000</v>
      </c>
      <c r="N46" s="28"/>
      <c r="O46" s="29">
        <v>1</v>
      </c>
      <c r="P46" s="29"/>
      <c r="Q46" s="29"/>
      <c r="R46" s="28" t="s">
        <v>431</v>
      </c>
      <c r="S46" s="28">
        <v>15000000</v>
      </c>
      <c r="T46" s="28"/>
      <c r="U46" s="29" t="s">
        <v>37</v>
      </c>
      <c r="V46" s="29" t="s">
        <v>37</v>
      </c>
      <c r="W46" s="30">
        <v>43902</v>
      </c>
      <c r="X46" s="30">
        <v>43908</v>
      </c>
      <c r="Y46" s="24">
        <f t="shared" si="0"/>
        <v>6</v>
      </c>
      <c r="Z46" s="24" t="s">
        <v>32</v>
      </c>
      <c r="AA46" s="30" t="s">
        <v>37</v>
      </c>
      <c r="AB46" s="30" t="s">
        <v>37</v>
      </c>
      <c r="AC46" s="24" t="s">
        <v>37</v>
      </c>
      <c r="AD46" s="24" t="s">
        <v>45</v>
      </c>
      <c r="AE46" s="24" t="s">
        <v>447</v>
      </c>
      <c r="AF46" s="24" t="s">
        <v>52</v>
      </c>
      <c r="AG46" s="24" t="s">
        <v>52</v>
      </c>
    </row>
    <row r="47" spans="1:33" ht="16.5" customHeight="1">
      <c r="A47" s="23">
        <f t="shared" si="12"/>
        <v>44</v>
      </c>
      <c r="B47" s="23" t="s">
        <v>454</v>
      </c>
      <c r="C47" s="24" t="s">
        <v>455</v>
      </c>
      <c r="D47" s="24" t="s">
        <v>52</v>
      </c>
      <c r="E47" s="24" t="s">
        <v>52</v>
      </c>
      <c r="F47" s="24" t="s">
        <v>31</v>
      </c>
      <c r="G47" s="24" t="s">
        <v>31</v>
      </c>
      <c r="H47" s="24" t="s">
        <v>31</v>
      </c>
      <c r="I47" s="24"/>
      <c r="J47" s="24" t="s">
        <v>31</v>
      </c>
      <c r="K47" s="47">
        <v>44596</v>
      </c>
      <c r="L47" s="46" t="s">
        <v>456</v>
      </c>
      <c r="M47" s="28">
        <v>850000000</v>
      </c>
      <c r="N47" s="28"/>
      <c r="O47" s="29">
        <v>0.47</v>
      </c>
      <c r="P47" s="29"/>
      <c r="Q47" s="29"/>
      <c r="R47" s="28" t="s">
        <v>431</v>
      </c>
      <c r="S47" s="28" t="s">
        <v>431</v>
      </c>
      <c r="T47" s="28"/>
      <c r="U47" s="29" t="s">
        <v>37</v>
      </c>
      <c r="V47" s="29" t="s">
        <v>37</v>
      </c>
      <c r="W47" s="30">
        <v>43641</v>
      </c>
      <c r="X47" s="30">
        <v>43642</v>
      </c>
      <c r="Y47" s="24">
        <f t="shared" si="0"/>
        <v>1</v>
      </c>
      <c r="Z47" s="24" t="s">
        <v>32</v>
      </c>
      <c r="AA47" s="30" t="s">
        <v>37</v>
      </c>
      <c r="AB47" s="30" t="s">
        <v>37</v>
      </c>
      <c r="AC47" s="24" t="s">
        <v>37</v>
      </c>
      <c r="AD47" s="24" t="s">
        <v>45</v>
      </c>
      <c r="AE47" s="54" t="s">
        <v>457</v>
      </c>
      <c r="AF47" s="24" t="s">
        <v>52</v>
      </c>
      <c r="AG47" s="24" t="s">
        <v>52</v>
      </c>
    </row>
    <row r="48" spans="1:33" ht="15.75" customHeight="1">
      <c r="A48" s="23">
        <f t="shared" si="12"/>
        <v>45</v>
      </c>
      <c r="B48" s="23" t="s">
        <v>458</v>
      </c>
      <c r="C48" s="24" t="s">
        <v>459</v>
      </c>
      <c r="D48" s="24" t="s">
        <v>52</v>
      </c>
      <c r="E48" s="24" t="s">
        <v>52</v>
      </c>
      <c r="F48" s="24" t="s">
        <v>52</v>
      </c>
      <c r="G48" s="24" t="s">
        <v>31</v>
      </c>
      <c r="H48" s="24" t="s">
        <v>52</v>
      </c>
      <c r="I48" s="24"/>
      <c r="J48" s="24" t="s">
        <v>52</v>
      </c>
      <c r="K48" s="47">
        <v>44623</v>
      </c>
      <c r="L48" s="46" t="s">
        <v>460</v>
      </c>
      <c r="M48" s="28">
        <v>7000000</v>
      </c>
      <c r="N48" s="28"/>
      <c r="O48" s="29">
        <v>0.7</v>
      </c>
      <c r="P48" s="29"/>
      <c r="Q48" s="29"/>
      <c r="R48" s="28" t="s">
        <v>431</v>
      </c>
      <c r="S48" s="28" t="s">
        <v>390</v>
      </c>
      <c r="T48" s="28"/>
      <c r="U48" s="29" t="s">
        <v>37</v>
      </c>
      <c r="V48" s="29" t="s">
        <v>37</v>
      </c>
      <c r="W48" s="30">
        <v>43698</v>
      </c>
      <c r="X48" s="30">
        <v>43712</v>
      </c>
      <c r="Y48" s="24">
        <f t="shared" si="0"/>
        <v>14</v>
      </c>
      <c r="Z48" s="24" t="s">
        <v>32</v>
      </c>
      <c r="AA48" s="30" t="s">
        <v>37</v>
      </c>
      <c r="AB48" s="30" t="s">
        <v>37</v>
      </c>
      <c r="AC48" s="24" t="s">
        <v>37</v>
      </c>
      <c r="AD48" s="24" t="s">
        <v>45</v>
      </c>
      <c r="AE48" s="24" t="s">
        <v>461</v>
      </c>
      <c r="AF48" s="24" t="s">
        <v>52</v>
      </c>
      <c r="AG48" s="24" t="s">
        <v>52</v>
      </c>
    </row>
    <row r="49" spans="1:34" ht="15.75" customHeight="1">
      <c r="A49" s="23">
        <f t="shared" si="12"/>
        <v>46</v>
      </c>
      <c r="B49" s="23" t="s">
        <v>462</v>
      </c>
      <c r="C49" s="24" t="s">
        <v>463</v>
      </c>
      <c r="D49" s="24" t="s">
        <v>52</v>
      </c>
      <c r="E49" s="24" t="s">
        <v>52</v>
      </c>
      <c r="F49" s="24" t="s">
        <v>52</v>
      </c>
      <c r="G49" s="24" t="s">
        <v>31</v>
      </c>
      <c r="H49" s="24" t="s">
        <v>52</v>
      </c>
      <c r="I49" s="24"/>
      <c r="J49" s="24" t="s">
        <v>31</v>
      </c>
      <c r="K49" s="47">
        <v>44623</v>
      </c>
      <c r="L49" s="46" t="s">
        <v>464</v>
      </c>
      <c r="M49" s="28">
        <v>120000000</v>
      </c>
      <c r="N49" s="28"/>
      <c r="O49" s="29">
        <v>0.2</v>
      </c>
      <c r="P49" s="29"/>
      <c r="Q49" s="29"/>
      <c r="R49" s="28" t="s">
        <v>431</v>
      </c>
      <c r="S49" s="28">
        <v>6000000</v>
      </c>
      <c r="T49" s="28"/>
      <c r="U49" s="29" t="s">
        <v>37</v>
      </c>
      <c r="V49" s="29" t="s">
        <v>37</v>
      </c>
      <c r="W49" s="30">
        <v>43703</v>
      </c>
      <c r="X49" s="30">
        <v>43713</v>
      </c>
      <c r="Y49" s="24">
        <f t="shared" si="0"/>
        <v>10</v>
      </c>
      <c r="Z49" s="24" t="s">
        <v>32</v>
      </c>
      <c r="AA49" s="30">
        <v>43678</v>
      </c>
      <c r="AB49" s="30">
        <v>43694</v>
      </c>
      <c r="AC49" s="24">
        <f t="shared" ref="AC49:AC53" si="13">AB49-AA49</f>
        <v>16</v>
      </c>
      <c r="AD49" s="24" t="s">
        <v>45</v>
      </c>
      <c r="AE49" s="24" t="s">
        <v>428</v>
      </c>
      <c r="AF49" s="24" t="s">
        <v>52</v>
      </c>
      <c r="AG49" s="24" t="s">
        <v>52</v>
      </c>
    </row>
    <row r="50" spans="1:34" ht="15.75" customHeight="1">
      <c r="A50" s="23">
        <v>47</v>
      </c>
      <c r="B50" s="23" t="s">
        <v>465</v>
      </c>
      <c r="C50" s="24" t="s">
        <v>466</v>
      </c>
      <c r="D50" s="24" t="s">
        <v>31</v>
      </c>
      <c r="E50" s="24" t="s">
        <v>52</v>
      </c>
      <c r="F50" s="24" t="s">
        <v>31</v>
      </c>
      <c r="G50" s="24" t="s">
        <v>31</v>
      </c>
      <c r="H50" s="24" t="s">
        <v>31</v>
      </c>
      <c r="I50" s="24"/>
      <c r="J50" s="24" t="s">
        <v>52</v>
      </c>
      <c r="K50" s="47">
        <v>44623</v>
      </c>
      <c r="L50" s="46" t="s">
        <v>467</v>
      </c>
      <c r="M50" s="28">
        <v>5600000</v>
      </c>
      <c r="N50" s="28"/>
      <c r="O50" s="29">
        <v>0.8</v>
      </c>
      <c r="P50" s="29"/>
      <c r="Q50" s="29"/>
      <c r="R50" s="28" t="s">
        <v>431</v>
      </c>
      <c r="S50" s="28">
        <v>3000000</v>
      </c>
      <c r="T50" s="28"/>
      <c r="U50" s="29" t="s">
        <v>37</v>
      </c>
      <c r="V50" s="29" t="s">
        <v>37</v>
      </c>
      <c r="W50" s="30">
        <v>43975</v>
      </c>
      <c r="X50" s="30">
        <v>44036</v>
      </c>
      <c r="Y50" s="24">
        <f t="shared" si="0"/>
        <v>61</v>
      </c>
      <c r="Z50" s="24" t="s">
        <v>32</v>
      </c>
      <c r="AA50" s="30">
        <v>43900</v>
      </c>
      <c r="AB50" s="30">
        <v>43975</v>
      </c>
      <c r="AC50" s="24">
        <f t="shared" si="13"/>
        <v>75</v>
      </c>
      <c r="AD50" s="24" t="s">
        <v>33</v>
      </c>
      <c r="AE50" s="24" t="s">
        <v>34</v>
      </c>
      <c r="AF50" s="24" t="s">
        <v>52</v>
      </c>
      <c r="AG50" s="24" t="s">
        <v>52</v>
      </c>
    </row>
    <row r="51" spans="1:34" ht="15.75" customHeight="1">
      <c r="A51" s="23">
        <f t="shared" ref="A51:A53" si="14">A50+1</f>
        <v>48</v>
      </c>
      <c r="B51" s="23" t="s">
        <v>468</v>
      </c>
      <c r="C51" s="24" t="s">
        <v>469</v>
      </c>
      <c r="D51" s="24" t="s">
        <v>31</v>
      </c>
      <c r="E51" s="24" t="s">
        <v>52</v>
      </c>
      <c r="F51" s="24" t="s">
        <v>31</v>
      </c>
      <c r="G51" s="24" t="s">
        <v>31</v>
      </c>
      <c r="H51" s="24" t="s">
        <v>31</v>
      </c>
      <c r="I51" s="24"/>
      <c r="J51" s="24" t="s">
        <v>31</v>
      </c>
      <c r="K51" s="47">
        <v>44596</v>
      </c>
      <c r="L51" s="46" t="s">
        <v>394</v>
      </c>
      <c r="M51" s="28">
        <v>500000000</v>
      </c>
      <c r="N51" s="28"/>
      <c r="O51" s="29">
        <v>0.5</v>
      </c>
      <c r="P51" s="29"/>
      <c r="Q51" s="29"/>
      <c r="R51" s="28"/>
      <c r="S51" s="28" t="s">
        <v>390</v>
      </c>
      <c r="T51" s="28"/>
      <c r="U51" s="29" t="s">
        <v>37</v>
      </c>
      <c r="V51" s="29" t="s">
        <v>37</v>
      </c>
      <c r="W51" s="30">
        <v>43770</v>
      </c>
      <c r="X51" s="30">
        <v>43830</v>
      </c>
      <c r="Y51" s="24">
        <f t="shared" si="0"/>
        <v>60</v>
      </c>
      <c r="Z51" s="24" t="s">
        <v>32</v>
      </c>
      <c r="AA51" s="30">
        <v>43709</v>
      </c>
      <c r="AB51" s="30">
        <v>43769</v>
      </c>
      <c r="AC51" s="24">
        <f t="shared" si="13"/>
        <v>60</v>
      </c>
      <c r="AD51" s="24" t="s">
        <v>45</v>
      </c>
      <c r="AE51" s="54" t="s">
        <v>470</v>
      </c>
      <c r="AF51" s="24" t="s">
        <v>52</v>
      </c>
      <c r="AG51" s="24" t="s">
        <v>52</v>
      </c>
    </row>
    <row r="52" spans="1:34" ht="15.75" customHeight="1">
      <c r="A52" s="23">
        <f t="shared" si="14"/>
        <v>49</v>
      </c>
      <c r="B52" s="23" t="s">
        <v>471</v>
      </c>
      <c r="C52" s="24" t="s">
        <v>472</v>
      </c>
      <c r="D52" s="24" t="s">
        <v>31</v>
      </c>
      <c r="E52" s="24" t="s">
        <v>52</v>
      </c>
      <c r="F52" s="24" t="s">
        <v>31</v>
      </c>
      <c r="G52" s="24" t="s">
        <v>31</v>
      </c>
      <c r="H52" s="24" t="s">
        <v>31</v>
      </c>
      <c r="I52" s="24"/>
      <c r="J52" s="24" t="s">
        <v>31</v>
      </c>
      <c r="K52" s="47">
        <v>44654</v>
      </c>
      <c r="L52" s="46" t="s">
        <v>473</v>
      </c>
      <c r="M52" s="28">
        <v>70000000</v>
      </c>
      <c r="N52" s="28"/>
      <c r="O52" s="29">
        <v>0.78</v>
      </c>
      <c r="P52" s="29"/>
      <c r="Q52" s="29"/>
      <c r="R52" s="28">
        <v>11003700</v>
      </c>
      <c r="S52" s="28">
        <v>5000000</v>
      </c>
      <c r="T52" s="28"/>
      <c r="U52" s="29">
        <f t="shared" ref="U52:U53" si="15">+R52/S52</f>
        <v>2.2007400000000001</v>
      </c>
      <c r="V52" s="29" t="s">
        <v>37</v>
      </c>
      <c r="W52" s="30">
        <v>43654</v>
      </c>
      <c r="X52" s="30">
        <v>43738</v>
      </c>
      <c r="Y52" s="24">
        <f t="shared" si="0"/>
        <v>84</v>
      </c>
      <c r="Z52" s="24" t="s">
        <v>32</v>
      </c>
      <c r="AA52" s="30">
        <v>43080</v>
      </c>
      <c r="AB52" s="30">
        <v>43159</v>
      </c>
      <c r="AC52" s="24">
        <f t="shared" si="13"/>
        <v>79</v>
      </c>
      <c r="AD52" s="24" t="s">
        <v>474</v>
      </c>
      <c r="AE52" s="24" t="s">
        <v>475</v>
      </c>
      <c r="AF52" s="24" t="s">
        <v>52</v>
      </c>
      <c r="AG52" s="24" t="s">
        <v>31</v>
      </c>
    </row>
    <row r="53" spans="1:34" ht="15.75" customHeight="1">
      <c r="A53" s="23">
        <f t="shared" si="14"/>
        <v>50</v>
      </c>
      <c r="B53" s="23" t="s">
        <v>476</v>
      </c>
      <c r="C53" s="24" t="s">
        <v>477</v>
      </c>
      <c r="D53" s="24" t="s">
        <v>31</v>
      </c>
      <c r="E53" s="24" t="s">
        <v>31</v>
      </c>
      <c r="F53" s="24" t="s">
        <v>31</v>
      </c>
      <c r="G53" s="24" t="s">
        <v>31</v>
      </c>
      <c r="H53" s="24" t="s">
        <v>52</v>
      </c>
      <c r="I53" s="24"/>
      <c r="J53" s="24" t="s">
        <v>31</v>
      </c>
      <c r="K53" s="47">
        <v>44565</v>
      </c>
      <c r="L53" s="46" t="s">
        <v>37</v>
      </c>
      <c r="M53" s="28">
        <v>94684513</v>
      </c>
      <c r="N53" s="28"/>
      <c r="O53" s="29">
        <v>0.75</v>
      </c>
      <c r="P53" s="29"/>
      <c r="Q53" s="29"/>
      <c r="R53" s="28">
        <v>3000000</v>
      </c>
      <c r="S53" s="28">
        <v>5000000</v>
      </c>
      <c r="T53" s="28"/>
      <c r="U53" s="29">
        <f t="shared" si="15"/>
        <v>0.6</v>
      </c>
      <c r="V53" s="29" t="s">
        <v>37</v>
      </c>
      <c r="W53" s="30">
        <v>43663</v>
      </c>
      <c r="X53" s="30">
        <v>43666</v>
      </c>
      <c r="Y53" s="24">
        <f t="shared" si="0"/>
        <v>3</v>
      </c>
      <c r="Z53" s="24" t="s">
        <v>32</v>
      </c>
      <c r="AA53" s="30">
        <v>43236</v>
      </c>
      <c r="AB53" s="30">
        <v>43373</v>
      </c>
      <c r="AC53" s="24">
        <f t="shared" si="13"/>
        <v>137</v>
      </c>
      <c r="AD53" s="24" t="s">
        <v>45</v>
      </c>
      <c r="AE53" s="54" t="s">
        <v>478</v>
      </c>
      <c r="AF53" s="24" t="s">
        <v>31</v>
      </c>
      <c r="AG53" s="24" t="s">
        <v>52</v>
      </c>
    </row>
    <row r="54" spans="1:34" ht="15.75" customHeight="1">
      <c r="A54" s="23">
        <v>51</v>
      </c>
      <c r="B54" s="23" t="s">
        <v>479</v>
      </c>
      <c r="C54" s="24" t="s">
        <v>480</v>
      </c>
      <c r="D54" s="24" t="s">
        <v>31</v>
      </c>
      <c r="E54" s="24" t="s">
        <v>31</v>
      </c>
      <c r="F54" s="24" t="s">
        <v>31</v>
      </c>
      <c r="G54" s="24" t="s">
        <v>52</v>
      </c>
      <c r="H54" s="24" t="s">
        <v>31</v>
      </c>
      <c r="I54" s="24" t="s">
        <v>31</v>
      </c>
      <c r="J54" s="24" t="s">
        <v>52</v>
      </c>
      <c r="K54" s="47">
        <v>44623</v>
      </c>
      <c r="L54" s="46">
        <v>3.9199999999999999E-2</v>
      </c>
      <c r="M54" s="28">
        <v>500000000</v>
      </c>
      <c r="N54" s="28"/>
      <c r="O54" s="29">
        <v>0.5</v>
      </c>
      <c r="P54" s="29"/>
      <c r="Q54" s="29"/>
      <c r="R54" s="28"/>
      <c r="S54" s="28"/>
      <c r="T54" s="28"/>
      <c r="U54" s="29" t="s">
        <v>37</v>
      </c>
      <c r="V54" s="29" t="s">
        <v>37</v>
      </c>
      <c r="W54" s="30">
        <v>43651</v>
      </c>
      <c r="X54" s="30">
        <v>43682</v>
      </c>
      <c r="Y54" s="24">
        <f t="shared" si="0"/>
        <v>31</v>
      </c>
      <c r="Z54" s="24" t="s">
        <v>32</v>
      </c>
      <c r="AA54" s="30" t="s">
        <v>37</v>
      </c>
      <c r="AB54" s="30" t="s">
        <v>37</v>
      </c>
      <c r="AC54" s="24" t="s">
        <v>37</v>
      </c>
      <c r="AD54" s="24" t="s">
        <v>45</v>
      </c>
      <c r="AE54" s="24" t="s">
        <v>34</v>
      </c>
      <c r="AF54" s="24" t="s">
        <v>52</v>
      </c>
      <c r="AG54" s="24" t="s">
        <v>52</v>
      </c>
    </row>
    <row r="55" spans="1:34" ht="15.75" customHeight="1">
      <c r="A55" s="23">
        <f t="shared" ref="A55:A203" si="16">A54+1</f>
        <v>52</v>
      </c>
      <c r="B55" s="23" t="s">
        <v>481</v>
      </c>
      <c r="C55" s="24" t="s">
        <v>482</v>
      </c>
      <c r="D55" s="24" t="s">
        <v>52</v>
      </c>
      <c r="E55" s="24" t="s">
        <v>52</v>
      </c>
      <c r="F55" s="24" t="s">
        <v>31</v>
      </c>
      <c r="G55" s="24" t="s">
        <v>31</v>
      </c>
      <c r="H55" s="24" t="s">
        <v>37</v>
      </c>
      <c r="I55" s="24" t="s">
        <v>31</v>
      </c>
      <c r="J55" s="24" t="s">
        <v>52</v>
      </c>
      <c r="K55" s="47">
        <v>44623</v>
      </c>
      <c r="L55" s="46" t="s">
        <v>483</v>
      </c>
      <c r="M55" s="28">
        <v>50000000</v>
      </c>
      <c r="N55" s="28"/>
      <c r="O55" s="29"/>
      <c r="P55" s="29"/>
      <c r="Q55" s="29"/>
      <c r="R55" s="28">
        <v>5000000</v>
      </c>
      <c r="S55" s="28"/>
      <c r="T55" s="28"/>
      <c r="U55" s="29" t="s">
        <v>37</v>
      </c>
      <c r="V55" s="29" t="s">
        <v>37</v>
      </c>
      <c r="W55" s="30">
        <v>43687</v>
      </c>
      <c r="X55" s="30">
        <v>44009</v>
      </c>
      <c r="Y55" s="24">
        <f t="shared" si="0"/>
        <v>322</v>
      </c>
      <c r="Z55" s="24" t="s">
        <v>32</v>
      </c>
      <c r="AA55" s="30" t="s">
        <v>37</v>
      </c>
      <c r="AB55" s="30" t="s">
        <v>37</v>
      </c>
      <c r="AC55" s="24" t="s">
        <v>37</v>
      </c>
      <c r="AD55" s="24" t="s">
        <v>484</v>
      </c>
      <c r="AE55" s="24" t="s">
        <v>485</v>
      </c>
      <c r="AF55" s="24" t="s">
        <v>52</v>
      </c>
      <c r="AG55" s="24" t="s">
        <v>52</v>
      </c>
      <c r="AH55" s="51" t="s">
        <v>486</v>
      </c>
    </row>
    <row r="56" spans="1:34" ht="15.75" customHeight="1">
      <c r="A56" s="23">
        <f t="shared" si="16"/>
        <v>53</v>
      </c>
      <c r="B56" s="23" t="s">
        <v>487</v>
      </c>
      <c r="C56" s="24" t="s">
        <v>488</v>
      </c>
      <c r="D56" s="24" t="s">
        <v>31</v>
      </c>
      <c r="E56" s="24" t="s">
        <v>31</v>
      </c>
      <c r="F56" s="24" t="s">
        <v>31</v>
      </c>
      <c r="G56" s="24" t="s">
        <v>31</v>
      </c>
      <c r="H56" s="24" t="s">
        <v>31</v>
      </c>
      <c r="I56" s="24" t="s">
        <v>31</v>
      </c>
      <c r="J56" s="24" t="s">
        <v>52</v>
      </c>
      <c r="K56" s="47">
        <v>44654</v>
      </c>
      <c r="L56" s="46" t="s">
        <v>489</v>
      </c>
      <c r="M56" s="28">
        <v>12368200</v>
      </c>
      <c r="N56" s="28"/>
      <c r="O56" s="29" t="s">
        <v>490</v>
      </c>
      <c r="P56" s="29"/>
      <c r="Q56" s="29"/>
      <c r="R56" s="28">
        <v>10000000</v>
      </c>
      <c r="S56" s="28"/>
      <c r="T56" s="28"/>
      <c r="U56" s="29" t="s">
        <v>37</v>
      </c>
      <c r="V56" s="29" t="s">
        <v>37</v>
      </c>
      <c r="W56" s="30">
        <v>43724</v>
      </c>
      <c r="X56" s="30">
        <v>43737</v>
      </c>
      <c r="Y56" s="24">
        <f t="shared" si="0"/>
        <v>13</v>
      </c>
      <c r="Z56" s="24" t="s">
        <v>32</v>
      </c>
      <c r="AA56" s="30" t="s">
        <v>37</v>
      </c>
      <c r="AB56" s="30" t="s">
        <v>37</v>
      </c>
      <c r="AC56" s="24" t="s">
        <v>37</v>
      </c>
      <c r="AD56" s="24" t="s">
        <v>45</v>
      </c>
      <c r="AE56" s="24" t="s">
        <v>34</v>
      </c>
      <c r="AF56" s="24" t="s">
        <v>31</v>
      </c>
      <c r="AG56" s="24" t="s">
        <v>31</v>
      </c>
    </row>
    <row r="57" spans="1:34" ht="15.75" customHeight="1">
      <c r="A57" s="23">
        <f t="shared" si="16"/>
        <v>54</v>
      </c>
      <c r="B57" s="23" t="s">
        <v>491</v>
      </c>
      <c r="C57" s="24" t="s">
        <v>492</v>
      </c>
      <c r="D57" s="24" t="s">
        <v>31</v>
      </c>
      <c r="E57" s="24" t="s">
        <v>31</v>
      </c>
      <c r="F57" s="24" t="s">
        <v>52</v>
      </c>
      <c r="G57" s="24" t="s">
        <v>52</v>
      </c>
      <c r="H57" s="24" t="s">
        <v>52</v>
      </c>
      <c r="I57" s="24" t="s">
        <v>52</v>
      </c>
      <c r="J57" s="24" t="s">
        <v>31</v>
      </c>
      <c r="K57" s="47">
        <v>44776</v>
      </c>
      <c r="L57" s="46" t="s">
        <v>435</v>
      </c>
      <c r="M57" s="28">
        <v>1000000000</v>
      </c>
      <c r="N57" s="28"/>
      <c r="O57" s="29">
        <v>0.5</v>
      </c>
      <c r="P57" s="29"/>
      <c r="Q57" s="29"/>
      <c r="R57" s="28">
        <v>1125000</v>
      </c>
      <c r="S57" s="28" t="s">
        <v>493</v>
      </c>
      <c r="T57" s="28"/>
      <c r="U57" s="29" t="s">
        <v>37</v>
      </c>
      <c r="V57" s="29" t="s">
        <v>37</v>
      </c>
      <c r="W57" s="30">
        <v>43266</v>
      </c>
      <c r="X57" s="30">
        <v>43343</v>
      </c>
      <c r="Y57" s="24">
        <f t="shared" si="0"/>
        <v>77</v>
      </c>
      <c r="Z57" s="24" t="s">
        <v>32</v>
      </c>
      <c r="AA57" s="30">
        <v>43203</v>
      </c>
      <c r="AB57" s="30">
        <v>43266</v>
      </c>
      <c r="AC57" s="24">
        <f t="shared" ref="AC57:AC58" si="17">AB57-AA57</f>
        <v>63</v>
      </c>
      <c r="AD57" s="24" t="s">
        <v>45</v>
      </c>
      <c r="AE57" s="24" t="s">
        <v>494</v>
      </c>
      <c r="AF57" s="24" t="s">
        <v>52</v>
      </c>
      <c r="AG57" s="24" t="s">
        <v>52</v>
      </c>
    </row>
    <row r="58" spans="1:34" ht="15.75" customHeight="1">
      <c r="A58" s="23">
        <f t="shared" si="16"/>
        <v>55</v>
      </c>
      <c r="B58" s="23" t="s">
        <v>495</v>
      </c>
      <c r="C58" s="24" t="s">
        <v>496</v>
      </c>
      <c r="D58" s="24" t="s">
        <v>37</v>
      </c>
      <c r="E58" s="24" t="s">
        <v>52</v>
      </c>
      <c r="F58" s="24" t="s">
        <v>31</v>
      </c>
      <c r="G58" s="24" t="s">
        <v>31</v>
      </c>
      <c r="H58" s="24" t="s">
        <v>31</v>
      </c>
      <c r="I58" s="24" t="s">
        <v>52</v>
      </c>
      <c r="J58" s="24" t="s">
        <v>52</v>
      </c>
      <c r="K58" s="47">
        <v>44623</v>
      </c>
      <c r="L58" s="46" t="s">
        <v>497</v>
      </c>
      <c r="M58" s="28">
        <v>550000000</v>
      </c>
      <c r="N58" s="28"/>
      <c r="O58" s="29">
        <v>0.55000000000000004</v>
      </c>
      <c r="P58" s="29"/>
      <c r="Q58" s="29"/>
      <c r="R58" s="28" t="s">
        <v>498</v>
      </c>
      <c r="S58" s="28"/>
      <c r="T58" s="28"/>
      <c r="U58" s="29" t="s">
        <v>37</v>
      </c>
      <c r="V58" s="29" t="s">
        <v>37</v>
      </c>
      <c r="W58" s="30">
        <v>43862</v>
      </c>
      <c r="X58" s="30">
        <v>43983</v>
      </c>
      <c r="Y58" s="24">
        <f t="shared" si="0"/>
        <v>121</v>
      </c>
      <c r="Z58" s="24" t="s">
        <v>32</v>
      </c>
      <c r="AA58" s="30">
        <v>43800</v>
      </c>
      <c r="AB58" s="30">
        <v>43862</v>
      </c>
      <c r="AC58" s="24">
        <f t="shared" si="17"/>
        <v>62</v>
      </c>
      <c r="AD58" s="24" t="s">
        <v>499</v>
      </c>
      <c r="AE58" s="24" t="s">
        <v>34</v>
      </c>
      <c r="AF58" s="24" t="s">
        <v>52</v>
      </c>
      <c r="AG58" s="24" t="s">
        <v>52</v>
      </c>
      <c r="AH58" s="51" t="s">
        <v>500</v>
      </c>
    </row>
    <row r="59" spans="1:34" ht="15.75" customHeight="1">
      <c r="A59" s="23">
        <f t="shared" si="16"/>
        <v>56</v>
      </c>
      <c r="B59" s="23" t="s">
        <v>501</v>
      </c>
      <c r="C59" s="24" t="s">
        <v>502</v>
      </c>
      <c r="D59" s="24" t="s">
        <v>31</v>
      </c>
      <c r="E59" s="24" t="s">
        <v>31</v>
      </c>
      <c r="F59" s="24" t="s">
        <v>31</v>
      </c>
      <c r="G59" s="24" t="s">
        <v>31</v>
      </c>
      <c r="H59" s="24" t="s">
        <v>31</v>
      </c>
      <c r="I59" s="24" t="s">
        <v>31</v>
      </c>
      <c r="J59" s="24" t="s">
        <v>31</v>
      </c>
      <c r="K59" s="47">
        <v>44623</v>
      </c>
      <c r="L59" s="46" t="s">
        <v>503</v>
      </c>
      <c r="M59" s="28">
        <v>125000000</v>
      </c>
      <c r="N59" s="28"/>
      <c r="O59" s="29">
        <v>0.21</v>
      </c>
      <c r="P59" s="29"/>
      <c r="Q59" s="29"/>
      <c r="R59" s="28">
        <v>3209600</v>
      </c>
      <c r="S59" s="28"/>
      <c r="T59" s="28"/>
      <c r="U59" s="29" t="s">
        <v>37</v>
      </c>
      <c r="V59" s="29" t="s">
        <v>37</v>
      </c>
      <c r="W59" s="30">
        <v>43634</v>
      </c>
      <c r="X59" s="30">
        <v>43677</v>
      </c>
      <c r="Y59" s="24">
        <f t="shared" si="0"/>
        <v>43</v>
      </c>
      <c r="Z59" s="24" t="s">
        <v>32</v>
      </c>
      <c r="AA59" s="30" t="s">
        <v>37</v>
      </c>
      <c r="AB59" s="30" t="s">
        <v>37</v>
      </c>
      <c r="AC59" s="24" t="s">
        <v>37</v>
      </c>
      <c r="AD59" s="24" t="s">
        <v>45</v>
      </c>
      <c r="AE59" s="24" t="s">
        <v>504</v>
      </c>
      <c r="AF59" s="24" t="s">
        <v>31</v>
      </c>
      <c r="AG59" s="24" t="s">
        <v>31</v>
      </c>
    </row>
    <row r="60" spans="1:34" ht="15.75" customHeight="1">
      <c r="A60" s="23">
        <f t="shared" si="16"/>
        <v>57</v>
      </c>
      <c r="B60" s="23" t="s">
        <v>505</v>
      </c>
      <c r="C60" s="24" t="s">
        <v>506</v>
      </c>
      <c r="D60" s="24" t="s">
        <v>37</v>
      </c>
      <c r="E60" s="24" t="s">
        <v>52</v>
      </c>
      <c r="F60" s="24" t="s">
        <v>31</v>
      </c>
      <c r="G60" s="24" t="s">
        <v>31</v>
      </c>
      <c r="H60" s="24" t="s">
        <v>31</v>
      </c>
      <c r="I60" s="24" t="s">
        <v>52</v>
      </c>
      <c r="J60" s="24" t="s">
        <v>52</v>
      </c>
      <c r="K60" s="47">
        <v>44623</v>
      </c>
      <c r="L60" s="46" t="s">
        <v>507</v>
      </c>
      <c r="M60" s="28">
        <v>2400000</v>
      </c>
      <c r="N60" s="28"/>
      <c r="O60" s="29" t="s">
        <v>508</v>
      </c>
      <c r="P60" s="29"/>
      <c r="Q60" s="29"/>
      <c r="R60" s="28">
        <v>437820</v>
      </c>
      <c r="S60" s="28"/>
      <c r="T60" s="28"/>
      <c r="U60" s="29" t="s">
        <v>37</v>
      </c>
      <c r="V60" s="29" t="s">
        <v>37</v>
      </c>
      <c r="W60" s="30">
        <v>43733</v>
      </c>
      <c r="X60" s="30">
        <v>43763</v>
      </c>
      <c r="Y60" s="24">
        <f t="shared" si="0"/>
        <v>30</v>
      </c>
      <c r="Z60" s="24" t="s">
        <v>32</v>
      </c>
      <c r="AA60" s="30">
        <v>43636</v>
      </c>
      <c r="AB60" s="30">
        <v>43666</v>
      </c>
      <c r="AC60" s="24">
        <f>AB60-AA60</f>
        <v>30</v>
      </c>
      <c r="AD60" s="24" t="s">
        <v>45</v>
      </c>
      <c r="AE60" s="24" t="s">
        <v>34</v>
      </c>
      <c r="AF60" s="24" t="s">
        <v>52</v>
      </c>
      <c r="AG60" s="24" t="s">
        <v>52</v>
      </c>
      <c r="AH60" s="51" t="s">
        <v>509</v>
      </c>
    </row>
    <row r="61" spans="1:34" ht="15.75" customHeight="1">
      <c r="A61" s="23">
        <f t="shared" si="16"/>
        <v>58</v>
      </c>
      <c r="B61" s="23" t="s">
        <v>510</v>
      </c>
      <c r="C61" s="24" t="s">
        <v>511</v>
      </c>
      <c r="D61" s="24" t="s">
        <v>37</v>
      </c>
      <c r="E61" s="24" t="s">
        <v>31</v>
      </c>
      <c r="F61" s="24" t="s">
        <v>31</v>
      </c>
      <c r="G61" s="24" t="s">
        <v>31</v>
      </c>
      <c r="H61" s="24" t="s">
        <v>31</v>
      </c>
      <c r="I61" s="24" t="s">
        <v>31</v>
      </c>
      <c r="J61" s="24" t="s">
        <v>52</v>
      </c>
      <c r="K61" s="47">
        <v>44623</v>
      </c>
      <c r="L61" s="46" t="s">
        <v>512</v>
      </c>
      <c r="M61" s="28">
        <v>20000000</v>
      </c>
      <c r="N61" s="28"/>
      <c r="O61" s="29">
        <v>0.67</v>
      </c>
      <c r="P61" s="29"/>
      <c r="Q61" s="29"/>
      <c r="R61" s="28">
        <v>8100000</v>
      </c>
      <c r="S61" s="28"/>
      <c r="T61" s="28"/>
      <c r="U61" s="29" t="s">
        <v>37</v>
      </c>
      <c r="V61" s="29" t="s">
        <v>37</v>
      </c>
      <c r="W61" s="30">
        <v>43644</v>
      </c>
      <c r="X61" s="30">
        <v>43831</v>
      </c>
      <c r="Y61" s="24">
        <f t="shared" si="0"/>
        <v>187</v>
      </c>
      <c r="Z61" s="24" t="s">
        <v>32</v>
      </c>
      <c r="AA61" s="30" t="s">
        <v>37</v>
      </c>
      <c r="AB61" s="30" t="s">
        <v>37</v>
      </c>
      <c r="AC61" s="24" t="s">
        <v>37</v>
      </c>
      <c r="AD61" s="24" t="s">
        <v>45</v>
      </c>
      <c r="AE61" s="24" t="s">
        <v>84</v>
      </c>
      <c r="AF61" s="24" t="s">
        <v>52</v>
      </c>
      <c r="AG61" s="24" t="s">
        <v>52</v>
      </c>
      <c r="AH61" s="51" t="s">
        <v>513</v>
      </c>
    </row>
    <row r="62" spans="1:34" ht="15.75" customHeight="1">
      <c r="A62" s="23">
        <f t="shared" si="16"/>
        <v>59</v>
      </c>
      <c r="B62" s="23" t="s">
        <v>514</v>
      </c>
      <c r="C62" s="24" t="s">
        <v>515</v>
      </c>
      <c r="D62" s="24" t="s">
        <v>37</v>
      </c>
      <c r="E62" s="24" t="s">
        <v>31</v>
      </c>
      <c r="F62" s="24" t="s">
        <v>31</v>
      </c>
      <c r="G62" s="24" t="s">
        <v>31</v>
      </c>
      <c r="H62" s="24" t="s">
        <v>31</v>
      </c>
      <c r="I62" s="24" t="s">
        <v>31</v>
      </c>
      <c r="J62" s="24" t="s">
        <v>31</v>
      </c>
      <c r="K62" s="47">
        <v>44623</v>
      </c>
      <c r="L62" s="46" t="s">
        <v>516</v>
      </c>
      <c r="M62" s="28">
        <v>10000000</v>
      </c>
      <c r="N62" s="28"/>
      <c r="O62" s="29"/>
      <c r="P62" s="29"/>
      <c r="Q62" s="29"/>
      <c r="R62" s="28" t="s">
        <v>517</v>
      </c>
      <c r="S62" s="28"/>
      <c r="T62" s="28"/>
      <c r="U62" s="29" t="s">
        <v>37</v>
      </c>
      <c r="V62" s="29" t="s">
        <v>37</v>
      </c>
      <c r="W62" s="30">
        <v>43789</v>
      </c>
      <c r="X62" s="30">
        <v>43797</v>
      </c>
      <c r="Y62" s="24">
        <f t="shared" si="0"/>
        <v>8</v>
      </c>
      <c r="Z62" s="24" t="s">
        <v>32</v>
      </c>
      <c r="AA62" s="30" t="s">
        <v>37</v>
      </c>
      <c r="AB62" s="30" t="s">
        <v>37</v>
      </c>
      <c r="AC62" s="24" t="s">
        <v>37</v>
      </c>
      <c r="AD62" s="24" t="s">
        <v>45</v>
      </c>
      <c r="AE62" s="24" t="s">
        <v>518</v>
      </c>
      <c r="AF62" s="24" t="s">
        <v>31</v>
      </c>
      <c r="AG62" s="24" t="s">
        <v>31</v>
      </c>
    </row>
    <row r="63" spans="1:34" ht="15.75" customHeight="1">
      <c r="A63" s="23">
        <f t="shared" si="16"/>
        <v>60</v>
      </c>
      <c r="B63" s="23" t="s">
        <v>519</v>
      </c>
      <c r="C63" s="24" t="s">
        <v>520</v>
      </c>
      <c r="D63" s="24" t="s">
        <v>31</v>
      </c>
      <c r="E63" s="24" t="s">
        <v>31</v>
      </c>
      <c r="F63" s="24" t="s">
        <v>31</v>
      </c>
      <c r="G63" s="24" t="s">
        <v>31</v>
      </c>
      <c r="H63" s="24" t="s">
        <v>52</v>
      </c>
      <c r="I63" s="24" t="s">
        <v>31</v>
      </c>
      <c r="J63" s="24" t="s">
        <v>52</v>
      </c>
      <c r="K63" s="47">
        <v>44623</v>
      </c>
      <c r="L63" s="46" t="s">
        <v>521</v>
      </c>
      <c r="M63" s="28" t="s">
        <v>37</v>
      </c>
      <c r="N63" s="28"/>
      <c r="O63" s="29" t="s">
        <v>332</v>
      </c>
      <c r="P63" s="29"/>
      <c r="Q63" s="29"/>
      <c r="R63" s="28" t="s">
        <v>522</v>
      </c>
      <c r="S63" s="28"/>
      <c r="T63" s="28"/>
      <c r="U63" s="29" t="s">
        <v>37</v>
      </c>
      <c r="V63" s="29" t="s">
        <v>37</v>
      </c>
      <c r="W63" s="30">
        <v>43768</v>
      </c>
      <c r="X63" s="30">
        <v>43799</v>
      </c>
      <c r="Y63" s="24">
        <f t="shared" si="0"/>
        <v>31</v>
      </c>
      <c r="Z63" s="24" t="s">
        <v>32</v>
      </c>
      <c r="AA63" s="30" t="s">
        <v>37</v>
      </c>
      <c r="AB63" s="30" t="s">
        <v>37</v>
      </c>
      <c r="AC63" s="24" t="s">
        <v>37</v>
      </c>
      <c r="AD63" s="24" t="s">
        <v>45</v>
      </c>
      <c r="AE63" s="24" t="s">
        <v>84</v>
      </c>
      <c r="AF63" s="24" t="s">
        <v>31</v>
      </c>
      <c r="AG63" s="24" t="s">
        <v>31</v>
      </c>
    </row>
    <row r="64" spans="1:34" ht="15.75" customHeight="1">
      <c r="A64" s="23">
        <f t="shared" si="16"/>
        <v>61</v>
      </c>
      <c r="B64" s="23" t="s">
        <v>523</v>
      </c>
      <c r="C64" s="24" t="s">
        <v>524</v>
      </c>
      <c r="D64" s="24" t="s">
        <v>37</v>
      </c>
      <c r="E64" s="24" t="s">
        <v>52</v>
      </c>
      <c r="F64" s="24" t="s">
        <v>31</v>
      </c>
      <c r="G64" s="24" t="s">
        <v>31</v>
      </c>
      <c r="H64" s="24" t="s">
        <v>52</v>
      </c>
      <c r="I64" s="24" t="s">
        <v>31</v>
      </c>
      <c r="J64" s="24" t="s">
        <v>31</v>
      </c>
      <c r="K64" s="47">
        <v>44623</v>
      </c>
      <c r="L64" s="46" t="s">
        <v>525</v>
      </c>
      <c r="M64" s="28">
        <v>90000000</v>
      </c>
      <c r="N64" s="28"/>
      <c r="O64" s="29">
        <v>0.3</v>
      </c>
      <c r="P64" s="29"/>
      <c r="Q64" s="29"/>
      <c r="R64" s="28" t="s">
        <v>517</v>
      </c>
      <c r="S64" s="28"/>
      <c r="T64" s="28"/>
      <c r="U64" s="29" t="s">
        <v>37</v>
      </c>
      <c r="V64" s="29" t="s">
        <v>37</v>
      </c>
      <c r="W64" s="30">
        <v>43678</v>
      </c>
      <c r="X64" s="30">
        <v>44043</v>
      </c>
      <c r="Y64" s="24">
        <f t="shared" si="0"/>
        <v>365</v>
      </c>
      <c r="Z64" s="24" t="s">
        <v>32</v>
      </c>
      <c r="AA64" s="30" t="s">
        <v>37</v>
      </c>
      <c r="AB64" s="30" t="s">
        <v>37</v>
      </c>
      <c r="AC64" s="24" t="s">
        <v>37</v>
      </c>
      <c r="AD64" s="24" t="s">
        <v>45</v>
      </c>
      <c r="AE64" s="24" t="s">
        <v>398</v>
      </c>
      <c r="AF64" s="24" t="s">
        <v>31</v>
      </c>
      <c r="AG64" s="24" t="s">
        <v>31</v>
      </c>
    </row>
    <row r="65" spans="1:34" ht="15.75" customHeight="1">
      <c r="A65" s="23">
        <f t="shared" si="16"/>
        <v>62</v>
      </c>
      <c r="B65" s="23" t="s">
        <v>526</v>
      </c>
      <c r="C65" s="24" t="s">
        <v>527</v>
      </c>
      <c r="D65" s="24" t="s">
        <v>31</v>
      </c>
      <c r="E65" s="24" t="s">
        <v>31</v>
      </c>
      <c r="F65" s="24" t="s">
        <v>31</v>
      </c>
      <c r="G65" s="24" t="s">
        <v>31</v>
      </c>
      <c r="H65" s="24" t="s">
        <v>31</v>
      </c>
      <c r="I65" s="24" t="s">
        <v>31</v>
      </c>
      <c r="J65" s="24" t="s">
        <v>52</v>
      </c>
      <c r="K65" s="47">
        <v>44595</v>
      </c>
      <c r="L65" s="46" t="s">
        <v>528</v>
      </c>
      <c r="M65" s="28">
        <v>20000000</v>
      </c>
      <c r="N65" s="28"/>
      <c r="O65" s="29" t="s">
        <v>332</v>
      </c>
      <c r="P65" s="29"/>
      <c r="Q65" s="29"/>
      <c r="R65" s="28">
        <v>2823109</v>
      </c>
      <c r="S65" s="28"/>
      <c r="T65" s="28"/>
      <c r="U65" s="29" t="s">
        <v>37</v>
      </c>
      <c r="V65" s="29" t="s">
        <v>37</v>
      </c>
      <c r="W65" s="30">
        <v>43801</v>
      </c>
      <c r="X65" s="30">
        <v>43836</v>
      </c>
      <c r="Y65" s="24">
        <f t="shared" si="0"/>
        <v>35</v>
      </c>
      <c r="Z65" s="24" t="s">
        <v>32</v>
      </c>
      <c r="AA65" s="30">
        <v>43770</v>
      </c>
      <c r="AB65" s="30">
        <v>43800</v>
      </c>
      <c r="AC65" s="24">
        <f t="shared" ref="AC65:AC66" si="18">AB65-AA65</f>
        <v>30</v>
      </c>
      <c r="AD65" s="24" t="s">
        <v>45</v>
      </c>
      <c r="AE65" s="24" t="s">
        <v>518</v>
      </c>
      <c r="AF65" s="24" t="s">
        <v>52</v>
      </c>
      <c r="AG65" s="24" t="s">
        <v>52</v>
      </c>
      <c r="AH65" s="51" t="s">
        <v>509</v>
      </c>
    </row>
    <row r="66" spans="1:34" ht="15.75" customHeight="1">
      <c r="A66" s="23">
        <f t="shared" si="16"/>
        <v>63</v>
      </c>
      <c r="B66" s="23" t="s">
        <v>529</v>
      </c>
      <c r="C66" s="24" t="s">
        <v>530</v>
      </c>
      <c r="D66" s="24" t="s">
        <v>31</v>
      </c>
      <c r="E66" s="24" t="s">
        <v>31</v>
      </c>
      <c r="F66" s="24" t="s">
        <v>31</v>
      </c>
      <c r="G66" s="24" t="s">
        <v>52</v>
      </c>
      <c r="H66" s="24" t="s">
        <v>31</v>
      </c>
      <c r="I66" s="24" t="s">
        <v>31</v>
      </c>
      <c r="J66" s="24" t="s">
        <v>31</v>
      </c>
      <c r="K66" s="47">
        <v>44745</v>
      </c>
      <c r="L66" s="46" t="s">
        <v>531</v>
      </c>
      <c r="M66" s="28" t="s">
        <v>532</v>
      </c>
      <c r="N66" s="28"/>
      <c r="O66" s="29">
        <v>0.6</v>
      </c>
      <c r="P66" s="29"/>
      <c r="Q66" s="29"/>
      <c r="R66" s="28">
        <v>6000000</v>
      </c>
      <c r="S66" s="28" t="s">
        <v>533</v>
      </c>
      <c r="T66" s="28"/>
      <c r="U66" s="29" t="s">
        <v>37</v>
      </c>
      <c r="V66" s="29" t="s">
        <v>37</v>
      </c>
      <c r="W66" s="30">
        <v>43344</v>
      </c>
      <c r="X66" s="30">
        <v>43525</v>
      </c>
      <c r="Y66" s="24">
        <f t="shared" si="0"/>
        <v>181</v>
      </c>
      <c r="Z66" s="24" t="s">
        <v>32</v>
      </c>
      <c r="AA66" s="30">
        <v>43221</v>
      </c>
      <c r="AB66" s="30">
        <v>43344</v>
      </c>
      <c r="AC66" s="24">
        <f t="shared" si="18"/>
        <v>123</v>
      </c>
      <c r="AD66" s="24" t="s">
        <v>45</v>
      </c>
      <c r="AE66" s="24" t="s">
        <v>518</v>
      </c>
      <c r="AF66" s="24" t="s">
        <v>52</v>
      </c>
      <c r="AG66" s="24" t="s">
        <v>52</v>
      </c>
    </row>
    <row r="67" spans="1:34" ht="15.75" customHeight="1">
      <c r="A67" s="23">
        <f t="shared" si="16"/>
        <v>64</v>
      </c>
      <c r="B67" s="23" t="s">
        <v>534</v>
      </c>
      <c r="C67" s="24" t="s">
        <v>535</v>
      </c>
      <c r="D67" s="24" t="s">
        <v>31</v>
      </c>
      <c r="E67" s="24" t="s">
        <v>31</v>
      </c>
      <c r="F67" s="24" t="s">
        <v>52</v>
      </c>
      <c r="G67" s="24" t="s">
        <v>52</v>
      </c>
      <c r="H67" s="24" t="s">
        <v>52</v>
      </c>
      <c r="I67" s="24" t="s">
        <v>52</v>
      </c>
      <c r="J67" s="24" t="s">
        <v>52</v>
      </c>
      <c r="K67" s="47">
        <v>44595</v>
      </c>
      <c r="L67" s="46" t="s">
        <v>536</v>
      </c>
      <c r="M67" s="28">
        <v>42000000</v>
      </c>
      <c r="N67" s="28"/>
      <c r="O67" s="29" t="s">
        <v>332</v>
      </c>
      <c r="P67" s="29"/>
      <c r="Q67" s="29"/>
      <c r="R67" s="28" t="s">
        <v>537</v>
      </c>
      <c r="S67" s="28"/>
      <c r="T67" s="28"/>
      <c r="U67" s="29" t="s">
        <v>37</v>
      </c>
      <c r="V67" s="29" t="s">
        <v>37</v>
      </c>
      <c r="W67" s="30">
        <v>43833</v>
      </c>
      <c r="X67" s="30">
        <v>43850</v>
      </c>
      <c r="Y67" s="24">
        <f t="shared" si="0"/>
        <v>17</v>
      </c>
      <c r="Z67" s="24" t="s">
        <v>32</v>
      </c>
      <c r="AA67" s="30" t="s">
        <v>37</v>
      </c>
      <c r="AB67" s="30" t="s">
        <v>37</v>
      </c>
      <c r="AC67" s="24" t="s">
        <v>37</v>
      </c>
      <c r="AD67" s="24" t="s">
        <v>45</v>
      </c>
      <c r="AE67" s="24" t="s">
        <v>538</v>
      </c>
      <c r="AF67" s="24" t="s">
        <v>52</v>
      </c>
      <c r="AG67" s="24" t="s">
        <v>52</v>
      </c>
    </row>
    <row r="68" spans="1:34" ht="15.75" customHeight="1">
      <c r="A68" s="23">
        <f t="shared" si="16"/>
        <v>65</v>
      </c>
      <c r="B68" s="23" t="s">
        <v>539</v>
      </c>
      <c r="C68" s="24" t="s">
        <v>540</v>
      </c>
      <c r="D68" s="24" t="s">
        <v>37</v>
      </c>
      <c r="E68" s="24" t="s">
        <v>52</v>
      </c>
      <c r="F68" s="24" t="s">
        <v>52</v>
      </c>
      <c r="G68" s="24" t="s">
        <v>52</v>
      </c>
      <c r="H68" s="24"/>
      <c r="I68" s="24" t="s">
        <v>52</v>
      </c>
      <c r="J68" s="24" t="s">
        <v>31</v>
      </c>
      <c r="K68" s="47">
        <v>44595</v>
      </c>
      <c r="L68" s="46" t="s">
        <v>541</v>
      </c>
      <c r="M68" s="28">
        <v>33000000</v>
      </c>
      <c r="N68" s="28"/>
      <c r="O68" s="29" t="s">
        <v>332</v>
      </c>
      <c r="P68" s="29"/>
      <c r="Q68" s="29"/>
      <c r="R68" s="28" t="s">
        <v>37</v>
      </c>
      <c r="S68" s="28"/>
      <c r="T68" s="28"/>
      <c r="U68" s="29" t="s">
        <v>37</v>
      </c>
      <c r="V68" s="29" t="s">
        <v>37</v>
      </c>
      <c r="W68" s="30">
        <v>43806</v>
      </c>
      <c r="X68" s="30">
        <v>43897</v>
      </c>
      <c r="Y68" s="24">
        <f t="shared" si="0"/>
        <v>91</v>
      </c>
      <c r="Z68" s="24" t="s">
        <v>32</v>
      </c>
      <c r="AA68" s="30" t="s">
        <v>37</v>
      </c>
      <c r="AB68" s="30" t="s">
        <v>37</v>
      </c>
      <c r="AC68" s="24" t="s">
        <v>37</v>
      </c>
      <c r="AD68" s="24" t="s">
        <v>45</v>
      </c>
      <c r="AE68" s="24" t="s">
        <v>84</v>
      </c>
      <c r="AF68" s="24" t="s">
        <v>52</v>
      </c>
      <c r="AG68" s="24" t="s">
        <v>52</v>
      </c>
    </row>
    <row r="69" spans="1:34" ht="15.75" customHeight="1">
      <c r="A69" s="23">
        <f t="shared" si="16"/>
        <v>66</v>
      </c>
      <c r="B69" s="23" t="s">
        <v>542</v>
      </c>
      <c r="C69" s="24" t="s">
        <v>543</v>
      </c>
      <c r="D69" s="24" t="s">
        <v>31</v>
      </c>
      <c r="E69" s="24" t="s">
        <v>31</v>
      </c>
      <c r="F69" s="24" t="s">
        <v>31</v>
      </c>
      <c r="G69" s="24" t="s">
        <v>52</v>
      </c>
      <c r="H69" s="24" t="s">
        <v>31</v>
      </c>
      <c r="I69" s="24" t="s">
        <v>31</v>
      </c>
      <c r="J69" s="24" t="s">
        <v>52</v>
      </c>
      <c r="K69" s="47">
        <v>44595</v>
      </c>
      <c r="L69" s="46" t="s">
        <v>544</v>
      </c>
      <c r="M69" s="28">
        <v>9000000</v>
      </c>
      <c r="N69" s="28"/>
      <c r="O69" s="29">
        <v>0.18</v>
      </c>
      <c r="P69" s="29"/>
      <c r="Q69" s="29"/>
      <c r="R69" s="28" t="s">
        <v>545</v>
      </c>
      <c r="S69" s="28"/>
      <c r="T69" s="28"/>
      <c r="U69" s="29" t="s">
        <v>37</v>
      </c>
      <c r="V69" s="29" t="s">
        <v>37</v>
      </c>
      <c r="W69" s="30">
        <v>43640</v>
      </c>
      <c r="X69" s="30">
        <v>43670</v>
      </c>
      <c r="Y69" s="24">
        <f t="shared" si="0"/>
        <v>30</v>
      </c>
      <c r="Z69" s="24" t="s">
        <v>32</v>
      </c>
      <c r="AA69" s="30">
        <v>43649</v>
      </c>
      <c r="AB69" s="30">
        <v>43655</v>
      </c>
      <c r="AC69" s="24">
        <f>AB69-AA69</f>
        <v>6</v>
      </c>
      <c r="AD69" s="24" t="s">
        <v>372</v>
      </c>
      <c r="AE69" s="24" t="s">
        <v>504</v>
      </c>
      <c r="AF69" s="24" t="s">
        <v>52</v>
      </c>
      <c r="AG69" s="24" t="s">
        <v>52</v>
      </c>
    </row>
    <row r="70" spans="1:34" ht="15.75" customHeight="1">
      <c r="A70" s="23">
        <f t="shared" si="16"/>
        <v>67</v>
      </c>
      <c r="B70" s="23" t="s">
        <v>546</v>
      </c>
      <c r="C70" s="24" t="s">
        <v>547</v>
      </c>
      <c r="D70" s="24" t="s">
        <v>31</v>
      </c>
      <c r="E70" s="24" t="s">
        <v>52</v>
      </c>
      <c r="F70" s="24" t="s">
        <v>52</v>
      </c>
      <c r="G70" s="24" t="s">
        <v>52</v>
      </c>
      <c r="H70" s="24" t="s">
        <v>52</v>
      </c>
      <c r="I70" s="24" t="s">
        <v>52</v>
      </c>
      <c r="J70" s="24" t="s">
        <v>31</v>
      </c>
      <c r="K70" s="47">
        <v>44745</v>
      </c>
      <c r="L70" s="46" t="s">
        <v>548</v>
      </c>
      <c r="M70" s="28">
        <v>150000000</v>
      </c>
      <c r="N70" s="28"/>
      <c r="O70" s="29">
        <v>0.5</v>
      </c>
      <c r="P70" s="29"/>
      <c r="Q70" s="29"/>
      <c r="R70" s="28" t="s">
        <v>549</v>
      </c>
      <c r="S70" s="28" t="s">
        <v>550</v>
      </c>
      <c r="T70" s="28"/>
      <c r="U70" s="29" t="s">
        <v>37</v>
      </c>
      <c r="V70" s="29" t="s">
        <v>37</v>
      </c>
      <c r="W70" s="30">
        <v>43282</v>
      </c>
      <c r="X70" s="30">
        <v>43404</v>
      </c>
      <c r="Y70" s="24">
        <f t="shared" si="0"/>
        <v>122</v>
      </c>
      <c r="Z70" s="24" t="s">
        <v>32</v>
      </c>
      <c r="AA70" s="30" t="s">
        <v>37</v>
      </c>
      <c r="AB70" s="30" t="s">
        <v>37</v>
      </c>
      <c r="AC70" s="24" t="s">
        <v>37</v>
      </c>
      <c r="AD70" s="24" t="s">
        <v>150</v>
      </c>
      <c r="AE70" s="24" t="s">
        <v>551</v>
      </c>
      <c r="AF70" s="24" t="s">
        <v>52</v>
      </c>
      <c r="AG70" s="24" t="s">
        <v>52</v>
      </c>
    </row>
    <row r="71" spans="1:34" ht="15.75" customHeight="1">
      <c r="A71" s="23">
        <f t="shared" si="16"/>
        <v>68</v>
      </c>
      <c r="B71" s="23" t="s">
        <v>552</v>
      </c>
      <c r="C71" s="24" t="s">
        <v>553</v>
      </c>
      <c r="D71" s="24" t="s">
        <v>31</v>
      </c>
      <c r="E71" s="24" t="s">
        <v>52</v>
      </c>
      <c r="F71" s="24" t="s">
        <v>31</v>
      </c>
      <c r="G71" s="24" t="s">
        <v>31</v>
      </c>
      <c r="H71" s="24" t="s">
        <v>52</v>
      </c>
      <c r="I71" s="24" t="s">
        <v>31</v>
      </c>
      <c r="J71" s="24" t="s">
        <v>31</v>
      </c>
      <c r="K71" s="47">
        <v>44776</v>
      </c>
      <c r="L71" s="46" t="s">
        <v>528</v>
      </c>
      <c r="M71" s="28">
        <v>500000000</v>
      </c>
      <c r="N71" s="28"/>
      <c r="O71" s="29">
        <v>0.5</v>
      </c>
      <c r="P71" s="29"/>
      <c r="Q71" s="29"/>
      <c r="R71" s="28" t="s">
        <v>554</v>
      </c>
      <c r="S71" s="28"/>
      <c r="T71" s="28"/>
      <c r="U71" s="29" t="s">
        <v>37</v>
      </c>
      <c r="V71" s="29" t="s">
        <v>37</v>
      </c>
      <c r="W71" s="30">
        <v>43344</v>
      </c>
      <c r="X71" s="30">
        <v>43380</v>
      </c>
      <c r="Y71" s="24">
        <f t="shared" si="0"/>
        <v>36</v>
      </c>
      <c r="Z71" s="24" t="s">
        <v>32</v>
      </c>
      <c r="AA71" s="30">
        <v>43330</v>
      </c>
      <c r="AB71" s="30">
        <v>43343</v>
      </c>
      <c r="AC71" s="24">
        <f>AB71-AA71</f>
        <v>13</v>
      </c>
      <c r="AD71" s="24" t="s">
        <v>45</v>
      </c>
      <c r="AE71" s="24" t="s">
        <v>84</v>
      </c>
      <c r="AF71" s="24" t="s">
        <v>52</v>
      </c>
      <c r="AG71" s="24" t="s">
        <v>52</v>
      </c>
    </row>
    <row r="72" spans="1:34" ht="15.75" customHeight="1">
      <c r="A72" s="23">
        <f t="shared" si="16"/>
        <v>69</v>
      </c>
      <c r="B72" s="23" t="s">
        <v>555</v>
      </c>
      <c r="C72" s="24" t="s">
        <v>556</v>
      </c>
      <c r="D72" s="24" t="s">
        <v>31</v>
      </c>
      <c r="E72" s="24" t="s">
        <v>31</v>
      </c>
      <c r="F72" s="24" t="s">
        <v>52</v>
      </c>
      <c r="G72" s="24" t="s">
        <v>31</v>
      </c>
      <c r="H72" s="24" t="s">
        <v>52</v>
      </c>
      <c r="I72" s="24" t="s">
        <v>52</v>
      </c>
      <c r="J72" s="24" t="s">
        <v>52</v>
      </c>
      <c r="K72" s="47">
        <v>44595</v>
      </c>
      <c r="L72" s="46" t="s">
        <v>37</v>
      </c>
      <c r="M72" s="28" t="s">
        <v>37</v>
      </c>
      <c r="N72" s="28"/>
      <c r="O72" s="29">
        <v>0.04</v>
      </c>
      <c r="P72" s="29"/>
      <c r="Q72" s="29"/>
      <c r="R72" s="28" t="s">
        <v>537</v>
      </c>
      <c r="S72" s="28"/>
      <c r="T72" s="28"/>
      <c r="U72" s="29" t="s">
        <v>37</v>
      </c>
      <c r="V72" s="29" t="s">
        <v>37</v>
      </c>
      <c r="W72" s="30">
        <v>43904</v>
      </c>
      <c r="X72" s="30">
        <v>44269</v>
      </c>
      <c r="Y72" s="24">
        <f t="shared" si="0"/>
        <v>365</v>
      </c>
      <c r="Z72" s="24" t="s">
        <v>32</v>
      </c>
      <c r="AA72" s="30" t="s">
        <v>37</v>
      </c>
      <c r="AB72" s="30" t="s">
        <v>37</v>
      </c>
      <c r="AC72" s="24" t="s">
        <v>37</v>
      </c>
      <c r="AD72" s="24" t="s">
        <v>33</v>
      </c>
      <c r="AE72" s="24" t="s">
        <v>428</v>
      </c>
      <c r="AF72" s="24" t="s">
        <v>31</v>
      </c>
      <c r="AG72" s="24" t="s">
        <v>31</v>
      </c>
    </row>
    <row r="73" spans="1:34" ht="15.75" customHeight="1">
      <c r="A73" s="23">
        <f t="shared" si="16"/>
        <v>70</v>
      </c>
      <c r="B73" s="23" t="s">
        <v>557</v>
      </c>
      <c r="C73" s="24" t="s">
        <v>558</v>
      </c>
      <c r="D73" s="24" t="s">
        <v>31</v>
      </c>
      <c r="E73" s="24" t="s">
        <v>31</v>
      </c>
      <c r="F73" s="24" t="s">
        <v>31</v>
      </c>
      <c r="G73" s="24" t="s">
        <v>31</v>
      </c>
      <c r="H73" s="24" t="s">
        <v>52</v>
      </c>
      <c r="I73" s="24" t="s">
        <v>31</v>
      </c>
      <c r="J73" s="24" t="s">
        <v>385</v>
      </c>
      <c r="K73" s="47">
        <v>44595</v>
      </c>
      <c r="L73" s="46" t="s">
        <v>37</v>
      </c>
      <c r="M73" s="28">
        <v>227700000</v>
      </c>
      <c r="N73" s="28"/>
      <c r="O73" s="29">
        <v>0.23</v>
      </c>
      <c r="P73" s="29"/>
      <c r="Q73" s="29"/>
      <c r="R73" s="28" t="s">
        <v>37</v>
      </c>
      <c r="S73" s="28"/>
      <c r="T73" s="28"/>
      <c r="U73" s="29" t="s">
        <v>37</v>
      </c>
      <c r="V73" s="29" t="s">
        <v>37</v>
      </c>
      <c r="W73" s="30">
        <v>43715</v>
      </c>
      <c r="X73" s="30">
        <v>43722</v>
      </c>
      <c r="Y73" s="24">
        <f t="shared" si="0"/>
        <v>7</v>
      </c>
      <c r="Z73" s="24" t="s">
        <v>32</v>
      </c>
      <c r="AA73" s="30">
        <v>43715</v>
      </c>
      <c r="AB73" s="30">
        <v>43722</v>
      </c>
      <c r="AC73" s="24">
        <f t="shared" ref="AC73:AC74" si="19">AB73-AA73</f>
        <v>7</v>
      </c>
      <c r="AD73" s="24" t="s">
        <v>45</v>
      </c>
      <c r="AE73" s="24" t="s">
        <v>428</v>
      </c>
      <c r="AF73" s="24" t="s">
        <v>52</v>
      </c>
      <c r="AG73" s="24" t="s">
        <v>52</v>
      </c>
    </row>
    <row r="74" spans="1:34" ht="15.75" customHeight="1">
      <c r="A74" s="23">
        <f t="shared" si="16"/>
        <v>71</v>
      </c>
      <c r="B74" s="23" t="s">
        <v>141</v>
      </c>
      <c r="C74" s="24" t="s">
        <v>559</v>
      </c>
      <c r="D74" s="24" t="s">
        <v>37</v>
      </c>
      <c r="E74" s="24" t="s">
        <v>52</v>
      </c>
      <c r="F74" s="24" t="s">
        <v>52</v>
      </c>
      <c r="G74" s="24" t="s">
        <v>52</v>
      </c>
      <c r="H74" s="24" t="s">
        <v>52</v>
      </c>
      <c r="I74" s="24" t="s">
        <v>52</v>
      </c>
      <c r="J74" s="24" t="s">
        <v>52</v>
      </c>
      <c r="K74" s="47">
        <v>44595</v>
      </c>
      <c r="L74" s="46" t="s">
        <v>560</v>
      </c>
      <c r="M74" s="28">
        <v>9700000</v>
      </c>
      <c r="N74" s="28"/>
      <c r="O74" s="29">
        <v>0.5</v>
      </c>
      <c r="P74" s="29"/>
      <c r="Q74" s="29"/>
      <c r="R74" s="28">
        <v>4740000</v>
      </c>
      <c r="S74" s="28"/>
      <c r="T74" s="28"/>
      <c r="U74" s="29" t="s">
        <v>37</v>
      </c>
      <c r="V74" s="29" t="s">
        <v>37</v>
      </c>
      <c r="W74" s="30">
        <v>43673</v>
      </c>
      <c r="X74" s="30">
        <v>43677</v>
      </c>
      <c r="Y74" s="24">
        <f t="shared" si="0"/>
        <v>4</v>
      </c>
      <c r="Z74" s="24" t="s">
        <v>32</v>
      </c>
      <c r="AA74" s="30">
        <v>43631</v>
      </c>
      <c r="AB74" s="30">
        <v>43642</v>
      </c>
      <c r="AC74" s="24">
        <f t="shared" si="19"/>
        <v>11</v>
      </c>
      <c r="AD74" s="24" t="s">
        <v>45</v>
      </c>
      <c r="AE74" s="24" t="s">
        <v>504</v>
      </c>
      <c r="AF74" s="24" t="s">
        <v>52</v>
      </c>
      <c r="AG74" s="24" t="s">
        <v>52</v>
      </c>
    </row>
    <row r="75" spans="1:34" ht="15.75" customHeight="1">
      <c r="A75" s="23">
        <f t="shared" si="16"/>
        <v>72</v>
      </c>
      <c r="B75" s="23" t="s">
        <v>561</v>
      </c>
      <c r="C75" s="24" t="s">
        <v>562</v>
      </c>
      <c r="D75" s="24" t="s">
        <v>31</v>
      </c>
      <c r="E75" s="24" t="s">
        <v>31</v>
      </c>
      <c r="F75" s="24" t="s">
        <v>31</v>
      </c>
      <c r="G75" s="24" t="s">
        <v>31</v>
      </c>
      <c r="H75" s="24" t="s">
        <v>31</v>
      </c>
      <c r="I75" s="24" t="s">
        <v>31</v>
      </c>
      <c r="J75" s="24" t="s">
        <v>52</v>
      </c>
      <c r="K75" s="47">
        <v>44595</v>
      </c>
      <c r="L75" s="46" t="s">
        <v>563</v>
      </c>
      <c r="M75" s="28">
        <v>30000000</v>
      </c>
      <c r="N75" s="28"/>
      <c r="O75" s="29">
        <v>0.6</v>
      </c>
      <c r="P75" s="29"/>
      <c r="Q75" s="29"/>
      <c r="R75" s="28" t="s">
        <v>537</v>
      </c>
      <c r="S75" s="28"/>
      <c r="T75" s="28"/>
      <c r="U75" s="29" t="s">
        <v>37</v>
      </c>
      <c r="V75" s="29" t="s">
        <v>37</v>
      </c>
      <c r="W75" s="30">
        <v>43784</v>
      </c>
      <c r="X75" s="30">
        <v>43966</v>
      </c>
      <c r="Y75" s="24">
        <f t="shared" si="0"/>
        <v>182</v>
      </c>
      <c r="Z75" s="24" t="s">
        <v>32</v>
      </c>
      <c r="AA75" s="30" t="s">
        <v>37</v>
      </c>
      <c r="AB75" s="30" t="s">
        <v>37</v>
      </c>
      <c r="AC75" s="24" t="s">
        <v>37</v>
      </c>
      <c r="AD75" s="24" t="s">
        <v>45</v>
      </c>
      <c r="AE75" s="24" t="s">
        <v>69</v>
      </c>
      <c r="AF75" s="24" t="s">
        <v>52</v>
      </c>
      <c r="AG75" s="24" t="s">
        <v>52</v>
      </c>
    </row>
    <row r="76" spans="1:34" ht="15.75" customHeight="1">
      <c r="A76" s="23">
        <f t="shared" si="16"/>
        <v>73</v>
      </c>
      <c r="B76" s="23" t="s">
        <v>564</v>
      </c>
      <c r="C76" s="24" t="s">
        <v>565</v>
      </c>
      <c r="D76" s="24"/>
      <c r="E76" s="24" t="s">
        <v>52</v>
      </c>
      <c r="F76" s="24" t="s">
        <v>52</v>
      </c>
      <c r="G76" s="24" t="s">
        <v>52</v>
      </c>
      <c r="H76" s="24" t="s">
        <v>52</v>
      </c>
      <c r="I76" s="24"/>
      <c r="J76" s="24" t="s">
        <v>52</v>
      </c>
      <c r="K76" s="47">
        <v>44563</v>
      </c>
      <c r="L76" s="46" t="s">
        <v>566</v>
      </c>
      <c r="M76" s="28" t="s">
        <v>37</v>
      </c>
      <c r="N76" s="28"/>
      <c r="O76" s="29" t="s">
        <v>332</v>
      </c>
      <c r="P76" s="29"/>
      <c r="Q76" s="29"/>
      <c r="R76" s="28" t="s">
        <v>567</v>
      </c>
      <c r="S76" s="28"/>
      <c r="T76" s="28"/>
      <c r="U76" s="29" t="s">
        <v>37</v>
      </c>
      <c r="V76" s="29" t="s">
        <v>37</v>
      </c>
      <c r="W76" s="30">
        <v>43685</v>
      </c>
      <c r="X76" s="30">
        <v>43685</v>
      </c>
      <c r="Y76" s="24">
        <f t="shared" si="0"/>
        <v>0</v>
      </c>
      <c r="Z76" s="24" t="s">
        <v>32</v>
      </c>
      <c r="AA76" s="30" t="s">
        <v>37</v>
      </c>
      <c r="AB76" s="30" t="s">
        <v>37</v>
      </c>
      <c r="AC76" s="24" t="s">
        <v>37</v>
      </c>
      <c r="AD76" s="24" t="s">
        <v>45</v>
      </c>
      <c r="AE76" s="24" t="s">
        <v>69</v>
      </c>
      <c r="AF76" s="24" t="s">
        <v>52</v>
      </c>
      <c r="AG76" s="24" t="s">
        <v>52</v>
      </c>
    </row>
    <row r="77" spans="1:34" ht="15.75" customHeight="1">
      <c r="A77" s="23">
        <f t="shared" si="16"/>
        <v>74</v>
      </c>
      <c r="B77" s="23" t="s">
        <v>568</v>
      </c>
      <c r="C77" s="24" t="s">
        <v>569</v>
      </c>
      <c r="D77" s="24" t="s">
        <v>31</v>
      </c>
      <c r="E77" s="24" t="s">
        <v>31</v>
      </c>
      <c r="F77" s="24" t="s">
        <v>52</v>
      </c>
      <c r="G77" s="24" t="s">
        <v>31</v>
      </c>
      <c r="H77" s="24" t="s">
        <v>52</v>
      </c>
      <c r="I77" s="24" t="s">
        <v>52</v>
      </c>
      <c r="J77" s="24" t="s">
        <v>385</v>
      </c>
      <c r="K77" s="47">
        <v>44563</v>
      </c>
      <c r="L77" s="46" t="s">
        <v>516</v>
      </c>
      <c r="M77" s="28">
        <v>5500000</v>
      </c>
      <c r="N77" s="28"/>
      <c r="O77" s="29" t="s">
        <v>332</v>
      </c>
      <c r="P77" s="29"/>
      <c r="Q77" s="29"/>
      <c r="R77" s="28">
        <v>43059</v>
      </c>
      <c r="S77" s="28"/>
      <c r="T77" s="28"/>
      <c r="U77" s="29" t="s">
        <v>37</v>
      </c>
      <c r="V77" s="29" t="s">
        <v>37</v>
      </c>
      <c r="W77" s="30">
        <v>43636</v>
      </c>
      <c r="X77" s="30">
        <v>43637</v>
      </c>
      <c r="Y77" s="24">
        <f t="shared" si="0"/>
        <v>1</v>
      </c>
      <c r="Z77" s="24" t="s">
        <v>32</v>
      </c>
      <c r="AA77" s="30" t="s">
        <v>37</v>
      </c>
      <c r="AB77" s="30" t="s">
        <v>37</v>
      </c>
      <c r="AC77" s="24" t="s">
        <v>37</v>
      </c>
      <c r="AD77" s="24" t="s">
        <v>45</v>
      </c>
      <c r="AE77" s="24" t="s">
        <v>267</v>
      </c>
      <c r="AF77" s="24" t="s">
        <v>31</v>
      </c>
      <c r="AG77" s="24" t="s">
        <v>52</v>
      </c>
    </row>
    <row r="78" spans="1:34" ht="15.75" customHeight="1">
      <c r="A78" s="23">
        <f t="shared" si="16"/>
        <v>75</v>
      </c>
      <c r="B78" s="23" t="s">
        <v>570</v>
      </c>
      <c r="C78" s="24" t="s">
        <v>571</v>
      </c>
      <c r="D78" s="24"/>
      <c r="E78" s="24" t="s">
        <v>31</v>
      </c>
      <c r="F78" s="24" t="s">
        <v>31</v>
      </c>
      <c r="G78" s="24" t="s">
        <v>31</v>
      </c>
      <c r="H78" s="24" t="s">
        <v>31</v>
      </c>
      <c r="I78" s="24" t="s">
        <v>52</v>
      </c>
      <c r="J78" s="24" t="s">
        <v>52</v>
      </c>
      <c r="K78" s="47">
        <v>44563</v>
      </c>
      <c r="L78" s="46" t="s">
        <v>406</v>
      </c>
      <c r="M78" s="28">
        <v>3000000</v>
      </c>
      <c r="N78" s="28"/>
      <c r="O78" s="29" t="s">
        <v>332</v>
      </c>
      <c r="P78" s="29"/>
      <c r="Q78" s="29"/>
      <c r="R78" s="28" t="s">
        <v>37</v>
      </c>
      <c r="S78" s="28"/>
      <c r="T78" s="28"/>
      <c r="U78" s="29" t="s">
        <v>37</v>
      </c>
      <c r="V78" s="29" t="s">
        <v>37</v>
      </c>
      <c r="W78" s="30">
        <v>43626</v>
      </c>
      <c r="X78" s="30">
        <v>43653</v>
      </c>
      <c r="Y78" s="24">
        <f t="shared" si="0"/>
        <v>27</v>
      </c>
      <c r="Z78" s="24" t="s">
        <v>32</v>
      </c>
      <c r="AA78" s="30">
        <v>43619</v>
      </c>
      <c r="AB78" s="30">
        <v>43625</v>
      </c>
      <c r="AC78" s="24">
        <f t="shared" ref="AC78:AC105" si="20">AB78-AA78</f>
        <v>6</v>
      </c>
      <c r="AD78" s="24" t="s">
        <v>45</v>
      </c>
      <c r="AE78" s="24" t="s">
        <v>34</v>
      </c>
      <c r="AF78" s="24" t="s">
        <v>52</v>
      </c>
      <c r="AG78" s="24" t="s">
        <v>31</v>
      </c>
      <c r="AH78" s="51" t="s">
        <v>500</v>
      </c>
    </row>
    <row r="79" spans="1:34" ht="15.75" customHeight="1">
      <c r="A79" s="23">
        <f t="shared" si="16"/>
        <v>76</v>
      </c>
      <c r="B79" s="23" t="s">
        <v>572</v>
      </c>
      <c r="C79" s="24" t="s">
        <v>573</v>
      </c>
      <c r="D79" s="24" t="s">
        <v>31</v>
      </c>
      <c r="E79" s="24" t="s">
        <v>31</v>
      </c>
      <c r="F79" s="24" t="s">
        <v>52</v>
      </c>
      <c r="G79" s="24" t="s">
        <v>52</v>
      </c>
      <c r="H79" s="24" t="s">
        <v>52</v>
      </c>
      <c r="I79" s="24"/>
      <c r="J79" s="24" t="s">
        <v>52</v>
      </c>
      <c r="K79" s="47">
        <v>44563</v>
      </c>
      <c r="L79" s="46"/>
      <c r="M79" s="28">
        <v>550000000</v>
      </c>
      <c r="N79" s="28"/>
      <c r="O79" s="29">
        <v>0.55000000000000004</v>
      </c>
      <c r="P79" s="29"/>
      <c r="Q79" s="29"/>
      <c r="R79" s="28" t="s">
        <v>37</v>
      </c>
      <c r="S79" s="28"/>
      <c r="T79" s="28"/>
      <c r="U79" s="29" t="s">
        <v>37</v>
      </c>
      <c r="V79" s="29" t="s">
        <v>37</v>
      </c>
      <c r="W79" s="30">
        <v>43760</v>
      </c>
      <c r="X79" s="30">
        <v>43773</v>
      </c>
      <c r="Y79" s="24">
        <f t="shared" si="0"/>
        <v>13</v>
      </c>
      <c r="Z79" s="24" t="s">
        <v>32</v>
      </c>
      <c r="AA79" s="30"/>
      <c r="AB79" s="30"/>
      <c r="AC79" s="24">
        <f t="shared" si="20"/>
        <v>0</v>
      </c>
      <c r="AD79" s="24" t="s">
        <v>45</v>
      </c>
      <c r="AE79" s="24" t="s">
        <v>34</v>
      </c>
      <c r="AF79" s="24" t="s">
        <v>52</v>
      </c>
      <c r="AG79" s="24" t="s">
        <v>52</v>
      </c>
    </row>
    <row r="80" spans="1:34" ht="15.75" customHeight="1">
      <c r="A80" s="23">
        <f t="shared" si="16"/>
        <v>77</v>
      </c>
      <c r="B80" s="23" t="s">
        <v>574</v>
      </c>
      <c r="C80" s="24" t="s">
        <v>575</v>
      </c>
      <c r="D80" s="24" t="s">
        <v>52</v>
      </c>
      <c r="E80" s="24" t="s">
        <v>52</v>
      </c>
      <c r="F80" s="24" t="s">
        <v>52</v>
      </c>
      <c r="G80" s="24" t="s">
        <v>52</v>
      </c>
      <c r="H80" s="24" t="s">
        <v>52</v>
      </c>
      <c r="I80" s="24"/>
      <c r="J80" s="24" t="s">
        <v>52</v>
      </c>
      <c r="K80" s="47">
        <v>44563</v>
      </c>
      <c r="L80" s="46"/>
      <c r="M80" s="28">
        <v>200000000</v>
      </c>
      <c r="N80" s="28"/>
      <c r="O80" s="29">
        <v>0.5</v>
      </c>
      <c r="P80" s="29"/>
      <c r="Q80" s="29"/>
      <c r="R80" s="28"/>
      <c r="S80" s="28">
        <v>5000000</v>
      </c>
      <c r="T80" s="28"/>
      <c r="U80" s="29">
        <f>+R80/S80</f>
        <v>0</v>
      </c>
      <c r="V80" s="29" t="s">
        <v>37</v>
      </c>
      <c r="W80" s="30">
        <v>43653</v>
      </c>
      <c r="X80" s="30">
        <v>43680</v>
      </c>
      <c r="Y80" s="24">
        <f t="shared" si="0"/>
        <v>27</v>
      </c>
      <c r="Z80" s="24" t="s">
        <v>32</v>
      </c>
      <c r="AA80" s="30">
        <v>43647</v>
      </c>
      <c r="AB80" s="30">
        <v>43652</v>
      </c>
      <c r="AC80" s="24">
        <f t="shared" si="20"/>
        <v>5</v>
      </c>
      <c r="AD80" s="24" t="s">
        <v>45</v>
      </c>
      <c r="AE80" s="24" t="s">
        <v>475</v>
      </c>
      <c r="AF80" s="24" t="s">
        <v>52</v>
      </c>
      <c r="AG80" s="24" t="s">
        <v>52</v>
      </c>
    </row>
    <row r="81" spans="1:33" ht="15.75" customHeight="1">
      <c r="A81" s="23">
        <f t="shared" si="16"/>
        <v>78</v>
      </c>
      <c r="B81" s="23" t="s">
        <v>576</v>
      </c>
      <c r="C81" s="24" t="s">
        <v>577</v>
      </c>
      <c r="D81" s="24" t="s">
        <v>31</v>
      </c>
      <c r="E81" s="24" t="s">
        <v>52</v>
      </c>
      <c r="F81" s="24" t="s">
        <v>52</v>
      </c>
      <c r="G81" s="24" t="s">
        <v>52</v>
      </c>
      <c r="H81" s="24" t="s">
        <v>52</v>
      </c>
      <c r="I81" s="24"/>
      <c r="J81" s="24" t="s">
        <v>52</v>
      </c>
      <c r="K81" s="24" t="s">
        <v>578</v>
      </c>
      <c r="L81" s="46">
        <v>0.3</v>
      </c>
      <c r="M81" s="28"/>
      <c r="N81" s="28"/>
      <c r="O81" s="29">
        <v>0.25</v>
      </c>
      <c r="P81" s="29"/>
      <c r="Q81" s="29"/>
      <c r="R81" s="28"/>
      <c r="S81" s="28"/>
      <c r="T81" s="28"/>
      <c r="U81" s="29" t="s">
        <v>37</v>
      </c>
      <c r="V81" s="29" t="s">
        <v>37</v>
      </c>
      <c r="W81" s="30">
        <v>43782</v>
      </c>
      <c r="X81" s="30">
        <v>43824</v>
      </c>
      <c r="Y81" s="24">
        <f t="shared" si="0"/>
        <v>42</v>
      </c>
      <c r="Z81" s="24" t="s">
        <v>32</v>
      </c>
      <c r="AA81" s="30"/>
      <c r="AB81" s="30"/>
      <c r="AC81" s="24">
        <f t="shared" si="20"/>
        <v>0</v>
      </c>
      <c r="AD81" s="24" t="s">
        <v>45</v>
      </c>
      <c r="AE81" s="24" t="s">
        <v>579</v>
      </c>
      <c r="AF81" s="24" t="s">
        <v>52</v>
      </c>
      <c r="AG81" s="24" t="s">
        <v>52</v>
      </c>
    </row>
    <row r="82" spans="1:33" ht="15.75" customHeight="1">
      <c r="A82" s="23">
        <f t="shared" si="16"/>
        <v>79</v>
      </c>
      <c r="B82" s="23" t="s">
        <v>580</v>
      </c>
      <c r="C82" s="24" t="s">
        <v>581</v>
      </c>
      <c r="D82" s="24" t="s">
        <v>52</v>
      </c>
      <c r="E82" s="24" t="s">
        <v>31</v>
      </c>
      <c r="F82" s="24" t="s">
        <v>52</v>
      </c>
      <c r="G82" s="24" t="s">
        <v>31</v>
      </c>
      <c r="H82" s="24" t="s">
        <v>52</v>
      </c>
      <c r="I82" s="24"/>
      <c r="J82" s="24" t="s">
        <v>52</v>
      </c>
      <c r="K82" s="24" t="s">
        <v>578</v>
      </c>
      <c r="L82" s="46">
        <v>1.2999999999999999E-2</v>
      </c>
      <c r="M82" s="28"/>
      <c r="N82" s="28"/>
      <c r="O82" s="29"/>
      <c r="P82" s="29"/>
      <c r="Q82" s="29"/>
      <c r="R82" s="28"/>
      <c r="S82" s="28">
        <v>50000</v>
      </c>
      <c r="T82" s="28"/>
      <c r="U82" s="29">
        <f>+R82/S82</f>
        <v>0</v>
      </c>
      <c r="V82" s="29" t="s">
        <v>37</v>
      </c>
      <c r="W82" s="30">
        <v>43808</v>
      </c>
      <c r="X82" s="30">
        <v>43988</v>
      </c>
      <c r="Y82" s="24">
        <f t="shared" si="0"/>
        <v>180</v>
      </c>
      <c r="Z82" s="24" t="s">
        <v>32</v>
      </c>
      <c r="AA82" s="30"/>
      <c r="AB82" s="30"/>
      <c r="AC82" s="24">
        <f t="shared" si="20"/>
        <v>0</v>
      </c>
      <c r="AD82" s="24" t="s">
        <v>45</v>
      </c>
      <c r="AE82" s="24" t="s">
        <v>518</v>
      </c>
      <c r="AF82" s="24" t="s">
        <v>31</v>
      </c>
      <c r="AG82" s="24" t="s">
        <v>52</v>
      </c>
    </row>
    <row r="83" spans="1:33" ht="15.75" customHeight="1">
      <c r="A83" s="23">
        <f t="shared" si="16"/>
        <v>80</v>
      </c>
      <c r="B83" s="23" t="s">
        <v>582</v>
      </c>
      <c r="C83" s="24" t="s">
        <v>582</v>
      </c>
      <c r="D83" s="24" t="s">
        <v>52</v>
      </c>
      <c r="E83" s="24" t="s">
        <v>52</v>
      </c>
      <c r="F83" s="24" t="s">
        <v>52</v>
      </c>
      <c r="G83" s="24" t="s">
        <v>52</v>
      </c>
      <c r="H83" s="24" t="s">
        <v>52</v>
      </c>
      <c r="I83" s="24"/>
      <c r="J83" s="24" t="s">
        <v>52</v>
      </c>
      <c r="K83" s="24" t="s">
        <v>578</v>
      </c>
      <c r="L83" s="46">
        <v>2.8E-3</v>
      </c>
      <c r="M83" s="28">
        <v>20000000</v>
      </c>
      <c r="N83" s="28"/>
      <c r="O83" s="29"/>
      <c r="P83" s="29"/>
      <c r="Q83" s="29"/>
      <c r="R83" s="28"/>
      <c r="S83" s="28"/>
      <c r="T83" s="28"/>
      <c r="U83" s="29" t="s">
        <v>37</v>
      </c>
      <c r="V83" s="29" t="s">
        <v>37</v>
      </c>
      <c r="W83" s="30">
        <v>43770</v>
      </c>
      <c r="X83" s="30">
        <v>43915</v>
      </c>
      <c r="Y83" s="24">
        <f t="shared" si="0"/>
        <v>145</v>
      </c>
      <c r="Z83" s="24" t="s">
        <v>32</v>
      </c>
      <c r="AA83" s="30"/>
      <c r="AB83" s="30"/>
      <c r="AC83" s="24">
        <f t="shared" si="20"/>
        <v>0</v>
      </c>
      <c r="AD83" s="24" t="s">
        <v>284</v>
      </c>
      <c r="AE83" s="24" t="s">
        <v>518</v>
      </c>
      <c r="AF83" s="24" t="s">
        <v>31</v>
      </c>
      <c r="AG83" s="24" t="s">
        <v>52</v>
      </c>
    </row>
    <row r="84" spans="1:33" ht="15.75" customHeight="1">
      <c r="A84" s="23">
        <f t="shared" si="16"/>
        <v>81</v>
      </c>
      <c r="B84" s="23" t="s">
        <v>583</v>
      </c>
      <c r="C84" s="24" t="s">
        <v>584</v>
      </c>
      <c r="D84" s="24" t="s">
        <v>52</v>
      </c>
      <c r="E84" s="24" t="s">
        <v>52</v>
      </c>
      <c r="F84" s="24" t="s">
        <v>52</v>
      </c>
      <c r="G84" s="24" t="s">
        <v>52</v>
      </c>
      <c r="H84" s="24" t="s">
        <v>52</v>
      </c>
      <c r="I84" s="24"/>
      <c r="J84" s="24" t="s">
        <v>52</v>
      </c>
      <c r="K84" s="24" t="s">
        <v>578</v>
      </c>
      <c r="L84" s="46">
        <v>0.1</v>
      </c>
      <c r="M84" s="28">
        <v>50000000</v>
      </c>
      <c r="N84" s="28"/>
      <c r="O84" s="29">
        <v>0.85</v>
      </c>
      <c r="P84" s="29"/>
      <c r="Q84" s="29"/>
      <c r="R84" s="28" t="s">
        <v>585</v>
      </c>
      <c r="S84" s="28">
        <v>3000000</v>
      </c>
      <c r="T84" s="28"/>
      <c r="U84" s="29">
        <f>+R84/S84</f>
        <v>1.2285950000000001</v>
      </c>
      <c r="V84" s="29" t="s">
        <v>37</v>
      </c>
      <c r="W84" s="30">
        <v>43685</v>
      </c>
      <c r="X84" s="30">
        <v>43746</v>
      </c>
      <c r="Y84" s="24">
        <f t="shared" si="0"/>
        <v>61</v>
      </c>
      <c r="Z84" s="24" t="s">
        <v>32</v>
      </c>
      <c r="AA84" s="30">
        <v>43678</v>
      </c>
      <c r="AB84" s="30">
        <v>43685</v>
      </c>
      <c r="AC84" s="24">
        <f t="shared" si="20"/>
        <v>7</v>
      </c>
      <c r="AD84" s="24" t="s">
        <v>45</v>
      </c>
      <c r="AE84" s="24" t="s">
        <v>518</v>
      </c>
      <c r="AF84" s="24"/>
      <c r="AG84" s="24"/>
    </row>
    <row r="85" spans="1:33" ht="15.75" customHeight="1">
      <c r="A85" s="23">
        <f t="shared" si="16"/>
        <v>82</v>
      </c>
      <c r="B85" s="23" t="s">
        <v>586</v>
      </c>
      <c r="C85" s="24" t="s">
        <v>587</v>
      </c>
      <c r="D85" s="24" t="s">
        <v>31</v>
      </c>
      <c r="E85" s="24" t="s">
        <v>52</v>
      </c>
      <c r="F85" s="24" t="s">
        <v>52</v>
      </c>
      <c r="G85" s="24" t="s">
        <v>31</v>
      </c>
      <c r="H85" s="24" t="s">
        <v>31</v>
      </c>
      <c r="I85" s="24"/>
      <c r="J85" s="24" t="s">
        <v>52</v>
      </c>
      <c r="K85" s="24" t="s">
        <v>578</v>
      </c>
      <c r="L85" s="46">
        <v>1</v>
      </c>
      <c r="M85" s="28"/>
      <c r="N85" s="28"/>
      <c r="O85" s="29" t="s">
        <v>588</v>
      </c>
      <c r="P85" s="29"/>
      <c r="Q85" s="29"/>
      <c r="R85" s="28"/>
      <c r="S85" s="28"/>
      <c r="T85" s="28"/>
      <c r="U85" s="29" t="s">
        <v>37</v>
      </c>
      <c r="V85" s="29" t="s">
        <v>37</v>
      </c>
      <c r="W85" s="30">
        <v>43739</v>
      </c>
      <c r="X85" s="30">
        <v>43861</v>
      </c>
      <c r="Y85" s="24">
        <f t="shared" si="0"/>
        <v>122</v>
      </c>
      <c r="Z85" s="24" t="s">
        <v>32</v>
      </c>
      <c r="AA85" s="30">
        <v>43678</v>
      </c>
      <c r="AB85" s="30">
        <v>43738</v>
      </c>
      <c r="AC85" s="24">
        <f t="shared" si="20"/>
        <v>60</v>
      </c>
      <c r="AD85" s="24" t="s">
        <v>45</v>
      </c>
      <c r="AE85" s="24" t="s">
        <v>518</v>
      </c>
      <c r="AF85" s="24" t="s">
        <v>52</v>
      </c>
      <c r="AG85" s="24" t="s">
        <v>52</v>
      </c>
    </row>
    <row r="86" spans="1:33" ht="15.75" customHeight="1">
      <c r="A86" s="23">
        <f t="shared" si="16"/>
        <v>83</v>
      </c>
      <c r="B86" s="23" t="s">
        <v>589</v>
      </c>
      <c r="C86" s="24" t="s">
        <v>590</v>
      </c>
      <c r="D86" s="24" t="s">
        <v>31</v>
      </c>
      <c r="E86" s="24" t="s">
        <v>52</v>
      </c>
      <c r="F86" s="24" t="s">
        <v>52</v>
      </c>
      <c r="G86" s="24" t="s">
        <v>31</v>
      </c>
      <c r="H86" s="24" t="s">
        <v>31</v>
      </c>
      <c r="I86" s="24"/>
      <c r="J86" s="24" t="s">
        <v>385</v>
      </c>
      <c r="K86" s="24" t="s">
        <v>578</v>
      </c>
      <c r="L86" s="46">
        <v>0.1</v>
      </c>
      <c r="M86" s="28">
        <v>100000000</v>
      </c>
      <c r="N86" s="28"/>
      <c r="O86" s="29">
        <v>0.5</v>
      </c>
      <c r="P86" s="29"/>
      <c r="Q86" s="29"/>
      <c r="R86" s="28"/>
      <c r="S86" s="28">
        <v>1000000</v>
      </c>
      <c r="T86" s="28"/>
      <c r="U86" s="29">
        <f t="shared" ref="U86:U87" si="21">+R86/S86</f>
        <v>0</v>
      </c>
      <c r="V86" s="29" t="s">
        <v>37</v>
      </c>
      <c r="W86" s="30">
        <v>43952</v>
      </c>
      <c r="X86" s="30">
        <v>44074</v>
      </c>
      <c r="Y86" s="24">
        <f t="shared" si="0"/>
        <v>122</v>
      </c>
      <c r="Z86" s="24" t="s">
        <v>32</v>
      </c>
      <c r="AA86" s="30">
        <v>43770</v>
      </c>
      <c r="AB86" s="30">
        <v>43861</v>
      </c>
      <c r="AC86" s="24">
        <f t="shared" si="20"/>
        <v>91</v>
      </c>
      <c r="AD86" s="24" t="s">
        <v>45</v>
      </c>
      <c r="AE86" s="24" t="s">
        <v>81</v>
      </c>
      <c r="AF86" s="24" t="s">
        <v>52</v>
      </c>
      <c r="AG86" s="24" t="s">
        <v>52</v>
      </c>
    </row>
    <row r="87" spans="1:33" ht="15.75" customHeight="1">
      <c r="A87" s="23">
        <f t="shared" si="16"/>
        <v>84</v>
      </c>
      <c r="B87" s="23" t="s">
        <v>591</v>
      </c>
      <c r="C87" s="24" t="s">
        <v>592</v>
      </c>
      <c r="D87" s="24" t="s">
        <v>52</v>
      </c>
      <c r="E87" s="24" t="s">
        <v>52</v>
      </c>
      <c r="F87" s="24" t="s">
        <v>52</v>
      </c>
      <c r="G87" s="24" t="s">
        <v>52</v>
      </c>
      <c r="H87" s="24" t="s">
        <v>52</v>
      </c>
      <c r="I87" s="24"/>
      <c r="J87" s="24" t="s">
        <v>385</v>
      </c>
      <c r="K87" s="47">
        <v>44805</v>
      </c>
      <c r="L87" s="46">
        <v>0.1</v>
      </c>
      <c r="M87" s="28">
        <v>150000000</v>
      </c>
      <c r="N87" s="28"/>
      <c r="O87" s="29">
        <v>0.5</v>
      </c>
      <c r="P87" s="29"/>
      <c r="Q87" s="29"/>
      <c r="R87" s="28" t="s">
        <v>593</v>
      </c>
      <c r="S87" s="28">
        <v>5000000</v>
      </c>
      <c r="T87" s="28"/>
      <c r="U87" s="29">
        <f t="shared" si="21"/>
        <v>0.99990000000000001</v>
      </c>
      <c r="V87" s="29" t="s">
        <v>37</v>
      </c>
      <c r="W87" s="30">
        <v>43654</v>
      </c>
      <c r="X87" s="30">
        <v>43678</v>
      </c>
      <c r="Y87" s="24">
        <f t="shared" si="0"/>
        <v>24</v>
      </c>
      <c r="Z87" s="24" t="s">
        <v>32</v>
      </c>
      <c r="AA87" s="30"/>
      <c r="AB87" s="30"/>
      <c r="AC87" s="24">
        <f t="shared" si="20"/>
        <v>0</v>
      </c>
      <c r="AD87" s="24" t="s">
        <v>45</v>
      </c>
      <c r="AE87" s="24" t="s">
        <v>518</v>
      </c>
      <c r="AF87" s="24" t="s">
        <v>52</v>
      </c>
      <c r="AG87" s="24" t="s">
        <v>52</v>
      </c>
    </row>
    <row r="88" spans="1:33" ht="15.75" customHeight="1">
      <c r="A88" s="23">
        <f t="shared" si="16"/>
        <v>85</v>
      </c>
      <c r="B88" s="23" t="s">
        <v>594</v>
      </c>
      <c r="C88" s="24" t="s">
        <v>594</v>
      </c>
      <c r="D88" s="24" t="s">
        <v>52</v>
      </c>
      <c r="E88" s="24" t="s">
        <v>52</v>
      </c>
      <c r="F88" s="24" t="s">
        <v>31</v>
      </c>
      <c r="G88" s="24" t="s">
        <v>52</v>
      </c>
      <c r="H88" s="24" t="s">
        <v>52</v>
      </c>
      <c r="I88" s="24"/>
      <c r="J88" s="24" t="s">
        <v>52</v>
      </c>
      <c r="K88" s="47">
        <v>44805</v>
      </c>
      <c r="L88" s="46">
        <v>1.7899999999999999E-2</v>
      </c>
      <c r="M88" s="28">
        <v>50160000</v>
      </c>
      <c r="N88" s="28"/>
      <c r="O88" s="29">
        <v>0.88</v>
      </c>
      <c r="P88" s="29"/>
      <c r="Q88" s="29"/>
      <c r="R88" s="28"/>
      <c r="S88" s="28"/>
      <c r="T88" s="28"/>
      <c r="U88" s="29" t="s">
        <v>37</v>
      </c>
      <c r="V88" s="29" t="s">
        <v>37</v>
      </c>
      <c r="W88" s="30">
        <v>43819</v>
      </c>
      <c r="X88" s="30">
        <v>43871</v>
      </c>
      <c r="Y88" s="24">
        <f t="shared" si="0"/>
        <v>52</v>
      </c>
      <c r="Z88" s="24" t="s">
        <v>32</v>
      </c>
      <c r="AA88" s="30"/>
      <c r="AB88" s="30"/>
      <c r="AC88" s="24">
        <f t="shared" si="20"/>
        <v>0</v>
      </c>
      <c r="AD88" s="24" t="s">
        <v>45</v>
      </c>
      <c r="AE88" s="24" t="s">
        <v>518</v>
      </c>
      <c r="AF88" s="24" t="s">
        <v>52</v>
      </c>
      <c r="AG88" s="24" t="s">
        <v>52</v>
      </c>
    </row>
    <row r="89" spans="1:33" ht="15.75" customHeight="1">
      <c r="A89" s="23">
        <f t="shared" si="16"/>
        <v>86</v>
      </c>
      <c r="B89" s="23" t="s">
        <v>595</v>
      </c>
      <c r="C89" s="24" t="s">
        <v>596</v>
      </c>
      <c r="D89" s="24" t="s">
        <v>31</v>
      </c>
      <c r="E89" s="24" t="s">
        <v>31</v>
      </c>
      <c r="F89" s="24" t="s">
        <v>31</v>
      </c>
      <c r="G89" s="24" t="s">
        <v>31</v>
      </c>
      <c r="H89" s="24" t="s">
        <v>31</v>
      </c>
      <c r="I89" s="24"/>
      <c r="J89" s="24" t="s">
        <v>52</v>
      </c>
      <c r="K89" s="47">
        <v>44805</v>
      </c>
      <c r="L89" s="46">
        <v>1</v>
      </c>
      <c r="M89" s="28">
        <v>20000000</v>
      </c>
      <c r="N89" s="28"/>
      <c r="O89" s="29"/>
      <c r="P89" s="29"/>
      <c r="Q89" s="29"/>
      <c r="R89" s="28"/>
      <c r="S89" s="28" t="s">
        <v>597</v>
      </c>
      <c r="T89" s="28"/>
      <c r="U89" s="29" t="s">
        <v>37</v>
      </c>
      <c r="V89" s="29" t="s">
        <v>37</v>
      </c>
      <c r="W89" s="30">
        <v>43648</v>
      </c>
      <c r="X89" s="30">
        <v>43830</v>
      </c>
      <c r="Y89" s="24">
        <f t="shared" si="0"/>
        <v>182</v>
      </c>
      <c r="Z89" s="24" t="s">
        <v>32</v>
      </c>
      <c r="AA89" s="30"/>
      <c r="AB89" s="30"/>
      <c r="AC89" s="24">
        <f t="shared" si="20"/>
        <v>0</v>
      </c>
      <c r="AD89" s="24" t="s">
        <v>45</v>
      </c>
      <c r="AE89" s="24" t="s">
        <v>598</v>
      </c>
      <c r="AF89" s="24" t="s">
        <v>52</v>
      </c>
      <c r="AG89" s="24" t="s">
        <v>31</v>
      </c>
    </row>
    <row r="90" spans="1:33" ht="15.75" customHeight="1">
      <c r="A90" s="23">
        <f t="shared" si="16"/>
        <v>87</v>
      </c>
      <c r="B90" s="23" t="s">
        <v>599</v>
      </c>
      <c r="C90" s="24" t="s">
        <v>600</v>
      </c>
      <c r="D90" s="24" t="s">
        <v>31</v>
      </c>
      <c r="E90" s="24" t="s">
        <v>52</v>
      </c>
      <c r="F90" s="24" t="s">
        <v>31</v>
      </c>
      <c r="G90" s="24" t="s">
        <v>31</v>
      </c>
      <c r="H90" s="24" t="s">
        <v>31</v>
      </c>
      <c r="I90" s="24"/>
      <c r="J90" s="24" t="s">
        <v>31</v>
      </c>
      <c r="K90" s="47">
        <v>44774</v>
      </c>
      <c r="L90" s="46">
        <v>0.05</v>
      </c>
      <c r="M90" s="28">
        <v>13500000000</v>
      </c>
      <c r="N90" s="28"/>
      <c r="O90" s="29"/>
      <c r="P90" s="29"/>
      <c r="Q90" s="29"/>
      <c r="R90" s="28"/>
      <c r="S90" s="28">
        <v>100000</v>
      </c>
      <c r="T90" s="28"/>
      <c r="U90" s="29">
        <f t="shared" ref="U90:U92" si="22">+R90/S90</f>
        <v>0</v>
      </c>
      <c r="V90" s="29" t="s">
        <v>37</v>
      </c>
      <c r="W90" s="30">
        <v>43753</v>
      </c>
      <c r="X90" s="30">
        <v>43769</v>
      </c>
      <c r="Y90" s="24">
        <f t="shared" si="0"/>
        <v>16</v>
      </c>
      <c r="Z90" s="24" t="s">
        <v>32</v>
      </c>
      <c r="AA90" s="30"/>
      <c r="AB90" s="30"/>
      <c r="AC90" s="24">
        <f t="shared" si="20"/>
        <v>0</v>
      </c>
      <c r="AD90" s="24" t="s">
        <v>601</v>
      </c>
      <c r="AE90" s="24" t="s">
        <v>602</v>
      </c>
      <c r="AF90" s="24" t="s">
        <v>52</v>
      </c>
      <c r="AG90" s="24" t="s">
        <v>52</v>
      </c>
    </row>
    <row r="91" spans="1:33" ht="15.75" customHeight="1">
      <c r="A91" s="23">
        <f t="shared" si="16"/>
        <v>88</v>
      </c>
      <c r="B91" s="23" t="s">
        <v>603</v>
      </c>
      <c r="C91" s="24" t="s">
        <v>604</v>
      </c>
      <c r="D91" s="24" t="s">
        <v>52</v>
      </c>
      <c r="E91" s="24" t="s">
        <v>52</v>
      </c>
      <c r="F91" s="24" t="s">
        <v>52</v>
      </c>
      <c r="G91" s="24" t="s">
        <v>31</v>
      </c>
      <c r="H91" s="24" t="s">
        <v>31</v>
      </c>
      <c r="I91" s="24"/>
      <c r="J91" s="24" t="s">
        <v>52</v>
      </c>
      <c r="K91" s="47">
        <v>44743</v>
      </c>
      <c r="L91" s="46">
        <v>0.14360000000000001</v>
      </c>
      <c r="M91" s="28">
        <v>65000000</v>
      </c>
      <c r="N91" s="28"/>
      <c r="O91" s="29">
        <v>0.65</v>
      </c>
      <c r="P91" s="29"/>
      <c r="Q91" s="29"/>
      <c r="R91" s="28"/>
      <c r="S91" s="28">
        <v>5000000</v>
      </c>
      <c r="T91" s="28"/>
      <c r="U91" s="29">
        <f t="shared" si="22"/>
        <v>0</v>
      </c>
      <c r="V91" s="29" t="s">
        <v>37</v>
      </c>
      <c r="W91" s="30">
        <v>43685</v>
      </c>
      <c r="X91" s="30">
        <v>43716</v>
      </c>
      <c r="Y91" s="24">
        <f t="shared" si="0"/>
        <v>31</v>
      </c>
      <c r="Z91" s="24" t="s">
        <v>32</v>
      </c>
      <c r="AA91" s="30">
        <v>43679</v>
      </c>
      <c r="AB91" s="30">
        <v>43684</v>
      </c>
      <c r="AC91" s="24">
        <f t="shared" si="20"/>
        <v>5</v>
      </c>
      <c r="AD91" s="24" t="s">
        <v>45</v>
      </c>
      <c r="AE91" s="24" t="s">
        <v>475</v>
      </c>
      <c r="AF91" s="24" t="s">
        <v>52</v>
      </c>
      <c r="AG91" s="24" t="s">
        <v>52</v>
      </c>
    </row>
    <row r="92" spans="1:33" ht="15.75" customHeight="1">
      <c r="A92" s="23">
        <f t="shared" si="16"/>
        <v>89</v>
      </c>
      <c r="B92" s="23" t="s">
        <v>605</v>
      </c>
      <c r="C92" s="24" t="s">
        <v>606</v>
      </c>
      <c r="D92" s="24" t="s">
        <v>31</v>
      </c>
      <c r="E92" s="24" t="s">
        <v>52</v>
      </c>
      <c r="F92" s="24" t="s">
        <v>31</v>
      </c>
      <c r="G92" s="24" t="s">
        <v>52</v>
      </c>
      <c r="H92" s="24" t="s">
        <v>52</v>
      </c>
      <c r="I92" s="24"/>
      <c r="J92" s="24" t="s">
        <v>52</v>
      </c>
      <c r="K92" s="47">
        <v>44743</v>
      </c>
      <c r="L92" s="46">
        <v>3.0000000000000001E-3</v>
      </c>
      <c r="M92" s="28"/>
      <c r="N92" s="28"/>
      <c r="O92" s="29"/>
      <c r="P92" s="29"/>
      <c r="Q92" s="29"/>
      <c r="R92" s="28">
        <v>1000000</v>
      </c>
      <c r="S92" s="28">
        <v>5000000</v>
      </c>
      <c r="T92" s="28"/>
      <c r="U92" s="29">
        <f t="shared" si="22"/>
        <v>0.2</v>
      </c>
      <c r="V92" s="29" t="s">
        <v>37</v>
      </c>
      <c r="W92" s="30">
        <v>43832</v>
      </c>
      <c r="X92" s="30">
        <v>43886</v>
      </c>
      <c r="Y92" s="24">
        <f t="shared" si="0"/>
        <v>54</v>
      </c>
      <c r="Z92" s="24" t="s">
        <v>32</v>
      </c>
      <c r="AA92" s="30">
        <v>43586</v>
      </c>
      <c r="AB92" s="30">
        <v>43616</v>
      </c>
      <c r="AC92" s="24">
        <f t="shared" si="20"/>
        <v>30</v>
      </c>
      <c r="AD92" s="24" t="s">
        <v>45</v>
      </c>
      <c r="AE92" s="24" t="s">
        <v>494</v>
      </c>
      <c r="AF92" s="24" t="s">
        <v>52</v>
      </c>
      <c r="AG92" s="24" t="s">
        <v>52</v>
      </c>
    </row>
    <row r="93" spans="1:33" ht="15.75" customHeight="1">
      <c r="A93" s="23">
        <f t="shared" si="16"/>
        <v>90</v>
      </c>
      <c r="B93" s="23" t="s">
        <v>607</v>
      </c>
      <c r="C93" s="24" t="s">
        <v>608</v>
      </c>
      <c r="D93" s="24" t="s">
        <v>31</v>
      </c>
      <c r="E93" s="24" t="s">
        <v>52</v>
      </c>
      <c r="F93" s="24" t="s">
        <v>31</v>
      </c>
      <c r="G93" s="24" t="s">
        <v>31</v>
      </c>
      <c r="H93" s="24" t="s">
        <v>31</v>
      </c>
      <c r="I93" s="24"/>
      <c r="J93" s="24" t="s">
        <v>385</v>
      </c>
      <c r="K93" s="47">
        <v>44743</v>
      </c>
      <c r="L93" s="46">
        <v>1</v>
      </c>
      <c r="M93" s="28">
        <v>15000000</v>
      </c>
      <c r="N93" s="28"/>
      <c r="O93" s="29">
        <v>0.15</v>
      </c>
      <c r="P93" s="29"/>
      <c r="Q93" s="29"/>
      <c r="R93" s="28"/>
      <c r="S93" s="28"/>
      <c r="T93" s="28"/>
      <c r="U93" s="29" t="s">
        <v>37</v>
      </c>
      <c r="V93" s="29" t="s">
        <v>37</v>
      </c>
      <c r="W93" s="30">
        <v>43885</v>
      </c>
      <c r="X93" s="30">
        <v>43914</v>
      </c>
      <c r="Y93" s="24">
        <f t="shared" si="0"/>
        <v>29</v>
      </c>
      <c r="Z93" s="24" t="s">
        <v>32</v>
      </c>
      <c r="AA93" s="30"/>
      <c r="AB93" s="30"/>
      <c r="AC93" s="24">
        <f t="shared" si="20"/>
        <v>0</v>
      </c>
      <c r="AD93" s="24" t="s">
        <v>45</v>
      </c>
      <c r="AE93" s="24" t="s">
        <v>34</v>
      </c>
      <c r="AF93" s="24" t="s">
        <v>31</v>
      </c>
      <c r="AG93" s="24" t="s">
        <v>31</v>
      </c>
    </row>
    <row r="94" spans="1:33" ht="15.75" customHeight="1">
      <c r="A94" s="23">
        <f t="shared" si="16"/>
        <v>91</v>
      </c>
      <c r="B94" s="23" t="s">
        <v>609</v>
      </c>
      <c r="C94" s="24" t="s">
        <v>609</v>
      </c>
      <c r="D94" s="24" t="s">
        <v>52</v>
      </c>
      <c r="E94" s="24" t="s">
        <v>52</v>
      </c>
      <c r="F94" s="24" t="s">
        <v>52</v>
      </c>
      <c r="G94" s="24" t="s">
        <v>52</v>
      </c>
      <c r="H94" s="24" t="s">
        <v>52</v>
      </c>
      <c r="I94" s="24"/>
      <c r="J94" s="24" t="s">
        <v>52</v>
      </c>
      <c r="K94" s="47">
        <v>44713</v>
      </c>
      <c r="L94" s="46">
        <v>0.05</v>
      </c>
      <c r="M94" s="28">
        <v>220000000</v>
      </c>
      <c r="N94" s="28"/>
      <c r="O94" s="29"/>
      <c r="P94" s="29"/>
      <c r="Q94" s="29"/>
      <c r="R94" s="28">
        <v>5500000</v>
      </c>
      <c r="S94" s="28"/>
      <c r="T94" s="28"/>
      <c r="U94" s="29" t="s">
        <v>37</v>
      </c>
      <c r="V94" s="29" t="s">
        <v>37</v>
      </c>
      <c r="W94" s="30">
        <v>43619</v>
      </c>
      <c r="X94" s="30">
        <v>43628</v>
      </c>
      <c r="Y94" s="24">
        <f t="shared" si="0"/>
        <v>9</v>
      </c>
      <c r="Z94" s="24" t="s">
        <v>32</v>
      </c>
      <c r="AA94" s="30"/>
      <c r="AB94" s="30"/>
      <c r="AC94" s="24">
        <f t="shared" si="20"/>
        <v>0</v>
      </c>
      <c r="AD94" s="24" t="s">
        <v>45</v>
      </c>
      <c r="AE94" s="24" t="s">
        <v>34</v>
      </c>
      <c r="AF94" s="24" t="s">
        <v>52</v>
      </c>
      <c r="AG94" s="24" t="s">
        <v>52</v>
      </c>
    </row>
    <row r="95" spans="1:33" ht="15.75" customHeight="1">
      <c r="A95" s="23">
        <f t="shared" si="16"/>
        <v>92</v>
      </c>
      <c r="B95" s="23" t="s">
        <v>610</v>
      </c>
      <c r="C95" s="24" t="s">
        <v>611</v>
      </c>
      <c r="D95" s="24" t="s">
        <v>52</v>
      </c>
      <c r="E95" s="24" t="s">
        <v>52</v>
      </c>
      <c r="F95" s="24" t="s">
        <v>52</v>
      </c>
      <c r="G95" s="24" t="s">
        <v>31</v>
      </c>
      <c r="H95" s="24" t="s">
        <v>52</v>
      </c>
      <c r="I95" s="24"/>
      <c r="J95" s="24" t="s">
        <v>385</v>
      </c>
      <c r="K95" s="47">
        <v>44682</v>
      </c>
      <c r="L95" s="46" t="s">
        <v>37</v>
      </c>
      <c r="M95" s="28">
        <v>90000</v>
      </c>
      <c r="N95" s="28"/>
      <c r="O95" s="29"/>
      <c r="P95" s="29"/>
      <c r="Q95" s="29"/>
      <c r="R95" s="28">
        <v>27351872</v>
      </c>
      <c r="S95" s="28">
        <v>750000</v>
      </c>
      <c r="T95" s="28"/>
      <c r="U95" s="29">
        <f>+R95/S95</f>
        <v>36.469162666666669</v>
      </c>
      <c r="V95" s="29" t="s">
        <v>37</v>
      </c>
      <c r="W95" s="30">
        <v>43680</v>
      </c>
      <c r="X95" s="30">
        <v>43733</v>
      </c>
      <c r="Y95" s="24">
        <f t="shared" si="0"/>
        <v>53</v>
      </c>
      <c r="Z95" s="24" t="s">
        <v>32</v>
      </c>
      <c r="AA95" s="30">
        <v>43663</v>
      </c>
      <c r="AB95" s="30">
        <v>43679</v>
      </c>
      <c r="AC95" s="24">
        <f t="shared" si="20"/>
        <v>16</v>
      </c>
      <c r="AD95" s="24" t="s">
        <v>307</v>
      </c>
      <c r="AE95" s="24" t="s">
        <v>612</v>
      </c>
      <c r="AF95" s="24" t="s">
        <v>52</v>
      </c>
      <c r="AG95" s="24" t="s">
        <v>52</v>
      </c>
    </row>
    <row r="96" spans="1:33" ht="15.75" customHeight="1">
      <c r="A96" s="23">
        <f t="shared" si="16"/>
        <v>93</v>
      </c>
      <c r="B96" s="23" t="s">
        <v>613</v>
      </c>
      <c r="C96" s="24" t="s">
        <v>614</v>
      </c>
      <c r="D96" s="24" t="s">
        <v>31</v>
      </c>
      <c r="E96" s="24" t="s">
        <v>31</v>
      </c>
      <c r="F96" s="24" t="s">
        <v>52</v>
      </c>
      <c r="G96" s="24" t="s">
        <v>52</v>
      </c>
      <c r="H96" s="24" t="s">
        <v>52</v>
      </c>
      <c r="I96" s="24"/>
      <c r="J96" s="24" t="s">
        <v>52</v>
      </c>
      <c r="K96" s="47">
        <v>44682</v>
      </c>
      <c r="L96" s="46" t="s">
        <v>615</v>
      </c>
      <c r="M96" s="28"/>
      <c r="N96" s="28"/>
      <c r="O96" s="29"/>
      <c r="P96" s="29"/>
      <c r="Q96" s="29"/>
      <c r="R96" s="28"/>
      <c r="S96" s="28"/>
      <c r="T96" s="28"/>
      <c r="U96" s="29" t="s">
        <v>37</v>
      </c>
      <c r="V96" s="29" t="s">
        <v>37</v>
      </c>
      <c r="W96" s="30">
        <v>44166</v>
      </c>
      <c r="X96" s="30">
        <v>44256</v>
      </c>
      <c r="Y96" s="24">
        <f t="shared" si="0"/>
        <v>90</v>
      </c>
      <c r="Z96" s="24" t="s">
        <v>32</v>
      </c>
      <c r="AA96" s="30">
        <v>44136</v>
      </c>
      <c r="AB96" s="30">
        <v>44165</v>
      </c>
      <c r="AC96" s="24">
        <f t="shared" si="20"/>
        <v>29</v>
      </c>
      <c r="AD96" s="24" t="s">
        <v>45</v>
      </c>
      <c r="AE96" s="24" t="s">
        <v>475</v>
      </c>
      <c r="AF96" s="24" t="s">
        <v>52</v>
      </c>
      <c r="AG96" s="24" t="s">
        <v>52</v>
      </c>
    </row>
    <row r="97" spans="1:33" ht="15.75" customHeight="1">
      <c r="A97" s="23">
        <f t="shared" si="16"/>
        <v>94</v>
      </c>
      <c r="B97" s="23" t="s">
        <v>616</v>
      </c>
      <c r="C97" s="24" t="s">
        <v>617</v>
      </c>
      <c r="D97" s="24" t="s">
        <v>31</v>
      </c>
      <c r="E97" s="24" t="s">
        <v>52</v>
      </c>
      <c r="F97" s="24" t="s">
        <v>31</v>
      </c>
      <c r="G97" s="24" t="s">
        <v>31</v>
      </c>
      <c r="H97" s="24" t="s">
        <v>31</v>
      </c>
      <c r="I97" s="24"/>
      <c r="J97" s="24" t="s">
        <v>52</v>
      </c>
      <c r="K97" s="47">
        <v>44562</v>
      </c>
      <c r="L97" s="46">
        <v>4.0000000000000002E-4</v>
      </c>
      <c r="M97" s="28">
        <v>30000000</v>
      </c>
      <c r="N97" s="28"/>
      <c r="O97" s="29">
        <v>0.6</v>
      </c>
      <c r="P97" s="29"/>
      <c r="Q97" s="29"/>
      <c r="R97" s="28" t="s">
        <v>37</v>
      </c>
      <c r="S97" s="28">
        <v>200000</v>
      </c>
      <c r="T97" s="28"/>
      <c r="U97" s="29" t="s">
        <v>37</v>
      </c>
      <c r="V97" s="29" t="s">
        <v>37</v>
      </c>
      <c r="W97" s="30">
        <v>43748</v>
      </c>
      <c r="X97" s="30">
        <v>43840</v>
      </c>
      <c r="Y97" s="24">
        <f t="shared" si="0"/>
        <v>92</v>
      </c>
      <c r="Z97" s="24" t="s">
        <v>32</v>
      </c>
      <c r="AA97" s="30"/>
      <c r="AB97" s="30"/>
      <c r="AC97" s="24">
        <f t="shared" si="20"/>
        <v>0</v>
      </c>
      <c r="AD97" s="24" t="s">
        <v>45</v>
      </c>
      <c r="AE97" s="24" t="s">
        <v>518</v>
      </c>
      <c r="AF97" s="24" t="s">
        <v>52</v>
      </c>
      <c r="AG97" s="24" t="s">
        <v>52</v>
      </c>
    </row>
    <row r="98" spans="1:33" ht="15.75" customHeight="1">
      <c r="A98" s="23">
        <f t="shared" si="16"/>
        <v>95</v>
      </c>
      <c r="B98" s="23" t="s">
        <v>618</v>
      </c>
      <c r="C98" s="24" t="s">
        <v>619</v>
      </c>
      <c r="D98" s="24" t="s">
        <v>52</v>
      </c>
      <c r="E98" s="24" t="s">
        <v>52</v>
      </c>
      <c r="F98" s="24" t="s">
        <v>52</v>
      </c>
      <c r="G98" s="24" t="s">
        <v>31</v>
      </c>
      <c r="H98" s="24" t="s">
        <v>31</v>
      </c>
      <c r="I98" s="24"/>
      <c r="J98" s="24" t="s">
        <v>52</v>
      </c>
      <c r="K98" s="47">
        <v>44744</v>
      </c>
      <c r="L98" s="46">
        <v>5.3E-3</v>
      </c>
      <c r="M98" s="28">
        <v>18000000</v>
      </c>
      <c r="N98" s="28"/>
      <c r="O98" s="29">
        <v>0.6</v>
      </c>
      <c r="P98" s="29"/>
      <c r="Q98" s="29"/>
      <c r="R98" s="28">
        <v>255284</v>
      </c>
      <c r="S98" s="28"/>
      <c r="T98" s="28"/>
      <c r="U98" s="29" t="s">
        <v>37</v>
      </c>
      <c r="V98" s="29" t="s">
        <v>37</v>
      </c>
      <c r="W98" s="30">
        <v>43741</v>
      </c>
      <c r="X98" s="30">
        <v>43830</v>
      </c>
      <c r="Y98" s="24">
        <f t="shared" si="0"/>
        <v>89</v>
      </c>
      <c r="Z98" s="24" t="s">
        <v>32</v>
      </c>
      <c r="AA98" s="30"/>
      <c r="AB98" s="30"/>
      <c r="AC98" s="24">
        <f t="shared" si="20"/>
        <v>0</v>
      </c>
      <c r="AD98" s="24" t="s">
        <v>45</v>
      </c>
      <c r="AE98" s="24" t="s">
        <v>551</v>
      </c>
      <c r="AF98" s="24" t="s">
        <v>52</v>
      </c>
      <c r="AG98" s="24" t="s">
        <v>52</v>
      </c>
    </row>
    <row r="99" spans="1:33" ht="15.75" customHeight="1">
      <c r="A99" s="23">
        <f t="shared" si="16"/>
        <v>96</v>
      </c>
      <c r="B99" s="23" t="s">
        <v>620</v>
      </c>
      <c r="C99" s="24" t="s">
        <v>621</v>
      </c>
      <c r="D99" s="24" t="s">
        <v>52</v>
      </c>
      <c r="E99" s="24" t="s">
        <v>31</v>
      </c>
      <c r="F99" s="24" t="s">
        <v>52</v>
      </c>
      <c r="G99" s="24" t="s">
        <v>31</v>
      </c>
      <c r="H99" s="24" t="s">
        <v>31</v>
      </c>
      <c r="I99" s="24"/>
      <c r="J99" s="24" t="s">
        <v>52</v>
      </c>
      <c r="K99" s="47">
        <v>44744</v>
      </c>
      <c r="L99" s="46">
        <v>1E-3</v>
      </c>
      <c r="M99" s="28">
        <v>1250000000</v>
      </c>
      <c r="N99" s="28"/>
      <c r="O99" s="29">
        <v>0.25</v>
      </c>
      <c r="P99" s="29"/>
      <c r="Q99" s="29"/>
      <c r="R99" s="28">
        <v>1250000</v>
      </c>
      <c r="S99" s="28">
        <v>1250000</v>
      </c>
      <c r="T99" s="28"/>
      <c r="U99" s="29">
        <f t="shared" ref="U99:U100" si="23">+R99/S99</f>
        <v>1</v>
      </c>
      <c r="V99" s="29" t="s">
        <v>37</v>
      </c>
      <c r="W99" s="30">
        <v>43833</v>
      </c>
      <c r="X99" s="30">
        <v>43992</v>
      </c>
      <c r="Y99" s="24">
        <f t="shared" si="0"/>
        <v>159</v>
      </c>
      <c r="Z99" s="24" t="s">
        <v>32</v>
      </c>
      <c r="AA99" s="30"/>
      <c r="AB99" s="30"/>
      <c r="AC99" s="24">
        <f t="shared" si="20"/>
        <v>0</v>
      </c>
      <c r="AD99" s="24" t="s">
        <v>45</v>
      </c>
      <c r="AE99" s="24" t="s">
        <v>226</v>
      </c>
      <c r="AF99" s="24" t="s">
        <v>52</v>
      </c>
      <c r="AG99" s="24" t="s">
        <v>52</v>
      </c>
    </row>
    <row r="100" spans="1:33" ht="15.75" customHeight="1">
      <c r="A100" s="23">
        <f t="shared" si="16"/>
        <v>97</v>
      </c>
      <c r="B100" s="23" t="s">
        <v>622</v>
      </c>
      <c r="C100" s="24" t="s">
        <v>623</v>
      </c>
      <c r="D100" s="24" t="s">
        <v>31</v>
      </c>
      <c r="E100" s="24" t="s">
        <v>52</v>
      </c>
      <c r="F100" s="24" t="s">
        <v>31</v>
      </c>
      <c r="G100" s="24" t="s">
        <v>31</v>
      </c>
      <c r="H100" s="24" t="s">
        <v>31</v>
      </c>
      <c r="I100" s="24"/>
      <c r="J100" s="24" t="s">
        <v>52</v>
      </c>
      <c r="K100" s="47">
        <v>44744</v>
      </c>
      <c r="L100" s="46">
        <v>0.03</v>
      </c>
      <c r="M100" s="28">
        <v>600000000</v>
      </c>
      <c r="N100" s="28"/>
      <c r="O100" s="29">
        <v>0.6</v>
      </c>
      <c r="P100" s="29"/>
      <c r="Q100" s="29"/>
      <c r="R100" s="28">
        <v>50000</v>
      </c>
      <c r="S100" s="28">
        <v>1500000</v>
      </c>
      <c r="T100" s="28"/>
      <c r="U100" s="29">
        <f t="shared" si="23"/>
        <v>3.3333333333333333E-2</v>
      </c>
      <c r="V100" s="29" t="s">
        <v>37</v>
      </c>
      <c r="W100" s="30">
        <v>43773</v>
      </c>
      <c r="X100" s="30">
        <v>43894</v>
      </c>
      <c r="Y100" s="24">
        <f t="shared" si="0"/>
        <v>121</v>
      </c>
      <c r="Z100" s="24" t="s">
        <v>32</v>
      </c>
      <c r="AA100" s="30">
        <v>43711</v>
      </c>
      <c r="AB100" s="30">
        <v>43772</v>
      </c>
      <c r="AC100" s="24">
        <f t="shared" si="20"/>
        <v>61</v>
      </c>
      <c r="AD100" s="24" t="s">
        <v>45</v>
      </c>
      <c r="AE100" s="24" t="s">
        <v>475</v>
      </c>
      <c r="AF100" s="24" t="s">
        <v>52</v>
      </c>
      <c r="AG100" s="24" t="s">
        <v>31</v>
      </c>
    </row>
    <row r="101" spans="1:33" ht="15.75" customHeight="1">
      <c r="A101" s="23">
        <f t="shared" si="16"/>
        <v>98</v>
      </c>
      <c r="B101" s="23" t="s">
        <v>624</v>
      </c>
      <c r="C101" s="24" t="s">
        <v>625</v>
      </c>
      <c r="D101" s="24" t="s">
        <v>31</v>
      </c>
      <c r="E101" s="24" t="s">
        <v>52</v>
      </c>
      <c r="F101" s="24" t="s">
        <v>31</v>
      </c>
      <c r="G101" s="24" t="s">
        <v>52</v>
      </c>
      <c r="H101" s="24" t="s">
        <v>31</v>
      </c>
      <c r="I101" s="24"/>
      <c r="J101" s="24" t="s">
        <v>52</v>
      </c>
      <c r="K101" s="47">
        <v>44744</v>
      </c>
      <c r="L101" s="46">
        <v>0.2</v>
      </c>
      <c r="M101" s="28">
        <v>50000000000</v>
      </c>
      <c r="N101" s="28"/>
      <c r="O101" s="29">
        <v>0.5</v>
      </c>
      <c r="P101" s="29"/>
      <c r="Q101" s="29"/>
      <c r="R101" s="28"/>
      <c r="S101" s="28"/>
      <c r="T101" s="28"/>
      <c r="U101" s="29" t="s">
        <v>37</v>
      </c>
      <c r="V101" s="29" t="s">
        <v>37</v>
      </c>
      <c r="W101" s="30">
        <v>43902</v>
      </c>
      <c r="X101" s="30">
        <v>43906</v>
      </c>
      <c r="Y101" s="24">
        <f t="shared" si="0"/>
        <v>4</v>
      </c>
      <c r="Z101" s="24" t="s">
        <v>32</v>
      </c>
      <c r="AA101" s="30"/>
      <c r="AB101" s="30"/>
      <c r="AC101" s="24">
        <f t="shared" si="20"/>
        <v>0</v>
      </c>
      <c r="AD101" s="24" t="s">
        <v>626</v>
      </c>
      <c r="AE101" s="24" t="s">
        <v>518</v>
      </c>
      <c r="AF101" s="24" t="s">
        <v>31</v>
      </c>
      <c r="AG101" s="24" t="s">
        <v>52</v>
      </c>
    </row>
    <row r="102" spans="1:33" ht="15.75" customHeight="1">
      <c r="A102" s="23">
        <f t="shared" si="16"/>
        <v>99</v>
      </c>
      <c r="B102" s="23" t="s">
        <v>627</v>
      </c>
      <c r="C102" s="24" t="s">
        <v>628</v>
      </c>
      <c r="D102" s="24" t="s">
        <v>52</v>
      </c>
      <c r="E102" s="24" t="s">
        <v>31</v>
      </c>
      <c r="F102" s="24" t="s">
        <v>31</v>
      </c>
      <c r="G102" s="24" t="s">
        <v>31</v>
      </c>
      <c r="H102" s="24" t="s">
        <v>31</v>
      </c>
      <c r="I102" s="24"/>
      <c r="J102" s="24" t="s">
        <v>385</v>
      </c>
      <c r="K102" s="47">
        <v>44775</v>
      </c>
      <c r="L102" s="46">
        <v>5.5E-2</v>
      </c>
      <c r="M102" s="28">
        <v>40000000</v>
      </c>
      <c r="N102" s="28"/>
      <c r="O102" s="29">
        <v>0.4</v>
      </c>
      <c r="P102" s="29"/>
      <c r="Q102" s="29"/>
      <c r="R102" s="28"/>
      <c r="S102" s="28">
        <v>500000</v>
      </c>
      <c r="T102" s="28"/>
      <c r="U102" s="29">
        <f t="shared" ref="U102:U103" si="24">+R102/S102</f>
        <v>0</v>
      </c>
      <c r="V102" s="29" t="s">
        <v>37</v>
      </c>
      <c r="W102" s="30">
        <v>43687</v>
      </c>
      <c r="X102" s="30">
        <v>43723</v>
      </c>
      <c r="Y102" s="24">
        <f t="shared" si="0"/>
        <v>36</v>
      </c>
      <c r="Z102" s="24" t="s">
        <v>32</v>
      </c>
      <c r="AA102" s="30">
        <v>43626</v>
      </c>
      <c r="AB102" s="30">
        <v>43638</v>
      </c>
      <c r="AC102" s="24">
        <f t="shared" si="20"/>
        <v>12</v>
      </c>
      <c r="AD102" s="24" t="s">
        <v>45</v>
      </c>
      <c r="AE102" s="24" t="s">
        <v>598</v>
      </c>
      <c r="AF102" s="24" t="s">
        <v>52</v>
      </c>
      <c r="AG102" s="24" t="s">
        <v>52</v>
      </c>
    </row>
    <row r="103" spans="1:33" ht="15.75" customHeight="1">
      <c r="A103" s="23">
        <f t="shared" si="16"/>
        <v>100</v>
      </c>
      <c r="B103" s="23" t="s">
        <v>629</v>
      </c>
      <c r="C103" s="24" t="s">
        <v>630</v>
      </c>
      <c r="D103" s="24" t="s">
        <v>52</v>
      </c>
      <c r="E103" s="24" t="s">
        <v>52</v>
      </c>
      <c r="F103" s="24" t="s">
        <v>52</v>
      </c>
      <c r="G103" s="24" t="s">
        <v>52</v>
      </c>
      <c r="H103" s="24" t="s">
        <v>52</v>
      </c>
      <c r="I103" s="24"/>
      <c r="J103" s="24" t="s">
        <v>52</v>
      </c>
      <c r="K103" s="47">
        <v>44775</v>
      </c>
      <c r="L103" s="46">
        <v>3.4599999999999999E-2</v>
      </c>
      <c r="M103" s="28">
        <v>5500000000</v>
      </c>
      <c r="N103" s="28"/>
      <c r="O103" s="29">
        <v>0.55000000000000004</v>
      </c>
      <c r="P103" s="29"/>
      <c r="Q103" s="29"/>
      <c r="R103" s="28">
        <v>4513500</v>
      </c>
      <c r="S103" s="28">
        <v>5000000</v>
      </c>
      <c r="T103" s="28"/>
      <c r="U103" s="29">
        <f t="shared" si="24"/>
        <v>0.90269999999999995</v>
      </c>
      <c r="V103" s="29" t="s">
        <v>37</v>
      </c>
      <c r="W103" s="30">
        <v>43624</v>
      </c>
      <c r="X103" s="30">
        <v>43746</v>
      </c>
      <c r="Y103" s="24">
        <f t="shared" si="0"/>
        <v>122</v>
      </c>
      <c r="Z103" s="24" t="s">
        <v>32</v>
      </c>
      <c r="AA103" s="30"/>
      <c r="AB103" s="30"/>
      <c r="AC103" s="24">
        <f t="shared" si="20"/>
        <v>0</v>
      </c>
      <c r="AD103" s="24" t="s">
        <v>372</v>
      </c>
      <c r="AE103" s="24" t="s">
        <v>631</v>
      </c>
      <c r="AF103" s="24" t="s">
        <v>52</v>
      </c>
      <c r="AG103" s="24" t="s">
        <v>52</v>
      </c>
    </row>
    <row r="104" spans="1:33" ht="15.75" customHeight="1">
      <c r="A104" s="23">
        <f t="shared" si="16"/>
        <v>101</v>
      </c>
      <c r="B104" s="23" t="s">
        <v>222</v>
      </c>
      <c r="C104" s="24" t="s">
        <v>223</v>
      </c>
      <c r="D104" s="24" t="s">
        <v>31</v>
      </c>
      <c r="E104" s="24" t="s">
        <v>31</v>
      </c>
      <c r="F104" s="24" t="s">
        <v>31</v>
      </c>
      <c r="G104" s="24" t="s">
        <v>31</v>
      </c>
      <c r="H104" s="24" t="s">
        <v>31</v>
      </c>
      <c r="I104" s="24"/>
      <c r="J104" s="24"/>
      <c r="K104" s="24" t="s">
        <v>55</v>
      </c>
      <c r="L104" s="46" t="s">
        <v>632</v>
      </c>
      <c r="M104" s="28">
        <v>25000000</v>
      </c>
      <c r="N104" s="28">
        <v>500000000</v>
      </c>
      <c r="O104" s="29">
        <v>0.05</v>
      </c>
      <c r="P104" s="29">
        <v>0.16</v>
      </c>
      <c r="Q104" s="29">
        <v>0.26</v>
      </c>
      <c r="R104" s="28">
        <v>20000000</v>
      </c>
      <c r="S104" s="28" t="s">
        <v>37</v>
      </c>
      <c r="T104" s="28">
        <v>20000000</v>
      </c>
      <c r="U104" s="29" t="s">
        <v>37</v>
      </c>
      <c r="V104" s="29">
        <f>R104/T104</f>
        <v>1</v>
      </c>
      <c r="W104" s="30">
        <v>44546</v>
      </c>
      <c r="X104" s="30">
        <v>44552</v>
      </c>
      <c r="Y104" s="24">
        <f t="shared" si="0"/>
        <v>6</v>
      </c>
      <c r="Z104" s="24" t="s">
        <v>50</v>
      </c>
      <c r="AA104" s="30">
        <v>44537</v>
      </c>
      <c r="AB104" s="30">
        <v>44543</v>
      </c>
      <c r="AC104" s="24">
        <f t="shared" si="20"/>
        <v>6</v>
      </c>
      <c r="AD104" s="24" t="s">
        <v>45</v>
      </c>
      <c r="AE104" s="24"/>
      <c r="AF104" s="24" t="s">
        <v>52</v>
      </c>
      <c r="AG104" s="24" t="s">
        <v>31</v>
      </c>
    </row>
    <row r="105" spans="1:33" ht="15.75" customHeight="1">
      <c r="A105" s="23">
        <f t="shared" si="16"/>
        <v>102</v>
      </c>
      <c r="B105" s="23" t="s">
        <v>46</v>
      </c>
      <c r="C105" s="24" t="s">
        <v>47</v>
      </c>
      <c r="D105" s="24" t="s">
        <v>31</v>
      </c>
      <c r="E105" s="24" t="s">
        <v>31</v>
      </c>
      <c r="F105" s="24" t="s">
        <v>31</v>
      </c>
      <c r="G105" s="24" t="s">
        <v>31</v>
      </c>
      <c r="H105" s="24" t="s">
        <v>31</v>
      </c>
      <c r="I105" s="24"/>
      <c r="J105" s="24"/>
      <c r="K105" s="24" t="s">
        <v>48</v>
      </c>
      <c r="L105" s="46" t="s">
        <v>49</v>
      </c>
      <c r="M105" s="28">
        <f>N105*O105</f>
        <v>500000000</v>
      </c>
      <c r="N105" s="28">
        <v>10000000000</v>
      </c>
      <c r="O105" s="29">
        <v>0.05</v>
      </c>
      <c r="P105" s="29"/>
      <c r="Q105" s="29"/>
      <c r="R105" s="28" t="s">
        <v>37</v>
      </c>
      <c r="S105" s="28"/>
      <c r="T105" s="28"/>
      <c r="U105" s="29" t="s">
        <v>37</v>
      </c>
      <c r="V105" s="29" t="s">
        <v>37</v>
      </c>
      <c r="W105" s="30"/>
      <c r="X105" s="30"/>
      <c r="Y105" s="24">
        <f t="shared" si="0"/>
        <v>0</v>
      </c>
      <c r="Z105" s="24" t="s">
        <v>50</v>
      </c>
      <c r="AA105" s="30"/>
      <c r="AB105" s="30"/>
      <c r="AC105" s="24">
        <f t="shared" si="20"/>
        <v>0</v>
      </c>
      <c r="AD105" s="24" t="s">
        <v>45</v>
      </c>
      <c r="AE105" s="24"/>
      <c r="AF105" s="24" t="s">
        <v>52</v>
      </c>
      <c r="AG105" s="24" t="s">
        <v>31</v>
      </c>
    </row>
    <row r="106" spans="1:33" ht="15.75" customHeight="1">
      <c r="A106" s="23">
        <f t="shared" si="16"/>
        <v>103</v>
      </c>
      <c r="B106" s="23" t="s">
        <v>53</v>
      </c>
      <c r="C106" s="24" t="s">
        <v>54</v>
      </c>
      <c r="D106" s="24" t="s">
        <v>31</v>
      </c>
      <c r="E106" s="24" t="s">
        <v>31</v>
      </c>
      <c r="F106" s="24" t="s">
        <v>31</v>
      </c>
      <c r="G106" s="24" t="s">
        <v>31</v>
      </c>
      <c r="H106" s="24" t="s">
        <v>31</v>
      </c>
      <c r="I106" s="24"/>
      <c r="J106" s="24"/>
      <c r="K106" s="24" t="s">
        <v>55</v>
      </c>
      <c r="L106" s="46" t="s">
        <v>56</v>
      </c>
      <c r="M106" s="28">
        <v>504000000</v>
      </c>
      <c r="N106" s="28">
        <v>7200000000</v>
      </c>
      <c r="O106" s="29">
        <v>0.25</v>
      </c>
      <c r="P106" s="29">
        <v>0.1</v>
      </c>
      <c r="Q106" s="29">
        <v>0.5</v>
      </c>
      <c r="R106" s="28">
        <v>10000000</v>
      </c>
      <c r="S106" s="28" t="s">
        <v>37</v>
      </c>
      <c r="T106" s="28">
        <v>4536000</v>
      </c>
      <c r="U106" s="29" t="s">
        <v>37</v>
      </c>
      <c r="V106" s="29">
        <f t="shared" ref="V106:V109" si="25">R106/T106</f>
        <v>2.2045855379188715</v>
      </c>
      <c r="W106" s="30">
        <v>44301</v>
      </c>
      <c r="X106" s="30">
        <v>44313</v>
      </c>
      <c r="Y106" s="24">
        <f t="shared" si="0"/>
        <v>12</v>
      </c>
      <c r="Z106" s="24" t="s">
        <v>32</v>
      </c>
      <c r="AA106" s="30" t="s">
        <v>37</v>
      </c>
      <c r="AB106" s="30" t="s">
        <v>37</v>
      </c>
      <c r="AC106" s="24" t="s">
        <v>37</v>
      </c>
      <c r="AD106" s="24" t="s">
        <v>45</v>
      </c>
      <c r="AE106" s="24"/>
      <c r="AF106" s="24" t="s">
        <v>31</v>
      </c>
      <c r="AG106" s="24" t="s">
        <v>31</v>
      </c>
    </row>
    <row r="107" spans="1:33" ht="15.75" customHeight="1">
      <c r="A107" s="23">
        <f t="shared" si="16"/>
        <v>104</v>
      </c>
      <c r="B107" s="23" t="s">
        <v>168</v>
      </c>
      <c r="C107" s="24" t="s">
        <v>169</v>
      </c>
      <c r="D107" s="24" t="s">
        <v>31</v>
      </c>
      <c r="E107" s="24" t="s">
        <v>52</v>
      </c>
      <c r="F107" s="24" t="s">
        <v>31</v>
      </c>
      <c r="G107" s="24" t="s">
        <v>31</v>
      </c>
      <c r="H107" s="24" t="s">
        <v>31</v>
      </c>
      <c r="I107" s="24"/>
      <c r="J107" s="24"/>
      <c r="K107" s="24" t="s">
        <v>55</v>
      </c>
      <c r="L107" s="46" t="s">
        <v>297</v>
      </c>
      <c r="M107" s="28"/>
      <c r="N107" s="28"/>
      <c r="O107" s="29"/>
      <c r="P107" s="29"/>
      <c r="Q107" s="29"/>
      <c r="R107" s="28">
        <v>6000000</v>
      </c>
      <c r="S107" s="28" t="s">
        <v>37</v>
      </c>
      <c r="T107" s="28">
        <v>6000000</v>
      </c>
      <c r="U107" s="29" t="s">
        <v>37</v>
      </c>
      <c r="V107" s="29">
        <f t="shared" si="25"/>
        <v>1</v>
      </c>
      <c r="W107" s="30"/>
      <c r="X107" s="30"/>
      <c r="Y107" s="24">
        <f t="shared" si="0"/>
        <v>0</v>
      </c>
      <c r="Z107" s="24"/>
      <c r="AA107" s="30"/>
      <c r="AB107" s="30"/>
      <c r="AC107" s="24">
        <f>AB107-AA107</f>
        <v>0</v>
      </c>
      <c r="AD107" s="24" t="s">
        <v>45</v>
      </c>
      <c r="AE107" s="24" t="s">
        <v>66</v>
      </c>
      <c r="AF107" s="24"/>
      <c r="AG107" s="24"/>
    </row>
    <row r="108" spans="1:33" ht="15.75" customHeight="1">
      <c r="A108" s="23">
        <f t="shared" si="16"/>
        <v>105</v>
      </c>
      <c r="B108" s="23" t="s">
        <v>59</v>
      </c>
      <c r="C108" s="24" t="s">
        <v>60</v>
      </c>
      <c r="D108" s="24" t="s">
        <v>31</v>
      </c>
      <c r="E108" s="24" t="s">
        <v>52</v>
      </c>
      <c r="F108" s="24" t="s">
        <v>31</v>
      </c>
      <c r="G108" s="24" t="s">
        <v>31</v>
      </c>
      <c r="H108" s="24" t="s">
        <v>31</v>
      </c>
      <c r="I108" s="24"/>
      <c r="J108" s="24"/>
      <c r="K108" s="24" t="s">
        <v>55</v>
      </c>
      <c r="L108" s="46" t="s">
        <v>61</v>
      </c>
      <c r="M108" s="28">
        <v>90000000</v>
      </c>
      <c r="N108" s="28">
        <v>1000000000</v>
      </c>
      <c r="O108" s="29">
        <v>0.09</v>
      </c>
      <c r="P108" s="29">
        <v>0.25</v>
      </c>
      <c r="Q108" s="29">
        <v>0.18</v>
      </c>
      <c r="R108" s="28">
        <v>15000000</v>
      </c>
      <c r="S108" s="28" t="s">
        <v>37</v>
      </c>
      <c r="T108" s="28">
        <v>60000000</v>
      </c>
      <c r="U108" s="29" t="s">
        <v>37</v>
      </c>
      <c r="V108" s="29">
        <f t="shared" si="25"/>
        <v>0.25</v>
      </c>
      <c r="W108" s="30">
        <v>44531</v>
      </c>
      <c r="X108" s="30">
        <v>44538</v>
      </c>
      <c r="Y108" s="24">
        <f t="shared" si="0"/>
        <v>7</v>
      </c>
      <c r="Z108" s="24" t="s">
        <v>32</v>
      </c>
      <c r="AA108" s="30" t="s">
        <v>37</v>
      </c>
      <c r="AB108" s="30" t="s">
        <v>37</v>
      </c>
      <c r="AC108" s="24" t="s">
        <v>37</v>
      </c>
      <c r="AD108" s="24" t="s">
        <v>45</v>
      </c>
      <c r="AE108" s="24" t="s">
        <v>34</v>
      </c>
      <c r="AF108" s="24" t="s">
        <v>52</v>
      </c>
      <c r="AG108" s="24" t="s">
        <v>31</v>
      </c>
    </row>
    <row r="109" spans="1:33" ht="15.75" customHeight="1">
      <c r="A109" s="23">
        <f t="shared" si="16"/>
        <v>106</v>
      </c>
      <c r="B109" s="23" t="s">
        <v>123</v>
      </c>
      <c r="C109" s="24" t="s">
        <v>124</v>
      </c>
      <c r="D109" s="24" t="s">
        <v>31</v>
      </c>
      <c r="E109" s="24" t="s">
        <v>31</v>
      </c>
      <c r="F109" s="24" t="s">
        <v>31</v>
      </c>
      <c r="G109" s="24" t="s">
        <v>31</v>
      </c>
      <c r="H109" s="24" t="s">
        <v>31</v>
      </c>
      <c r="I109" s="24"/>
      <c r="J109" s="24"/>
      <c r="K109" s="24" t="s">
        <v>55</v>
      </c>
      <c r="L109" s="46" t="s">
        <v>633</v>
      </c>
      <c r="M109" s="28">
        <v>500000000</v>
      </c>
      <c r="N109" s="28">
        <v>10000000000</v>
      </c>
      <c r="O109" s="29">
        <v>0.05</v>
      </c>
      <c r="P109" s="29">
        <v>0.25</v>
      </c>
      <c r="Q109" s="29">
        <v>0.46</v>
      </c>
      <c r="R109" s="28">
        <v>38300000</v>
      </c>
      <c r="S109" s="28" t="s">
        <v>37</v>
      </c>
      <c r="T109" s="28">
        <v>38300000</v>
      </c>
      <c r="U109" s="29" t="s">
        <v>37</v>
      </c>
      <c r="V109" s="29">
        <f t="shared" si="25"/>
        <v>1</v>
      </c>
      <c r="W109" s="30">
        <v>44531</v>
      </c>
      <c r="X109" s="30">
        <v>44538</v>
      </c>
      <c r="Y109" s="24">
        <f t="shared" si="0"/>
        <v>7</v>
      </c>
      <c r="Z109" s="24" t="s">
        <v>32</v>
      </c>
      <c r="AA109" s="30" t="s">
        <v>37</v>
      </c>
      <c r="AB109" s="30" t="s">
        <v>37</v>
      </c>
      <c r="AC109" s="24" t="s">
        <v>37</v>
      </c>
      <c r="AD109" s="24" t="s">
        <v>45</v>
      </c>
      <c r="AE109" s="24" t="s">
        <v>34</v>
      </c>
      <c r="AF109" s="24" t="s">
        <v>52</v>
      </c>
      <c r="AG109" s="24" t="s">
        <v>31</v>
      </c>
    </row>
    <row r="110" spans="1:33" ht="15.75" customHeight="1">
      <c r="A110" s="23">
        <f t="shared" si="16"/>
        <v>107</v>
      </c>
      <c r="B110" s="23" t="s">
        <v>64</v>
      </c>
      <c r="C110" s="24" t="s">
        <v>65</v>
      </c>
      <c r="D110" s="24" t="s">
        <v>31</v>
      </c>
      <c r="E110" s="24" t="s">
        <v>31</v>
      </c>
      <c r="F110" s="24" t="s">
        <v>31</v>
      </c>
      <c r="G110" s="24" t="s">
        <v>31</v>
      </c>
      <c r="H110" s="24" t="s">
        <v>31</v>
      </c>
      <c r="I110" s="24"/>
      <c r="J110" s="24"/>
      <c r="K110" s="24" t="s">
        <v>55</v>
      </c>
      <c r="L110" s="46"/>
      <c r="M110" s="28">
        <v>39390000</v>
      </c>
      <c r="N110" s="28">
        <v>984750000</v>
      </c>
      <c r="O110" s="29">
        <v>0.04</v>
      </c>
      <c r="P110" s="29"/>
      <c r="Q110" s="29"/>
      <c r="R110" s="28">
        <v>6000000</v>
      </c>
      <c r="S110" s="28" t="s">
        <v>37</v>
      </c>
      <c r="T110" s="28"/>
      <c r="U110" s="29" t="s">
        <v>37</v>
      </c>
      <c r="V110" s="29" t="s">
        <v>37</v>
      </c>
      <c r="W110" s="30">
        <v>44531</v>
      </c>
      <c r="X110" s="30">
        <v>44534</v>
      </c>
      <c r="Y110" s="24">
        <f t="shared" si="0"/>
        <v>3</v>
      </c>
      <c r="Z110" s="24" t="s">
        <v>32</v>
      </c>
      <c r="AA110" s="30"/>
      <c r="AB110" s="30"/>
      <c r="AC110" s="24">
        <f t="shared" ref="AC110:AC117" si="26">AB110-AA110</f>
        <v>0</v>
      </c>
      <c r="AD110" s="24" t="s">
        <v>45</v>
      </c>
      <c r="AE110" s="24" t="s">
        <v>66</v>
      </c>
      <c r="AF110" s="24" t="s">
        <v>31</v>
      </c>
      <c r="AG110" s="24" t="s">
        <v>31</v>
      </c>
    </row>
    <row r="111" spans="1:33" ht="15.75" customHeight="1">
      <c r="A111" s="23">
        <f t="shared" si="16"/>
        <v>108</v>
      </c>
      <c r="B111" s="23" t="s">
        <v>196</v>
      </c>
      <c r="C111" s="24" t="s">
        <v>197</v>
      </c>
      <c r="D111" s="24" t="s">
        <v>31</v>
      </c>
      <c r="E111" s="24" t="s">
        <v>31</v>
      </c>
      <c r="F111" s="24" t="s">
        <v>31</v>
      </c>
      <c r="G111" s="24" t="s">
        <v>31</v>
      </c>
      <c r="H111" s="24" t="s">
        <v>31</v>
      </c>
      <c r="I111" s="24"/>
      <c r="J111" s="24"/>
      <c r="K111" s="24" t="s">
        <v>48</v>
      </c>
      <c r="L111" s="46" t="s">
        <v>192</v>
      </c>
      <c r="M111" s="28">
        <v>50000000</v>
      </c>
      <c r="N111" s="28">
        <v>1000000000</v>
      </c>
      <c r="O111" s="29">
        <v>0.05</v>
      </c>
      <c r="P111" s="29">
        <v>0.22</v>
      </c>
      <c r="Q111" s="29">
        <v>0.38619999999999999</v>
      </c>
      <c r="R111" s="28">
        <v>21100000</v>
      </c>
      <c r="S111" s="28" t="s">
        <v>37</v>
      </c>
      <c r="T111" s="28">
        <v>21100000</v>
      </c>
      <c r="U111" s="29" t="s">
        <v>37</v>
      </c>
      <c r="V111" s="29">
        <f>R111/T111</f>
        <v>1</v>
      </c>
      <c r="W111" s="30">
        <v>44531</v>
      </c>
      <c r="X111" s="30">
        <v>44531</v>
      </c>
      <c r="Y111" s="24">
        <f t="shared" si="0"/>
        <v>0</v>
      </c>
      <c r="Z111" s="24" t="s">
        <v>32</v>
      </c>
      <c r="AA111" s="30"/>
      <c r="AB111" s="30"/>
      <c r="AC111" s="24">
        <f t="shared" si="26"/>
        <v>0</v>
      </c>
      <c r="AD111" s="24" t="s">
        <v>45</v>
      </c>
      <c r="AE111" s="24" t="s">
        <v>34</v>
      </c>
      <c r="AF111" s="24" t="s">
        <v>31</v>
      </c>
      <c r="AG111" s="24" t="s">
        <v>31</v>
      </c>
    </row>
    <row r="112" spans="1:33" ht="15.75" customHeight="1">
      <c r="A112" s="23">
        <f t="shared" si="16"/>
        <v>109</v>
      </c>
      <c r="B112" s="23" t="s">
        <v>70</v>
      </c>
      <c r="C112" s="24" t="s">
        <v>71</v>
      </c>
      <c r="D112" s="24" t="s">
        <v>31</v>
      </c>
      <c r="E112" s="24" t="s">
        <v>31</v>
      </c>
      <c r="F112" s="24" t="s">
        <v>31</v>
      </c>
      <c r="G112" s="24" t="s">
        <v>31</v>
      </c>
      <c r="H112" s="24" t="s">
        <v>31</v>
      </c>
      <c r="I112" s="24"/>
      <c r="J112" s="24"/>
      <c r="K112" s="24" t="s">
        <v>48</v>
      </c>
      <c r="L112" s="46" t="s">
        <v>72</v>
      </c>
      <c r="M112" s="28">
        <v>123000000</v>
      </c>
      <c r="N112" s="28">
        <v>800000000</v>
      </c>
      <c r="O112" s="29" t="s">
        <v>634</v>
      </c>
      <c r="P112" s="29"/>
      <c r="Q112" s="29"/>
      <c r="R112" s="28">
        <v>2700000</v>
      </c>
      <c r="S112" s="28" t="s">
        <v>37</v>
      </c>
      <c r="T112" s="28"/>
      <c r="U112" s="29" t="s">
        <v>37</v>
      </c>
      <c r="V112" s="29" t="s">
        <v>37</v>
      </c>
      <c r="W112" s="30"/>
      <c r="X112" s="30">
        <v>44527</v>
      </c>
      <c r="Y112" s="24"/>
      <c r="Z112" s="24" t="s">
        <v>32</v>
      </c>
      <c r="AA112" s="30"/>
      <c r="AB112" s="30"/>
      <c r="AC112" s="24">
        <f t="shared" si="26"/>
        <v>0</v>
      </c>
      <c r="AD112" s="24" t="s">
        <v>45</v>
      </c>
      <c r="AE112" s="24" t="s">
        <v>66</v>
      </c>
      <c r="AF112" s="24" t="s">
        <v>31</v>
      </c>
      <c r="AG112" s="24" t="s">
        <v>31</v>
      </c>
    </row>
    <row r="113" spans="1:33" ht="15.75" customHeight="1">
      <c r="A113" s="23">
        <f t="shared" si="16"/>
        <v>110</v>
      </c>
      <c r="B113" s="23" t="s">
        <v>213</v>
      </c>
      <c r="C113" s="24" t="s">
        <v>214</v>
      </c>
      <c r="D113" s="24" t="s">
        <v>31</v>
      </c>
      <c r="E113" s="24" t="s">
        <v>31</v>
      </c>
      <c r="F113" s="24" t="s">
        <v>31</v>
      </c>
      <c r="G113" s="24" t="s">
        <v>31</v>
      </c>
      <c r="H113" s="24" t="s">
        <v>31</v>
      </c>
      <c r="I113" s="24"/>
      <c r="J113" s="24"/>
      <c r="K113" s="24" t="s">
        <v>55</v>
      </c>
      <c r="L113" s="46" t="s">
        <v>632</v>
      </c>
      <c r="M113" s="28"/>
      <c r="N113" s="28">
        <v>100000000</v>
      </c>
      <c r="O113" s="29"/>
      <c r="P113" s="29">
        <v>0.04</v>
      </c>
      <c r="Q113" s="29">
        <v>0.11</v>
      </c>
      <c r="R113" s="28">
        <v>5400000</v>
      </c>
      <c r="S113" s="28" t="s">
        <v>37</v>
      </c>
      <c r="T113" s="28">
        <v>5400000</v>
      </c>
      <c r="U113" s="29" t="s">
        <v>37</v>
      </c>
      <c r="V113" s="29">
        <f t="shared" ref="V113:V126" si="27">R113/T113</f>
        <v>1</v>
      </c>
      <c r="W113" s="30"/>
      <c r="X113" s="30">
        <v>44525</v>
      </c>
      <c r="Y113" s="24"/>
      <c r="Z113" s="24" t="s">
        <v>32</v>
      </c>
      <c r="AA113" s="30"/>
      <c r="AB113" s="30"/>
      <c r="AC113" s="24">
        <f t="shared" si="26"/>
        <v>0</v>
      </c>
      <c r="AD113" s="24" t="s">
        <v>45</v>
      </c>
      <c r="AE113" s="24" t="s">
        <v>34</v>
      </c>
      <c r="AF113" s="24" t="s">
        <v>31</v>
      </c>
      <c r="AG113" s="24" t="s">
        <v>31</v>
      </c>
    </row>
    <row r="114" spans="1:33" ht="15.75" customHeight="1">
      <c r="A114" s="23">
        <f t="shared" si="16"/>
        <v>111</v>
      </c>
      <c r="B114" s="23" t="s">
        <v>257</v>
      </c>
      <c r="C114" s="24" t="s">
        <v>258</v>
      </c>
      <c r="D114" s="24" t="s">
        <v>31</v>
      </c>
      <c r="E114" s="24" t="s">
        <v>31</v>
      </c>
      <c r="F114" s="24" t="s">
        <v>31</v>
      </c>
      <c r="G114" s="24" t="s">
        <v>31</v>
      </c>
      <c r="H114" s="24" t="s">
        <v>31</v>
      </c>
      <c r="I114" s="24"/>
      <c r="J114" s="24"/>
      <c r="K114" s="24" t="s">
        <v>48</v>
      </c>
      <c r="L114" s="46" t="s">
        <v>635</v>
      </c>
      <c r="M114" s="28"/>
      <c r="N114" s="28">
        <v>1000000000</v>
      </c>
      <c r="O114" s="29"/>
      <c r="P114" s="29"/>
      <c r="Q114" s="29">
        <v>0.2</v>
      </c>
      <c r="R114" s="28">
        <v>13000000</v>
      </c>
      <c r="S114" s="28"/>
      <c r="T114" s="28">
        <v>13000000</v>
      </c>
      <c r="U114" s="29" t="s">
        <v>37</v>
      </c>
      <c r="V114" s="29">
        <f t="shared" si="27"/>
        <v>1</v>
      </c>
      <c r="W114" s="30">
        <v>44505</v>
      </c>
      <c r="X114" s="30">
        <v>44528</v>
      </c>
      <c r="Y114" s="24">
        <f t="shared" ref="Y114:Y136" si="28">X114-W114</f>
        <v>23</v>
      </c>
      <c r="Z114" s="24" t="s">
        <v>32</v>
      </c>
      <c r="AA114" s="30"/>
      <c r="AB114" s="30"/>
      <c r="AC114" s="24">
        <f t="shared" si="26"/>
        <v>0</v>
      </c>
      <c r="AD114" s="24" t="s">
        <v>45</v>
      </c>
      <c r="AE114" s="24" t="s">
        <v>34</v>
      </c>
      <c r="AF114" s="24" t="s">
        <v>31</v>
      </c>
      <c r="AG114" s="24" t="s">
        <v>31</v>
      </c>
    </row>
    <row r="115" spans="1:33" ht="15.75" customHeight="1">
      <c r="A115" s="23">
        <f t="shared" si="16"/>
        <v>112</v>
      </c>
      <c r="B115" s="23" t="s">
        <v>142</v>
      </c>
      <c r="C115" s="24" t="s">
        <v>143</v>
      </c>
      <c r="D115" s="24" t="s">
        <v>31</v>
      </c>
      <c r="E115" s="24" t="s">
        <v>31</v>
      </c>
      <c r="F115" s="24" t="s">
        <v>31</v>
      </c>
      <c r="G115" s="24" t="s">
        <v>31</v>
      </c>
      <c r="H115" s="24" t="s">
        <v>31</v>
      </c>
      <c r="I115" s="24"/>
      <c r="J115" s="24"/>
      <c r="K115" s="24" t="s">
        <v>48</v>
      </c>
      <c r="L115" s="46" t="s">
        <v>217</v>
      </c>
      <c r="M115" s="28">
        <v>60000000</v>
      </c>
      <c r="N115" s="28">
        <v>1000000000</v>
      </c>
      <c r="O115" s="29">
        <v>0.06</v>
      </c>
      <c r="P115" s="29">
        <v>0.2</v>
      </c>
      <c r="Q115" s="29">
        <v>0.28000000000000003</v>
      </c>
      <c r="R115" s="28">
        <v>5500000</v>
      </c>
      <c r="S115" s="28"/>
      <c r="T115" s="28">
        <v>5500000</v>
      </c>
      <c r="U115" s="29" t="s">
        <v>37</v>
      </c>
      <c r="V115" s="29">
        <f t="shared" si="27"/>
        <v>1</v>
      </c>
      <c r="W115" s="30">
        <v>44510</v>
      </c>
      <c r="X115" s="30">
        <v>44517</v>
      </c>
      <c r="Y115" s="24">
        <f t="shared" si="28"/>
        <v>7</v>
      </c>
      <c r="Z115" s="24" t="s">
        <v>32</v>
      </c>
      <c r="AA115" s="30"/>
      <c r="AB115" s="30"/>
      <c r="AC115" s="24">
        <f t="shared" si="26"/>
        <v>0</v>
      </c>
      <c r="AD115" s="24" t="s">
        <v>45</v>
      </c>
      <c r="AE115" s="24" t="s">
        <v>66</v>
      </c>
      <c r="AF115" s="24" t="s">
        <v>31</v>
      </c>
      <c r="AG115" s="24" t="s">
        <v>31</v>
      </c>
    </row>
    <row r="116" spans="1:33" ht="15.75" customHeight="1">
      <c r="A116" s="23">
        <f t="shared" si="16"/>
        <v>113</v>
      </c>
      <c r="B116" s="23" t="s">
        <v>100</v>
      </c>
      <c r="C116" s="24" t="s">
        <v>101</v>
      </c>
      <c r="D116" s="24" t="s">
        <v>31</v>
      </c>
      <c r="E116" s="24" t="s">
        <v>31</v>
      </c>
      <c r="F116" s="24" t="s">
        <v>31</v>
      </c>
      <c r="G116" s="24" t="s">
        <v>31</v>
      </c>
      <c r="H116" s="24" t="s">
        <v>31</v>
      </c>
      <c r="I116" s="24"/>
      <c r="J116" s="24"/>
      <c r="K116" s="24" t="s">
        <v>55</v>
      </c>
      <c r="L116" s="46" t="s">
        <v>636</v>
      </c>
      <c r="M116" s="28"/>
      <c r="N116" s="28"/>
      <c r="O116" s="29"/>
      <c r="P116" s="29"/>
      <c r="Q116" s="29"/>
      <c r="R116" s="28">
        <v>37700000</v>
      </c>
      <c r="S116" s="28"/>
      <c r="T116" s="28">
        <v>37700000</v>
      </c>
      <c r="U116" s="29" t="s">
        <v>37</v>
      </c>
      <c r="V116" s="29">
        <f t="shared" si="27"/>
        <v>1</v>
      </c>
      <c r="W116" s="30"/>
      <c r="X116" s="30"/>
      <c r="Y116" s="24">
        <f t="shared" si="28"/>
        <v>0</v>
      </c>
      <c r="Z116" s="24" t="s">
        <v>32</v>
      </c>
      <c r="AA116" s="30"/>
      <c r="AB116" s="30"/>
      <c r="AC116" s="24">
        <f t="shared" si="26"/>
        <v>0</v>
      </c>
      <c r="AD116" s="24" t="s">
        <v>45</v>
      </c>
      <c r="AE116" s="24" t="s">
        <v>34</v>
      </c>
      <c r="AF116" s="24" t="s">
        <v>31</v>
      </c>
      <c r="AG116" s="24" t="s">
        <v>31</v>
      </c>
    </row>
    <row r="117" spans="1:33" ht="15.75" customHeight="1">
      <c r="A117" s="23">
        <f t="shared" si="16"/>
        <v>114</v>
      </c>
      <c r="B117" s="23" t="s">
        <v>244</v>
      </c>
      <c r="C117" s="24" t="s">
        <v>245</v>
      </c>
      <c r="D117" s="24"/>
      <c r="E117" s="24" t="s">
        <v>31</v>
      </c>
      <c r="F117" s="24" t="s">
        <v>31</v>
      </c>
      <c r="G117" s="24" t="s">
        <v>31</v>
      </c>
      <c r="H117" s="24" t="s">
        <v>31</v>
      </c>
      <c r="I117" s="24"/>
      <c r="J117" s="24"/>
      <c r="K117" s="24" t="s">
        <v>55</v>
      </c>
      <c r="L117" s="46" t="s">
        <v>637</v>
      </c>
      <c r="M117" s="28"/>
      <c r="N117" s="28"/>
      <c r="O117" s="29"/>
      <c r="P117" s="29"/>
      <c r="Q117" s="29"/>
      <c r="R117" s="28">
        <v>11000000</v>
      </c>
      <c r="S117" s="28"/>
      <c r="T117" s="28">
        <v>11000000</v>
      </c>
      <c r="U117" s="29" t="s">
        <v>37</v>
      </c>
      <c r="V117" s="29">
        <f t="shared" si="27"/>
        <v>1</v>
      </c>
      <c r="W117" s="30">
        <v>44497</v>
      </c>
      <c r="X117" s="30">
        <v>44505</v>
      </c>
      <c r="Y117" s="24">
        <f t="shared" si="28"/>
        <v>8</v>
      </c>
      <c r="Z117" s="24" t="s">
        <v>32</v>
      </c>
      <c r="AA117" s="30"/>
      <c r="AB117" s="30"/>
      <c r="AC117" s="24">
        <f t="shared" si="26"/>
        <v>0</v>
      </c>
      <c r="AD117" s="24" t="s">
        <v>45</v>
      </c>
      <c r="AE117" s="24" t="s">
        <v>34</v>
      </c>
      <c r="AF117" s="24" t="s">
        <v>31</v>
      </c>
      <c r="AG117" s="24" t="s">
        <v>31</v>
      </c>
    </row>
    <row r="118" spans="1:33" ht="15.75" customHeight="1">
      <c r="A118" s="23">
        <f t="shared" si="16"/>
        <v>115</v>
      </c>
      <c r="B118" s="23" t="s">
        <v>132</v>
      </c>
      <c r="C118" s="24" t="s">
        <v>133</v>
      </c>
      <c r="D118" s="24" t="s">
        <v>31</v>
      </c>
      <c r="E118" s="24" t="s">
        <v>31</v>
      </c>
      <c r="F118" s="24" t="s">
        <v>31</v>
      </c>
      <c r="G118" s="24" t="s">
        <v>31</v>
      </c>
      <c r="H118" s="24" t="s">
        <v>31</v>
      </c>
      <c r="I118" s="24"/>
      <c r="J118" s="24"/>
      <c r="K118" s="24" t="s">
        <v>134</v>
      </c>
      <c r="L118" s="46" t="s">
        <v>638</v>
      </c>
      <c r="M118" s="28">
        <v>54000000</v>
      </c>
      <c r="N118" s="28">
        <v>1000000000</v>
      </c>
      <c r="O118" s="29">
        <v>5.3999999999999999E-2</v>
      </c>
      <c r="P118" s="29">
        <v>0.15</v>
      </c>
      <c r="Q118" s="29">
        <v>0.14000000000000001</v>
      </c>
      <c r="R118" s="28">
        <v>12000000</v>
      </c>
      <c r="S118" s="28" t="s">
        <v>37</v>
      </c>
      <c r="T118" s="28">
        <v>12000000</v>
      </c>
      <c r="U118" s="29" t="s">
        <v>37</v>
      </c>
      <c r="V118" s="29">
        <f t="shared" si="27"/>
        <v>1</v>
      </c>
      <c r="W118" s="30">
        <v>44497</v>
      </c>
      <c r="X118" s="30">
        <v>44499</v>
      </c>
      <c r="Y118" s="24">
        <f t="shared" si="28"/>
        <v>2</v>
      </c>
      <c r="Z118" s="24" t="s">
        <v>32</v>
      </c>
      <c r="AA118" s="30" t="s">
        <v>37</v>
      </c>
      <c r="AB118" s="30" t="s">
        <v>37</v>
      </c>
      <c r="AC118" s="24" t="s">
        <v>37</v>
      </c>
      <c r="AD118" s="24" t="s">
        <v>45</v>
      </c>
      <c r="AE118" s="24" t="s">
        <v>105</v>
      </c>
      <c r="AF118" s="24" t="s">
        <v>31</v>
      </c>
      <c r="AG118" s="24" t="s">
        <v>31</v>
      </c>
    </row>
    <row r="119" spans="1:33" ht="15.75" customHeight="1">
      <c r="A119" s="23">
        <f t="shared" si="16"/>
        <v>116</v>
      </c>
      <c r="B119" s="23" t="s">
        <v>110</v>
      </c>
      <c r="C119" s="24" t="s">
        <v>111</v>
      </c>
      <c r="D119" s="24" t="s">
        <v>31</v>
      </c>
      <c r="E119" s="24" t="s">
        <v>31</v>
      </c>
      <c r="F119" s="24" t="s">
        <v>31</v>
      </c>
      <c r="G119" s="24" t="s">
        <v>31</v>
      </c>
      <c r="H119" s="24" t="s">
        <v>31</v>
      </c>
      <c r="I119" s="24"/>
      <c r="J119" s="24"/>
      <c r="K119" s="24" t="s">
        <v>55</v>
      </c>
      <c r="L119" s="46" t="s">
        <v>639</v>
      </c>
      <c r="M119" s="28">
        <v>5000000</v>
      </c>
      <c r="N119" s="28">
        <v>1000000000</v>
      </c>
      <c r="O119" s="29">
        <v>0.09</v>
      </c>
      <c r="P119" s="29">
        <v>0.15</v>
      </c>
      <c r="Q119" s="29">
        <v>0.10249999999999999</v>
      </c>
      <c r="R119" s="28">
        <v>3100000</v>
      </c>
      <c r="S119" s="28" t="s">
        <v>37</v>
      </c>
      <c r="T119" s="28">
        <v>3100000</v>
      </c>
      <c r="U119" s="29" t="s">
        <v>37</v>
      </c>
      <c r="V119" s="29">
        <f t="shared" si="27"/>
        <v>1</v>
      </c>
      <c r="W119" s="30">
        <v>44494</v>
      </c>
      <c r="X119" s="30">
        <v>44495</v>
      </c>
      <c r="Y119" s="24">
        <f t="shared" si="28"/>
        <v>1</v>
      </c>
      <c r="Z119" s="24" t="s">
        <v>32</v>
      </c>
      <c r="AA119" s="30" t="s">
        <v>37</v>
      </c>
      <c r="AB119" s="30" t="s">
        <v>37</v>
      </c>
      <c r="AC119" s="24" t="s">
        <v>37</v>
      </c>
      <c r="AD119" s="24" t="s">
        <v>45</v>
      </c>
      <c r="AE119" s="24" t="s">
        <v>105</v>
      </c>
      <c r="AF119" s="24" t="s">
        <v>31</v>
      </c>
      <c r="AG119" s="24" t="s">
        <v>31</v>
      </c>
    </row>
    <row r="120" spans="1:33" ht="15.75" customHeight="1">
      <c r="A120" s="23">
        <f t="shared" si="16"/>
        <v>117</v>
      </c>
      <c r="B120" s="23" t="s">
        <v>87</v>
      </c>
      <c r="C120" s="24" t="s">
        <v>88</v>
      </c>
      <c r="D120" s="24" t="s">
        <v>31</v>
      </c>
      <c r="E120" s="24" t="s">
        <v>31</v>
      </c>
      <c r="F120" s="24" t="s">
        <v>31</v>
      </c>
      <c r="G120" s="24" t="s">
        <v>31</v>
      </c>
      <c r="H120" s="24" t="s">
        <v>31</v>
      </c>
      <c r="I120" s="24"/>
      <c r="J120" s="24"/>
      <c r="K120" s="24" t="s">
        <v>55</v>
      </c>
      <c r="L120" s="46" t="s">
        <v>89</v>
      </c>
      <c r="M120" s="28">
        <v>7000000</v>
      </c>
      <c r="N120" s="28">
        <v>100000000</v>
      </c>
      <c r="O120" s="29">
        <v>7.0000000000000007E-2</v>
      </c>
      <c r="P120" s="29">
        <v>0.15</v>
      </c>
      <c r="Q120" s="29">
        <v>0.05</v>
      </c>
      <c r="R120" s="28">
        <v>108800000</v>
      </c>
      <c r="S120" s="28" t="s">
        <v>37</v>
      </c>
      <c r="T120" s="28">
        <v>108850000</v>
      </c>
      <c r="U120" s="29" t="s">
        <v>37</v>
      </c>
      <c r="V120" s="29">
        <f t="shared" si="27"/>
        <v>0.9995406522737712</v>
      </c>
      <c r="W120" s="30">
        <v>44490</v>
      </c>
      <c r="X120" s="30">
        <v>44493</v>
      </c>
      <c r="Y120" s="24">
        <f t="shared" si="28"/>
        <v>3</v>
      </c>
      <c r="Z120" s="24" t="s">
        <v>32</v>
      </c>
      <c r="AA120" s="30" t="s">
        <v>37</v>
      </c>
      <c r="AB120" s="30" t="s">
        <v>37</v>
      </c>
      <c r="AC120" s="24" t="s">
        <v>37</v>
      </c>
      <c r="AD120" s="24" t="s">
        <v>45</v>
      </c>
      <c r="AE120" s="24" t="s">
        <v>66</v>
      </c>
      <c r="AF120" s="24" t="s">
        <v>31</v>
      </c>
      <c r="AG120" s="24" t="s">
        <v>31</v>
      </c>
    </row>
    <row r="121" spans="1:33" ht="15.75" customHeight="1">
      <c r="A121" s="23">
        <f t="shared" si="16"/>
        <v>118</v>
      </c>
      <c r="B121" s="23" t="s">
        <v>211</v>
      </c>
      <c r="C121" s="24" t="s">
        <v>212</v>
      </c>
      <c r="D121" s="24" t="s">
        <v>31</v>
      </c>
      <c r="E121" s="24" t="s">
        <v>31</v>
      </c>
      <c r="F121" s="24" t="s">
        <v>31</v>
      </c>
      <c r="G121" s="24" t="s">
        <v>31</v>
      </c>
      <c r="H121" s="24" t="s">
        <v>31</v>
      </c>
      <c r="I121" s="24"/>
      <c r="J121" s="24"/>
      <c r="K121" s="24" t="s">
        <v>48</v>
      </c>
      <c r="L121" s="46" t="s">
        <v>640</v>
      </c>
      <c r="M121" s="28">
        <v>35000000</v>
      </c>
      <c r="N121" s="28">
        <v>200000000</v>
      </c>
      <c r="O121" s="29">
        <v>7.0000000000000007E-2</v>
      </c>
      <c r="P121" s="29">
        <v>6.5000000000000002E-2</v>
      </c>
      <c r="Q121" s="29">
        <v>0.27500000000000002</v>
      </c>
      <c r="R121" s="28">
        <v>25320000</v>
      </c>
      <c r="S121" s="28" t="s">
        <v>37</v>
      </c>
      <c r="T121" s="28">
        <v>25320000</v>
      </c>
      <c r="U121" s="29" t="s">
        <v>37</v>
      </c>
      <c r="V121" s="29">
        <f t="shared" si="27"/>
        <v>1</v>
      </c>
      <c r="W121" s="30">
        <v>44482</v>
      </c>
      <c r="X121" s="30">
        <v>44489</v>
      </c>
      <c r="Y121" s="24">
        <f t="shared" si="28"/>
        <v>7</v>
      </c>
      <c r="Z121" s="24" t="s">
        <v>32</v>
      </c>
      <c r="AA121" s="30" t="s">
        <v>37</v>
      </c>
      <c r="AB121" s="30" t="s">
        <v>37</v>
      </c>
      <c r="AC121" s="24" t="s">
        <v>37</v>
      </c>
      <c r="AD121" s="24" t="s">
        <v>45</v>
      </c>
      <c r="AE121" s="24" t="s">
        <v>66</v>
      </c>
      <c r="AF121" s="24" t="s">
        <v>31</v>
      </c>
      <c r="AG121" s="24" t="s">
        <v>31</v>
      </c>
    </row>
    <row r="122" spans="1:33" ht="15.75" customHeight="1">
      <c r="A122" s="23">
        <f t="shared" si="16"/>
        <v>119</v>
      </c>
      <c r="B122" s="23" t="s">
        <v>194</v>
      </c>
      <c r="C122" s="24" t="s">
        <v>195</v>
      </c>
      <c r="D122" s="24" t="s">
        <v>31</v>
      </c>
      <c r="E122" s="24" t="s">
        <v>31</v>
      </c>
      <c r="F122" s="24" t="s">
        <v>31</v>
      </c>
      <c r="G122" s="24" t="s">
        <v>31</v>
      </c>
      <c r="H122" s="24" t="s">
        <v>31</v>
      </c>
      <c r="I122" s="24"/>
      <c r="J122" s="24"/>
      <c r="K122" s="24" t="s">
        <v>55</v>
      </c>
      <c r="L122" s="46" t="s">
        <v>641</v>
      </c>
      <c r="M122" s="28">
        <v>16827600</v>
      </c>
      <c r="N122" s="28">
        <v>420690000</v>
      </c>
      <c r="O122" s="29">
        <v>0.04</v>
      </c>
      <c r="P122" s="29">
        <v>0.15</v>
      </c>
      <c r="Q122" s="29">
        <v>0.5</v>
      </c>
      <c r="R122" s="28">
        <v>16000000</v>
      </c>
      <c r="S122" s="28" t="s">
        <v>37</v>
      </c>
      <c r="T122" s="28">
        <v>16000000</v>
      </c>
      <c r="U122" s="29" t="s">
        <v>37</v>
      </c>
      <c r="V122" s="29">
        <f t="shared" si="27"/>
        <v>1</v>
      </c>
      <c r="W122" s="30">
        <v>44452</v>
      </c>
      <c r="X122" s="30">
        <v>44455</v>
      </c>
      <c r="Y122" s="24">
        <f t="shared" si="28"/>
        <v>3</v>
      </c>
      <c r="Z122" s="24" t="s">
        <v>32</v>
      </c>
      <c r="AA122" s="30" t="s">
        <v>37</v>
      </c>
      <c r="AB122" s="30" t="s">
        <v>37</v>
      </c>
      <c r="AC122" s="24" t="s">
        <v>37</v>
      </c>
      <c r="AD122" s="24" t="s">
        <v>45</v>
      </c>
      <c r="AE122" s="24" t="s">
        <v>178</v>
      </c>
      <c r="AF122" s="24" t="s">
        <v>31</v>
      </c>
      <c r="AG122" s="24" t="s">
        <v>31</v>
      </c>
    </row>
    <row r="123" spans="1:33" ht="15.75" customHeight="1">
      <c r="A123" s="23">
        <f t="shared" si="16"/>
        <v>120</v>
      </c>
      <c r="B123" s="23" t="s">
        <v>154</v>
      </c>
      <c r="C123" s="24" t="s">
        <v>155</v>
      </c>
      <c r="D123" s="24" t="s">
        <v>31</v>
      </c>
      <c r="E123" s="24" t="s">
        <v>31</v>
      </c>
      <c r="F123" s="24" t="s">
        <v>31</v>
      </c>
      <c r="G123" s="24" t="s">
        <v>31</v>
      </c>
      <c r="H123" s="24" t="s">
        <v>31</v>
      </c>
      <c r="I123" s="24"/>
      <c r="J123" s="24"/>
      <c r="K123" s="24" t="s">
        <v>48</v>
      </c>
      <c r="L123" s="46" t="s">
        <v>642</v>
      </c>
      <c r="M123" s="28">
        <v>100000000</v>
      </c>
      <c r="N123" s="28">
        <v>2000000000</v>
      </c>
      <c r="O123" s="29">
        <v>0.05</v>
      </c>
      <c r="P123" s="29">
        <v>0.04</v>
      </c>
      <c r="Q123" s="29">
        <v>0.51739999999999997</v>
      </c>
      <c r="R123" s="28">
        <v>13000000</v>
      </c>
      <c r="S123" s="28" t="s">
        <v>37</v>
      </c>
      <c r="T123" s="28">
        <v>13000000</v>
      </c>
      <c r="U123" s="29" t="s">
        <v>37</v>
      </c>
      <c r="V123" s="29">
        <f t="shared" si="27"/>
        <v>1</v>
      </c>
      <c r="W123" s="30">
        <v>44447</v>
      </c>
      <c r="X123" s="30">
        <v>44454</v>
      </c>
      <c r="Y123" s="24">
        <f t="shared" si="28"/>
        <v>7</v>
      </c>
      <c r="Z123" s="24" t="s">
        <v>32</v>
      </c>
      <c r="AA123" s="30" t="s">
        <v>37</v>
      </c>
      <c r="AB123" s="30" t="s">
        <v>37</v>
      </c>
      <c r="AC123" s="24" t="s">
        <v>37</v>
      </c>
      <c r="AD123" s="24" t="s">
        <v>45</v>
      </c>
      <c r="AE123" s="24" t="s">
        <v>51</v>
      </c>
      <c r="AF123" s="24" t="s">
        <v>31</v>
      </c>
      <c r="AG123" s="24" t="s">
        <v>31</v>
      </c>
    </row>
    <row r="124" spans="1:33" ht="15.75" customHeight="1">
      <c r="A124" s="23">
        <f t="shared" si="16"/>
        <v>121</v>
      </c>
      <c r="B124" s="23" t="s">
        <v>255</v>
      </c>
      <c r="C124" s="24" t="s">
        <v>256</v>
      </c>
      <c r="D124" s="24" t="s">
        <v>31</v>
      </c>
      <c r="E124" s="24" t="s">
        <v>52</v>
      </c>
      <c r="F124" s="24" t="s">
        <v>31</v>
      </c>
      <c r="G124" s="24" t="s">
        <v>31</v>
      </c>
      <c r="H124" s="24" t="s">
        <v>31</v>
      </c>
      <c r="I124" s="24"/>
      <c r="J124" s="24"/>
      <c r="K124" s="24" t="s">
        <v>55</v>
      </c>
      <c r="L124" s="46" t="s">
        <v>635</v>
      </c>
      <c r="M124" s="28">
        <v>70000000</v>
      </c>
      <c r="N124" s="28">
        <v>1000000000</v>
      </c>
      <c r="O124" s="29">
        <v>7.0000000000000007E-2</v>
      </c>
      <c r="P124" s="29" t="s">
        <v>643</v>
      </c>
      <c r="Q124" s="29"/>
      <c r="R124" s="28">
        <v>92500000</v>
      </c>
      <c r="S124" s="28"/>
      <c r="T124" s="28">
        <v>92500000</v>
      </c>
      <c r="U124" s="29" t="s">
        <v>37</v>
      </c>
      <c r="V124" s="29">
        <f t="shared" si="27"/>
        <v>1</v>
      </c>
      <c r="W124" s="30">
        <v>44438</v>
      </c>
      <c r="X124" s="30">
        <v>44444</v>
      </c>
      <c r="Y124" s="24">
        <f t="shared" si="28"/>
        <v>6</v>
      </c>
      <c r="Z124" s="24" t="s">
        <v>32</v>
      </c>
      <c r="AA124" s="30" t="s">
        <v>37</v>
      </c>
      <c r="AB124" s="30" t="s">
        <v>37</v>
      </c>
      <c r="AC124" s="24" t="s">
        <v>37</v>
      </c>
      <c r="AD124" s="24" t="s">
        <v>45</v>
      </c>
      <c r="AE124" s="24" t="s">
        <v>644</v>
      </c>
      <c r="AF124" s="24" t="s">
        <v>31</v>
      </c>
      <c r="AG124" s="24" t="s">
        <v>31</v>
      </c>
    </row>
    <row r="125" spans="1:33" ht="15.75" customHeight="1">
      <c r="A125" s="23">
        <f t="shared" si="16"/>
        <v>122</v>
      </c>
      <c r="B125" s="23" t="s">
        <v>40</v>
      </c>
      <c r="C125" s="24" t="s">
        <v>41</v>
      </c>
      <c r="D125" s="24" t="s">
        <v>31</v>
      </c>
      <c r="E125" s="24" t="s">
        <v>31</v>
      </c>
      <c r="F125" s="24" t="s">
        <v>31</v>
      </c>
      <c r="G125" s="24" t="s">
        <v>31</v>
      </c>
      <c r="H125" s="24" t="s">
        <v>31</v>
      </c>
      <c r="I125" s="24"/>
      <c r="J125" s="24"/>
      <c r="K125" s="24" t="s">
        <v>55</v>
      </c>
      <c r="L125" s="46" t="s">
        <v>645</v>
      </c>
      <c r="M125" s="28">
        <v>720000000</v>
      </c>
      <c r="N125" s="28">
        <v>36000000000</v>
      </c>
      <c r="O125" s="29">
        <v>0.02</v>
      </c>
      <c r="P125" s="29">
        <v>0.05</v>
      </c>
      <c r="Q125" s="29" t="s">
        <v>332</v>
      </c>
      <c r="R125" s="28">
        <v>1000000</v>
      </c>
      <c r="S125" s="28" t="s">
        <v>37</v>
      </c>
      <c r="T125" s="28">
        <v>1000000</v>
      </c>
      <c r="U125" s="29" t="s">
        <v>37</v>
      </c>
      <c r="V125" s="29">
        <f t="shared" si="27"/>
        <v>1</v>
      </c>
      <c r="W125" s="30">
        <v>44437</v>
      </c>
      <c r="X125" s="30">
        <v>44441</v>
      </c>
      <c r="Y125" s="24">
        <f t="shared" si="28"/>
        <v>4</v>
      </c>
      <c r="Z125" s="24" t="s">
        <v>32</v>
      </c>
      <c r="AA125" s="30" t="s">
        <v>37</v>
      </c>
      <c r="AB125" s="30" t="s">
        <v>37</v>
      </c>
      <c r="AC125" s="24" t="s">
        <v>37</v>
      </c>
      <c r="AD125" s="24" t="s">
        <v>42</v>
      </c>
      <c r="AE125" s="24" t="s">
        <v>66</v>
      </c>
      <c r="AF125" s="24" t="s">
        <v>31</v>
      </c>
      <c r="AG125" s="24" t="s">
        <v>31</v>
      </c>
    </row>
    <row r="126" spans="1:33" ht="15.75" customHeight="1">
      <c r="A126" s="23">
        <f t="shared" si="16"/>
        <v>123</v>
      </c>
      <c r="B126" s="23" t="s">
        <v>114</v>
      </c>
      <c r="C126" s="24" t="s">
        <v>115</v>
      </c>
      <c r="D126" s="24" t="s">
        <v>31</v>
      </c>
      <c r="E126" s="24" t="s">
        <v>31</v>
      </c>
      <c r="F126" s="24" t="s">
        <v>31</v>
      </c>
      <c r="G126" s="24" t="s">
        <v>31</v>
      </c>
      <c r="H126" s="24" t="s">
        <v>31</v>
      </c>
      <c r="I126" s="24"/>
      <c r="J126" s="24"/>
      <c r="K126" s="24" t="s">
        <v>55</v>
      </c>
      <c r="L126" s="46" t="s">
        <v>639</v>
      </c>
      <c r="M126" s="28">
        <v>15000000</v>
      </c>
      <c r="N126" s="28">
        <v>1000000000</v>
      </c>
      <c r="O126" s="29">
        <v>1.4999999999999999E-2</v>
      </c>
      <c r="P126" s="29">
        <v>0.13</v>
      </c>
      <c r="Q126" s="29">
        <v>0.6</v>
      </c>
      <c r="R126" s="28">
        <v>1850000</v>
      </c>
      <c r="S126" s="28"/>
      <c r="T126" s="28">
        <v>1850000</v>
      </c>
      <c r="U126" s="29" t="s">
        <v>37</v>
      </c>
      <c r="V126" s="29">
        <f t="shared" si="27"/>
        <v>1</v>
      </c>
      <c r="W126" s="30">
        <v>44434</v>
      </c>
      <c r="X126" s="30">
        <v>44439</v>
      </c>
      <c r="Y126" s="24">
        <f t="shared" si="28"/>
        <v>5</v>
      </c>
      <c r="Z126" s="24" t="s">
        <v>32</v>
      </c>
      <c r="AA126" s="30" t="s">
        <v>37</v>
      </c>
      <c r="AB126" s="30" t="s">
        <v>37</v>
      </c>
      <c r="AC126" s="24" t="s">
        <v>37</v>
      </c>
      <c r="AD126" s="24" t="s">
        <v>45</v>
      </c>
      <c r="AE126" s="24" t="s">
        <v>34</v>
      </c>
      <c r="AF126" s="24" t="s">
        <v>31</v>
      </c>
      <c r="AG126" s="24" t="s">
        <v>31</v>
      </c>
    </row>
    <row r="127" spans="1:33" ht="15.75" customHeight="1">
      <c r="A127" s="23">
        <f t="shared" si="16"/>
        <v>124</v>
      </c>
      <c r="B127" s="23" t="s">
        <v>102</v>
      </c>
      <c r="C127" s="24" t="s">
        <v>103</v>
      </c>
      <c r="D127" s="24" t="s">
        <v>31</v>
      </c>
      <c r="E127" s="24" t="s">
        <v>31</v>
      </c>
      <c r="F127" s="24" t="s">
        <v>31</v>
      </c>
      <c r="G127" s="24" t="s">
        <v>31</v>
      </c>
      <c r="H127" s="24" t="s">
        <v>31</v>
      </c>
      <c r="I127" s="24"/>
      <c r="J127" s="24"/>
      <c r="K127" s="24" t="s">
        <v>55</v>
      </c>
      <c r="L127" s="46" t="s">
        <v>104</v>
      </c>
      <c r="M127" s="28">
        <v>200000000</v>
      </c>
      <c r="N127" s="28">
        <v>10000000000</v>
      </c>
      <c r="O127" s="29">
        <v>0.02</v>
      </c>
      <c r="P127" s="29" t="s">
        <v>332</v>
      </c>
      <c r="Q127" s="29" t="s">
        <v>332</v>
      </c>
      <c r="R127" s="28">
        <v>632000000</v>
      </c>
      <c r="S127" s="28" t="s">
        <v>37</v>
      </c>
      <c r="T127" s="28"/>
      <c r="U127" s="29" t="s">
        <v>37</v>
      </c>
      <c r="V127" s="29" t="s">
        <v>37</v>
      </c>
      <c r="W127" s="30">
        <v>44424</v>
      </c>
      <c r="X127" s="30">
        <v>44425</v>
      </c>
      <c r="Y127" s="24">
        <f t="shared" si="28"/>
        <v>1</v>
      </c>
      <c r="Z127" s="24" t="s">
        <v>32</v>
      </c>
      <c r="AA127" s="30" t="s">
        <v>37</v>
      </c>
      <c r="AB127" s="30" t="s">
        <v>37</v>
      </c>
      <c r="AC127" s="24" t="s">
        <v>37</v>
      </c>
      <c r="AD127" s="24" t="s">
        <v>45</v>
      </c>
      <c r="AE127" s="24" t="s">
        <v>105</v>
      </c>
      <c r="AF127" s="24" t="s">
        <v>31</v>
      </c>
      <c r="AG127" s="24" t="s">
        <v>31</v>
      </c>
    </row>
    <row r="128" spans="1:33" ht="15.75" customHeight="1">
      <c r="A128" s="23">
        <f t="shared" si="16"/>
        <v>125</v>
      </c>
      <c r="B128" s="23" t="s">
        <v>75</v>
      </c>
      <c r="C128" s="24" t="s">
        <v>76</v>
      </c>
      <c r="D128" s="24" t="s">
        <v>31</v>
      </c>
      <c r="E128" s="24" t="s">
        <v>31</v>
      </c>
      <c r="F128" s="24" t="s">
        <v>31</v>
      </c>
      <c r="G128" s="24" t="s">
        <v>31</v>
      </c>
      <c r="H128" s="24" t="s">
        <v>31</v>
      </c>
      <c r="I128" s="24"/>
      <c r="J128" s="24"/>
      <c r="K128" s="24" t="s">
        <v>55</v>
      </c>
      <c r="L128" s="46" t="s">
        <v>646</v>
      </c>
      <c r="M128" s="28">
        <v>2000000000</v>
      </c>
      <c r="N128" s="28">
        <v>10000000000</v>
      </c>
      <c r="O128" s="29">
        <v>0.19800000000000001</v>
      </c>
      <c r="P128" s="29">
        <v>0.1</v>
      </c>
      <c r="Q128" s="29">
        <v>0.1</v>
      </c>
      <c r="R128" s="28">
        <v>8100000</v>
      </c>
      <c r="S128" s="28"/>
      <c r="T128" s="28">
        <v>8100000</v>
      </c>
      <c r="U128" s="29" t="s">
        <v>37</v>
      </c>
      <c r="V128" s="29">
        <f t="shared" ref="V128:V132" si="29">R128/T128</f>
        <v>1</v>
      </c>
      <c r="W128" s="30">
        <v>44413</v>
      </c>
      <c r="X128" s="30">
        <v>44413</v>
      </c>
      <c r="Y128" s="24">
        <f t="shared" si="28"/>
        <v>0</v>
      </c>
      <c r="Z128" s="24" t="s">
        <v>32</v>
      </c>
      <c r="AA128" s="30" t="s">
        <v>37</v>
      </c>
      <c r="AB128" s="30" t="s">
        <v>37</v>
      </c>
      <c r="AC128" s="24" t="s">
        <v>37</v>
      </c>
      <c r="AD128" s="24" t="s">
        <v>45</v>
      </c>
      <c r="AE128" s="24" t="s">
        <v>51</v>
      </c>
      <c r="AF128" s="24" t="s">
        <v>31</v>
      </c>
      <c r="AG128" s="24" t="s">
        <v>31</v>
      </c>
    </row>
    <row r="129" spans="1:33" ht="15.75" customHeight="1">
      <c r="A129" s="23">
        <f t="shared" si="16"/>
        <v>126</v>
      </c>
      <c r="B129" s="23" t="s">
        <v>232</v>
      </c>
      <c r="C129" s="24" t="s">
        <v>233</v>
      </c>
      <c r="D129" s="24" t="s">
        <v>31</v>
      </c>
      <c r="E129" s="24" t="s">
        <v>31</v>
      </c>
      <c r="F129" s="24" t="s">
        <v>31</v>
      </c>
      <c r="G129" s="24" t="s">
        <v>31</v>
      </c>
      <c r="H129" s="24" t="s">
        <v>31</v>
      </c>
      <c r="I129" s="24"/>
      <c r="J129" s="24"/>
      <c r="K129" s="24" t="s">
        <v>55</v>
      </c>
      <c r="L129" s="46" t="s">
        <v>647</v>
      </c>
      <c r="M129" s="28">
        <v>40000000</v>
      </c>
      <c r="N129" s="28">
        <v>1000000000</v>
      </c>
      <c r="O129" s="29">
        <v>0.11216</v>
      </c>
      <c r="P129" s="29">
        <v>0.22</v>
      </c>
      <c r="Q129" s="29">
        <v>0.11</v>
      </c>
      <c r="R129" s="28">
        <v>28250000</v>
      </c>
      <c r="S129" s="28" t="s">
        <v>37</v>
      </c>
      <c r="T129" s="28">
        <v>28250000</v>
      </c>
      <c r="U129" s="29" t="s">
        <v>37</v>
      </c>
      <c r="V129" s="29">
        <f t="shared" si="29"/>
        <v>1</v>
      </c>
      <c r="W129" s="30">
        <v>44385</v>
      </c>
      <c r="X129" s="30">
        <v>44386</v>
      </c>
      <c r="Y129" s="24">
        <f t="shared" si="28"/>
        <v>1</v>
      </c>
      <c r="Z129" s="24" t="s">
        <v>32</v>
      </c>
      <c r="AA129" s="30" t="s">
        <v>37</v>
      </c>
      <c r="AB129" s="30" t="s">
        <v>37</v>
      </c>
      <c r="AC129" s="24" t="s">
        <v>37</v>
      </c>
      <c r="AD129" s="24" t="s">
        <v>45</v>
      </c>
      <c r="AE129" s="24" t="s">
        <v>105</v>
      </c>
      <c r="AF129" s="24" t="s">
        <v>31</v>
      </c>
      <c r="AG129" s="24" t="s">
        <v>31</v>
      </c>
    </row>
    <row r="130" spans="1:33" ht="15.75" customHeight="1">
      <c r="A130" s="23">
        <f t="shared" si="16"/>
        <v>127</v>
      </c>
      <c r="B130" s="23" t="s">
        <v>166</v>
      </c>
      <c r="C130" s="24" t="s">
        <v>167</v>
      </c>
      <c r="D130" s="24" t="s">
        <v>31</v>
      </c>
      <c r="E130" s="24" t="s">
        <v>31</v>
      </c>
      <c r="F130" s="24" t="s">
        <v>31</v>
      </c>
      <c r="G130" s="24" t="s">
        <v>31</v>
      </c>
      <c r="H130" s="24" t="s">
        <v>31</v>
      </c>
      <c r="I130" s="24"/>
      <c r="J130" s="24"/>
      <c r="K130" s="24" t="s">
        <v>55</v>
      </c>
      <c r="L130" s="46" t="s">
        <v>297</v>
      </c>
      <c r="M130" s="28">
        <v>100000000</v>
      </c>
      <c r="N130" s="28">
        <v>2000000000</v>
      </c>
      <c r="O130" s="29">
        <v>0.05</v>
      </c>
      <c r="P130" s="29">
        <v>0.1</v>
      </c>
      <c r="Q130" s="29">
        <v>0.35</v>
      </c>
      <c r="R130" s="28">
        <v>38900000</v>
      </c>
      <c r="S130" s="28"/>
      <c r="T130" s="28">
        <v>38900000</v>
      </c>
      <c r="U130" s="29" t="s">
        <v>37</v>
      </c>
      <c r="V130" s="29">
        <f t="shared" si="29"/>
        <v>1</v>
      </c>
      <c r="W130" s="30">
        <v>44371</v>
      </c>
      <c r="X130" s="30">
        <v>44372</v>
      </c>
      <c r="Y130" s="24">
        <f t="shared" si="28"/>
        <v>1</v>
      </c>
      <c r="Z130" s="24" t="s">
        <v>32</v>
      </c>
      <c r="AA130" s="30" t="s">
        <v>37</v>
      </c>
      <c r="AB130" s="30" t="s">
        <v>37</v>
      </c>
      <c r="AC130" s="24" t="s">
        <v>37</v>
      </c>
      <c r="AD130" s="24" t="s">
        <v>45</v>
      </c>
      <c r="AE130" s="24" t="s">
        <v>105</v>
      </c>
      <c r="AF130" s="24" t="s">
        <v>31</v>
      </c>
      <c r="AG130" s="24" t="s">
        <v>31</v>
      </c>
    </row>
    <row r="131" spans="1:33" ht="15.75" customHeight="1">
      <c r="A131" s="23">
        <f t="shared" si="16"/>
        <v>128</v>
      </c>
      <c r="B131" s="23" t="s">
        <v>268</v>
      </c>
      <c r="C131" s="24" t="s">
        <v>269</v>
      </c>
      <c r="D131" s="24" t="s">
        <v>31</v>
      </c>
      <c r="E131" s="24" t="s">
        <v>31</v>
      </c>
      <c r="F131" s="24" t="s">
        <v>31</v>
      </c>
      <c r="G131" s="24" t="s">
        <v>31</v>
      </c>
      <c r="H131" s="24" t="s">
        <v>31</v>
      </c>
      <c r="I131" s="24"/>
      <c r="J131" s="24"/>
      <c r="K131" s="24" t="s">
        <v>55</v>
      </c>
      <c r="L131" s="46" t="s">
        <v>648</v>
      </c>
      <c r="M131" s="28">
        <v>4875000</v>
      </c>
      <c r="N131" s="28">
        <v>64999723</v>
      </c>
      <c r="O131" s="29">
        <v>7.4999999999999997E-2</v>
      </c>
      <c r="P131" s="29">
        <v>0.29699999999999999</v>
      </c>
      <c r="Q131" s="29">
        <v>0.26300000000000001</v>
      </c>
      <c r="R131" s="28">
        <v>59750000</v>
      </c>
      <c r="S131" s="28" t="s">
        <v>37</v>
      </c>
      <c r="T131" s="28">
        <v>59750000</v>
      </c>
      <c r="U131" s="29" t="s">
        <v>37</v>
      </c>
      <c r="V131" s="29">
        <f t="shared" si="29"/>
        <v>1</v>
      </c>
      <c r="W131" s="30">
        <v>44349</v>
      </c>
      <c r="X131" s="30">
        <v>44350</v>
      </c>
      <c r="Y131" s="24">
        <f t="shared" si="28"/>
        <v>1</v>
      </c>
      <c r="Z131" s="24" t="s">
        <v>32</v>
      </c>
      <c r="AA131" s="30" t="s">
        <v>37</v>
      </c>
      <c r="AB131" s="30" t="s">
        <v>37</v>
      </c>
      <c r="AC131" s="24" t="s">
        <v>37</v>
      </c>
      <c r="AD131" s="24" t="s">
        <v>45</v>
      </c>
      <c r="AE131" s="24" t="s">
        <v>51</v>
      </c>
      <c r="AF131" s="24" t="s">
        <v>31</v>
      </c>
      <c r="AG131" s="24" t="s">
        <v>31</v>
      </c>
    </row>
    <row r="132" spans="1:33" ht="15.75" customHeight="1">
      <c r="A132" s="23">
        <f t="shared" si="16"/>
        <v>129</v>
      </c>
      <c r="B132" s="23" t="s">
        <v>242</v>
      </c>
      <c r="C132" s="24" t="s">
        <v>243</v>
      </c>
      <c r="D132" s="24" t="s">
        <v>31</v>
      </c>
      <c r="E132" s="24" t="s">
        <v>31</v>
      </c>
      <c r="F132" s="24" t="s">
        <v>31</v>
      </c>
      <c r="G132" s="24" t="s">
        <v>31</v>
      </c>
      <c r="H132" s="24" t="s">
        <v>31</v>
      </c>
      <c r="I132" s="24"/>
      <c r="J132" s="24"/>
      <c r="K132" s="24" t="s">
        <v>55</v>
      </c>
      <c r="L132" s="46" t="s">
        <v>649</v>
      </c>
      <c r="M132" s="28">
        <v>42500000</v>
      </c>
      <c r="N132" s="28">
        <v>425000000</v>
      </c>
      <c r="O132" s="29">
        <v>9.5000000000000001E-2</v>
      </c>
      <c r="P132" s="29"/>
      <c r="Q132" s="29">
        <v>9.5000000000000001E-2</v>
      </c>
      <c r="R132" s="28">
        <v>28100000</v>
      </c>
      <c r="S132" s="28"/>
      <c r="T132" s="28">
        <v>28100000</v>
      </c>
      <c r="U132" s="29" t="s">
        <v>37</v>
      </c>
      <c r="V132" s="29">
        <f t="shared" si="29"/>
        <v>1</v>
      </c>
      <c r="W132" s="30">
        <v>44342</v>
      </c>
      <c r="X132" s="30">
        <v>44343</v>
      </c>
      <c r="Y132" s="24">
        <f t="shared" si="28"/>
        <v>1</v>
      </c>
      <c r="Z132" s="24" t="s">
        <v>32</v>
      </c>
      <c r="AA132" s="30" t="s">
        <v>37</v>
      </c>
      <c r="AB132" s="30" t="s">
        <v>37</v>
      </c>
      <c r="AC132" s="24" t="s">
        <v>37</v>
      </c>
      <c r="AD132" s="24" t="s">
        <v>45</v>
      </c>
      <c r="AE132" s="24" t="s">
        <v>34</v>
      </c>
      <c r="AF132" s="24" t="s">
        <v>31</v>
      </c>
      <c r="AG132" s="24" t="s">
        <v>31</v>
      </c>
    </row>
    <row r="133" spans="1:33" ht="15.75" customHeight="1">
      <c r="A133" s="23">
        <f t="shared" si="16"/>
        <v>130</v>
      </c>
      <c r="B133" s="23" t="s">
        <v>116</v>
      </c>
      <c r="C133" s="24" t="s">
        <v>117</v>
      </c>
      <c r="D133" s="24" t="s">
        <v>31</v>
      </c>
      <c r="E133" s="24" t="s">
        <v>31</v>
      </c>
      <c r="F133" s="24" t="s">
        <v>31</v>
      </c>
      <c r="G133" s="24" t="s">
        <v>31</v>
      </c>
      <c r="H133" s="24" t="s">
        <v>31</v>
      </c>
      <c r="I133" s="24"/>
      <c r="J133" s="24"/>
      <c r="K133" s="24" t="s">
        <v>55</v>
      </c>
      <c r="L133" s="46" t="s">
        <v>118</v>
      </c>
      <c r="M133" s="28">
        <v>1775000</v>
      </c>
      <c r="N133" s="28">
        <v>100000000</v>
      </c>
      <c r="O133" s="29" t="s">
        <v>332</v>
      </c>
      <c r="P133" s="29" t="s">
        <v>332</v>
      </c>
      <c r="Q133" s="29" t="s">
        <v>332</v>
      </c>
      <c r="R133" s="28">
        <v>5200000</v>
      </c>
      <c r="S133" s="28" t="s">
        <v>37</v>
      </c>
      <c r="T133" s="28" t="s">
        <v>37</v>
      </c>
      <c r="U133" s="29" t="s">
        <v>37</v>
      </c>
      <c r="V133" s="29" t="s">
        <v>37</v>
      </c>
      <c r="W133" s="30">
        <v>44322</v>
      </c>
      <c r="X133" s="30">
        <v>44324</v>
      </c>
      <c r="Y133" s="24">
        <f t="shared" si="28"/>
        <v>2</v>
      </c>
      <c r="Z133" s="24" t="s">
        <v>32</v>
      </c>
      <c r="AA133" s="30" t="s">
        <v>37</v>
      </c>
      <c r="AB133" s="30" t="s">
        <v>37</v>
      </c>
      <c r="AC133" s="24" t="s">
        <v>37</v>
      </c>
      <c r="AD133" s="24" t="s">
        <v>45</v>
      </c>
      <c r="AE133" s="24" t="s">
        <v>51</v>
      </c>
      <c r="AF133" s="24" t="s">
        <v>31</v>
      </c>
      <c r="AG133" s="24" t="s">
        <v>31</v>
      </c>
    </row>
    <row r="134" spans="1:33" ht="15.75" customHeight="1">
      <c r="A134" s="23">
        <f t="shared" si="16"/>
        <v>131</v>
      </c>
      <c r="B134" s="23" t="s">
        <v>163</v>
      </c>
      <c r="C134" s="24" t="s">
        <v>164</v>
      </c>
      <c r="D134" s="24" t="s">
        <v>31</v>
      </c>
      <c r="E134" s="24" t="s">
        <v>31</v>
      </c>
      <c r="F134" s="24" t="s">
        <v>31</v>
      </c>
      <c r="G134" s="24" t="s">
        <v>31</v>
      </c>
      <c r="H134" s="24" t="s">
        <v>31</v>
      </c>
      <c r="I134" s="24"/>
      <c r="J134" s="24"/>
      <c r="K134" s="24" t="s">
        <v>55</v>
      </c>
      <c r="L134" s="46" t="s">
        <v>297</v>
      </c>
      <c r="M134" s="28">
        <v>150000000</v>
      </c>
      <c r="N134" s="28">
        <v>1000000000</v>
      </c>
      <c r="O134" s="29">
        <v>0.17499999999999999</v>
      </c>
      <c r="P134" s="29">
        <v>0.15</v>
      </c>
      <c r="Q134" s="29">
        <v>0.49</v>
      </c>
      <c r="R134" s="28">
        <v>57400000</v>
      </c>
      <c r="S134" s="28" t="s">
        <v>37</v>
      </c>
      <c r="T134" s="28">
        <v>57400000</v>
      </c>
      <c r="U134" s="29" t="s">
        <v>37</v>
      </c>
      <c r="V134" s="29">
        <f t="shared" ref="V134:V136" si="30">R134/T134</f>
        <v>1</v>
      </c>
      <c r="W134" s="30">
        <v>44306</v>
      </c>
      <c r="X134" s="30" t="s">
        <v>650</v>
      </c>
      <c r="Y134" s="24" t="e">
        <f t="shared" si="28"/>
        <v>#VALUE!</v>
      </c>
      <c r="Z134" s="24" t="s">
        <v>32</v>
      </c>
      <c r="AA134" s="30"/>
      <c r="AB134" s="30"/>
      <c r="AC134" s="24">
        <f>AB134-AA134</f>
        <v>0</v>
      </c>
      <c r="AD134" s="24" t="s">
        <v>45</v>
      </c>
      <c r="AE134" s="24" t="s">
        <v>651</v>
      </c>
      <c r="AF134" s="24" t="s">
        <v>31</v>
      </c>
      <c r="AG134" s="24" t="s">
        <v>31</v>
      </c>
    </row>
    <row r="135" spans="1:33" ht="15.75" customHeight="1">
      <c r="A135" s="23">
        <f t="shared" si="16"/>
        <v>132</v>
      </c>
      <c r="B135" s="23" t="s">
        <v>174</v>
      </c>
      <c r="C135" s="24" t="s">
        <v>175</v>
      </c>
      <c r="D135" s="24" t="s">
        <v>31</v>
      </c>
      <c r="E135" s="24" t="s">
        <v>31</v>
      </c>
      <c r="F135" s="24" t="s">
        <v>31</v>
      </c>
      <c r="G135" s="24" t="s">
        <v>31</v>
      </c>
      <c r="H135" s="24" t="s">
        <v>31</v>
      </c>
      <c r="I135" s="24"/>
      <c r="J135" s="24"/>
      <c r="K135" s="24" t="s">
        <v>48</v>
      </c>
      <c r="L135" s="46" t="s">
        <v>369</v>
      </c>
      <c r="M135" s="28">
        <v>75000000</v>
      </c>
      <c r="N135" s="28" t="s">
        <v>37</v>
      </c>
      <c r="O135" s="29">
        <v>7.4999999999999997E-2</v>
      </c>
      <c r="P135" s="29">
        <v>0.20499999999999999</v>
      </c>
      <c r="Q135" s="29">
        <v>0.34799999999999998</v>
      </c>
      <c r="R135" s="28">
        <v>48150000</v>
      </c>
      <c r="S135" s="28" t="s">
        <v>37</v>
      </c>
      <c r="T135" s="28">
        <v>48150000</v>
      </c>
      <c r="U135" s="29" t="s">
        <v>37</v>
      </c>
      <c r="V135" s="29">
        <f t="shared" si="30"/>
        <v>1</v>
      </c>
      <c r="W135" s="30">
        <v>44268</v>
      </c>
      <c r="X135" s="30">
        <v>44268</v>
      </c>
      <c r="Y135" s="24">
        <f t="shared" si="28"/>
        <v>0</v>
      </c>
      <c r="Z135" s="24" t="s">
        <v>32</v>
      </c>
      <c r="AA135" s="30" t="s">
        <v>37</v>
      </c>
      <c r="AB135" s="30" t="s">
        <v>37</v>
      </c>
      <c r="AC135" s="24" t="s">
        <v>37</v>
      </c>
      <c r="AD135" s="24" t="s">
        <v>252</v>
      </c>
      <c r="AE135" s="24" t="s">
        <v>51</v>
      </c>
      <c r="AF135" s="24" t="s">
        <v>31</v>
      </c>
      <c r="AG135" s="24" t="s">
        <v>31</v>
      </c>
    </row>
    <row r="136" spans="1:33" ht="15.75" customHeight="1">
      <c r="A136" s="23">
        <f t="shared" si="16"/>
        <v>133</v>
      </c>
      <c r="B136" s="23" t="s">
        <v>108</v>
      </c>
      <c r="C136" s="24" t="s">
        <v>109</v>
      </c>
      <c r="D136" s="24" t="s">
        <v>31</v>
      </c>
      <c r="E136" s="24" t="s">
        <v>31</v>
      </c>
      <c r="F136" s="24" t="s">
        <v>31</v>
      </c>
      <c r="G136" s="24" t="s">
        <v>31</v>
      </c>
      <c r="H136" s="24" t="s">
        <v>31</v>
      </c>
      <c r="I136" s="24"/>
      <c r="J136" s="24"/>
      <c r="K136" s="24" t="s">
        <v>55</v>
      </c>
      <c r="L136" s="46" t="s">
        <v>652</v>
      </c>
      <c r="M136" s="28">
        <v>100000000</v>
      </c>
      <c r="N136" s="28">
        <v>10000000000</v>
      </c>
      <c r="O136" s="29">
        <v>0.39700000000000002</v>
      </c>
      <c r="P136" s="29">
        <v>0.08</v>
      </c>
      <c r="Q136" s="29">
        <v>0.16</v>
      </c>
      <c r="R136" s="28">
        <v>62900000</v>
      </c>
      <c r="S136" s="28" t="s">
        <v>37</v>
      </c>
      <c r="T136" s="28">
        <v>62900000</v>
      </c>
      <c r="U136" s="29" t="s">
        <v>37</v>
      </c>
      <c r="V136" s="29">
        <f t="shared" si="30"/>
        <v>1</v>
      </c>
      <c r="W136" s="30">
        <v>44285</v>
      </c>
      <c r="X136" s="30">
        <v>44286</v>
      </c>
      <c r="Y136" s="24">
        <f t="shared" si="28"/>
        <v>1</v>
      </c>
      <c r="Z136" s="24" t="s">
        <v>32</v>
      </c>
      <c r="AA136" s="30"/>
      <c r="AB136" s="30"/>
      <c r="AC136" s="24">
        <f t="shared" ref="AC136:AC150" si="31">AB136-AA136</f>
        <v>0</v>
      </c>
      <c r="AD136" s="24" t="s">
        <v>252</v>
      </c>
      <c r="AE136" s="24" t="s">
        <v>13</v>
      </c>
      <c r="AF136" s="24" t="s">
        <v>31</v>
      </c>
      <c r="AG136" s="24" t="s">
        <v>31</v>
      </c>
    </row>
    <row r="137" spans="1:33" ht="15.75" customHeight="1">
      <c r="A137" s="23">
        <f t="shared" si="16"/>
        <v>134</v>
      </c>
      <c r="B137" s="23" t="s">
        <v>125</v>
      </c>
      <c r="C137" s="24" t="s">
        <v>126</v>
      </c>
      <c r="D137" s="24" t="s">
        <v>31</v>
      </c>
      <c r="E137" s="24" t="s">
        <v>31</v>
      </c>
      <c r="F137" s="24" t="s">
        <v>31</v>
      </c>
      <c r="G137" s="24" t="s">
        <v>31</v>
      </c>
      <c r="H137" s="24" t="s">
        <v>31</v>
      </c>
      <c r="I137" s="55"/>
      <c r="J137" s="55"/>
      <c r="K137" s="24" t="s">
        <v>55</v>
      </c>
      <c r="L137" s="46" t="s">
        <v>653</v>
      </c>
      <c r="M137" s="28">
        <f>0.25*1000000000</f>
        <v>250000000</v>
      </c>
      <c r="N137" s="28">
        <v>1000000000</v>
      </c>
      <c r="O137" s="29">
        <v>0.25</v>
      </c>
      <c r="P137" s="29">
        <v>0.13</v>
      </c>
      <c r="Q137" s="29"/>
      <c r="R137" s="28" t="s">
        <v>654</v>
      </c>
      <c r="S137" s="28"/>
      <c r="T137" s="28"/>
      <c r="U137" s="29" t="s">
        <v>37</v>
      </c>
      <c r="V137" s="29" t="s">
        <v>37</v>
      </c>
      <c r="W137" s="30"/>
      <c r="X137" s="30">
        <v>44289</v>
      </c>
      <c r="Y137" s="24"/>
      <c r="Z137" s="24" t="s">
        <v>32</v>
      </c>
      <c r="AA137" s="30"/>
      <c r="AB137" s="30"/>
      <c r="AC137" s="24">
        <f t="shared" si="31"/>
        <v>0</v>
      </c>
      <c r="AD137" s="24" t="s">
        <v>45</v>
      </c>
      <c r="AE137" s="24" t="s">
        <v>127</v>
      </c>
      <c r="AF137" s="24" t="s">
        <v>31</v>
      </c>
      <c r="AG137" s="24" t="s">
        <v>31</v>
      </c>
    </row>
    <row r="138" spans="1:33" ht="15.75" customHeight="1">
      <c r="A138" s="23">
        <f t="shared" si="16"/>
        <v>135</v>
      </c>
      <c r="B138" s="23" t="s">
        <v>204</v>
      </c>
      <c r="C138" s="24" t="s">
        <v>205</v>
      </c>
      <c r="D138" s="24" t="s">
        <v>31</v>
      </c>
      <c r="E138" s="24" t="s">
        <v>31</v>
      </c>
      <c r="F138" s="24" t="s">
        <v>31</v>
      </c>
      <c r="G138" s="24" t="s">
        <v>31</v>
      </c>
      <c r="H138" s="24" t="s">
        <v>31</v>
      </c>
      <c r="I138" s="55"/>
      <c r="J138" s="55"/>
      <c r="K138" s="24" t="s">
        <v>55</v>
      </c>
      <c r="L138" s="46" t="s">
        <v>655</v>
      </c>
      <c r="M138" s="28"/>
      <c r="N138" s="28">
        <v>1000000000</v>
      </c>
      <c r="O138" s="29">
        <v>0.17</v>
      </c>
      <c r="P138" s="29">
        <v>0.2</v>
      </c>
      <c r="Q138" s="29">
        <v>0.34</v>
      </c>
      <c r="R138" s="28">
        <v>6600000</v>
      </c>
      <c r="S138" s="28"/>
      <c r="T138" s="28"/>
      <c r="U138" s="29" t="s">
        <v>37</v>
      </c>
      <c r="V138" s="29" t="s">
        <v>37</v>
      </c>
      <c r="W138" s="30">
        <v>44459</v>
      </c>
      <c r="X138" s="30">
        <v>44460</v>
      </c>
      <c r="Y138" s="24">
        <f t="shared" ref="Y138:Y140" si="32">X138-W138</f>
        <v>1</v>
      </c>
      <c r="Z138" s="24" t="s">
        <v>32</v>
      </c>
      <c r="AA138" s="30"/>
      <c r="AB138" s="30"/>
      <c r="AC138" s="24">
        <f t="shared" si="31"/>
        <v>0</v>
      </c>
      <c r="AD138" s="24" t="s">
        <v>45</v>
      </c>
      <c r="AE138" s="24" t="s">
        <v>188</v>
      </c>
      <c r="AF138" s="24" t="s">
        <v>31</v>
      </c>
      <c r="AG138" s="24" t="s">
        <v>31</v>
      </c>
    </row>
    <row r="139" spans="1:33" ht="15.75" customHeight="1">
      <c r="A139" s="23">
        <f t="shared" si="16"/>
        <v>136</v>
      </c>
      <c r="B139" s="23" t="s">
        <v>253</v>
      </c>
      <c r="C139" s="24" t="s">
        <v>254</v>
      </c>
      <c r="D139" s="24" t="s">
        <v>31</v>
      </c>
      <c r="E139" s="24" t="s">
        <v>31</v>
      </c>
      <c r="F139" s="24" t="s">
        <v>31</v>
      </c>
      <c r="G139" s="24" t="s">
        <v>31</v>
      </c>
      <c r="H139" s="24" t="s">
        <v>31</v>
      </c>
      <c r="I139" s="55"/>
      <c r="J139" s="55"/>
      <c r="K139" s="24" t="s">
        <v>55</v>
      </c>
      <c r="L139" s="46" t="s">
        <v>656</v>
      </c>
      <c r="M139" s="28">
        <f>0.05*250000000</f>
        <v>12500000</v>
      </c>
      <c r="N139" s="28">
        <v>250000000</v>
      </c>
      <c r="O139" s="29">
        <v>0.05</v>
      </c>
      <c r="P139" s="29"/>
      <c r="Q139" s="29">
        <v>0.54</v>
      </c>
      <c r="R139" s="28">
        <v>12450000</v>
      </c>
      <c r="S139" s="28"/>
      <c r="T139" s="28">
        <v>12450000</v>
      </c>
      <c r="U139" s="29" t="s">
        <v>37</v>
      </c>
      <c r="V139" s="29">
        <f t="shared" ref="V139:V140" si="33">R139/T139</f>
        <v>1</v>
      </c>
      <c r="W139" s="30">
        <v>44448</v>
      </c>
      <c r="X139" s="30">
        <v>44456</v>
      </c>
      <c r="Y139" s="24">
        <f t="shared" si="32"/>
        <v>8</v>
      </c>
      <c r="Z139" s="24" t="s">
        <v>32</v>
      </c>
      <c r="AA139" s="30"/>
      <c r="AB139" s="30"/>
      <c r="AC139" s="24">
        <f t="shared" si="31"/>
        <v>0</v>
      </c>
      <c r="AD139" s="24" t="s">
        <v>45</v>
      </c>
      <c r="AE139" s="24" t="s">
        <v>178</v>
      </c>
      <c r="AF139" s="24" t="s">
        <v>31</v>
      </c>
      <c r="AG139" s="24" t="s">
        <v>31</v>
      </c>
    </row>
    <row r="140" spans="1:33" ht="15.75" customHeight="1">
      <c r="A140" s="23">
        <f t="shared" si="16"/>
        <v>137</v>
      </c>
      <c r="B140" s="23" t="s">
        <v>112</v>
      </c>
      <c r="C140" s="24" t="s">
        <v>113</v>
      </c>
      <c r="D140" s="24" t="s">
        <v>31</v>
      </c>
      <c r="E140" s="24" t="s">
        <v>31</v>
      </c>
      <c r="F140" s="24" t="s">
        <v>31</v>
      </c>
      <c r="G140" s="24" t="s">
        <v>31</v>
      </c>
      <c r="H140" s="24" t="s">
        <v>31</v>
      </c>
      <c r="I140" s="55"/>
      <c r="J140" s="55"/>
      <c r="K140" s="56" t="s">
        <v>657</v>
      </c>
      <c r="L140" s="46" t="s">
        <v>566</v>
      </c>
      <c r="M140" s="28">
        <f>0.5*1000000000</f>
        <v>500000000</v>
      </c>
      <c r="N140" s="28">
        <v>1000000000</v>
      </c>
      <c r="O140" s="29">
        <v>0.05</v>
      </c>
      <c r="P140" s="29">
        <v>0.2</v>
      </c>
      <c r="Q140" s="29">
        <v>0.2</v>
      </c>
      <c r="R140" s="28">
        <v>17540000</v>
      </c>
      <c r="S140" s="28"/>
      <c r="T140" s="28">
        <v>17540000</v>
      </c>
      <c r="U140" s="29" t="s">
        <v>37</v>
      </c>
      <c r="V140" s="29">
        <f t="shared" si="33"/>
        <v>1</v>
      </c>
      <c r="W140" s="30">
        <v>43509</v>
      </c>
      <c r="X140" s="30">
        <v>43511</v>
      </c>
      <c r="Y140" s="24">
        <f t="shared" si="32"/>
        <v>2</v>
      </c>
      <c r="Z140" s="24" t="s">
        <v>32</v>
      </c>
      <c r="AA140" s="30"/>
      <c r="AB140" s="30"/>
      <c r="AC140" s="24">
        <f t="shared" si="31"/>
        <v>0</v>
      </c>
      <c r="AD140" s="24" t="s">
        <v>45</v>
      </c>
      <c r="AE140" s="24" t="s">
        <v>210</v>
      </c>
      <c r="AF140" s="24" t="s">
        <v>31</v>
      </c>
      <c r="AG140" s="24" t="s">
        <v>52</v>
      </c>
    </row>
    <row r="141" spans="1:33" ht="15.75" customHeight="1">
      <c r="A141" s="23">
        <f t="shared" si="16"/>
        <v>138</v>
      </c>
      <c r="B141" s="23" t="s">
        <v>128</v>
      </c>
      <c r="C141" s="24" t="s">
        <v>129</v>
      </c>
      <c r="D141" s="24" t="s">
        <v>31</v>
      </c>
      <c r="E141" s="24" t="s">
        <v>31</v>
      </c>
      <c r="F141" s="24" t="s">
        <v>31</v>
      </c>
      <c r="G141" s="24" t="s">
        <v>31</v>
      </c>
      <c r="H141" s="24" t="s">
        <v>31</v>
      </c>
      <c r="I141" s="55"/>
      <c r="J141" s="24"/>
      <c r="K141" s="56" t="s">
        <v>657</v>
      </c>
      <c r="L141" s="46" t="s">
        <v>658</v>
      </c>
      <c r="M141" s="28">
        <f>0.24*10000000000</f>
        <v>2400000000</v>
      </c>
      <c r="N141" s="28">
        <v>10000000000</v>
      </c>
      <c r="O141" s="29">
        <v>0.24</v>
      </c>
      <c r="P141" s="29" t="s">
        <v>332</v>
      </c>
      <c r="Q141" s="29" t="s">
        <v>332</v>
      </c>
      <c r="R141" s="28">
        <v>14030000</v>
      </c>
      <c r="S141" s="28" t="s">
        <v>332</v>
      </c>
      <c r="T141" s="28"/>
      <c r="U141" s="29" t="s">
        <v>37</v>
      </c>
      <c r="V141" s="29" t="s">
        <v>37</v>
      </c>
      <c r="W141" s="30"/>
      <c r="X141" s="30">
        <v>43145</v>
      </c>
      <c r="Y141" s="24"/>
      <c r="Z141" s="24" t="s">
        <v>32</v>
      </c>
      <c r="AA141" s="30"/>
      <c r="AB141" s="30"/>
      <c r="AC141" s="24">
        <f t="shared" si="31"/>
        <v>0</v>
      </c>
      <c r="AD141" s="24" t="s">
        <v>45</v>
      </c>
      <c r="AE141" s="24" t="s">
        <v>13</v>
      </c>
      <c r="AF141" s="24" t="s">
        <v>31</v>
      </c>
      <c r="AG141" s="24" t="s">
        <v>52</v>
      </c>
    </row>
    <row r="142" spans="1:33" ht="15.75" customHeight="1">
      <c r="A142" s="23">
        <f t="shared" si="16"/>
        <v>139</v>
      </c>
      <c r="B142" s="23" t="s">
        <v>136</v>
      </c>
      <c r="C142" s="24" t="s">
        <v>137</v>
      </c>
      <c r="D142" s="24" t="s">
        <v>31</v>
      </c>
      <c r="E142" s="24" t="s">
        <v>31</v>
      </c>
      <c r="F142" s="24" t="s">
        <v>31</v>
      </c>
      <c r="G142" s="24" t="s">
        <v>31</v>
      </c>
      <c r="H142" s="24" t="s">
        <v>31</v>
      </c>
      <c r="I142" s="55"/>
      <c r="J142" s="24" t="s">
        <v>405</v>
      </c>
      <c r="K142" s="56" t="s">
        <v>657</v>
      </c>
      <c r="L142" s="46" t="s">
        <v>659</v>
      </c>
      <c r="M142" s="28">
        <f>98611464*0.4</f>
        <v>39444585.600000001</v>
      </c>
      <c r="N142" s="28">
        <v>98611464</v>
      </c>
      <c r="O142" s="29">
        <v>0.4</v>
      </c>
      <c r="P142" s="29">
        <v>0.18</v>
      </c>
      <c r="Q142" s="29">
        <v>0.02</v>
      </c>
      <c r="R142" s="28">
        <v>12120000</v>
      </c>
      <c r="S142" s="28"/>
      <c r="T142" s="28">
        <v>15000000</v>
      </c>
      <c r="U142" s="29" t="s">
        <v>37</v>
      </c>
      <c r="V142" s="29">
        <f t="shared" ref="V142:V150" si="34">R142/T142</f>
        <v>0.80800000000000005</v>
      </c>
      <c r="W142" s="30">
        <v>43143</v>
      </c>
      <c r="X142" s="30">
        <v>43145</v>
      </c>
      <c r="Y142" s="24">
        <f>X142-W142</f>
        <v>2</v>
      </c>
      <c r="Z142" s="24" t="s">
        <v>32</v>
      </c>
      <c r="AA142" s="30"/>
      <c r="AB142" s="30"/>
      <c r="AC142" s="24">
        <f t="shared" si="31"/>
        <v>0</v>
      </c>
      <c r="AD142" s="24" t="s">
        <v>45</v>
      </c>
      <c r="AE142" s="24" t="s">
        <v>138</v>
      </c>
      <c r="AF142" s="24" t="s">
        <v>31</v>
      </c>
      <c r="AG142" s="24" t="s">
        <v>52</v>
      </c>
    </row>
    <row r="143" spans="1:33" ht="15.75" customHeight="1">
      <c r="A143" s="23">
        <f t="shared" si="16"/>
        <v>140</v>
      </c>
      <c r="B143" s="23" t="s">
        <v>206</v>
      </c>
      <c r="C143" s="24" t="s">
        <v>207</v>
      </c>
      <c r="D143" s="24" t="s">
        <v>52</v>
      </c>
      <c r="E143" s="24" t="s">
        <v>52</v>
      </c>
      <c r="F143" s="24" t="s">
        <v>52</v>
      </c>
      <c r="G143" s="24" t="s">
        <v>52</v>
      </c>
      <c r="H143" s="24" t="s">
        <v>52</v>
      </c>
      <c r="I143" s="55"/>
      <c r="J143" s="24" t="s">
        <v>405</v>
      </c>
      <c r="K143" s="56" t="s">
        <v>657</v>
      </c>
      <c r="L143" s="46" t="s">
        <v>660</v>
      </c>
      <c r="M143" s="28">
        <f>0.4*150000000</f>
        <v>60000000</v>
      </c>
      <c r="N143" s="28">
        <v>150000000</v>
      </c>
      <c r="O143" s="29">
        <v>0.4</v>
      </c>
      <c r="P143" s="29">
        <v>0.2</v>
      </c>
      <c r="Q143" s="29">
        <v>0.1</v>
      </c>
      <c r="R143" s="28">
        <v>20000000</v>
      </c>
      <c r="S143" s="28"/>
      <c r="T143" s="28">
        <v>20000000</v>
      </c>
      <c r="U143" s="29" t="s">
        <v>37</v>
      </c>
      <c r="V143" s="29">
        <f t="shared" si="34"/>
        <v>1</v>
      </c>
      <c r="W143" s="30"/>
      <c r="X143" s="30">
        <v>43143</v>
      </c>
      <c r="Y143" s="24"/>
      <c r="Z143" s="24" t="s">
        <v>32</v>
      </c>
      <c r="AA143" s="30"/>
      <c r="AB143" s="30"/>
      <c r="AC143" s="24">
        <f t="shared" si="31"/>
        <v>0</v>
      </c>
      <c r="AD143" s="24" t="s">
        <v>45</v>
      </c>
      <c r="AE143" s="24" t="s">
        <v>138</v>
      </c>
      <c r="AF143" s="24" t="s">
        <v>52</v>
      </c>
      <c r="AG143" s="24" t="s">
        <v>52</v>
      </c>
    </row>
    <row r="144" spans="1:33" ht="15.75" customHeight="1">
      <c r="A144" s="23">
        <f t="shared" si="16"/>
        <v>141</v>
      </c>
      <c r="B144" s="23" t="s">
        <v>261</v>
      </c>
      <c r="C144" s="24" t="s">
        <v>262</v>
      </c>
      <c r="D144" s="24" t="s">
        <v>31</v>
      </c>
      <c r="E144" s="24" t="s">
        <v>31</v>
      </c>
      <c r="F144" s="24" t="s">
        <v>31</v>
      </c>
      <c r="G144" s="24" t="s">
        <v>31</v>
      </c>
      <c r="H144" s="24" t="s">
        <v>31</v>
      </c>
      <c r="I144" s="55"/>
      <c r="J144" s="24"/>
      <c r="K144" s="56" t="s">
        <v>657</v>
      </c>
      <c r="L144" s="46" t="s">
        <v>659</v>
      </c>
      <c r="M144" s="28">
        <f>0.25*81920000</f>
        <v>20480000</v>
      </c>
      <c r="N144" s="28">
        <v>81920000</v>
      </c>
      <c r="O144" s="29">
        <v>0.25</v>
      </c>
      <c r="P144" s="29">
        <v>0.1</v>
      </c>
      <c r="Q144" s="29">
        <v>0.1</v>
      </c>
      <c r="R144" s="28">
        <v>42190000</v>
      </c>
      <c r="S144" s="28"/>
      <c r="T144" s="28">
        <v>42190000</v>
      </c>
      <c r="U144" s="29" t="s">
        <v>37</v>
      </c>
      <c r="V144" s="29">
        <f t="shared" si="34"/>
        <v>1</v>
      </c>
      <c r="W144" s="30">
        <v>43132</v>
      </c>
      <c r="X144" s="30">
        <v>43142</v>
      </c>
      <c r="Y144" s="24">
        <f t="shared" ref="Y144:Y147" si="35">X144-W144</f>
        <v>10</v>
      </c>
      <c r="Z144" s="24" t="s">
        <v>32</v>
      </c>
      <c r="AA144" s="30"/>
      <c r="AB144" s="30"/>
      <c r="AC144" s="24">
        <f t="shared" si="31"/>
        <v>0</v>
      </c>
      <c r="AD144" s="24" t="s">
        <v>45</v>
      </c>
      <c r="AE144" s="24" t="s">
        <v>13</v>
      </c>
      <c r="AF144" s="24" t="s">
        <v>31</v>
      </c>
      <c r="AG144" s="24" t="s">
        <v>31</v>
      </c>
    </row>
    <row r="145" spans="1:33" ht="15.75" customHeight="1">
      <c r="A145" s="23">
        <f t="shared" si="16"/>
        <v>142</v>
      </c>
      <c r="B145" s="23" t="s">
        <v>161</v>
      </c>
      <c r="C145" s="24" t="s">
        <v>162</v>
      </c>
      <c r="D145" s="24" t="s">
        <v>31</v>
      </c>
      <c r="E145" s="24" t="s">
        <v>31</v>
      </c>
      <c r="F145" s="24" t="s">
        <v>31</v>
      </c>
      <c r="G145" s="24" t="s">
        <v>31</v>
      </c>
      <c r="H145" s="24" t="s">
        <v>31</v>
      </c>
      <c r="I145" s="55"/>
      <c r="J145" s="24" t="s">
        <v>405</v>
      </c>
      <c r="K145" s="56" t="s">
        <v>657</v>
      </c>
      <c r="L145" s="46" t="s">
        <v>659</v>
      </c>
      <c r="M145" s="28">
        <f t="shared" ref="M145:M166" si="36">N145*O145</f>
        <v>66000000</v>
      </c>
      <c r="N145" s="28">
        <v>100000000</v>
      </c>
      <c r="O145" s="29">
        <v>0.66</v>
      </c>
      <c r="P145" s="29">
        <v>0.18</v>
      </c>
      <c r="Q145" s="29">
        <v>0.03</v>
      </c>
      <c r="R145" s="28">
        <v>13440000</v>
      </c>
      <c r="S145" s="28"/>
      <c r="T145" s="28">
        <v>13440000</v>
      </c>
      <c r="U145" s="29" t="s">
        <v>37</v>
      </c>
      <c r="V145" s="29">
        <f t="shared" si="34"/>
        <v>1</v>
      </c>
      <c r="W145" s="30">
        <v>43138</v>
      </c>
      <c r="X145" s="30">
        <v>43140</v>
      </c>
      <c r="Y145" s="24">
        <f t="shared" si="35"/>
        <v>2</v>
      </c>
      <c r="Z145" s="24" t="s">
        <v>32</v>
      </c>
      <c r="AA145" s="30"/>
      <c r="AB145" s="30"/>
      <c r="AC145" s="24">
        <f t="shared" si="31"/>
        <v>0</v>
      </c>
      <c r="AD145" s="24" t="s">
        <v>45</v>
      </c>
      <c r="AE145" s="24" t="s">
        <v>661</v>
      </c>
      <c r="AF145" s="24" t="s">
        <v>31</v>
      </c>
      <c r="AG145" s="24" t="s">
        <v>31</v>
      </c>
    </row>
    <row r="146" spans="1:33" ht="15.75" customHeight="1">
      <c r="A146" s="23">
        <f t="shared" si="16"/>
        <v>143</v>
      </c>
      <c r="B146" s="23" t="s">
        <v>156</v>
      </c>
      <c r="C146" s="24" t="s">
        <v>157</v>
      </c>
      <c r="D146" s="24" t="s">
        <v>31</v>
      </c>
      <c r="E146" s="24" t="s">
        <v>52</v>
      </c>
      <c r="F146" s="24" t="s">
        <v>31</v>
      </c>
      <c r="G146" s="24" t="s">
        <v>52</v>
      </c>
      <c r="H146" s="24" t="s">
        <v>31</v>
      </c>
      <c r="I146" s="55"/>
      <c r="J146" s="24" t="s">
        <v>405</v>
      </c>
      <c r="K146" s="56" t="s">
        <v>657</v>
      </c>
      <c r="L146" s="46" t="s">
        <v>662</v>
      </c>
      <c r="M146" s="28">
        <f t="shared" si="36"/>
        <v>105000000</v>
      </c>
      <c r="N146" s="28">
        <v>300000000</v>
      </c>
      <c r="O146" s="29">
        <v>0.35</v>
      </c>
      <c r="P146" s="29">
        <v>0.3</v>
      </c>
      <c r="Q146" s="29">
        <v>0.3</v>
      </c>
      <c r="R146" s="28">
        <v>17380000</v>
      </c>
      <c r="S146" s="28"/>
      <c r="T146" s="28">
        <v>17380000</v>
      </c>
      <c r="U146" s="29" t="s">
        <v>37</v>
      </c>
      <c r="V146" s="29">
        <f t="shared" si="34"/>
        <v>1</v>
      </c>
      <c r="W146" s="30">
        <v>43136</v>
      </c>
      <c r="X146" s="30">
        <v>43140</v>
      </c>
      <c r="Y146" s="24">
        <f t="shared" si="35"/>
        <v>4</v>
      </c>
      <c r="Z146" s="24" t="s">
        <v>32</v>
      </c>
      <c r="AA146" s="30"/>
      <c r="AB146" s="30"/>
      <c r="AC146" s="24">
        <f t="shared" si="31"/>
        <v>0</v>
      </c>
      <c r="AD146" s="24" t="s">
        <v>45</v>
      </c>
      <c r="AE146" s="24" t="s">
        <v>138</v>
      </c>
      <c r="AF146" s="24" t="s">
        <v>31</v>
      </c>
      <c r="AG146" s="24" t="s">
        <v>52</v>
      </c>
    </row>
    <row r="147" spans="1:33" ht="15.75" customHeight="1">
      <c r="A147" s="23">
        <f t="shared" si="16"/>
        <v>144</v>
      </c>
      <c r="B147" s="23" t="s">
        <v>139</v>
      </c>
      <c r="C147" s="24" t="s">
        <v>140</v>
      </c>
      <c r="D147" s="24" t="s">
        <v>52</v>
      </c>
      <c r="E147" s="24" t="s">
        <v>52</v>
      </c>
      <c r="F147" s="24" t="s">
        <v>52</v>
      </c>
      <c r="G147" s="24" t="s">
        <v>52</v>
      </c>
      <c r="H147" s="24" t="s">
        <v>52</v>
      </c>
      <c r="I147" s="55"/>
      <c r="J147" s="24" t="s">
        <v>410</v>
      </c>
      <c r="K147" s="57" t="s">
        <v>663</v>
      </c>
      <c r="L147" s="46" t="s">
        <v>483</v>
      </c>
      <c r="M147" s="28">
        <f t="shared" si="36"/>
        <v>318600000</v>
      </c>
      <c r="N147" s="28">
        <v>900000000</v>
      </c>
      <c r="O147" s="29">
        <v>0.35399999999999998</v>
      </c>
      <c r="P147" s="29" t="s">
        <v>664</v>
      </c>
      <c r="Q147" s="29" t="s">
        <v>665</v>
      </c>
      <c r="R147" s="28">
        <v>27000000</v>
      </c>
      <c r="S147" s="28"/>
      <c r="T147" s="28">
        <v>27000000</v>
      </c>
      <c r="U147" s="29" t="s">
        <v>37</v>
      </c>
      <c r="V147" s="29">
        <f t="shared" si="34"/>
        <v>1</v>
      </c>
      <c r="W147" s="30">
        <v>43138</v>
      </c>
      <c r="X147" s="30">
        <v>43140</v>
      </c>
      <c r="Y147" s="24">
        <f t="shared" si="35"/>
        <v>2</v>
      </c>
      <c r="Z147" s="24" t="s">
        <v>32</v>
      </c>
      <c r="AA147" s="30"/>
      <c r="AB147" s="30"/>
      <c r="AC147" s="24">
        <f t="shared" si="31"/>
        <v>0</v>
      </c>
      <c r="AD147" s="24" t="s">
        <v>45</v>
      </c>
      <c r="AE147" s="24" t="s">
        <v>666</v>
      </c>
      <c r="AF147" s="24" t="s">
        <v>52</v>
      </c>
      <c r="AG147" s="24" t="s">
        <v>52</v>
      </c>
    </row>
    <row r="148" spans="1:33" ht="15.75" customHeight="1">
      <c r="A148" s="23">
        <f t="shared" si="16"/>
        <v>145</v>
      </c>
      <c r="B148" s="23" t="s">
        <v>98</v>
      </c>
      <c r="C148" s="24" t="s">
        <v>99</v>
      </c>
      <c r="D148" s="24" t="s">
        <v>31</v>
      </c>
      <c r="E148" s="24" t="s">
        <v>31</v>
      </c>
      <c r="F148" s="24" t="s">
        <v>31</v>
      </c>
      <c r="G148" s="24" t="s">
        <v>31</v>
      </c>
      <c r="H148" s="24" t="s">
        <v>31</v>
      </c>
      <c r="I148" s="55"/>
      <c r="J148" s="24" t="s">
        <v>405</v>
      </c>
      <c r="K148" s="57" t="s">
        <v>667</v>
      </c>
      <c r="L148" s="46" t="s">
        <v>668</v>
      </c>
      <c r="M148" s="28">
        <f t="shared" si="36"/>
        <v>2500000000</v>
      </c>
      <c r="N148" s="28">
        <v>5000000000</v>
      </c>
      <c r="O148" s="29">
        <v>0.5</v>
      </c>
      <c r="P148" s="29">
        <v>0.2</v>
      </c>
      <c r="Q148" s="29">
        <v>0.1</v>
      </c>
      <c r="R148" s="28">
        <v>32250000</v>
      </c>
      <c r="S148" s="28"/>
      <c r="T148" s="28">
        <v>32250000</v>
      </c>
      <c r="U148" s="29" t="s">
        <v>37</v>
      </c>
      <c r="V148" s="29">
        <f t="shared" si="34"/>
        <v>1</v>
      </c>
      <c r="W148" s="30"/>
      <c r="X148" s="30">
        <v>43138</v>
      </c>
      <c r="Y148" s="24"/>
      <c r="Z148" s="24" t="s">
        <v>32</v>
      </c>
      <c r="AA148" s="30"/>
      <c r="AB148" s="30"/>
      <c r="AC148" s="24">
        <f t="shared" si="31"/>
        <v>0</v>
      </c>
      <c r="AD148" s="24" t="s">
        <v>45</v>
      </c>
      <c r="AE148" s="24" t="s">
        <v>66</v>
      </c>
      <c r="AF148" s="24" t="s">
        <v>31</v>
      </c>
      <c r="AG148" s="24" t="s">
        <v>52</v>
      </c>
    </row>
    <row r="149" spans="1:33" ht="15.75" customHeight="1">
      <c r="A149" s="23">
        <f t="shared" si="16"/>
        <v>146</v>
      </c>
      <c r="B149" s="23" t="s">
        <v>172</v>
      </c>
      <c r="C149" s="24" t="s">
        <v>173</v>
      </c>
      <c r="D149" s="24" t="s">
        <v>31</v>
      </c>
      <c r="E149" s="24" t="s">
        <v>52</v>
      </c>
      <c r="F149" s="24" t="s">
        <v>52</v>
      </c>
      <c r="G149" s="24" t="s">
        <v>52</v>
      </c>
      <c r="H149" s="24" t="s">
        <v>31</v>
      </c>
      <c r="I149" s="55"/>
      <c r="J149" s="24" t="s">
        <v>410</v>
      </c>
      <c r="K149" s="56" t="s">
        <v>657</v>
      </c>
      <c r="L149" s="46" t="s">
        <v>669</v>
      </c>
      <c r="M149" s="28">
        <f t="shared" si="36"/>
        <v>350000000</v>
      </c>
      <c r="N149" s="28">
        <v>1000000000</v>
      </c>
      <c r="O149" s="29">
        <v>0.35</v>
      </c>
      <c r="P149" s="29">
        <v>0.12</v>
      </c>
      <c r="Q149" s="29">
        <v>0.1</v>
      </c>
      <c r="R149" s="28">
        <v>36000000</v>
      </c>
      <c r="S149" s="28"/>
      <c r="T149" s="28">
        <v>36000000</v>
      </c>
      <c r="U149" s="29" t="s">
        <v>37</v>
      </c>
      <c r="V149" s="29">
        <f t="shared" si="34"/>
        <v>1</v>
      </c>
      <c r="W149" s="30">
        <v>43173</v>
      </c>
      <c r="X149" s="30">
        <v>43194</v>
      </c>
      <c r="Y149" s="24">
        <f t="shared" ref="Y149:Y154" si="37">X149-W149</f>
        <v>21</v>
      </c>
      <c r="Z149" s="24" t="s">
        <v>32</v>
      </c>
      <c r="AA149" s="30">
        <v>43138</v>
      </c>
      <c r="AB149" s="30">
        <v>43152</v>
      </c>
      <c r="AC149" s="24">
        <f t="shared" si="31"/>
        <v>14</v>
      </c>
      <c r="AD149" s="24" t="s">
        <v>45</v>
      </c>
      <c r="AE149" s="24" t="s">
        <v>670</v>
      </c>
      <c r="AF149" s="24" t="s">
        <v>52</v>
      </c>
      <c r="AG149" s="24" t="s">
        <v>52</v>
      </c>
    </row>
    <row r="150" spans="1:33" ht="15.75" customHeight="1">
      <c r="A150" s="23">
        <f t="shared" si="16"/>
        <v>147</v>
      </c>
      <c r="B150" s="23" t="s">
        <v>236</v>
      </c>
      <c r="C150" s="24" t="s">
        <v>237</v>
      </c>
      <c r="D150" s="24" t="s">
        <v>31</v>
      </c>
      <c r="E150" s="24" t="s">
        <v>31</v>
      </c>
      <c r="F150" s="24" t="s">
        <v>31</v>
      </c>
      <c r="G150" s="24" t="s">
        <v>31</v>
      </c>
      <c r="H150" s="24" t="s">
        <v>31</v>
      </c>
      <c r="I150" s="55"/>
      <c r="J150" s="24" t="s">
        <v>410</v>
      </c>
      <c r="K150" s="24" t="s">
        <v>55</v>
      </c>
      <c r="L150" s="46" t="s">
        <v>659</v>
      </c>
      <c r="M150" s="28">
        <f t="shared" si="36"/>
        <v>83700000</v>
      </c>
      <c r="N150" s="28">
        <v>186000000</v>
      </c>
      <c r="O150" s="29">
        <v>0.45</v>
      </c>
      <c r="P150" s="29">
        <v>0.15</v>
      </c>
      <c r="Q150" s="29">
        <v>0.32</v>
      </c>
      <c r="R150" s="28">
        <v>45000000</v>
      </c>
      <c r="S150" s="28"/>
      <c r="T150" s="28">
        <v>45000000</v>
      </c>
      <c r="U150" s="29" t="s">
        <v>37</v>
      </c>
      <c r="V150" s="29">
        <f t="shared" si="34"/>
        <v>1</v>
      </c>
      <c r="W150" s="30">
        <v>43134</v>
      </c>
      <c r="X150" s="30">
        <v>43141</v>
      </c>
      <c r="Y150" s="24">
        <f t="shared" si="37"/>
        <v>7</v>
      </c>
      <c r="Z150" s="24" t="s">
        <v>32</v>
      </c>
      <c r="AA150" s="30">
        <v>43112</v>
      </c>
      <c r="AB150" s="30">
        <v>43141</v>
      </c>
      <c r="AC150" s="24">
        <f t="shared" si="31"/>
        <v>29</v>
      </c>
      <c r="AD150" s="24" t="s">
        <v>45</v>
      </c>
      <c r="AE150" s="24" t="s">
        <v>138</v>
      </c>
      <c r="AF150" s="24" t="s">
        <v>31</v>
      </c>
      <c r="AG150" s="24" t="s">
        <v>52</v>
      </c>
    </row>
    <row r="151" spans="1:33" ht="15.75" customHeight="1">
      <c r="A151" s="23">
        <f t="shared" si="16"/>
        <v>148</v>
      </c>
      <c r="B151" s="23" t="s">
        <v>158</v>
      </c>
      <c r="C151" s="24" t="s">
        <v>159</v>
      </c>
      <c r="D151" s="24" t="s">
        <v>31</v>
      </c>
      <c r="E151" s="24" t="s">
        <v>52</v>
      </c>
      <c r="F151" s="24" t="s">
        <v>52</v>
      </c>
      <c r="G151" s="24" t="s">
        <v>52</v>
      </c>
      <c r="H151" s="24" t="s">
        <v>31</v>
      </c>
      <c r="I151" s="55"/>
      <c r="J151" s="24" t="s">
        <v>405</v>
      </c>
      <c r="K151" s="56" t="s">
        <v>657</v>
      </c>
      <c r="L151" s="46" t="s">
        <v>659</v>
      </c>
      <c r="M151" s="28">
        <f t="shared" si="36"/>
        <v>602000000</v>
      </c>
      <c r="N151" s="28">
        <v>1000000000</v>
      </c>
      <c r="O151" s="29">
        <v>0.60199999999999998</v>
      </c>
      <c r="P151" s="29" t="s">
        <v>332</v>
      </c>
      <c r="Q151" s="29" t="s">
        <v>332</v>
      </c>
      <c r="R151" s="28" t="s">
        <v>671</v>
      </c>
      <c r="S151" s="28"/>
      <c r="T151" s="28" t="s">
        <v>672</v>
      </c>
      <c r="U151" s="29" t="s">
        <v>37</v>
      </c>
      <c r="V151" s="29" t="s">
        <v>37</v>
      </c>
      <c r="W151" s="30">
        <v>43134</v>
      </c>
      <c r="X151" s="30">
        <v>43134</v>
      </c>
      <c r="Y151" s="24">
        <f t="shared" si="37"/>
        <v>0</v>
      </c>
      <c r="Z151" s="24" t="s">
        <v>32</v>
      </c>
      <c r="AA151" s="30" t="s">
        <v>37</v>
      </c>
      <c r="AB151" s="30" t="s">
        <v>37</v>
      </c>
      <c r="AC151" s="24" t="s">
        <v>37</v>
      </c>
      <c r="AD151" s="24" t="s">
        <v>45</v>
      </c>
      <c r="AE151" s="24" t="s">
        <v>160</v>
      </c>
      <c r="AF151" s="24" t="s">
        <v>52</v>
      </c>
      <c r="AG151" s="24" t="s">
        <v>52</v>
      </c>
    </row>
    <row r="152" spans="1:33" ht="15.75" customHeight="1">
      <c r="A152" s="23">
        <f t="shared" si="16"/>
        <v>149</v>
      </c>
      <c r="B152" s="23" t="s">
        <v>180</v>
      </c>
      <c r="C152" s="24" t="s">
        <v>181</v>
      </c>
      <c r="D152" s="24" t="s">
        <v>52</v>
      </c>
      <c r="E152" s="24" t="s">
        <v>31</v>
      </c>
      <c r="F152" s="24" t="s">
        <v>31</v>
      </c>
      <c r="G152" s="24" t="s">
        <v>52</v>
      </c>
      <c r="H152" s="24" t="s">
        <v>52</v>
      </c>
      <c r="I152" s="55"/>
      <c r="J152" s="24" t="s">
        <v>405</v>
      </c>
      <c r="K152" s="24" t="s">
        <v>55</v>
      </c>
      <c r="L152" s="46" t="s">
        <v>659</v>
      </c>
      <c r="M152" s="28">
        <f t="shared" si="36"/>
        <v>150000000</v>
      </c>
      <c r="N152" s="28">
        <v>500000000</v>
      </c>
      <c r="O152" s="29">
        <v>0.3</v>
      </c>
      <c r="P152" s="29">
        <v>0.15</v>
      </c>
      <c r="Q152" s="29">
        <v>0.3</v>
      </c>
      <c r="R152" s="28">
        <v>15000000</v>
      </c>
      <c r="S152" s="28"/>
      <c r="T152" s="28">
        <v>15000000</v>
      </c>
      <c r="U152" s="29" t="s">
        <v>37</v>
      </c>
      <c r="V152" s="29">
        <f t="shared" ref="V152:V153" si="38">R152/T152</f>
        <v>1</v>
      </c>
      <c r="W152" s="30">
        <v>43102</v>
      </c>
      <c r="X152" s="30">
        <v>43119</v>
      </c>
      <c r="Y152" s="24">
        <f t="shared" si="37"/>
        <v>17</v>
      </c>
      <c r="Z152" s="24" t="s">
        <v>32</v>
      </c>
      <c r="AA152" s="30">
        <v>43440</v>
      </c>
      <c r="AB152" s="30">
        <v>43449</v>
      </c>
      <c r="AC152" s="24">
        <f t="shared" ref="AC152:AC167" si="39">AB152-AA152</f>
        <v>9</v>
      </c>
      <c r="AD152" s="24" t="s">
        <v>45</v>
      </c>
      <c r="AE152" s="24" t="s">
        <v>673</v>
      </c>
      <c r="AF152" s="24" t="s">
        <v>52</v>
      </c>
      <c r="AG152" s="24" t="s">
        <v>52</v>
      </c>
    </row>
    <row r="153" spans="1:33" ht="15.75" customHeight="1">
      <c r="A153" s="23">
        <f t="shared" si="16"/>
        <v>150</v>
      </c>
      <c r="B153" s="23" t="s">
        <v>151</v>
      </c>
      <c r="C153" s="24" t="s">
        <v>152</v>
      </c>
      <c r="D153" s="24" t="s">
        <v>52</v>
      </c>
      <c r="E153" s="24" t="s">
        <v>52</v>
      </c>
      <c r="F153" s="24" t="s">
        <v>31</v>
      </c>
      <c r="G153" s="24" t="s">
        <v>31</v>
      </c>
      <c r="H153" s="24" t="s">
        <v>31</v>
      </c>
      <c r="I153" s="55"/>
      <c r="J153" s="24" t="s">
        <v>405</v>
      </c>
      <c r="K153" s="24" t="s">
        <v>55</v>
      </c>
      <c r="L153" s="46" t="s">
        <v>674</v>
      </c>
      <c r="M153" s="28">
        <f t="shared" si="36"/>
        <v>335881353.15000004</v>
      </c>
      <c r="N153" s="28">
        <v>746403007</v>
      </c>
      <c r="O153" s="29">
        <v>0.45</v>
      </c>
      <c r="P153" s="29">
        <v>0.2</v>
      </c>
      <c r="Q153" s="29">
        <v>0.15</v>
      </c>
      <c r="R153" s="28">
        <v>40000000</v>
      </c>
      <c r="S153" s="28"/>
      <c r="T153" s="28">
        <v>40000000</v>
      </c>
      <c r="U153" s="29" t="s">
        <v>37</v>
      </c>
      <c r="V153" s="29">
        <f t="shared" si="38"/>
        <v>1</v>
      </c>
      <c r="W153" s="30">
        <v>43125</v>
      </c>
      <c r="X153" s="30">
        <v>43132</v>
      </c>
      <c r="Y153" s="24">
        <f t="shared" si="37"/>
        <v>7</v>
      </c>
      <c r="Z153" s="24" t="s">
        <v>32</v>
      </c>
      <c r="AA153" s="30">
        <v>42998</v>
      </c>
      <c r="AB153" s="30">
        <v>43028</v>
      </c>
      <c r="AC153" s="24">
        <f t="shared" si="39"/>
        <v>30</v>
      </c>
      <c r="AD153" s="24" t="s">
        <v>45</v>
      </c>
      <c r="AE153" s="57" t="s">
        <v>675</v>
      </c>
      <c r="AF153" s="24" t="s">
        <v>31</v>
      </c>
      <c r="AG153" s="24" t="s">
        <v>31</v>
      </c>
    </row>
    <row r="154" spans="1:33" ht="15.75" customHeight="1">
      <c r="A154" s="23">
        <f t="shared" si="16"/>
        <v>151</v>
      </c>
      <c r="B154" s="23" t="s">
        <v>220</v>
      </c>
      <c r="C154" s="24" t="s">
        <v>221</v>
      </c>
      <c r="D154" s="24" t="s">
        <v>31</v>
      </c>
      <c r="E154" s="24" t="s">
        <v>52</v>
      </c>
      <c r="F154" s="24" t="s">
        <v>31</v>
      </c>
      <c r="G154" s="24" t="s">
        <v>31</v>
      </c>
      <c r="H154" s="24" t="s">
        <v>31</v>
      </c>
      <c r="I154" s="55"/>
      <c r="J154" s="24" t="s">
        <v>405</v>
      </c>
      <c r="K154" s="24" t="s">
        <v>55</v>
      </c>
      <c r="L154" s="46" t="s">
        <v>676</v>
      </c>
      <c r="M154" s="28">
        <f t="shared" si="36"/>
        <v>10000000</v>
      </c>
      <c r="N154" s="28">
        <v>500000000</v>
      </c>
      <c r="O154" s="29">
        <v>0.02</v>
      </c>
      <c r="P154" s="29">
        <v>0.14000000000000001</v>
      </c>
      <c r="Q154" s="29">
        <v>0.16</v>
      </c>
      <c r="R154" s="28" t="s">
        <v>677</v>
      </c>
      <c r="S154" s="28"/>
      <c r="T154" s="28">
        <v>1500000</v>
      </c>
      <c r="U154" s="29" t="s">
        <v>37</v>
      </c>
      <c r="V154" s="29" t="s">
        <v>37</v>
      </c>
      <c r="W154" s="30">
        <v>44390</v>
      </c>
      <c r="X154" s="30">
        <v>44392</v>
      </c>
      <c r="Y154" s="24">
        <f t="shared" si="37"/>
        <v>2</v>
      </c>
      <c r="Z154" s="24" t="s">
        <v>32</v>
      </c>
      <c r="AA154" s="30"/>
      <c r="AB154" s="30"/>
      <c r="AC154" s="24">
        <f t="shared" si="39"/>
        <v>0</v>
      </c>
      <c r="AD154" s="24" t="s">
        <v>45</v>
      </c>
      <c r="AE154" s="57" t="s">
        <v>678</v>
      </c>
      <c r="AF154" s="24" t="s">
        <v>52</v>
      </c>
      <c r="AG154" s="24" t="s">
        <v>31</v>
      </c>
    </row>
    <row r="155" spans="1:33" ht="15.75" customHeight="1">
      <c r="A155" s="23">
        <f t="shared" si="16"/>
        <v>152</v>
      </c>
      <c r="B155" s="23" t="s">
        <v>106</v>
      </c>
      <c r="C155" s="24" t="s">
        <v>679</v>
      </c>
      <c r="D155" s="24" t="s">
        <v>31</v>
      </c>
      <c r="E155" s="24" t="s">
        <v>52</v>
      </c>
      <c r="F155" s="24" t="s">
        <v>31</v>
      </c>
      <c r="G155" s="24" t="s">
        <v>31</v>
      </c>
      <c r="H155" s="24" t="s">
        <v>52</v>
      </c>
      <c r="I155" s="55"/>
      <c r="J155" s="24" t="s">
        <v>410</v>
      </c>
      <c r="K155" s="24" t="s">
        <v>55</v>
      </c>
      <c r="L155" s="46" t="s">
        <v>680</v>
      </c>
      <c r="M155" s="28">
        <f t="shared" si="36"/>
        <v>0</v>
      </c>
      <c r="N155" s="28">
        <v>20000000000</v>
      </c>
      <c r="O155" s="29"/>
      <c r="P155" s="29" t="s">
        <v>332</v>
      </c>
      <c r="Q155" s="29" t="s">
        <v>332</v>
      </c>
      <c r="R155" s="28" t="s">
        <v>681</v>
      </c>
      <c r="S155" s="28"/>
      <c r="T155" s="28">
        <v>2390000</v>
      </c>
      <c r="U155" s="29" t="s">
        <v>37</v>
      </c>
      <c r="V155" s="29" t="s">
        <v>37</v>
      </c>
      <c r="W155" s="30"/>
      <c r="X155" s="30">
        <v>44283</v>
      </c>
      <c r="Y155" s="24"/>
      <c r="Z155" s="24" t="s">
        <v>32</v>
      </c>
      <c r="AA155" s="30"/>
      <c r="AB155" s="30"/>
      <c r="AC155" s="24">
        <f t="shared" si="39"/>
        <v>0</v>
      </c>
      <c r="AD155" s="24" t="s">
        <v>45</v>
      </c>
      <c r="AE155" s="57" t="s">
        <v>682</v>
      </c>
      <c r="AF155" s="24" t="s">
        <v>52</v>
      </c>
      <c r="AG155" s="24" t="s">
        <v>31</v>
      </c>
    </row>
    <row r="156" spans="1:33" ht="15.75" customHeight="1">
      <c r="A156" s="23">
        <f t="shared" si="16"/>
        <v>153</v>
      </c>
      <c r="B156" s="23" t="s">
        <v>67</v>
      </c>
      <c r="C156" s="24" t="s">
        <v>68</v>
      </c>
      <c r="D156" s="24" t="s">
        <v>31</v>
      </c>
      <c r="E156" s="24" t="s">
        <v>31</v>
      </c>
      <c r="F156" s="24" t="s">
        <v>31</v>
      </c>
      <c r="G156" s="24" t="s">
        <v>31</v>
      </c>
      <c r="H156" s="24" t="s">
        <v>31</v>
      </c>
      <c r="I156" s="55"/>
      <c r="J156" s="24" t="s">
        <v>410</v>
      </c>
      <c r="K156" s="24" t="s">
        <v>55</v>
      </c>
      <c r="L156" s="46" t="s">
        <v>683</v>
      </c>
      <c r="M156" s="28">
        <f t="shared" si="36"/>
        <v>1500000000</v>
      </c>
      <c r="N156" s="28">
        <v>10000000000</v>
      </c>
      <c r="O156" s="29">
        <v>0.15</v>
      </c>
      <c r="P156" s="29">
        <v>0.1</v>
      </c>
      <c r="Q156" s="29">
        <v>0.5</v>
      </c>
      <c r="R156" s="28" t="s">
        <v>684</v>
      </c>
      <c r="S156" s="28"/>
      <c r="T156" s="28">
        <v>2300000</v>
      </c>
      <c r="U156" s="29" t="s">
        <v>37</v>
      </c>
      <c r="V156" s="29" t="s">
        <v>37</v>
      </c>
      <c r="W156" s="30">
        <v>44280</v>
      </c>
      <c r="X156" s="30">
        <v>44280</v>
      </c>
      <c r="Y156" s="24">
        <f t="shared" ref="Y156:Y176" si="40">X156-W156</f>
        <v>0</v>
      </c>
      <c r="Z156" s="24" t="s">
        <v>32</v>
      </c>
      <c r="AA156" s="30"/>
      <c r="AB156" s="30"/>
      <c r="AC156" s="24">
        <f t="shared" si="39"/>
        <v>0</v>
      </c>
      <c r="AD156" s="24" t="s">
        <v>45</v>
      </c>
      <c r="AE156" s="57" t="s">
        <v>51</v>
      </c>
      <c r="AF156" s="24" t="s">
        <v>31</v>
      </c>
      <c r="AG156" s="24" t="s">
        <v>31</v>
      </c>
    </row>
    <row r="157" spans="1:33" ht="15.75" customHeight="1">
      <c r="A157" s="23">
        <f t="shared" si="16"/>
        <v>154</v>
      </c>
      <c r="B157" s="23" t="s">
        <v>218</v>
      </c>
      <c r="C157" s="24" t="s">
        <v>219</v>
      </c>
      <c r="D157" s="24" t="s">
        <v>31</v>
      </c>
      <c r="E157" s="24" t="s">
        <v>31</v>
      </c>
      <c r="F157" s="24" t="s">
        <v>31</v>
      </c>
      <c r="G157" s="24" t="s">
        <v>31</v>
      </c>
      <c r="H157" s="24" t="s">
        <v>31</v>
      </c>
      <c r="I157" s="55"/>
      <c r="J157" s="24" t="s">
        <v>410</v>
      </c>
      <c r="K157" s="24" t="s">
        <v>55</v>
      </c>
      <c r="L157" s="46" t="s">
        <v>676</v>
      </c>
      <c r="M157" s="28">
        <f t="shared" si="36"/>
        <v>20500000</v>
      </c>
      <c r="N157" s="28">
        <v>100000000</v>
      </c>
      <c r="O157" s="29">
        <v>0.20499999999999999</v>
      </c>
      <c r="P157" s="29">
        <v>0.15</v>
      </c>
      <c r="Q157" s="29">
        <v>0.18</v>
      </c>
      <c r="R157" s="28">
        <v>200000</v>
      </c>
      <c r="S157" s="28"/>
      <c r="T157" s="28">
        <v>200000</v>
      </c>
      <c r="U157" s="29" t="s">
        <v>37</v>
      </c>
      <c r="V157" s="29">
        <f>R157/T157</f>
        <v>1</v>
      </c>
      <c r="W157" s="30">
        <v>44271</v>
      </c>
      <c r="X157" s="30">
        <v>44271</v>
      </c>
      <c r="Y157" s="24">
        <f t="shared" si="40"/>
        <v>0</v>
      </c>
      <c r="Z157" s="24" t="s">
        <v>32</v>
      </c>
      <c r="AA157" s="30"/>
      <c r="AB157" s="30"/>
      <c r="AC157" s="24">
        <f t="shared" si="39"/>
        <v>0</v>
      </c>
      <c r="AD157" s="24" t="s">
        <v>45</v>
      </c>
      <c r="AE157" s="57" t="s">
        <v>188</v>
      </c>
      <c r="AF157" s="24" t="s">
        <v>31</v>
      </c>
      <c r="AG157" s="24" t="s">
        <v>31</v>
      </c>
    </row>
    <row r="158" spans="1:33" ht="15.75" customHeight="1">
      <c r="A158" s="23">
        <f t="shared" si="16"/>
        <v>155</v>
      </c>
      <c r="B158" s="23" t="s">
        <v>263</v>
      </c>
      <c r="C158" s="24" t="s">
        <v>264</v>
      </c>
      <c r="D158" s="24" t="s">
        <v>31</v>
      </c>
      <c r="E158" s="24" t="s">
        <v>31</v>
      </c>
      <c r="F158" s="24" t="s">
        <v>31</v>
      </c>
      <c r="G158" s="24" t="s">
        <v>31</v>
      </c>
      <c r="H158" s="24" t="s">
        <v>31</v>
      </c>
      <c r="I158" s="55"/>
      <c r="J158" s="24" t="s">
        <v>410</v>
      </c>
      <c r="K158" s="24" t="s">
        <v>55</v>
      </c>
      <c r="L158" s="46">
        <v>4</v>
      </c>
      <c r="M158" s="28">
        <f t="shared" si="36"/>
        <v>13000000</v>
      </c>
      <c r="N158" s="28">
        <v>100000000</v>
      </c>
      <c r="O158" s="29">
        <v>0.13</v>
      </c>
      <c r="P158" s="29">
        <v>0.2</v>
      </c>
      <c r="Q158" s="29">
        <v>0.4</v>
      </c>
      <c r="R158" s="28" t="s">
        <v>685</v>
      </c>
      <c r="S158" s="28"/>
      <c r="T158" s="28">
        <v>7000000</v>
      </c>
      <c r="U158" s="29" t="s">
        <v>37</v>
      </c>
      <c r="V158" s="29" t="s">
        <v>37</v>
      </c>
      <c r="W158" s="30">
        <v>44266</v>
      </c>
      <c r="X158" s="30">
        <v>44268</v>
      </c>
      <c r="Y158" s="24">
        <f t="shared" si="40"/>
        <v>2</v>
      </c>
      <c r="Z158" s="24" t="s">
        <v>32</v>
      </c>
      <c r="AA158" s="30"/>
      <c r="AB158" s="30"/>
      <c r="AC158" s="24">
        <f t="shared" si="39"/>
        <v>0</v>
      </c>
      <c r="AD158" s="24" t="s">
        <v>45</v>
      </c>
      <c r="AE158" s="57" t="s">
        <v>51</v>
      </c>
      <c r="AF158" s="24" t="s">
        <v>31</v>
      </c>
      <c r="AG158" s="24" t="s">
        <v>31</v>
      </c>
    </row>
    <row r="159" spans="1:33" ht="15.75" customHeight="1">
      <c r="A159" s="23">
        <f t="shared" si="16"/>
        <v>156</v>
      </c>
      <c r="B159" s="23" t="s">
        <v>176</v>
      </c>
      <c r="C159" s="24" t="s">
        <v>177</v>
      </c>
      <c r="D159" s="24" t="s">
        <v>31</v>
      </c>
      <c r="E159" s="24" t="s">
        <v>31</v>
      </c>
      <c r="F159" s="24" t="s">
        <v>31</v>
      </c>
      <c r="G159" s="24" t="s">
        <v>31</v>
      </c>
      <c r="H159" s="24" t="s">
        <v>31</v>
      </c>
      <c r="I159" s="55"/>
      <c r="J159" s="24" t="s">
        <v>410</v>
      </c>
      <c r="K159" s="24" t="s">
        <v>55</v>
      </c>
      <c r="L159" s="46">
        <v>44666</v>
      </c>
      <c r="M159" s="28">
        <f t="shared" si="36"/>
        <v>3750000</v>
      </c>
      <c r="N159" s="28">
        <v>100000000</v>
      </c>
      <c r="O159" s="29">
        <v>3.7499999999999999E-2</v>
      </c>
      <c r="P159" s="29">
        <v>0.19</v>
      </c>
      <c r="Q159" s="29">
        <v>0.02</v>
      </c>
      <c r="R159" s="28" t="s">
        <v>686</v>
      </c>
      <c r="S159" s="28"/>
      <c r="T159" s="28" t="s">
        <v>37</v>
      </c>
      <c r="U159" s="29" t="s">
        <v>37</v>
      </c>
      <c r="V159" s="29" t="s">
        <v>37</v>
      </c>
      <c r="W159" s="30">
        <v>44252</v>
      </c>
      <c r="X159" s="30">
        <v>44254</v>
      </c>
      <c r="Y159" s="24">
        <f t="shared" si="40"/>
        <v>2</v>
      </c>
      <c r="Z159" s="24" t="s">
        <v>32</v>
      </c>
      <c r="AA159" s="30"/>
      <c r="AB159" s="30"/>
      <c r="AC159" s="24">
        <f t="shared" si="39"/>
        <v>0</v>
      </c>
      <c r="AD159" s="24" t="s">
        <v>45</v>
      </c>
      <c r="AE159" s="57" t="s">
        <v>178</v>
      </c>
      <c r="AF159" s="24" t="s">
        <v>31</v>
      </c>
      <c r="AG159" s="24" t="s">
        <v>31</v>
      </c>
    </row>
    <row r="160" spans="1:33" ht="15.75" customHeight="1">
      <c r="A160" s="23">
        <f t="shared" si="16"/>
        <v>157</v>
      </c>
      <c r="B160" s="23" t="s">
        <v>179</v>
      </c>
      <c r="C160" s="24" t="s">
        <v>179</v>
      </c>
      <c r="D160" s="24" t="s">
        <v>31</v>
      </c>
      <c r="E160" s="24" t="s">
        <v>31</v>
      </c>
      <c r="F160" s="24" t="s">
        <v>31</v>
      </c>
      <c r="G160" s="24" t="s">
        <v>31</v>
      </c>
      <c r="H160" s="24" t="s">
        <v>31</v>
      </c>
      <c r="I160" s="55"/>
      <c r="J160" s="24" t="s">
        <v>410</v>
      </c>
      <c r="K160" s="24" t="s">
        <v>48</v>
      </c>
      <c r="L160" s="46">
        <v>0.5</v>
      </c>
      <c r="M160" s="28">
        <f t="shared" si="36"/>
        <v>11050000</v>
      </c>
      <c r="N160" s="28">
        <v>130000000</v>
      </c>
      <c r="O160" s="29">
        <v>8.5000000000000006E-2</v>
      </c>
      <c r="P160" s="29" t="s">
        <v>687</v>
      </c>
      <c r="Q160" s="29"/>
      <c r="R160" s="28" t="s">
        <v>688</v>
      </c>
      <c r="S160" s="28"/>
      <c r="T160" s="28"/>
      <c r="U160" s="29" t="s">
        <v>37</v>
      </c>
      <c r="V160" s="29" t="s">
        <v>37</v>
      </c>
      <c r="W160" s="30">
        <v>44251</v>
      </c>
      <c r="X160" s="30">
        <v>44254</v>
      </c>
      <c r="Y160" s="24">
        <f t="shared" si="40"/>
        <v>3</v>
      </c>
      <c r="Z160" s="24" t="s">
        <v>32</v>
      </c>
      <c r="AA160" s="30"/>
      <c r="AB160" s="30"/>
      <c r="AC160" s="24">
        <f t="shared" si="39"/>
        <v>0</v>
      </c>
      <c r="AD160" s="24" t="s">
        <v>45</v>
      </c>
      <c r="AE160" s="57" t="s">
        <v>51</v>
      </c>
      <c r="AF160" s="24" t="s">
        <v>31</v>
      </c>
      <c r="AG160" s="24" t="s">
        <v>31</v>
      </c>
    </row>
    <row r="161" spans="1:39" ht="15.75" customHeight="1">
      <c r="A161" s="23">
        <f t="shared" si="16"/>
        <v>158</v>
      </c>
      <c r="B161" s="23" t="s">
        <v>198</v>
      </c>
      <c r="C161" s="24" t="s">
        <v>199</v>
      </c>
      <c r="D161" s="24" t="s">
        <v>31</v>
      </c>
      <c r="E161" s="24" t="s">
        <v>31</v>
      </c>
      <c r="F161" s="24" t="s">
        <v>31</v>
      </c>
      <c r="G161" s="24" t="s">
        <v>31</v>
      </c>
      <c r="H161" s="24" t="s">
        <v>31</v>
      </c>
      <c r="I161" s="55"/>
      <c r="J161" s="24" t="s">
        <v>410</v>
      </c>
      <c r="K161" s="56" t="s">
        <v>657</v>
      </c>
      <c r="L161" s="46">
        <v>0.3</v>
      </c>
      <c r="M161" s="28">
        <f t="shared" si="36"/>
        <v>70000000</v>
      </c>
      <c r="N161" s="28">
        <v>1000000000</v>
      </c>
      <c r="O161" s="29">
        <v>7.0000000000000007E-2</v>
      </c>
      <c r="P161" s="29">
        <v>0.1</v>
      </c>
      <c r="Q161" s="29">
        <v>0.26500000000000001</v>
      </c>
      <c r="R161" s="28" t="s">
        <v>689</v>
      </c>
      <c r="S161" s="28"/>
      <c r="T161" s="28">
        <v>2100000</v>
      </c>
      <c r="U161" s="29" t="s">
        <v>37</v>
      </c>
      <c r="V161" s="29" t="s">
        <v>37</v>
      </c>
      <c r="W161" s="30">
        <v>44246</v>
      </c>
      <c r="X161" s="30">
        <v>44253</v>
      </c>
      <c r="Y161" s="24">
        <f t="shared" si="40"/>
        <v>7</v>
      </c>
      <c r="Z161" s="24" t="s">
        <v>32</v>
      </c>
      <c r="AA161" s="30"/>
      <c r="AB161" s="30"/>
      <c r="AC161" s="24">
        <f t="shared" si="39"/>
        <v>0</v>
      </c>
      <c r="AD161" s="24" t="s">
        <v>45</v>
      </c>
      <c r="AE161" s="57" t="s">
        <v>666</v>
      </c>
      <c r="AF161" s="24" t="s">
        <v>31</v>
      </c>
      <c r="AG161" s="24" t="s">
        <v>31</v>
      </c>
    </row>
    <row r="162" spans="1:39" ht="15.75" customHeight="1">
      <c r="A162" s="23">
        <f t="shared" si="16"/>
        <v>159</v>
      </c>
      <c r="B162" s="23" t="s">
        <v>182</v>
      </c>
      <c r="C162" s="24" t="s">
        <v>183</v>
      </c>
      <c r="D162" s="24" t="s">
        <v>31</v>
      </c>
      <c r="E162" s="24" t="s">
        <v>31</v>
      </c>
      <c r="F162" s="24" t="s">
        <v>31</v>
      </c>
      <c r="G162" s="24" t="s">
        <v>31</v>
      </c>
      <c r="H162" s="24" t="s">
        <v>31</v>
      </c>
      <c r="I162" s="55"/>
      <c r="J162" s="24" t="s">
        <v>410</v>
      </c>
      <c r="K162" s="57" t="s">
        <v>37</v>
      </c>
      <c r="L162" s="46">
        <v>1.6433</v>
      </c>
      <c r="M162" s="28">
        <f t="shared" si="36"/>
        <v>39900000</v>
      </c>
      <c r="N162" s="28">
        <v>1000000000</v>
      </c>
      <c r="O162" s="29">
        <v>3.9899999999999998E-2</v>
      </c>
      <c r="P162" s="29" t="s">
        <v>690</v>
      </c>
      <c r="Q162" s="29">
        <v>0.43</v>
      </c>
      <c r="R162" s="28">
        <v>27200</v>
      </c>
      <c r="S162" s="28"/>
      <c r="T162" s="28"/>
      <c r="U162" s="29" t="s">
        <v>37</v>
      </c>
      <c r="V162" s="29" t="s">
        <v>37</v>
      </c>
      <c r="W162" s="30">
        <v>44556</v>
      </c>
      <c r="X162" s="30">
        <v>44561</v>
      </c>
      <c r="Y162" s="24">
        <f t="shared" si="40"/>
        <v>5</v>
      </c>
      <c r="Z162" s="24" t="s">
        <v>32</v>
      </c>
      <c r="AA162" s="30"/>
      <c r="AB162" s="30"/>
      <c r="AC162" s="24">
        <f t="shared" si="39"/>
        <v>0</v>
      </c>
      <c r="AD162" s="24" t="s">
        <v>45</v>
      </c>
      <c r="AE162" s="24" t="s">
        <v>138</v>
      </c>
      <c r="AF162" s="24" t="s">
        <v>31</v>
      </c>
      <c r="AG162" s="24" t="s">
        <v>31</v>
      </c>
    </row>
    <row r="163" spans="1:39" ht="15.75" customHeight="1">
      <c r="A163" s="23">
        <f t="shared" si="16"/>
        <v>160</v>
      </c>
      <c r="B163" s="23" t="s">
        <v>184</v>
      </c>
      <c r="C163" s="24" t="s">
        <v>185</v>
      </c>
      <c r="D163" s="24" t="s">
        <v>31</v>
      </c>
      <c r="E163" s="24" t="s">
        <v>31</v>
      </c>
      <c r="F163" s="24" t="s">
        <v>31</v>
      </c>
      <c r="G163" s="24" t="s">
        <v>31</v>
      </c>
      <c r="H163" s="24" t="s">
        <v>31</v>
      </c>
      <c r="I163" s="55"/>
      <c r="J163" s="24" t="s">
        <v>410</v>
      </c>
      <c r="K163" s="57" t="s">
        <v>37</v>
      </c>
      <c r="L163" s="46">
        <v>6.59E-2</v>
      </c>
      <c r="M163" s="28">
        <f t="shared" si="36"/>
        <v>30000000</v>
      </c>
      <c r="N163" s="28">
        <v>1000000000</v>
      </c>
      <c r="O163" s="29">
        <v>0.03</v>
      </c>
      <c r="P163" s="29">
        <v>0.2</v>
      </c>
      <c r="Q163" s="29">
        <v>0.1</v>
      </c>
      <c r="R163" s="28">
        <v>31100000</v>
      </c>
      <c r="S163" s="28"/>
      <c r="T163" s="28"/>
      <c r="U163" s="29" t="s">
        <v>37</v>
      </c>
      <c r="V163" s="29" t="s">
        <v>37</v>
      </c>
      <c r="W163" s="30">
        <v>44558</v>
      </c>
      <c r="X163" s="30">
        <v>44561</v>
      </c>
      <c r="Y163" s="24">
        <f t="shared" si="40"/>
        <v>3</v>
      </c>
      <c r="Z163" s="24" t="s">
        <v>32</v>
      </c>
      <c r="AA163" s="30"/>
      <c r="AB163" s="30"/>
      <c r="AC163" s="24">
        <f t="shared" si="39"/>
        <v>0</v>
      </c>
      <c r="AD163" s="24" t="s">
        <v>45</v>
      </c>
      <c r="AE163" s="24" t="s">
        <v>138</v>
      </c>
      <c r="AF163" s="24" t="s">
        <v>52</v>
      </c>
      <c r="AG163" s="24" t="s">
        <v>31</v>
      </c>
    </row>
    <row r="164" spans="1:39" ht="15.75" customHeight="1">
      <c r="A164" s="23">
        <f t="shared" si="16"/>
        <v>161</v>
      </c>
      <c r="B164" s="23" t="s">
        <v>186</v>
      </c>
      <c r="C164" s="24" t="s">
        <v>187</v>
      </c>
      <c r="D164" s="24" t="s">
        <v>31</v>
      </c>
      <c r="E164" s="24" t="s">
        <v>31</v>
      </c>
      <c r="F164" s="24" t="s">
        <v>31</v>
      </c>
      <c r="G164" s="24" t="s">
        <v>31</v>
      </c>
      <c r="H164" s="24" t="s">
        <v>52</v>
      </c>
      <c r="I164" s="55"/>
      <c r="J164" s="24" t="s">
        <v>405</v>
      </c>
      <c r="K164" s="57" t="s">
        <v>37</v>
      </c>
      <c r="L164" s="46">
        <v>20</v>
      </c>
      <c r="M164" s="28">
        <f t="shared" si="36"/>
        <v>13000000</v>
      </c>
      <c r="N164" s="28">
        <v>100000000</v>
      </c>
      <c r="O164" s="29">
        <v>0.13</v>
      </c>
      <c r="P164" s="29">
        <v>2.8000000000000001E-2</v>
      </c>
      <c r="Q164" s="29" t="s">
        <v>332</v>
      </c>
      <c r="R164" s="28">
        <v>3075000</v>
      </c>
      <c r="S164" s="28"/>
      <c r="T164" s="28">
        <v>3080000</v>
      </c>
      <c r="U164" s="29" t="s">
        <v>37</v>
      </c>
      <c r="V164" s="29">
        <f>R164/T164</f>
        <v>0.99837662337662336</v>
      </c>
      <c r="W164" s="30">
        <v>11685</v>
      </c>
      <c r="X164" s="30">
        <v>11688</v>
      </c>
      <c r="Y164" s="24">
        <f t="shared" si="40"/>
        <v>3</v>
      </c>
      <c r="Z164" s="24" t="s">
        <v>32</v>
      </c>
      <c r="AA164" s="30"/>
      <c r="AB164" s="30"/>
      <c r="AC164" s="24">
        <f t="shared" si="39"/>
        <v>0</v>
      </c>
      <c r="AD164" s="24" t="s">
        <v>45</v>
      </c>
      <c r="AE164" s="24" t="s">
        <v>188</v>
      </c>
      <c r="AF164" s="24" t="s">
        <v>31</v>
      </c>
      <c r="AG164" s="24" t="s">
        <v>31</v>
      </c>
    </row>
    <row r="165" spans="1:39" ht="15.75" customHeight="1">
      <c r="A165" s="23">
        <f t="shared" si="16"/>
        <v>162</v>
      </c>
      <c r="B165" s="23" t="s">
        <v>189</v>
      </c>
      <c r="C165" s="24" t="s">
        <v>190</v>
      </c>
      <c r="D165" s="24" t="s">
        <v>31</v>
      </c>
      <c r="E165" s="24" t="s">
        <v>31</v>
      </c>
      <c r="F165" s="24" t="s">
        <v>31</v>
      </c>
      <c r="G165" s="24" t="s">
        <v>31</v>
      </c>
      <c r="H165" s="24" t="s">
        <v>31</v>
      </c>
      <c r="I165" s="55"/>
      <c r="J165" s="24" t="s">
        <v>410</v>
      </c>
      <c r="K165" s="57" t="s">
        <v>37</v>
      </c>
      <c r="L165" s="46">
        <v>2.5999999999999999E-2</v>
      </c>
      <c r="M165" s="28">
        <f t="shared" si="36"/>
        <v>100000000</v>
      </c>
      <c r="N165" s="28">
        <v>1000000000</v>
      </c>
      <c r="O165" s="29">
        <v>0.1</v>
      </c>
      <c r="P165" s="29">
        <v>0.14000000000000001</v>
      </c>
      <c r="Q165" s="29">
        <v>0.1</v>
      </c>
      <c r="R165" s="28">
        <v>500000</v>
      </c>
      <c r="S165" s="28"/>
      <c r="T165" s="28" t="s">
        <v>37</v>
      </c>
      <c r="U165" s="29" t="s">
        <v>37</v>
      </c>
      <c r="V165" s="29" t="s">
        <v>37</v>
      </c>
      <c r="W165" s="30">
        <v>44540</v>
      </c>
      <c r="X165" s="30">
        <v>44559</v>
      </c>
      <c r="Y165" s="24">
        <f t="shared" si="40"/>
        <v>19</v>
      </c>
      <c r="Z165" s="24" t="s">
        <v>32</v>
      </c>
      <c r="AA165" s="30"/>
      <c r="AB165" s="30"/>
      <c r="AC165" s="24">
        <f t="shared" si="39"/>
        <v>0</v>
      </c>
      <c r="AD165" s="24" t="s">
        <v>45</v>
      </c>
      <c r="AE165" s="24" t="s">
        <v>66</v>
      </c>
      <c r="AF165" s="24" t="s">
        <v>31</v>
      </c>
      <c r="AG165" s="24" t="s">
        <v>31</v>
      </c>
    </row>
    <row r="166" spans="1:39" ht="15.75" customHeight="1">
      <c r="A166" s="23">
        <f t="shared" si="16"/>
        <v>163</v>
      </c>
      <c r="B166" s="23" t="s">
        <v>191</v>
      </c>
      <c r="C166" s="24" t="s">
        <v>191</v>
      </c>
      <c r="D166" s="24" t="s">
        <v>31</v>
      </c>
      <c r="E166" s="24" t="s">
        <v>31</v>
      </c>
      <c r="F166" s="24" t="s">
        <v>31</v>
      </c>
      <c r="G166" s="24" t="s">
        <v>31</v>
      </c>
      <c r="H166" s="24" t="s">
        <v>31</v>
      </c>
      <c r="I166" s="55"/>
      <c r="J166" s="24"/>
      <c r="K166" s="57" t="s">
        <v>55</v>
      </c>
      <c r="L166" s="46" t="s">
        <v>691</v>
      </c>
      <c r="M166" s="28">
        <f t="shared" si="36"/>
        <v>20000000</v>
      </c>
      <c r="N166" s="28">
        <v>100000000</v>
      </c>
      <c r="O166" s="29">
        <v>0.2</v>
      </c>
      <c r="P166" s="29">
        <v>0.35</v>
      </c>
      <c r="Q166" s="29">
        <v>0.1</v>
      </c>
      <c r="R166" s="28">
        <v>23000000</v>
      </c>
      <c r="S166" s="28"/>
      <c r="T166" s="28"/>
      <c r="U166" s="29" t="s">
        <v>37</v>
      </c>
      <c r="V166" s="29" t="s">
        <v>37</v>
      </c>
      <c r="W166" s="30">
        <v>44165</v>
      </c>
      <c r="X166" s="30">
        <v>44169</v>
      </c>
      <c r="Y166" s="24">
        <f t="shared" si="40"/>
        <v>4</v>
      </c>
      <c r="Z166" s="24" t="s">
        <v>32</v>
      </c>
      <c r="AA166" s="30"/>
      <c r="AB166" s="30"/>
      <c r="AC166" s="24">
        <f t="shared" si="39"/>
        <v>0</v>
      </c>
      <c r="AD166" s="24" t="s">
        <v>45</v>
      </c>
      <c r="AE166" s="57" t="s">
        <v>138</v>
      </c>
      <c r="AF166" s="24" t="s">
        <v>31</v>
      </c>
      <c r="AG166" s="24" t="s">
        <v>31</v>
      </c>
    </row>
    <row r="167" spans="1:39" ht="15.75" customHeight="1">
      <c r="A167" s="23">
        <f t="shared" si="16"/>
        <v>164</v>
      </c>
      <c r="B167" s="23" t="s">
        <v>130</v>
      </c>
      <c r="C167" s="24" t="s">
        <v>131</v>
      </c>
      <c r="D167" s="24" t="s">
        <v>31</v>
      </c>
      <c r="E167" s="24" t="s">
        <v>31</v>
      </c>
      <c r="F167" s="24" t="s">
        <v>31</v>
      </c>
      <c r="G167" s="24" t="s">
        <v>31</v>
      </c>
      <c r="H167" s="24" t="s">
        <v>31</v>
      </c>
      <c r="I167" s="57"/>
      <c r="J167" s="57"/>
      <c r="K167" s="57" t="s">
        <v>55</v>
      </c>
      <c r="L167" s="46">
        <v>7.7429999999999999E-2</v>
      </c>
      <c r="M167" s="28">
        <v>578592000</v>
      </c>
      <c r="N167" s="28">
        <v>1033200000</v>
      </c>
      <c r="O167" s="29">
        <v>0.56000000000000005</v>
      </c>
      <c r="P167" s="29"/>
      <c r="Q167" s="29"/>
      <c r="R167" s="28">
        <v>6700000</v>
      </c>
      <c r="S167" s="28"/>
      <c r="T167" s="28">
        <v>6700000</v>
      </c>
      <c r="U167" s="29" t="s">
        <v>37</v>
      </c>
      <c r="V167" s="29">
        <f t="shared" ref="V167:V178" si="41">R167/T167</f>
        <v>1</v>
      </c>
      <c r="W167" s="30">
        <v>43701</v>
      </c>
      <c r="X167" s="30">
        <v>43702</v>
      </c>
      <c r="Y167" s="24">
        <f t="shared" si="40"/>
        <v>1</v>
      </c>
      <c r="Z167" s="24" t="s">
        <v>32</v>
      </c>
      <c r="AA167" s="30"/>
      <c r="AB167" s="30"/>
      <c r="AC167" s="24">
        <f t="shared" si="39"/>
        <v>0</v>
      </c>
      <c r="AD167" s="24" t="s">
        <v>45</v>
      </c>
      <c r="AE167" s="57" t="s">
        <v>51</v>
      </c>
      <c r="AF167" s="24" t="s">
        <v>31</v>
      </c>
      <c r="AG167" s="24" t="s">
        <v>31</v>
      </c>
      <c r="AH167" s="34"/>
      <c r="AI167" s="34"/>
      <c r="AJ167" s="34"/>
      <c r="AK167" s="34"/>
      <c r="AL167" s="34"/>
      <c r="AM167" s="34"/>
    </row>
    <row r="168" spans="1:39" ht="15.75" customHeight="1">
      <c r="A168" s="23">
        <f t="shared" si="16"/>
        <v>165</v>
      </c>
      <c r="B168" s="23" t="s">
        <v>73</v>
      </c>
      <c r="C168" s="24" t="s">
        <v>73</v>
      </c>
      <c r="D168" s="24" t="s">
        <v>31</v>
      </c>
      <c r="E168" s="24" t="s">
        <v>31</v>
      </c>
      <c r="F168" s="24" t="s">
        <v>31</v>
      </c>
      <c r="G168" s="24" t="s">
        <v>31</v>
      </c>
      <c r="H168" s="24" t="s">
        <v>31</v>
      </c>
      <c r="I168" s="57"/>
      <c r="J168" s="57"/>
      <c r="K168" s="24" t="s">
        <v>55</v>
      </c>
      <c r="L168" s="46" t="s">
        <v>692</v>
      </c>
      <c r="M168" s="28">
        <v>3000000000</v>
      </c>
      <c r="N168" s="28">
        <v>10000000000</v>
      </c>
      <c r="O168" s="29">
        <v>0.3</v>
      </c>
      <c r="P168" s="29">
        <v>0.15</v>
      </c>
      <c r="Q168" s="29">
        <v>0.55000000000000004</v>
      </c>
      <c r="R168" s="28">
        <v>22800000</v>
      </c>
      <c r="S168" s="28" t="s">
        <v>37</v>
      </c>
      <c r="T168" s="28">
        <v>22800000</v>
      </c>
      <c r="U168" s="29" t="s">
        <v>37</v>
      </c>
      <c r="V168" s="29">
        <f t="shared" si="41"/>
        <v>1</v>
      </c>
      <c r="W168" s="30">
        <v>43580</v>
      </c>
      <c r="X168" s="30">
        <v>43580</v>
      </c>
      <c r="Y168" s="24">
        <f t="shared" si="40"/>
        <v>0</v>
      </c>
      <c r="Z168" s="24" t="s">
        <v>32</v>
      </c>
      <c r="AA168" s="30" t="s">
        <v>37</v>
      </c>
      <c r="AB168" s="30" t="s">
        <v>37</v>
      </c>
      <c r="AC168" s="24" t="s">
        <v>37</v>
      </c>
      <c r="AD168" s="24" t="s">
        <v>45</v>
      </c>
      <c r="AE168" s="24" t="s">
        <v>13</v>
      </c>
      <c r="AF168" s="24" t="s">
        <v>31</v>
      </c>
      <c r="AG168" s="24" t="s">
        <v>52</v>
      </c>
    </row>
    <row r="169" spans="1:39" ht="15.75" customHeight="1">
      <c r="A169" s="23">
        <f t="shared" si="16"/>
        <v>166</v>
      </c>
      <c r="B169" s="23" t="s">
        <v>96</v>
      </c>
      <c r="C169" s="24" t="s">
        <v>97</v>
      </c>
      <c r="D169" s="24" t="s">
        <v>31</v>
      </c>
      <c r="E169" s="24" t="s">
        <v>31</v>
      </c>
      <c r="F169" s="24" t="s">
        <v>31</v>
      </c>
      <c r="G169" s="24" t="s">
        <v>31</v>
      </c>
      <c r="H169" s="24" t="s">
        <v>31</v>
      </c>
      <c r="I169" s="57"/>
      <c r="J169" s="57"/>
      <c r="K169" s="24" t="s">
        <v>48</v>
      </c>
      <c r="L169" s="46" t="s">
        <v>693</v>
      </c>
      <c r="M169" s="28">
        <v>2000000000</v>
      </c>
      <c r="N169" s="28">
        <v>10000000000</v>
      </c>
      <c r="O169" s="29">
        <v>0.2</v>
      </c>
      <c r="P169" s="29">
        <v>0.15</v>
      </c>
      <c r="Q169" s="29">
        <v>0.45</v>
      </c>
      <c r="R169" s="28">
        <v>20000000</v>
      </c>
      <c r="S169" s="28" t="s">
        <v>37</v>
      </c>
      <c r="T169" s="28">
        <v>20000000</v>
      </c>
      <c r="U169" s="29" t="s">
        <v>37</v>
      </c>
      <c r="V169" s="29">
        <f t="shared" si="41"/>
        <v>1</v>
      </c>
      <c r="W169" s="30">
        <v>43253</v>
      </c>
      <c r="X169" s="30">
        <v>43254</v>
      </c>
      <c r="Y169" s="24">
        <f t="shared" si="40"/>
        <v>1</v>
      </c>
      <c r="Z169" s="24" t="s">
        <v>32</v>
      </c>
      <c r="AA169" s="30" t="s">
        <v>37</v>
      </c>
      <c r="AB169" s="30" t="s">
        <v>37</v>
      </c>
      <c r="AC169" s="24" t="s">
        <v>37</v>
      </c>
      <c r="AD169" s="24" t="s">
        <v>45</v>
      </c>
      <c r="AE169" s="24" t="s">
        <v>13</v>
      </c>
      <c r="AF169" s="24" t="s">
        <v>31</v>
      </c>
      <c r="AG169" s="24" t="s">
        <v>31</v>
      </c>
    </row>
    <row r="170" spans="1:39" ht="15.75" customHeight="1">
      <c r="A170" s="23">
        <f t="shared" si="16"/>
        <v>167</v>
      </c>
      <c r="B170" s="23" t="s">
        <v>94</v>
      </c>
      <c r="C170" s="24" t="s">
        <v>95</v>
      </c>
      <c r="D170" s="24" t="s">
        <v>31</v>
      </c>
      <c r="E170" s="24" t="s">
        <v>31</v>
      </c>
      <c r="F170" s="24" t="s">
        <v>31</v>
      </c>
      <c r="G170" s="24" t="s">
        <v>31</v>
      </c>
      <c r="H170" s="24" t="s">
        <v>31</v>
      </c>
      <c r="I170" s="57"/>
      <c r="J170" s="57"/>
      <c r="K170" s="24" t="s">
        <v>134</v>
      </c>
      <c r="L170" s="46" t="s">
        <v>694</v>
      </c>
      <c r="M170" s="28">
        <v>2000000000</v>
      </c>
      <c r="N170" s="28">
        <v>5000000000</v>
      </c>
      <c r="O170" s="29">
        <v>0.4</v>
      </c>
      <c r="P170" s="29" t="s">
        <v>332</v>
      </c>
      <c r="Q170" s="29" t="s">
        <v>332</v>
      </c>
      <c r="R170" s="28">
        <v>35000000</v>
      </c>
      <c r="S170" s="28" t="s">
        <v>37</v>
      </c>
      <c r="T170" s="28">
        <v>35000000</v>
      </c>
      <c r="U170" s="29" t="s">
        <v>37</v>
      </c>
      <c r="V170" s="29">
        <f t="shared" si="41"/>
        <v>1</v>
      </c>
      <c r="W170" s="30">
        <v>43251</v>
      </c>
      <c r="X170" s="30">
        <v>43252</v>
      </c>
      <c r="Y170" s="24">
        <f t="shared" si="40"/>
        <v>1</v>
      </c>
      <c r="Z170" s="24" t="s">
        <v>32</v>
      </c>
      <c r="AA170" s="30" t="s">
        <v>37</v>
      </c>
      <c r="AB170" s="30" t="s">
        <v>37</v>
      </c>
      <c r="AC170" s="24" t="s">
        <v>37</v>
      </c>
      <c r="AD170" s="24" t="s">
        <v>45</v>
      </c>
      <c r="AE170" s="24" t="s">
        <v>105</v>
      </c>
      <c r="AF170" s="24" t="s">
        <v>31</v>
      </c>
      <c r="AG170" s="24" t="s">
        <v>31</v>
      </c>
    </row>
    <row r="171" spans="1:39" ht="15.75" customHeight="1">
      <c r="A171" s="23">
        <f t="shared" si="16"/>
        <v>168</v>
      </c>
      <c r="B171" s="23" t="s">
        <v>200</v>
      </c>
      <c r="C171" s="24" t="s">
        <v>201</v>
      </c>
      <c r="D171" s="24" t="s">
        <v>52</v>
      </c>
      <c r="E171" s="24" t="s">
        <v>31</v>
      </c>
      <c r="F171" s="24" t="s">
        <v>52</v>
      </c>
      <c r="G171" s="24" t="s">
        <v>31</v>
      </c>
      <c r="H171" s="24" t="s">
        <v>31</v>
      </c>
      <c r="I171" s="57"/>
      <c r="J171" s="57"/>
      <c r="K171" s="24" t="s">
        <v>202</v>
      </c>
      <c r="L171" s="46" t="s">
        <v>203</v>
      </c>
      <c r="M171" s="28">
        <v>55000000</v>
      </c>
      <c r="N171" s="28">
        <v>100000000</v>
      </c>
      <c r="O171" s="29">
        <v>0.55000000000000004</v>
      </c>
      <c r="P171" s="29">
        <v>0.12</v>
      </c>
      <c r="Q171" s="29" t="s">
        <v>332</v>
      </c>
      <c r="R171" s="28">
        <v>7500000</v>
      </c>
      <c r="S171" s="28" t="s">
        <v>37</v>
      </c>
      <c r="T171" s="28">
        <v>25000000</v>
      </c>
      <c r="U171" s="29" t="s">
        <v>37</v>
      </c>
      <c r="V171" s="29">
        <f t="shared" si="41"/>
        <v>0.3</v>
      </c>
      <c r="W171" s="30">
        <v>43187</v>
      </c>
      <c r="X171" s="30">
        <v>43251</v>
      </c>
      <c r="Y171" s="24">
        <f t="shared" si="40"/>
        <v>64</v>
      </c>
      <c r="Z171" s="24" t="s">
        <v>32</v>
      </c>
      <c r="AA171" s="30"/>
      <c r="AB171" s="30"/>
      <c r="AC171" s="24">
        <f>AB171-AA171</f>
        <v>0</v>
      </c>
      <c r="AD171" s="24" t="s">
        <v>45</v>
      </c>
      <c r="AE171" s="24" t="s">
        <v>105</v>
      </c>
      <c r="AF171" s="24" t="s">
        <v>31</v>
      </c>
      <c r="AG171" s="24" t="s">
        <v>52</v>
      </c>
    </row>
    <row r="172" spans="1:39" ht="15.75" customHeight="1">
      <c r="A172" s="23">
        <f t="shared" si="16"/>
        <v>169</v>
      </c>
      <c r="B172" s="23" t="s">
        <v>74</v>
      </c>
      <c r="C172" s="24" t="s">
        <v>74</v>
      </c>
      <c r="D172" s="24" t="s">
        <v>31</v>
      </c>
      <c r="E172" s="24" t="s">
        <v>31</v>
      </c>
      <c r="F172" s="24" t="s">
        <v>31</v>
      </c>
      <c r="G172" s="24" t="s">
        <v>52</v>
      </c>
      <c r="H172" s="24" t="s">
        <v>31</v>
      </c>
      <c r="I172" s="57"/>
      <c r="J172" s="57"/>
      <c r="K172" s="24" t="s">
        <v>55</v>
      </c>
      <c r="L172" s="46" t="s">
        <v>695</v>
      </c>
      <c r="M172" s="28">
        <v>600000000</v>
      </c>
      <c r="N172" s="28">
        <v>10000000000</v>
      </c>
      <c r="O172" s="29">
        <v>0.2</v>
      </c>
      <c r="P172" s="29">
        <v>0.1</v>
      </c>
      <c r="Q172" s="29">
        <v>0.5</v>
      </c>
      <c r="R172" s="28">
        <v>24600000</v>
      </c>
      <c r="S172" s="28" t="s">
        <v>37</v>
      </c>
      <c r="T172" s="28">
        <v>24600000</v>
      </c>
      <c r="U172" s="29" t="s">
        <v>37</v>
      </c>
      <c r="V172" s="29">
        <f t="shared" si="41"/>
        <v>1</v>
      </c>
      <c r="W172" s="30">
        <v>43577</v>
      </c>
      <c r="X172" s="30">
        <v>43577</v>
      </c>
      <c r="Y172" s="24">
        <f t="shared" si="40"/>
        <v>0</v>
      </c>
      <c r="Z172" s="24" t="s">
        <v>32</v>
      </c>
      <c r="AA172" s="30">
        <v>43435</v>
      </c>
      <c r="AB172" s="30" t="s">
        <v>37</v>
      </c>
      <c r="AC172" s="24" t="s">
        <v>37</v>
      </c>
      <c r="AD172" s="24" t="s">
        <v>45</v>
      </c>
      <c r="AE172" s="24" t="s">
        <v>13</v>
      </c>
      <c r="AF172" s="24" t="s">
        <v>31</v>
      </c>
      <c r="AG172" s="24" t="s">
        <v>52</v>
      </c>
    </row>
    <row r="173" spans="1:39" ht="15.75" customHeight="1">
      <c r="A173" s="23">
        <f t="shared" si="16"/>
        <v>170</v>
      </c>
      <c r="B173" s="23" t="s">
        <v>170</v>
      </c>
      <c r="C173" s="24" t="s">
        <v>171</v>
      </c>
      <c r="D173" s="24" t="s">
        <v>31</v>
      </c>
      <c r="E173" s="24" t="s">
        <v>31</v>
      </c>
      <c r="F173" s="24" t="s">
        <v>31</v>
      </c>
      <c r="G173" s="24" t="s">
        <v>31</v>
      </c>
      <c r="H173" s="24" t="s">
        <v>31</v>
      </c>
      <c r="I173" s="57"/>
      <c r="J173" s="57"/>
      <c r="K173" s="24" t="s">
        <v>48</v>
      </c>
      <c r="L173" s="46" t="s">
        <v>696</v>
      </c>
      <c r="M173" s="28"/>
      <c r="N173" s="28">
        <v>100000000</v>
      </c>
      <c r="O173" s="29">
        <v>0.65</v>
      </c>
      <c r="P173" s="29">
        <v>0.2</v>
      </c>
      <c r="Q173" s="29">
        <v>0.15</v>
      </c>
      <c r="R173" s="28">
        <v>9650000</v>
      </c>
      <c r="S173" s="28" t="s">
        <v>37</v>
      </c>
      <c r="T173" s="28">
        <v>9650000</v>
      </c>
      <c r="U173" s="29" t="s">
        <v>37</v>
      </c>
      <c r="V173" s="29">
        <f t="shared" si="41"/>
        <v>1</v>
      </c>
      <c r="W173" s="30">
        <v>43247</v>
      </c>
      <c r="X173" s="30">
        <v>43248</v>
      </c>
      <c r="Y173" s="24">
        <f t="shared" si="40"/>
        <v>1</v>
      </c>
      <c r="Z173" s="24" t="s">
        <v>32</v>
      </c>
      <c r="AA173" s="30" t="s">
        <v>37</v>
      </c>
      <c r="AB173" s="30" t="s">
        <v>37</v>
      </c>
      <c r="AC173" s="24" t="s">
        <v>37</v>
      </c>
      <c r="AD173" s="24" t="s">
        <v>45</v>
      </c>
      <c r="AE173" s="24" t="s">
        <v>13</v>
      </c>
      <c r="AF173" s="24" t="s">
        <v>31</v>
      </c>
      <c r="AG173" s="24" t="s">
        <v>31</v>
      </c>
    </row>
    <row r="174" spans="1:39" ht="15.75" customHeight="1">
      <c r="A174" s="23">
        <f t="shared" si="16"/>
        <v>171</v>
      </c>
      <c r="B174" s="23" t="s">
        <v>208</v>
      </c>
      <c r="C174" s="24" t="s">
        <v>209</v>
      </c>
      <c r="D174" s="24" t="s">
        <v>52</v>
      </c>
      <c r="E174" s="24" t="s">
        <v>31</v>
      </c>
      <c r="F174" s="24" t="s">
        <v>31</v>
      </c>
      <c r="G174" s="24" t="s">
        <v>31</v>
      </c>
      <c r="H174" s="24" t="s">
        <v>31</v>
      </c>
      <c r="I174" s="57"/>
      <c r="J174" s="57"/>
      <c r="K174" s="24" t="s">
        <v>55</v>
      </c>
      <c r="L174" s="46" t="s">
        <v>697</v>
      </c>
      <c r="M174" s="28">
        <v>150000000</v>
      </c>
      <c r="N174" s="28">
        <v>500000000</v>
      </c>
      <c r="O174" s="29">
        <v>0.3</v>
      </c>
      <c r="P174" s="29">
        <v>0.15</v>
      </c>
      <c r="Q174" s="29">
        <v>0.15</v>
      </c>
      <c r="R174" s="28">
        <v>27700000</v>
      </c>
      <c r="S174" s="28"/>
      <c r="T174" s="28">
        <v>27680000</v>
      </c>
      <c r="U174" s="29" t="s">
        <v>37</v>
      </c>
      <c r="V174" s="29">
        <f t="shared" si="41"/>
        <v>1.0007225433526012</v>
      </c>
      <c r="W174" s="30">
        <v>43247</v>
      </c>
      <c r="X174" s="30">
        <v>43247</v>
      </c>
      <c r="Y174" s="24">
        <f t="shared" si="40"/>
        <v>0</v>
      </c>
      <c r="Z174" s="24" t="s">
        <v>32</v>
      </c>
      <c r="AA174" s="30"/>
      <c r="AB174" s="30"/>
      <c r="AC174" s="24">
        <f t="shared" ref="AC174:AC176" si="42">AB174-AA174</f>
        <v>0</v>
      </c>
      <c r="AD174" s="24" t="s">
        <v>45</v>
      </c>
      <c r="AE174" s="24" t="s">
        <v>210</v>
      </c>
      <c r="AF174" s="24" t="s">
        <v>31</v>
      </c>
      <c r="AG174" s="24" t="s">
        <v>31</v>
      </c>
    </row>
    <row r="175" spans="1:39" ht="15.75" customHeight="1">
      <c r="A175" s="23">
        <f t="shared" si="16"/>
        <v>172</v>
      </c>
      <c r="B175" s="23" t="s">
        <v>79</v>
      </c>
      <c r="C175" s="24" t="s">
        <v>80</v>
      </c>
      <c r="D175" s="24" t="s">
        <v>31</v>
      </c>
      <c r="E175" s="24" t="s">
        <v>31</v>
      </c>
      <c r="F175" s="24" t="s">
        <v>31</v>
      </c>
      <c r="G175" s="24" t="s">
        <v>31</v>
      </c>
      <c r="H175" s="24" t="s">
        <v>31</v>
      </c>
      <c r="I175" s="57"/>
      <c r="J175" s="57"/>
      <c r="K175" s="24" t="s">
        <v>55</v>
      </c>
      <c r="L175" s="46" t="s">
        <v>698</v>
      </c>
      <c r="M175" s="28">
        <v>3120000000</v>
      </c>
      <c r="N175" s="28">
        <v>8000000000</v>
      </c>
      <c r="O175" s="29">
        <v>0.39</v>
      </c>
      <c r="P175" s="29">
        <v>0.2</v>
      </c>
      <c r="Q175" s="29">
        <v>0.14000000000000001</v>
      </c>
      <c r="R175" s="28">
        <v>23650000</v>
      </c>
      <c r="S175" s="28"/>
      <c r="T175" s="28">
        <v>23650000</v>
      </c>
      <c r="U175" s="29" t="s">
        <v>37</v>
      </c>
      <c r="V175" s="29">
        <f t="shared" si="41"/>
        <v>1</v>
      </c>
      <c r="W175" s="30">
        <v>43246</v>
      </c>
      <c r="X175" s="30">
        <v>43246</v>
      </c>
      <c r="Y175" s="24">
        <f t="shared" si="40"/>
        <v>0</v>
      </c>
      <c r="Z175" s="24" t="s">
        <v>32</v>
      </c>
      <c r="AA175" s="30"/>
      <c r="AB175" s="30"/>
      <c r="AC175" s="24">
        <f t="shared" si="42"/>
        <v>0</v>
      </c>
      <c r="AD175" s="24" t="s">
        <v>45</v>
      </c>
      <c r="AE175" s="24" t="s">
        <v>13</v>
      </c>
      <c r="AF175" s="24" t="s">
        <v>31</v>
      </c>
      <c r="AG175" s="24" t="s">
        <v>31</v>
      </c>
    </row>
    <row r="176" spans="1:39" ht="15.75" customHeight="1">
      <c r="A176" s="23">
        <f t="shared" si="16"/>
        <v>173</v>
      </c>
      <c r="B176" s="23" t="s">
        <v>121</v>
      </c>
      <c r="C176" s="24" t="s">
        <v>122</v>
      </c>
      <c r="D176" s="24" t="s">
        <v>31</v>
      </c>
      <c r="E176" s="24" t="s">
        <v>31</v>
      </c>
      <c r="F176" s="24" t="s">
        <v>31</v>
      </c>
      <c r="G176" s="24" t="s">
        <v>31</v>
      </c>
      <c r="H176" s="24" t="s">
        <v>31</v>
      </c>
      <c r="I176" s="57"/>
      <c r="J176" s="57"/>
      <c r="K176" s="24" t="s">
        <v>55</v>
      </c>
      <c r="L176" s="46" t="s">
        <v>229</v>
      </c>
      <c r="M176" s="28">
        <v>400000000</v>
      </c>
      <c r="N176" s="28">
        <v>1000000000</v>
      </c>
      <c r="O176" s="29">
        <v>0.4</v>
      </c>
      <c r="P176" s="29">
        <v>0.18</v>
      </c>
      <c r="Q176" s="29">
        <v>0.05</v>
      </c>
      <c r="R176" s="28">
        <v>24000000</v>
      </c>
      <c r="S176" s="28"/>
      <c r="T176" s="28">
        <v>24000000</v>
      </c>
      <c r="U176" s="29" t="s">
        <v>37</v>
      </c>
      <c r="V176" s="29">
        <f t="shared" si="41"/>
        <v>1</v>
      </c>
      <c r="W176" s="30">
        <v>43244</v>
      </c>
      <c r="X176" s="30">
        <v>43245</v>
      </c>
      <c r="Y176" s="24">
        <f t="shared" si="40"/>
        <v>1</v>
      </c>
      <c r="Z176" s="24" t="s">
        <v>32</v>
      </c>
      <c r="AA176" s="30"/>
      <c r="AB176" s="30"/>
      <c r="AC176" s="24">
        <f t="shared" si="42"/>
        <v>0</v>
      </c>
      <c r="AD176" s="24" t="s">
        <v>45</v>
      </c>
      <c r="AE176" s="24" t="s">
        <v>13</v>
      </c>
      <c r="AF176" s="24" t="s">
        <v>31</v>
      </c>
      <c r="AG176" s="24" t="s">
        <v>31</v>
      </c>
    </row>
    <row r="177" spans="1:33" ht="15.75" customHeight="1">
      <c r="A177" s="23">
        <f t="shared" si="16"/>
        <v>174</v>
      </c>
      <c r="B177" s="23" t="s">
        <v>119</v>
      </c>
      <c r="C177" s="24" t="s">
        <v>120</v>
      </c>
      <c r="D177" s="24" t="s">
        <v>52</v>
      </c>
      <c r="E177" s="24" t="s">
        <v>31</v>
      </c>
      <c r="F177" s="24" t="s">
        <v>31</v>
      </c>
      <c r="G177" s="24" t="s">
        <v>31</v>
      </c>
      <c r="H177" s="24" t="s">
        <v>31</v>
      </c>
      <c r="I177" s="57"/>
      <c r="J177" s="57"/>
      <c r="K177" s="24" t="s">
        <v>134</v>
      </c>
      <c r="L177" s="46" t="s">
        <v>699</v>
      </c>
      <c r="M177" s="28">
        <v>400000000</v>
      </c>
      <c r="N177" s="28">
        <v>1000000000</v>
      </c>
      <c r="O177" s="29">
        <v>0.4</v>
      </c>
      <c r="P177" s="29">
        <v>0.1</v>
      </c>
      <c r="Q177" s="29">
        <v>0.05</v>
      </c>
      <c r="R177" s="28">
        <v>17500000</v>
      </c>
      <c r="S177" s="28"/>
      <c r="T177" s="28">
        <v>17500000</v>
      </c>
      <c r="U177" s="29" t="s">
        <v>37</v>
      </c>
      <c r="V177" s="29">
        <f t="shared" si="41"/>
        <v>1</v>
      </c>
      <c r="W177" s="30"/>
      <c r="X177" s="30">
        <v>43241</v>
      </c>
      <c r="Y177" s="24"/>
      <c r="Z177" s="24" t="s">
        <v>32</v>
      </c>
      <c r="AA177" s="30">
        <v>43206</v>
      </c>
      <c r="AB177" s="30" t="s">
        <v>37</v>
      </c>
      <c r="AC177" s="24" t="s">
        <v>37</v>
      </c>
      <c r="AD177" s="24" t="s">
        <v>45</v>
      </c>
      <c r="AE177" s="24" t="s">
        <v>105</v>
      </c>
      <c r="AF177" s="24" t="s">
        <v>31</v>
      </c>
      <c r="AG177" s="24" t="s">
        <v>31</v>
      </c>
    </row>
    <row r="178" spans="1:33" ht="15.75" customHeight="1">
      <c r="A178" s="23">
        <f t="shared" si="16"/>
        <v>175</v>
      </c>
      <c r="B178" s="23" t="s">
        <v>148</v>
      </c>
      <c r="C178" s="24" t="s">
        <v>149</v>
      </c>
      <c r="D178" s="24" t="s">
        <v>31</v>
      </c>
      <c r="E178" s="24" t="s">
        <v>31</v>
      </c>
      <c r="F178" s="24" t="s">
        <v>31</v>
      </c>
      <c r="G178" s="24" t="s">
        <v>31</v>
      </c>
      <c r="H178" s="24" t="s">
        <v>31</v>
      </c>
      <c r="I178" s="24" t="s">
        <v>52</v>
      </c>
      <c r="J178" s="24"/>
      <c r="K178" s="24" t="s">
        <v>55</v>
      </c>
      <c r="L178" s="46" t="s">
        <v>700</v>
      </c>
      <c r="M178" s="28">
        <v>500000000</v>
      </c>
      <c r="N178" s="28">
        <v>1000000000</v>
      </c>
      <c r="O178" s="29">
        <v>0.5</v>
      </c>
      <c r="P178" s="29" t="s">
        <v>332</v>
      </c>
      <c r="Q178" s="29" t="s">
        <v>332</v>
      </c>
      <c r="R178" s="28">
        <v>62580000</v>
      </c>
      <c r="S178" s="28"/>
      <c r="T178" s="28">
        <v>62580000</v>
      </c>
      <c r="U178" s="29" t="s">
        <v>37</v>
      </c>
      <c r="V178" s="29">
        <f t="shared" si="41"/>
        <v>1</v>
      </c>
      <c r="W178" s="30">
        <v>43483</v>
      </c>
      <c r="X178" s="30">
        <v>43494</v>
      </c>
      <c r="Y178" s="24">
        <f t="shared" ref="Y178:Y203" si="43">X178-W178</f>
        <v>11</v>
      </c>
      <c r="Z178" s="24" t="s">
        <v>32</v>
      </c>
      <c r="AA178" s="30" t="s">
        <v>37</v>
      </c>
      <c r="AB178" s="30" t="s">
        <v>37</v>
      </c>
      <c r="AC178" s="24" t="s">
        <v>37</v>
      </c>
      <c r="AD178" s="24" t="s">
        <v>150</v>
      </c>
      <c r="AE178" s="24" t="s">
        <v>226</v>
      </c>
      <c r="AF178" s="24" t="s">
        <v>31</v>
      </c>
      <c r="AG178" s="24" t="s">
        <v>31</v>
      </c>
    </row>
    <row r="179" spans="1:33" ht="15.75" customHeight="1">
      <c r="A179" s="23">
        <f t="shared" si="16"/>
        <v>176</v>
      </c>
      <c r="B179" s="23" t="s">
        <v>215</v>
      </c>
      <c r="C179" s="24" t="s">
        <v>216</v>
      </c>
      <c r="D179" s="24" t="s">
        <v>31</v>
      </c>
      <c r="E179" s="24" t="s">
        <v>31</v>
      </c>
      <c r="F179" s="24" t="s">
        <v>31</v>
      </c>
      <c r="G179" s="24" t="s">
        <v>31</v>
      </c>
      <c r="H179" s="24" t="s">
        <v>31</v>
      </c>
      <c r="I179" s="24" t="s">
        <v>31</v>
      </c>
      <c r="J179" s="24"/>
      <c r="K179" s="24" t="s">
        <v>701</v>
      </c>
      <c r="L179" s="46" t="s">
        <v>483</v>
      </c>
      <c r="M179" s="28">
        <v>250000000</v>
      </c>
      <c r="N179" s="28">
        <v>500000000</v>
      </c>
      <c r="O179" s="29">
        <v>0.5</v>
      </c>
      <c r="P179" s="29">
        <v>0.05</v>
      </c>
      <c r="Q179" s="29">
        <v>0.15</v>
      </c>
      <c r="R179" s="28">
        <v>21150000</v>
      </c>
      <c r="S179" s="28">
        <v>7000000</v>
      </c>
      <c r="T179" s="28"/>
      <c r="U179" s="29">
        <f>+R179/S179</f>
        <v>3.0214285714285714</v>
      </c>
      <c r="V179" s="29" t="s">
        <v>37</v>
      </c>
      <c r="W179" s="30">
        <v>43115</v>
      </c>
      <c r="X179" s="30">
        <v>43117</v>
      </c>
      <c r="Y179" s="24">
        <f t="shared" si="43"/>
        <v>2</v>
      </c>
      <c r="Z179" s="24" t="s">
        <v>32</v>
      </c>
      <c r="AA179" s="30" t="s">
        <v>37</v>
      </c>
      <c r="AB179" s="30" t="s">
        <v>37</v>
      </c>
      <c r="AC179" s="24" t="s">
        <v>37</v>
      </c>
      <c r="AD179" s="24" t="s">
        <v>45</v>
      </c>
      <c r="AE179" s="24" t="s">
        <v>34</v>
      </c>
      <c r="AF179" s="24" t="s">
        <v>31</v>
      </c>
      <c r="AG179" s="24" t="s">
        <v>31</v>
      </c>
    </row>
    <row r="180" spans="1:33" ht="15.75" customHeight="1">
      <c r="A180" s="23">
        <f t="shared" si="16"/>
        <v>177</v>
      </c>
      <c r="B180" s="23" t="s">
        <v>193</v>
      </c>
      <c r="C180" s="24" t="s">
        <v>193</v>
      </c>
      <c r="D180" s="24" t="s">
        <v>31</v>
      </c>
      <c r="E180" s="24" t="s">
        <v>31</v>
      </c>
      <c r="F180" s="24" t="s">
        <v>31</v>
      </c>
      <c r="G180" s="24" t="s">
        <v>31</v>
      </c>
      <c r="H180" s="24" t="s">
        <v>31</v>
      </c>
      <c r="I180" s="24" t="s">
        <v>52</v>
      </c>
      <c r="J180" s="24"/>
      <c r="K180" s="24" t="s">
        <v>701</v>
      </c>
      <c r="L180" s="46" t="s">
        <v>702</v>
      </c>
      <c r="M180" s="28">
        <f t="shared" ref="M180:M181" si="44">N180*O180</f>
        <v>2000000</v>
      </c>
      <c r="N180" s="28">
        <v>100000000</v>
      </c>
      <c r="O180" s="29">
        <v>0.02</v>
      </c>
      <c r="P180" s="29" t="s">
        <v>332</v>
      </c>
      <c r="Q180" s="29" t="s">
        <v>332</v>
      </c>
      <c r="R180" s="28">
        <v>520000</v>
      </c>
      <c r="S180" s="28"/>
      <c r="T180" s="28">
        <v>520000</v>
      </c>
      <c r="U180" s="29" t="s">
        <v>37</v>
      </c>
      <c r="V180" s="29">
        <f t="shared" ref="V180:V183" si="45">R180/T180</f>
        <v>1</v>
      </c>
      <c r="W180" s="30">
        <v>43950</v>
      </c>
      <c r="X180" s="30">
        <v>43950</v>
      </c>
      <c r="Y180" s="24">
        <f t="shared" si="43"/>
        <v>0</v>
      </c>
      <c r="Z180" s="24" t="s">
        <v>32</v>
      </c>
      <c r="AA180" s="30" t="s">
        <v>37</v>
      </c>
      <c r="AB180" s="30" t="s">
        <v>37</v>
      </c>
      <c r="AC180" s="24" t="s">
        <v>37</v>
      </c>
      <c r="AD180" s="24" t="s">
        <v>45</v>
      </c>
      <c r="AE180" s="24" t="s">
        <v>703</v>
      </c>
      <c r="AF180" s="24" t="s">
        <v>31</v>
      </c>
      <c r="AG180" s="24" t="s">
        <v>31</v>
      </c>
    </row>
    <row r="181" spans="1:33" ht="15.75" customHeight="1">
      <c r="A181" s="23">
        <f t="shared" si="16"/>
        <v>178</v>
      </c>
      <c r="B181" s="23" t="s">
        <v>144</v>
      </c>
      <c r="C181" s="24" t="s">
        <v>145</v>
      </c>
      <c r="D181" s="24" t="s">
        <v>31</v>
      </c>
      <c r="E181" s="24" t="s">
        <v>31</v>
      </c>
      <c r="F181" s="24" t="s">
        <v>31</v>
      </c>
      <c r="G181" s="24" t="s">
        <v>31</v>
      </c>
      <c r="H181" s="24" t="s">
        <v>31</v>
      </c>
      <c r="I181" s="24" t="s">
        <v>31</v>
      </c>
      <c r="J181" s="24"/>
      <c r="K181" s="24" t="s">
        <v>701</v>
      </c>
      <c r="L181" s="46" t="s">
        <v>483</v>
      </c>
      <c r="M181" s="28">
        <f t="shared" si="44"/>
        <v>201000000</v>
      </c>
      <c r="N181" s="28">
        <v>300000000</v>
      </c>
      <c r="O181" s="29">
        <v>0.67</v>
      </c>
      <c r="P181" s="29">
        <v>0.1</v>
      </c>
      <c r="Q181" s="29">
        <v>0.06</v>
      </c>
      <c r="R181" s="28">
        <v>18000000</v>
      </c>
      <c r="S181" s="28">
        <v>5000000</v>
      </c>
      <c r="T181" s="28">
        <v>18000000</v>
      </c>
      <c r="U181" s="29">
        <f>+R181/S181</f>
        <v>3.6</v>
      </c>
      <c r="V181" s="29">
        <f t="shared" si="45"/>
        <v>1</v>
      </c>
      <c r="W181" s="30">
        <v>43116</v>
      </c>
      <c r="X181" s="30">
        <v>43136</v>
      </c>
      <c r="Y181" s="24">
        <f t="shared" si="43"/>
        <v>20</v>
      </c>
      <c r="Z181" s="24" t="s">
        <v>32</v>
      </c>
      <c r="AA181" s="30" t="s">
        <v>37</v>
      </c>
      <c r="AB181" s="30" t="s">
        <v>37</v>
      </c>
      <c r="AC181" s="24" t="s">
        <v>37</v>
      </c>
      <c r="AD181" s="24" t="s">
        <v>45</v>
      </c>
      <c r="AE181" s="24" t="s">
        <v>226</v>
      </c>
      <c r="AF181" s="24" t="s">
        <v>31</v>
      </c>
      <c r="AG181" s="24" t="s">
        <v>31</v>
      </c>
    </row>
    <row r="182" spans="1:33" ht="15.75" customHeight="1">
      <c r="A182" s="23">
        <f t="shared" si="16"/>
        <v>179</v>
      </c>
      <c r="B182" s="23" t="s">
        <v>234</v>
      </c>
      <c r="C182" s="24" t="s">
        <v>235</v>
      </c>
      <c r="D182" s="24" t="s">
        <v>31</v>
      </c>
      <c r="E182" s="24" t="s">
        <v>31</v>
      </c>
      <c r="F182" s="24" t="s">
        <v>31</v>
      </c>
      <c r="G182" s="24" t="s">
        <v>31</v>
      </c>
      <c r="H182" s="24" t="s">
        <v>31</v>
      </c>
      <c r="I182" s="24" t="s">
        <v>52</v>
      </c>
      <c r="J182" s="24"/>
      <c r="K182" s="24" t="s">
        <v>55</v>
      </c>
      <c r="L182" s="46" t="s">
        <v>704</v>
      </c>
      <c r="M182" s="28">
        <v>30000000</v>
      </c>
      <c r="N182" s="28">
        <v>100000000</v>
      </c>
      <c r="O182" s="29">
        <v>0.3</v>
      </c>
      <c r="P182" s="29">
        <v>0.1</v>
      </c>
      <c r="Q182" s="29" t="s">
        <v>332</v>
      </c>
      <c r="R182" s="28">
        <v>18630000</v>
      </c>
      <c r="S182" s="28"/>
      <c r="T182" s="28">
        <v>18630000</v>
      </c>
      <c r="U182" s="29" t="s">
        <v>37</v>
      </c>
      <c r="V182" s="29">
        <f t="shared" si="45"/>
        <v>1</v>
      </c>
      <c r="W182" s="30">
        <v>43116</v>
      </c>
      <c r="X182" s="30">
        <v>43132</v>
      </c>
      <c r="Y182" s="24">
        <f t="shared" si="43"/>
        <v>16</v>
      </c>
      <c r="Z182" s="24" t="s">
        <v>32</v>
      </c>
      <c r="AA182" s="30">
        <v>43084</v>
      </c>
      <c r="AB182" s="30">
        <v>43089</v>
      </c>
      <c r="AC182" s="24">
        <f>AB182-AA182</f>
        <v>5</v>
      </c>
      <c r="AD182" s="24" t="s">
        <v>45</v>
      </c>
      <c r="AE182" s="24" t="s">
        <v>34</v>
      </c>
      <c r="AF182" s="24" t="s">
        <v>31</v>
      </c>
      <c r="AG182" s="24" t="s">
        <v>31</v>
      </c>
    </row>
    <row r="183" spans="1:33" ht="15.75" customHeight="1">
      <c r="A183" s="23">
        <f t="shared" si="16"/>
        <v>180</v>
      </c>
      <c r="B183" s="23" t="s">
        <v>238</v>
      </c>
      <c r="C183" s="24" t="s">
        <v>239</v>
      </c>
      <c r="D183" s="24" t="s">
        <v>31</v>
      </c>
      <c r="E183" s="24" t="s">
        <v>31</v>
      </c>
      <c r="F183" s="24" t="s">
        <v>31</v>
      </c>
      <c r="G183" s="24" t="s">
        <v>31</v>
      </c>
      <c r="H183" s="24" t="s">
        <v>31</v>
      </c>
      <c r="I183" s="24" t="s">
        <v>31</v>
      </c>
      <c r="J183" s="24"/>
      <c r="K183" s="24" t="s">
        <v>705</v>
      </c>
      <c r="L183" s="46" t="s">
        <v>706</v>
      </c>
      <c r="M183" s="28">
        <f t="shared" ref="M183:M188" si="46">N183*O183</f>
        <v>392725</v>
      </c>
      <c r="N183" s="28">
        <v>8537500</v>
      </c>
      <c r="O183" s="29">
        <v>4.5999999999999999E-2</v>
      </c>
      <c r="P183" s="29">
        <v>0.04</v>
      </c>
      <c r="Q183" s="29">
        <v>0.15</v>
      </c>
      <c r="R183" s="28">
        <v>220000</v>
      </c>
      <c r="S183" s="28"/>
      <c r="T183" s="28">
        <v>220000</v>
      </c>
      <c r="U183" s="29" t="s">
        <v>37</v>
      </c>
      <c r="V183" s="29">
        <f t="shared" si="45"/>
        <v>1</v>
      </c>
      <c r="W183" s="30">
        <v>43948</v>
      </c>
      <c r="X183" s="30">
        <v>43949</v>
      </c>
      <c r="Y183" s="24">
        <f t="shared" si="43"/>
        <v>1</v>
      </c>
      <c r="Z183" s="24" t="s">
        <v>32</v>
      </c>
      <c r="AA183" s="30" t="s">
        <v>37</v>
      </c>
      <c r="AB183" s="30" t="s">
        <v>37</v>
      </c>
      <c r="AC183" s="24" t="s">
        <v>37</v>
      </c>
      <c r="AD183" s="24" t="s">
        <v>45</v>
      </c>
      <c r="AE183" s="24" t="s">
        <v>707</v>
      </c>
      <c r="AF183" s="24" t="s">
        <v>31</v>
      </c>
      <c r="AG183" s="24" t="s">
        <v>31</v>
      </c>
    </row>
    <row r="184" spans="1:33" ht="15.75" customHeight="1">
      <c r="A184" s="23">
        <f t="shared" si="16"/>
        <v>181</v>
      </c>
      <c r="B184" s="23" t="s">
        <v>224</v>
      </c>
      <c r="C184" s="24" t="s">
        <v>225</v>
      </c>
      <c r="D184" s="24" t="s">
        <v>31</v>
      </c>
      <c r="E184" s="24" t="s">
        <v>31</v>
      </c>
      <c r="F184" s="24" t="s">
        <v>31</v>
      </c>
      <c r="G184" s="24" t="s">
        <v>31</v>
      </c>
      <c r="H184" s="24" t="s">
        <v>31</v>
      </c>
      <c r="I184" s="24" t="s">
        <v>31</v>
      </c>
      <c r="J184" s="24"/>
      <c r="K184" s="24" t="s">
        <v>708</v>
      </c>
      <c r="L184" s="46" t="s">
        <v>709</v>
      </c>
      <c r="M184" s="28">
        <f t="shared" si="46"/>
        <v>5100000000</v>
      </c>
      <c r="N184" s="28">
        <v>10000000000</v>
      </c>
      <c r="O184" s="29">
        <v>0.51</v>
      </c>
      <c r="P184" s="29">
        <v>0.08</v>
      </c>
      <c r="Q184" s="29">
        <v>0.03</v>
      </c>
      <c r="R184" s="28">
        <v>22000000</v>
      </c>
      <c r="S184" s="28" t="s">
        <v>37</v>
      </c>
      <c r="T184" s="28" t="s">
        <v>37</v>
      </c>
      <c r="U184" s="29" t="s">
        <v>37</v>
      </c>
      <c r="V184" s="29" t="s">
        <v>37</v>
      </c>
      <c r="W184" s="30">
        <v>43132</v>
      </c>
      <c r="X184" s="30">
        <v>43159</v>
      </c>
      <c r="Y184" s="24">
        <f t="shared" si="43"/>
        <v>27</v>
      </c>
      <c r="Z184" s="24" t="s">
        <v>32</v>
      </c>
      <c r="AA184" s="30" t="s">
        <v>37</v>
      </c>
      <c r="AB184" s="30" t="s">
        <v>37</v>
      </c>
      <c r="AC184" s="24" t="s">
        <v>37</v>
      </c>
      <c r="AD184" s="24" t="s">
        <v>150</v>
      </c>
      <c r="AE184" s="24" t="s">
        <v>226</v>
      </c>
      <c r="AF184" s="24" t="s">
        <v>31</v>
      </c>
      <c r="AG184" s="24" t="s">
        <v>31</v>
      </c>
    </row>
    <row r="185" spans="1:33" ht="15.75" customHeight="1">
      <c r="A185" s="23">
        <f t="shared" si="16"/>
        <v>182</v>
      </c>
      <c r="B185" s="23" t="s">
        <v>227</v>
      </c>
      <c r="C185" s="24" t="s">
        <v>228</v>
      </c>
      <c r="D185" s="24" t="s">
        <v>31</v>
      </c>
      <c r="E185" s="24" t="s">
        <v>31</v>
      </c>
      <c r="F185" s="24" t="s">
        <v>31</v>
      </c>
      <c r="G185" s="24" t="s">
        <v>31</v>
      </c>
      <c r="H185" s="24" t="s">
        <v>31</v>
      </c>
      <c r="I185" s="24" t="s">
        <v>52</v>
      </c>
      <c r="J185" s="24"/>
      <c r="K185" s="24" t="s">
        <v>705</v>
      </c>
      <c r="L185" s="46" t="s">
        <v>710</v>
      </c>
      <c r="M185" s="28">
        <f t="shared" si="46"/>
        <v>333300000</v>
      </c>
      <c r="N185" s="28">
        <v>1000000000</v>
      </c>
      <c r="O185" s="29">
        <v>0.33329999999999999</v>
      </c>
      <c r="P185" s="29" t="s">
        <v>332</v>
      </c>
      <c r="Q185" s="29" t="s">
        <v>332</v>
      </c>
      <c r="R185" s="28">
        <v>20000000</v>
      </c>
      <c r="S185" s="28">
        <v>5000000</v>
      </c>
      <c r="T185" s="28"/>
      <c r="U185" s="29">
        <f t="shared" ref="U185:U186" si="47">+R185/S185</f>
        <v>4</v>
      </c>
      <c r="V185" s="29" t="s">
        <v>37</v>
      </c>
      <c r="W185" s="30">
        <v>43115</v>
      </c>
      <c r="X185" s="30">
        <v>43146</v>
      </c>
      <c r="Y185" s="24">
        <f t="shared" si="43"/>
        <v>31</v>
      </c>
      <c r="Z185" s="24" t="s">
        <v>32</v>
      </c>
      <c r="AA185" s="30" t="s">
        <v>37</v>
      </c>
      <c r="AB185" s="30" t="s">
        <v>37</v>
      </c>
      <c r="AC185" s="24" t="s">
        <v>37</v>
      </c>
      <c r="AD185" s="24" t="s">
        <v>150</v>
      </c>
      <c r="AE185" s="24" t="s">
        <v>226</v>
      </c>
      <c r="AF185" s="24"/>
      <c r="AG185" s="24"/>
    </row>
    <row r="186" spans="1:33" ht="15.75" customHeight="1">
      <c r="A186" s="23">
        <f t="shared" si="16"/>
        <v>183</v>
      </c>
      <c r="B186" s="23" t="s">
        <v>92</v>
      </c>
      <c r="C186" s="24" t="s">
        <v>93</v>
      </c>
      <c r="D186" s="24" t="s">
        <v>31</v>
      </c>
      <c r="E186" s="24" t="s">
        <v>31</v>
      </c>
      <c r="F186" s="24" t="s">
        <v>31</v>
      </c>
      <c r="G186" s="24" t="s">
        <v>31</v>
      </c>
      <c r="H186" s="24" t="s">
        <v>31</v>
      </c>
      <c r="I186" s="24" t="s">
        <v>52</v>
      </c>
      <c r="J186" s="24"/>
      <c r="K186" s="24" t="s">
        <v>55</v>
      </c>
      <c r="L186" s="46">
        <v>1.4999999999999999E-2</v>
      </c>
      <c r="M186" s="28">
        <f t="shared" si="46"/>
        <v>1980000000</v>
      </c>
      <c r="N186" s="28">
        <v>6000000000</v>
      </c>
      <c r="O186" s="29">
        <v>0.33</v>
      </c>
      <c r="P186" s="29" t="s">
        <v>711</v>
      </c>
      <c r="Q186" s="29" t="s">
        <v>711</v>
      </c>
      <c r="R186" s="28">
        <v>21780000</v>
      </c>
      <c r="S186" s="28">
        <v>2500000</v>
      </c>
      <c r="T186" s="28">
        <v>21780000</v>
      </c>
      <c r="U186" s="29">
        <f t="shared" si="47"/>
        <v>8.7119999999999997</v>
      </c>
      <c r="V186" s="29">
        <f t="shared" ref="V186:V203" si="48">R186/T186</f>
        <v>1</v>
      </c>
      <c r="W186" s="30">
        <v>43115</v>
      </c>
      <c r="X186" s="30">
        <v>43132</v>
      </c>
      <c r="Y186" s="24">
        <f t="shared" si="43"/>
        <v>17</v>
      </c>
      <c r="Z186" s="24" t="s">
        <v>32</v>
      </c>
      <c r="AA186" s="30">
        <v>43084</v>
      </c>
      <c r="AB186" s="30">
        <v>43093</v>
      </c>
      <c r="AC186" s="24">
        <f>AB186-AA186</f>
        <v>9</v>
      </c>
      <c r="AD186" s="24" t="s">
        <v>45</v>
      </c>
      <c r="AE186" s="24" t="s">
        <v>34</v>
      </c>
      <c r="AF186" s="24" t="s">
        <v>31</v>
      </c>
      <c r="AG186" s="24" t="s">
        <v>31</v>
      </c>
    </row>
    <row r="187" spans="1:33" ht="15.75" customHeight="1">
      <c r="A187" s="23">
        <f t="shared" si="16"/>
        <v>184</v>
      </c>
      <c r="B187" s="23" t="s">
        <v>712</v>
      </c>
      <c r="C187" s="24" t="s">
        <v>713</v>
      </c>
      <c r="D187" s="24" t="s">
        <v>31</v>
      </c>
      <c r="E187" s="24" t="s">
        <v>31</v>
      </c>
      <c r="F187" s="24" t="s">
        <v>31</v>
      </c>
      <c r="G187" s="24" t="s">
        <v>31</v>
      </c>
      <c r="H187" s="24" t="s">
        <v>31</v>
      </c>
      <c r="I187" s="24" t="s">
        <v>52</v>
      </c>
      <c r="J187" s="24"/>
      <c r="K187" s="24" t="s">
        <v>708</v>
      </c>
      <c r="L187" s="46" t="s">
        <v>714</v>
      </c>
      <c r="M187" s="28">
        <f t="shared" si="46"/>
        <v>50000000</v>
      </c>
      <c r="N187" s="28">
        <v>100000000</v>
      </c>
      <c r="O187" s="29">
        <v>0.5</v>
      </c>
      <c r="P187" s="29" t="s">
        <v>332</v>
      </c>
      <c r="Q187" s="29" t="s">
        <v>332</v>
      </c>
      <c r="R187" s="28">
        <v>45000000</v>
      </c>
      <c r="S187" s="28"/>
      <c r="T187" s="28">
        <v>45000000</v>
      </c>
      <c r="U187" s="29" t="s">
        <v>37</v>
      </c>
      <c r="V187" s="29">
        <f t="shared" si="48"/>
        <v>1</v>
      </c>
      <c r="W187" s="30">
        <v>43354</v>
      </c>
      <c r="X187" s="30">
        <v>43364</v>
      </c>
      <c r="Y187" s="24">
        <f t="shared" si="43"/>
        <v>10</v>
      </c>
      <c r="Z187" s="24" t="s">
        <v>32</v>
      </c>
      <c r="AA187" s="30" t="s">
        <v>37</v>
      </c>
      <c r="AB187" s="30" t="s">
        <v>37</v>
      </c>
      <c r="AC187" s="24" t="s">
        <v>37</v>
      </c>
      <c r="AD187" s="24" t="s">
        <v>45</v>
      </c>
      <c r="AE187" s="24" t="s">
        <v>34</v>
      </c>
      <c r="AF187" s="24"/>
      <c r="AG187" s="24"/>
    </row>
    <row r="188" spans="1:33" ht="15.75" customHeight="1">
      <c r="A188" s="23">
        <f t="shared" si="16"/>
        <v>185</v>
      </c>
      <c r="B188" s="23" t="s">
        <v>715</v>
      </c>
      <c r="C188" s="24" t="s">
        <v>716</v>
      </c>
      <c r="D188" s="24" t="s">
        <v>31</v>
      </c>
      <c r="E188" s="24" t="s">
        <v>31</v>
      </c>
      <c r="F188" s="24" t="s">
        <v>31</v>
      </c>
      <c r="G188" s="24" t="s">
        <v>31</v>
      </c>
      <c r="H188" s="24" t="s">
        <v>31</v>
      </c>
      <c r="I188" s="24" t="s">
        <v>52</v>
      </c>
      <c r="J188" s="24"/>
      <c r="K188" s="24" t="s">
        <v>705</v>
      </c>
      <c r="L188" s="46">
        <v>0.8</v>
      </c>
      <c r="M188" s="28">
        <f t="shared" si="46"/>
        <v>70000000</v>
      </c>
      <c r="N188" s="28">
        <v>200000000</v>
      </c>
      <c r="O188" s="29">
        <v>0.35</v>
      </c>
      <c r="P188" s="29">
        <v>0.15</v>
      </c>
      <c r="Q188" s="29">
        <v>0.35</v>
      </c>
      <c r="R188" s="28">
        <v>18650000</v>
      </c>
      <c r="S188" s="28"/>
      <c r="T188" s="28">
        <v>20000000</v>
      </c>
      <c r="U188" s="29" t="s">
        <v>37</v>
      </c>
      <c r="V188" s="29">
        <f t="shared" si="48"/>
        <v>0.9325</v>
      </c>
      <c r="W188" s="30">
        <v>43318</v>
      </c>
      <c r="X188" s="30">
        <v>43349</v>
      </c>
      <c r="Y188" s="24">
        <f t="shared" si="43"/>
        <v>31</v>
      </c>
      <c r="Z188" s="24" t="s">
        <v>32</v>
      </c>
      <c r="AA188" s="30" t="s">
        <v>37</v>
      </c>
      <c r="AB188" s="30" t="s">
        <v>37</v>
      </c>
      <c r="AC188" s="24" t="s">
        <v>37</v>
      </c>
      <c r="AD188" s="24" t="s">
        <v>45</v>
      </c>
      <c r="AE188" s="24" t="s">
        <v>226</v>
      </c>
      <c r="AF188" s="24"/>
      <c r="AG188" s="24"/>
    </row>
    <row r="189" spans="1:33" ht="15.75" customHeight="1">
      <c r="A189" s="23">
        <f t="shared" si="16"/>
        <v>186</v>
      </c>
      <c r="B189" s="23" t="s">
        <v>717</v>
      </c>
      <c r="C189" s="24" t="s">
        <v>718</v>
      </c>
      <c r="D189" s="24" t="s">
        <v>31</v>
      </c>
      <c r="E189" s="24" t="s">
        <v>31</v>
      </c>
      <c r="F189" s="24" t="s">
        <v>31</v>
      </c>
      <c r="G189" s="24" t="s">
        <v>31</v>
      </c>
      <c r="H189" s="24" t="s">
        <v>31</v>
      </c>
      <c r="I189" s="24" t="s">
        <v>31</v>
      </c>
      <c r="J189" s="24"/>
      <c r="K189" s="24" t="s">
        <v>719</v>
      </c>
      <c r="L189" s="46">
        <v>5</v>
      </c>
      <c r="M189" s="28">
        <v>55000000</v>
      </c>
      <c r="N189" s="28">
        <v>156663553</v>
      </c>
      <c r="O189" s="29">
        <v>0.35</v>
      </c>
      <c r="P189" s="29">
        <v>0.1</v>
      </c>
      <c r="Q189" s="29">
        <v>0.06</v>
      </c>
      <c r="R189" s="28">
        <v>257000000</v>
      </c>
      <c r="S189" s="28"/>
      <c r="T189" s="28">
        <v>40000000</v>
      </c>
      <c r="U189" s="29" t="s">
        <v>37</v>
      </c>
      <c r="V189" s="29">
        <f t="shared" si="48"/>
        <v>6.4249999999999998</v>
      </c>
      <c r="W189" s="30">
        <v>43321</v>
      </c>
      <c r="X189" s="30">
        <v>43350</v>
      </c>
      <c r="Y189" s="24">
        <f t="shared" si="43"/>
        <v>29</v>
      </c>
      <c r="Z189" s="24" t="s">
        <v>32</v>
      </c>
      <c r="AA189" s="30" t="s">
        <v>37</v>
      </c>
      <c r="AB189" s="30" t="s">
        <v>37</v>
      </c>
      <c r="AC189" s="24" t="s">
        <v>37</v>
      </c>
      <c r="AD189" s="24" t="s">
        <v>720</v>
      </c>
      <c r="AE189" s="24" t="s">
        <v>34</v>
      </c>
      <c r="AF189" s="24" t="s">
        <v>31</v>
      </c>
      <c r="AG189" s="24" t="s">
        <v>31</v>
      </c>
    </row>
    <row r="190" spans="1:33" ht="15.75" customHeight="1">
      <c r="A190" s="23">
        <f t="shared" si="16"/>
        <v>187</v>
      </c>
      <c r="B190" s="23" t="s">
        <v>721</v>
      </c>
      <c r="C190" s="24" t="s">
        <v>722</v>
      </c>
      <c r="D190" s="24" t="s">
        <v>31</v>
      </c>
      <c r="E190" s="24" t="s">
        <v>31</v>
      </c>
      <c r="F190" s="24" t="s">
        <v>31</v>
      </c>
      <c r="G190" s="24" t="s">
        <v>31</v>
      </c>
      <c r="H190" s="24" t="s">
        <v>31</v>
      </c>
      <c r="I190" s="24" t="s">
        <v>52</v>
      </c>
      <c r="J190" s="24"/>
      <c r="K190" s="24" t="s">
        <v>705</v>
      </c>
      <c r="L190" s="46">
        <v>44683</v>
      </c>
      <c r="M190" s="28" t="s">
        <v>37</v>
      </c>
      <c r="N190" s="28" t="s">
        <v>37</v>
      </c>
      <c r="O190" s="29">
        <v>0.7</v>
      </c>
      <c r="P190" s="29">
        <v>0.1</v>
      </c>
      <c r="Q190" s="29">
        <v>0.05</v>
      </c>
      <c r="R190" s="28">
        <v>7130000</v>
      </c>
      <c r="S190" s="28"/>
      <c r="T190" s="28">
        <v>50000000</v>
      </c>
      <c r="U190" s="29" t="s">
        <v>37</v>
      </c>
      <c r="V190" s="29">
        <f t="shared" si="48"/>
        <v>0.1426</v>
      </c>
      <c r="W190" s="30">
        <v>43335</v>
      </c>
      <c r="X190" s="30">
        <v>43349</v>
      </c>
      <c r="Y190" s="24">
        <f t="shared" si="43"/>
        <v>14</v>
      </c>
      <c r="Z190" s="24" t="s">
        <v>32</v>
      </c>
      <c r="AA190" s="30" t="s">
        <v>37</v>
      </c>
      <c r="AB190" s="30" t="s">
        <v>37</v>
      </c>
      <c r="AC190" s="24" t="s">
        <v>37</v>
      </c>
      <c r="AD190" s="24" t="s">
        <v>720</v>
      </c>
      <c r="AE190" s="24" t="s">
        <v>34</v>
      </c>
      <c r="AF190" s="24"/>
      <c r="AG190" s="24"/>
    </row>
    <row r="191" spans="1:33" ht="15.75" customHeight="1">
      <c r="A191" s="23">
        <f t="shared" si="16"/>
        <v>188</v>
      </c>
      <c r="B191" s="23" t="s">
        <v>723</v>
      </c>
      <c r="C191" s="24" t="s">
        <v>724</v>
      </c>
      <c r="D191" s="24" t="s">
        <v>31</v>
      </c>
      <c r="E191" s="24" t="s">
        <v>31</v>
      </c>
      <c r="F191" s="24" t="s">
        <v>31</v>
      </c>
      <c r="G191" s="24" t="s">
        <v>31</v>
      </c>
      <c r="H191" s="24" t="s">
        <v>31</v>
      </c>
      <c r="I191" s="24" t="s">
        <v>52</v>
      </c>
      <c r="J191" s="24"/>
      <c r="K191" s="24" t="s">
        <v>705</v>
      </c>
      <c r="L191" s="46">
        <f>92/400</f>
        <v>0.23</v>
      </c>
      <c r="M191" s="28">
        <v>6000000</v>
      </c>
      <c r="N191" s="28">
        <v>10000000</v>
      </c>
      <c r="O191" s="29">
        <v>0.6</v>
      </c>
      <c r="P191" s="29" t="s">
        <v>332</v>
      </c>
      <c r="Q191" s="29" t="s">
        <v>332</v>
      </c>
      <c r="R191" s="28">
        <v>18780000</v>
      </c>
      <c r="S191" s="28"/>
      <c r="T191" s="28">
        <v>18780000</v>
      </c>
      <c r="U191" s="29" t="s">
        <v>37</v>
      </c>
      <c r="V191" s="29">
        <f t="shared" si="48"/>
        <v>1</v>
      </c>
      <c r="W191" s="30">
        <v>43348</v>
      </c>
      <c r="X191" s="30">
        <v>43348</v>
      </c>
      <c r="Y191" s="24">
        <f t="shared" si="43"/>
        <v>0</v>
      </c>
      <c r="Z191" s="24" t="s">
        <v>32</v>
      </c>
      <c r="AA191" s="30" t="s">
        <v>37</v>
      </c>
      <c r="AB191" s="30" t="s">
        <v>37</v>
      </c>
      <c r="AC191" s="24" t="s">
        <v>37</v>
      </c>
      <c r="AD191" s="24" t="s">
        <v>45</v>
      </c>
      <c r="AE191" s="24" t="s">
        <v>34</v>
      </c>
      <c r="AF191" s="24"/>
      <c r="AG191" s="24"/>
    </row>
    <row r="192" spans="1:33" ht="15.75" customHeight="1">
      <c r="A192" s="23">
        <f t="shared" si="16"/>
        <v>189</v>
      </c>
      <c r="B192" s="23" t="s">
        <v>725</v>
      </c>
      <c r="C192" s="24" t="s">
        <v>726</v>
      </c>
      <c r="D192" s="24" t="s">
        <v>31</v>
      </c>
      <c r="E192" s="24" t="s">
        <v>31</v>
      </c>
      <c r="F192" s="24" t="s">
        <v>31</v>
      </c>
      <c r="G192" s="24" t="s">
        <v>31</v>
      </c>
      <c r="H192" s="24" t="s">
        <v>31</v>
      </c>
      <c r="I192" s="24" t="s">
        <v>52</v>
      </c>
      <c r="J192" s="24"/>
      <c r="K192" s="24" t="s">
        <v>705</v>
      </c>
      <c r="L192" s="46" t="s">
        <v>483</v>
      </c>
      <c r="M192" s="28">
        <f t="shared" ref="M192:M203" si="49">N192*O192</f>
        <v>120000000</v>
      </c>
      <c r="N192" s="28">
        <v>200000000</v>
      </c>
      <c r="O192" s="29">
        <v>0.6</v>
      </c>
      <c r="P192" s="29">
        <v>0.16</v>
      </c>
      <c r="Q192" s="29">
        <v>0.08</v>
      </c>
      <c r="R192" s="28">
        <v>12000000</v>
      </c>
      <c r="S192" s="28"/>
      <c r="T192" s="28">
        <v>12000000</v>
      </c>
      <c r="U192" s="29" t="s">
        <v>37</v>
      </c>
      <c r="V192" s="29">
        <f t="shared" si="48"/>
        <v>1</v>
      </c>
      <c r="W192" s="30">
        <v>43347</v>
      </c>
      <c r="X192" s="30">
        <v>43347</v>
      </c>
      <c r="Y192" s="24">
        <f t="shared" si="43"/>
        <v>0</v>
      </c>
      <c r="Z192" s="24" t="s">
        <v>32</v>
      </c>
      <c r="AA192" s="30"/>
      <c r="AB192" s="30"/>
      <c r="AC192" s="24">
        <f>AB192-AA192</f>
        <v>0</v>
      </c>
      <c r="AD192" s="24" t="s">
        <v>45</v>
      </c>
      <c r="AE192" s="24" t="s">
        <v>34</v>
      </c>
      <c r="AF192" s="24"/>
      <c r="AG192" s="24"/>
    </row>
    <row r="193" spans="1:33" ht="15.75" customHeight="1">
      <c r="A193" s="23">
        <f t="shared" si="16"/>
        <v>190</v>
      </c>
      <c r="B193" s="23" t="s">
        <v>90</v>
      </c>
      <c r="C193" s="24" t="s">
        <v>91</v>
      </c>
      <c r="D193" s="24" t="s">
        <v>31</v>
      </c>
      <c r="E193" s="24" t="s">
        <v>31</v>
      </c>
      <c r="F193" s="24" t="s">
        <v>31</v>
      </c>
      <c r="G193" s="24" t="s">
        <v>31</v>
      </c>
      <c r="H193" s="24" t="s">
        <v>31</v>
      </c>
      <c r="I193" s="24" t="s">
        <v>31</v>
      </c>
      <c r="J193" s="24"/>
      <c r="K193" s="24" t="s">
        <v>719</v>
      </c>
      <c r="L193" s="46">
        <v>1.4999999999999999E-2</v>
      </c>
      <c r="M193" s="28">
        <f t="shared" si="49"/>
        <v>100000000</v>
      </c>
      <c r="N193" s="28">
        <v>1000000000</v>
      </c>
      <c r="O193" s="29">
        <v>0.1</v>
      </c>
      <c r="P193" s="29">
        <v>0.15</v>
      </c>
      <c r="Q193" s="29">
        <v>0.02</v>
      </c>
      <c r="R193" s="28">
        <v>1500000</v>
      </c>
      <c r="S193" s="28"/>
      <c r="T193" s="28">
        <v>1500000</v>
      </c>
      <c r="U193" s="29" t="s">
        <v>37</v>
      </c>
      <c r="V193" s="29">
        <f t="shared" si="48"/>
        <v>1</v>
      </c>
      <c r="W193" s="30">
        <v>43210</v>
      </c>
      <c r="X193" s="30">
        <v>43211</v>
      </c>
      <c r="Y193" s="24">
        <f t="shared" si="43"/>
        <v>1</v>
      </c>
      <c r="Z193" s="24" t="s">
        <v>32</v>
      </c>
      <c r="AA193" s="30" t="s">
        <v>37</v>
      </c>
      <c r="AB193" s="30" t="s">
        <v>37</v>
      </c>
      <c r="AC193" s="24" t="s">
        <v>37</v>
      </c>
      <c r="AD193" s="24" t="s">
        <v>45</v>
      </c>
      <c r="AE193" s="24" t="s">
        <v>703</v>
      </c>
      <c r="AF193" s="24" t="s">
        <v>31</v>
      </c>
      <c r="AG193" s="24" t="s">
        <v>31</v>
      </c>
    </row>
    <row r="194" spans="1:33" ht="15.75" customHeight="1">
      <c r="A194" s="23">
        <f t="shared" si="16"/>
        <v>191</v>
      </c>
      <c r="B194" s="23" t="s">
        <v>247</v>
      </c>
      <c r="C194" s="24" t="s">
        <v>248</v>
      </c>
      <c r="D194" s="24" t="s">
        <v>31</v>
      </c>
      <c r="E194" s="24" t="s">
        <v>31</v>
      </c>
      <c r="F194" s="24" t="s">
        <v>31</v>
      </c>
      <c r="G194" s="24" t="s">
        <v>31</v>
      </c>
      <c r="H194" s="24" t="s">
        <v>31</v>
      </c>
      <c r="I194" s="24" t="s">
        <v>31</v>
      </c>
      <c r="J194" s="24"/>
      <c r="K194" s="24" t="s">
        <v>37</v>
      </c>
      <c r="L194" s="46">
        <v>0.36</v>
      </c>
      <c r="M194" s="28">
        <f t="shared" si="49"/>
        <v>43000000</v>
      </c>
      <c r="N194" s="28">
        <v>1000000000</v>
      </c>
      <c r="O194" s="29">
        <v>4.2999999999999997E-2</v>
      </c>
      <c r="P194" s="29">
        <v>0.25</v>
      </c>
      <c r="Q194" s="29">
        <v>0.05</v>
      </c>
      <c r="R194" s="28">
        <v>17700000</v>
      </c>
      <c r="S194" s="28"/>
      <c r="T194" s="28">
        <v>23000000</v>
      </c>
      <c r="U194" s="29" t="s">
        <v>37</v>
      </c>
      <c r="V194" s="29">
        <f t="shared" si="48"/>
        <v>0.76956521739130435</v>
      </c>
      <c r="W194" s="30">
        <v>43852</v>
      </c>
      <c r="X194" s="30">
        <v>43910</v>
      </c>
      <c r="Y194" s="24">
        <f t="shared" si="43"/>
        <v>58</v>
      </c>
      <c r="Z194" s="24" t="s">
        <v>32</v>
      </c>
      <c r="AA194" s="30" t="s">
        <v>37</v>
      </c>
      <c r="AB194" s="30" t="s">
        <v>37</v>
      </c>
      <c r="AC194" s="24" t="s">
        <v>37</v>
      </c>
      <c r="AD194" s="24" t="s">
        <v>45</v>
      </c>
      <c r="AE194" s="24" t="s">
        <v>13</v>
      </c>
      <c r="AF194" s="24" t="s">
        <v>31</v>
      </c>
      <c r="AG194" s="24" t="s">
        <v>31</v>
      </c>
    </row>
    <row r="195" spans="1:33" ht="15.75" customHeight="1">
      <c r="A195" s="23">
        <f t="shared" si="16"/>
        <v>192</v>
      </c>
      <c r="B195" s="23" t="s">
        <v>249</v>
      </c>
      <c r="C195" s="24" t="s">
        <v>250</v>
      </c>
      <c r="D195" s="24" t="s">
        <v>31</v>
      </c>
      <c r="E195" s="24" t="s">
        <v>31</v>
      </c>
      <c r="F195" s="24" t="s">
        <v>31</v>
      </c>
      <c r="G195" s="24" t="s">
        <v>31</v>
      </c>
      <c r="H195" s="24" t="s">
        <v>31</v>
      </c>
      <c r="I195" s="24" t="s">
        <v>52</v>
      </c>
      <c r="J195" s="24"/>
      <c r="K195" s="24" t="s">
        <v>719</v>
      </c>
      <c r="L195" s="46">
        <v>0.12</v>
      </c>
      <c r="M195" s="28">
        <f t="shared" si="49"/>
        <v>270492920</v>
      </c>
      <c r="N195" s="28">
        <v>1352464600</v>
      </c>
      <c r="O195" s="29">
        <v>0.2</v>
      </c>
      <c r="P195" s="29" t="s">
        <v>332</v>
      </c>
      <c r="Q195" s="29" t="s">
        <v>332</v>
      </c>
      <c r="R195" s="28">
        <v>80500000</v>
      </c>
      <c r="S195" s="28"/>
      <c r="T195" s="28">
        <v>85000000</v>
      </c>
      <c r="U195" s="29" t="s">
        <v>37</v>
      </c>
      <c r="V195" s="29">
        <f t="shared" si="48"/>
        <v>0.94705882352941173</v>
      </c>
      <c r="W195" s="30">
        <v>43657</v>
      </c>
      <c r="X195" s="30">
        <v>43716</v>
      </c>
      <c r="Y195" s="24">
        <f t="shared" si="43"/>
        <v>59</v>
      </c>
      <c r="Z195" s="24" t="s">
        <v>32</v>
      </c>
      <c r="AA195" s="30" t="s">
        <v>37</v>
      </c>
      <c r="AB195" s="30" t="s">
        <v>37</v>
      </c>
      <c r="AC195" s="24" t="s">
        <v>37</v>
      </c>
      <c r="AD195" s="24" t="s">
        <v>37</v>
      </c>
      <c r="AE195" s="24" t="s">
        <v>34</v>
      </c>
      <c r="AF195" s="24"/>
      <c r="AG195" s="24"/>
    </row>
    <row r="196" spans="1:33" ht="15.75" customHeight="1">
      <c r="A196" s="23">
        <f t="shared" si="16"/>
        <v>193</v>
      </c>
      <c r="B196" s="23" t="s">
        <v>130</v>
      </c>
      <c r="C196" s="24" t="s">
        <v>131</v>
      </c>
      <c r="D196" s="24" t="s">
        <v>31</v>
      </c>
      <c r="E196" s="24" t="s">
        <v>31</v>
      </c>
      <c r="F196" s="24" t="s">
        <v>31</v>
      </c>
      <c r="G196" s="24" t="s">
        <v>31</v>
      </c>
      <c r="H196" s="24" t="s">
        <v>31</v>
      </c>
      <c r="I196" s="24" t="s">
        <v>52</v>
      </c>
      <c r="J196" s="24"/>
      <c r="K196" s="24" t="s">
        <v>719</v>
      </c>
      <c r="L196" s="46">
        <v>7.6999999999999999E-2</v>
      </c>
      <c r="M196" s="28">
        <f t="shared" si="49"/>
        <v>580968360</v>
      </c>
      <c r="N196" s="28">
        <v>1033200000</v>
      </c>
      <c r="O196" s="29">
        <v>0.56230000000000002</v>
      </c>
      <c r="P196" s="29" t="s">
        <v>332</v>
      </c>
      <c r="Q196" s="29" t="s">
        <v>332</v>
      </c>
      <c r="R196" s="28">
        <v>6700000</v>
      </c>
      <c r="S196" s="28"/>
      <c r="T196" s="28">
        <v>6700000</v>
      </c>
      <c r="U196" s="29" t="s">
        <v>37</v>
      </c>
      <c r="V196" s="29">
        <f t="shared" si="48"/>
        <v>1</v>
      </c>
      <c r="W196" s="30">
        <v>43701</v>
      </c>
      <c r="X196" s="30">
        <v>43702</v>
      </c>
      <c r="Y196" s="24">
        <f t="shared" si="43"/>
        <v>1</v>
      </c>
      <c r="Z196" s="24" t="s">
        <v>32</v>
      </c>
      <c r="AA196" s="30" t="s">
        <v>37</v>
      </c>
      <c r="AB196" s="30" t="s">
        <v>37</v>
      </c>
      <c r="AC196" s="24" t="s">
        <v>37</v>
      </c>
      <c r="AD196" s="24" t="s">
        <v>45</v>
      </c>
      <c r="AE196" s="24" t="s">
        <v>267</v>
      </c>
      <c r="AF196" s="24"/>
      <c r="AG196" s="24"/>
    </row>
    <row r="197" spans="1:33" ht="15.75" customHeight="1">
      <c r="A197" s="23">
        <f t="shared" si="16"/>
        <v>194</v>
      </c>
      <c r="B197" s="23" t="s">
        <v>82</v>
      </c>
      <c r="C197" s="24" t="s">
        <v>83</v>
      </c>
      <c r="D197" s="24" t="s">
        <v>31</v>
      </c>
      <c r="E197" s="24" t="s">
        <v>31</v>
      </c>
      <c r="F197" s="24" t="s">
        <v>31</v>
      </c>
      <c r="G197" s="24" t="s">
        <v>31</v>
      </c>
      <c r="H197" s="24" t="s">
        <v>31</v>
      </c>
      <c r="I197" s="24" t="s">
        <v>52</v>
      </c>
      <c r="J197" s="24"/>
      <c r="K197" s="24" t="s">
        <v>719</v>
      </c>
      <c r="L197" s="46">
        <v>0.01</v>
      </c>
      <c r="M197" s="28">
        <f t="shared" si="49"/>
        <v>700000000</v>
      </c>
      <c r="N197" s="28">
        <v>2000000000</v>
      </c>
      <c r="O197" s="29">
        <v>0.35</v>
      </c>
      <c r="P197" s="29" t="s">
        <v>332</v>
      </c>
      <c r="Q197" s="29" t="s">
        <v>332</v>
      </c>
      <c r="R197" s="28">
        <v>8010000</v>
      </c>
      <c r="S197" s="28"/>
      <c r="T197" s="28">
        <v>8010000</v>
      </c>
      <c r="U197" s="29" t="s">
        <v>37</v>
      </c>
      <c r="V197" s="29">
        <f t="shared" si="48"/>
        <v>1</v>
      </c>
      <c r="W197" s="30">
        <v>43627</v>
      </c>
      <c r="X197" s="30">
        <v>43627</v>
      </c>
      <c r="Y197" s="24">
        <f t="shared" si="43"/>
        <v>0</v>
      </c>
      <c r="Z197" s="24" t="s">
        <v>32</v>
      </c>
      <c r="AA197" s="30" t="s">
        <v>37</v>
      </c>
      <c r="AB197" s="30" t="s">
        <v>37</v>
      </c>
      <c r="AC197" s="24" t="s">
        <v>37</v>
      </c>
      <c r="AD197" s="24" t="s">
        <v>45</v>
      </c>
      <c r="AE197" s="24" t="s">
        <v>267</v>
      </c>
      <c r="AF197" s="24"/>
      <c r="AG197" s="24"/>
    </row>
    <row r="198" spans="1:33" ht="15.75" customHeight="1">
      <c r="A198" s="23">
        <f t="shared" si="16"/>
        <v>195</v>
      </c>
      <c r="B198" s="23" t="s">
        <v>35</v>
      </c>
      <c r="C198" s="24" t="s">
        <v>36</v>
      </c>
      <c r="D198" s="24" t="s">
        <v>31</v>
      </c>
      <c r="E198" s="24" t="s">
        <v>31</v>
      </c>
      <c r="F198" s="24" t="s">
        <v>31</v>
      </c>
      <c r="G198" s="24" t="s">
        <v>31</v>
      </c>
      <c r="H198" s="24" t="s">
        <v>31</v>
      </c>
      <c r="I198" s="24" t="s">
        <v>52</v>
      </c>
      <c r="J198" s="24"/>
      <c r="K198" s="24" t="s">
        <v>719</v>
      </c>
      <c r="L198" s="46">
        <v>1.2E-4</v>
      </c>
      <c r="M198" s="28">
        <f t="shared" si="49"/>
        <v>199800000000</v>
      </c>
      <c r="N198" s="28">
        <v>999000000000</v>
      </c>
      <c r="O198" s="29">
        <v>0.2</v>
      </c>
      <c r="P198" s="29" t="s">
        <v>332</v>
      </c>
      <c r="Q198" s="29" t="s">
        <v>332</v>
      </c>
      <c r="R198" s="28">
        <v>16000000</v>
      </c>
      <c r="S198" s="28"/>
      <c r="T198" s="28">
        <v>16000000</v>
      </c>
      <c r="U198" s="29" t="s">
        <v>37</v>
      </c>
      <c r="V198" s="29">
        <f t="shared" si="48"/>
        <v>1</v>
      </c>
      <c r="W198" s="30">
        <v>43676</v>
      </c>
      <c r="X198" s="30">
        <v>43677</v>
      </c>
      <c r="Y198" s="24">
        <f t="shared" si="43"/>
        <v>1</v>
      </c>
      <c r="Z198" s="24" t="s">
        <v>32</v>
      </c>
      <c r="AA198" s="30" t="s">
        <v>37</v>
      </c>
      <c r="AB198" s="30" t="s">
        <v>37</v>
      </c>
      <c r="AC198" s="24" t="s">
        <v>37</v>
      </c>
      <c r="AD198" s="24" t="s">
        <v>38</v>
      </c>
      <c r="AE198" s="24" t="s">
        <v>727</v>
      </c>
      <c r="AF198" s="24"/>
      <c r="AG198" s="24"/>
    </row>
    <row r="199" spans="1:33" ht="15.75" customHeight="1">
      <c r="A199" s="23">
        <f t="shared" si="16"/>
        <v>196</v>
      </c>
      <c r="B199" s="23" t="s">
        <v>259</v>
      </c>
      <c r="C199" s="24" t="s">
        <v>260</v>
      </c>
      <c r="D199" s="24" t="s">
        <v>31</v>
      </c>
      <c r="E199" s="24" t="s">
        <v>31</v>
      </c>
      <c r="F199" s="24" t="s">
        <v>31</v>
      </c>
      <c r="G199" s="24" t="s">
        <v>31</v>
      </c>
      <c r="H199" s="24" t="s">
        <v>31</v>
      </c>
      <c r="I199" s="24" t="s">
        <v>31</v>
      </c>
      <c r="J199" s="24"/>
      <c r="K199" s="24" t="s">
        <v>705</v>
      </c>
      <c r="L199" s="46">
        <v>2.4</v>
      </c>
      <c r="M199" s="28">
        <f t="shared" si="49"/>
        <v>4000000000</v>
      </c>
      <c r="N199" s="28">
        <v>10000000000</v>
      </c>
      <c r="O199" s="29">
        <v>0.4</v>
      </c>
      <c r="P199" s="29"/>
      <c r="Q199" s="29">
        <v>0.03</v>
      </c>
      <c r="R199" s="28">
        <v>122400000</v>
      </c>
      <c r="S199" s="28"/>
      <c r="T199" s="28">
        <v>100000000</v>
      </c>
      <c r="U199" s="29" t="s">
        <v>37</v>
      </c>
      <c r="V199" s="29">
        <f t="shared" si="48"/>
        <v>1.224</v>
      </c>
      <c r="W199" s="30">
        <v>43635</v>
      </c>
      <c r="X199" s="30">
        <v>43635</v>
      </c>
      <c r="Y199" s="24">
        <f t="shared" si="43"/>
        <v>0</v>
      </c>
      <c r="Z199" s="24" t="s">
        <v>32</v>
      </c>
      <c r="AA199" s="30" t="s">
        <v>37</v>
      </c>
      <c r="AB199" s="30" t="s">
        <v>37</v>
      </c>
      <c r="AC199" s="24" t="s">
        <v>37</v>
      </c>
      <c r="AD199" s="24" t="s">
        <v>260</v>
      </c>
      <c r="AE199" s="24" t="s">
        <v>34</v>
      </c>
      <c r="AF199" s="24"/>
      <c r="AG199" s="24"/>
    </row>
    <row r="200" spans="1:33" ht="15.75" customHeight="1">
      <c r="A200" s="23">
        <f t="shared" si="16"/>
        <v>197</v>
      </c>
      <c r="B200" s="23" t="s">
        <v>62</v>
      </c>
      <c r="C200" s="24" t="s">
        <v>63</v>
      </c>
      <c r="D200" s="24" t="s">
        <v>31</v>
      </c>
      <c r="E200" s="24" t="s">
        <v>31</v>
      </c>
      <c r="F200" s="24" t="s">
        <v>31</v>
      </c>
      <c r="G200" s="24" t="s">
        <v>31</v>
      </c>
      <c r="H200" s="24" t="s">
        <v>31</v>
      </c>
      <c r="I200" s="24" t="s">
        <v>31</v>
      </c>
      <c r="J200" s="24"/>
      <c r="K200" s="24" t="s">
        <v>708</v>
      </c>
      <c r="L200" s="46">
        <v>3.1749999999999999E-3</v>
      </c>
      <c r="M200" s="28">
        <f t="shared" si="49"/>
        <v>2520000000</v>
      </c>
      <c r="N200" s="28">
        <v>12600000000</v>
      </c>
      <c r="O200" s="29">
        <v>0.2</v>
      </c>
      <c r="P200" s="29"/>
      <c r="Q200" s="29">
        <v>0.05</v>
      </c>
      <c r="R200" s="28">
        <v>23000000</v>
      </c>
      <c r="S200" s="28"/>
      <c r="T200" s="28">
        <v>23000000</v>
      </c>
      <c r="U200" s="29" t="s">
        <v>37</v>
      </c>
      <c r="V200" s="29">
        <f t="shared" si="48"/>
        <v>1</v>
      </c>
      <c r="W200" s="30">
        <v>43611</v>
      </c>
      <c r="X200" s="30">
        <v>43612</v>
      </c>
      <c r="Y200" s="24">
        <f t="shared" si="43"/>
        <v>1</v>
      </c>
      <c r="Z200" s="24" t="s">
        <v>32</v>
      </c>
      <c r="AA200" s="30" t="s">
        <v>37</v>
      </c>
      <c r="AB200" s="30" t="s">
        <v>37</v>
      </c>
      <c r="AC200" s="24" t="s">
        <v>37</v>
      </c>
      <c r="AD200" s="24" t="s">
        <v>63</v>
      </c>
      <c r="AE200" s="24" t="s">
        <v>13</v>
      </c>
      <c r="AF200" s="24"/>
      <c r="AG200" s="24"/>
    </row>
    <row r="201" spans="1:33" ht="15.75" customHeight="1">
      <c r="A201" s="23">
        <f t="shared" si="16"/>
        <v>198</v>
      </c>
      <c r="B201" s="23" t="s">
        <v>85</v>
      </c>
      <c r="C201" s="24" t="s">
        <v>86</v>
      </c>
      <c r="D201" s="24" t="s">
        <v>31</v>
      </c>
      <c r="E201" s="24" t="s">
        <v>31</v>
      </c>
      <c r="F201" s="24" t="s">
        <v>31</v>
      </c>
      <c r="G201" s="24" t="s">
        <v>31</v>
      </c>
      <c r="H201" s="24" t="s">
        <v>31</v>
      </c>
      <c r="I201" s="24" t="s">
        <v>31</v>
      </c>
      <c r="J201" s="24"/>
      <c r="K201" s="24" t="s">
        <v>705</v>
      </c>
      <c r="L201" s="46">
        <v>1.4999999999999999E-2</v>
      </c>
      <c r="M201" s="28">
        <f t="shared" si="49"/>
        <v>2500000000</v>
      </c>
      <c r="N201" s="28">
        <v>10000000000</v>
      </c>
      <c r="O201" s="29">
        <v>0.25</v>
      </c>
      <c r="P201" s="29"/>
      <c r="Q201" s="29">
        <v>0.06</v>
      </c>
      <c r="R201" s="28">
        <v>50500000</v>
      </c>
      <c r="S201" s="28"/>
      <c r="T201" s="28">
        <v>50500000</v>
      </c>
      <c r="U201" s="29" t="s">
        <v>37</v>
      </c>
      <c r="V201" s="29">
        <f t="shared" si="48"/>
        <v>1</v>
      </c>
      <c r="W201" s="30">
        <v>43594</v>
      </c>
      <c r="X201" s="30">
        <v>43594</v>
      </c>
      <c r="Y201" s="24">
        <f t="shared" si="43"/>
        <v>0</v>
      </c>
      <c r="Z201" s="24" t="s">
        <v>32</v>
      </c>
      <c r="AA201" s="30" t="s">
        <v>37</v>
      </c>
      <c r="AB201" s="30" t="s">
        <v>37</v>
      </c>
      <c r="AC201" s="24" t="s">
        <v>37</v>
      </c>
      <c r="AD201" s="24" t="s">
        <v>45</v>
      </c>
      <c r="AE201" s="24" t="s">
        <v>267</v>
      </c>
      <c r="AF201" s="24"/>
      <c r="AG201" s="24"/>
    </row>
    <row r="202" spans="1:33" ht="15.75" customHeight="1">
      <c r="A202" s="23">
        <f t="shared" si="16"/>
        <v>199</v>
      </c>
      <c r="B202" s="23" t="s">
        <v>265</v>
      </c>
      <c r="C202" s="24" t="s">
        <v>266</v>
      </c>
      <c r="D202" s="24" t="s">
        <v>31</v>
      </c>
      <c r="E202" s="24" t="s">
        <v>31</v>
      </c>
      <c r="F202" s="24" t="s">
        <v>31</v>
      </c>
      <c r="G202" s="24" t="s">
        <v>31</v>
      </c>
      <c r="H202" s="24" t="s">
        <v>31</v>
      </c>
      <c r="I202" s="24" t="s">
        <v>31</v>
      </c>
      <c r="J202" s="24"/>
      <c r="K202" s="24" t="s">
        <v>705</v>
      </c>
      <c r="L202" s="46">
        <v>0.12</v>
      </c>
      <c r="M202" s="28">
        <f t="shared" si="49"/>
        <v>493499999.99999994</v>
      </c>
      <c r="N202" s="28">
        <v>1410000000</v>
      </c>
      <c r="O202" s="29">
        <v>0.35</v>
      </c>
      <c r="P202" s="29">
        <v>0.2</v>
      </c>
      <c r="Q202" s="29">
        <v>0.05</v>
      </c>
      <c r="R202" s="28">
        <v>30650000</v>
      </c>
      <c r="S202" s="28"/>
      <c r="T202" s="28">
        <v>31600000</v>
      </c>
      <c r="U202" s="29" t="s">
        <v>37</v>
      </c>
      <c r="V202" s="29">
        <f t="shared" si="48"/>
        <v>0.96993670886075944</v>
      </c>
      <c r="W202" s="30">
        <v>43585</v>
      </c>
      <c r="X202" s="30">
        <v>43588</v>
      </c>
      <c r="Y202" s="24">
        <f t="shared" si="43"/>
        <v>3</v>
      </c>
      <c r="Z202" s="24" t="s">
        <v>32</v>
      </c>
      <c r="AA202" s="30" t="s">
        <v>37</v>
      </c>
      <c r="AB202" s="30" t="s">
        <v>37</v>
      </c>
      <c r="AC202" s="24" t="s">
        <v>37</v>
      </c>
      <c r="AD202" s="24" t="s">
        <v>45</v>
      </c>
      <c r="AE202" s="24" t="s">
        <v>267</v>
      </c>
      <c r="AF202" s="24"/>
      <c r="AG202" s="24"/>
    </row>
    <row r="203" spans="1:33" ht="15.75" customHeight="1">
      <c r="A203" s="23">
        <f t="shared" si="16"/>
        <v>200</v>
      </c>
      <c r="B203" s="23" t="s">
        <v>57</v>
      </c>
      <c r="C203" s="24" t="s">
        <v>58</v>
      </c>
      <c r="D203" s="24" t="s">
        <v>31</v>
      </c>
      <c r="E203" s="24" t="s">
        <v>31</v>
      </c>
      <c r="F203" s="24" t="s">
        <v>31</v>
      </c>
      <c r="G203" s="24" t="s">
        <v>31</v>
      </c>
      <c r="H203" s="24" t="s">
        <v>31</v>
      </c>
      <c r="I203" s="24" t="s">
        <v>31</v>
      </c>
      <c r="J203" s="24"/>
      <c r="K203" s="24" t="s">
        <v>708</v>
      </c>
      <c r="L203" s="46">
        <v>2.63E-3</v>
      </c>
      <c r="M203" s="28">
        <f t="shared" si="49"/>
        <v>3230000000</v>
      </c>
      <c r="N203" s="28">
        <v>10000000000</v>
      </c>
      <c r="O203" s="29">
        <v>0.32300000000000001</v>
      </c>
      <c r="P203" s="29"/>
      <c r="Q203" s="29">
        <v>0.1</v>
      </c>
      <c r="R203" s="28">
        <v>5600000</v>
      </c>
      <c r="S203" s="28"/>
      <c r="T203" s="28">
        <v>5600000</v>
      </c>
      <c r="U203" s="29" t="s">
        <v>37</v>
      </c>
      <c r="V203" s="29">
        <f t="shared" si="48"/>
        <v>1</v>
      </c>
      <c r="W203" s="30">
        <v>43580</v>
      </c>
      <c r="X203" s="30">
        <v>43581</v>
      </c>
      <c r="Y203" s="24">
        <f t="shared" si="43"/>
        <v>1</v>
      </c>
      <c r="Z203" s="24" t="s">
        <v>32</v>
      </c>
      <c r="AA203" s="30" t="s">
        <v>37</v>
      </c>
      <c r="AB203" s="30" t="s">
        <v>37</v>
      </c>
      <c r="AC203" s="24" t="s">
        <v>37</v>
      </c>
      <c r="AD203" s="24" t="s">
        <v>45</v>
      </c>
      <c r="AE203" s="24" t="s">
        <v>13</v>
      </c>
      <c r="AF203" s="24"/>
      <c r="AG203" s="24"/>
    </row>
    <row r="204" spans="1:33" ht="15.75" customHeight="1">
      <c r="N204" s="37"/>
      <c r="O204" s="37"/>
      <c r="P204" s="37"/>
      <c r="Q204" s="37"/>
      <c r="R204" s="37"/>
      <c r="S204" s="37"/>
      <c r="T204" s="37"/>
      <c r="Z204" s="38"/>
      <c r="AA204" s="51"/>
      <c r="AD204" s="38"/>
    </row>
    <row r="205" spans="1:33" ht="15.75" customHeight="1">
      <c r="N205" s="37"/>
      <c r="O205" s="37"/>
      <c r="P205" s="37"/>
      <c r="Q205" s="37"/>
      <c r="R205" s="37"/>
      <c r="S205" s="37"/>
      <c r="T205" s="37"/>
      <c r="Z205" s="38"/>
      <c r="AD205" s="38"/>
    </row>
    <row r="206" spans="1:33" ht="15.75" customHeight="1">
      <c r="N206" s="37"/>
      <c r="O206" s="37"/>
      <c r="P206" s="37"/>
      <c r="Q206" s="37"/>
      <c r="R206" s="37"/>
      <c r="S206" s="37"/>
      <c r="T206" s="37"/>
      <c r="U206" s="38" t="s">
        <v>270</v>
      </c>
      <c r="V206" s="58">
        <v>10</v>
      </c>
      <c r="W206" s="59">
        <f t="shared" ref="W206:W208" si="50">+V206/$V$209</f>
        <v>0.12987012987012986</v>
      </c>
      <c r="Z206" s="38"/>
      <c r="AD206" s="38"/>
    </row>
    <row r="207" spans="1:33" ht="15.75" customHeight="1">
      <c r="N207" s="37"/>
      <c r="O207" s="37"/>
      <c r="P207" s="37"/>
      <c r="Q207" s="37"/>
      <c r="R207" s="37"/>
      <c r="S207" s="37"/>
      <c r="T207" s="37"/>
      <c r="U207" s="38" t="s">
        <v>271</v>
      </c>
      <c r="V207" s="58">
        <v>63</v>
      </c>
      <c r="W207" s="59">
        <f t="shared" si="50"/>
        <v>0.81818181818181823</v>
      </c>
      <c r="Z207" s="38"/>
      <c r="AD207" s="38"/>
    </row>
    <row r="208" spans="1:33" ht="15.75" customHeight="1">
      <c r="N208" s="37"/>
      <c r="O208" s="37"/>
      <c r="P208" s="37"/>
      <c r="Q208" s="37"/>
      <c r="R208" s="37"/>
      <c r="S208" s="37"/>
      <c r="T208" s="37"/>
      <c r="U208" s="60" t="s">
        <v>272</v>
      </c>
      <c r="V208" s="61">
        <v>4</v>
      </c>
      <c r="W208" s="62">
        <f t="shared" si="50"/>
        <v>5.1948051948051951E-2</v>
      </c>
      <c r="Z208" s="38"/>
      <c r="AD208" s="38"/>
    </row>
    <row r="209" spans="2:30" ht="15.75" customHeight="1">
      <c r="N209" s="37"/>
      <c r="O209" s="37"/>
      <c r="P209" s="37"/>
      <c r="Q209" s="37"/>
      <c r="R209" s="37"/>
      <c r="S209" s="37"/>
      <c r="T209" s="37"/>
      <c r="U209" s="63" t="s">
        <v>273</v>
      </c>
      <c r="V209" s="64">
        <f t="shared" ref="V209:W209" si="51">+SUM(V206:V208)</f>
        <v>77</v>
      </c>
      <c r="W209" s="65">
        <f t="shared" si="51"/>
        <v>1</v>
      </c>
      <c r="Z209" s="38"/>
      <c r="AD209" s="38"/>
    </row>
    <row r="210" spans="2:30" ht="15.75" customHeight="1">
      <c r="N210" s="37"/>
      <c r="O210" s="37"/>
      <c r="P210" s="37"/>
      <c r="Q210" s="37"/>
      <c r="R210" s="37"/>
      <c r="S210" s="37"/>
      <c r="T210" s="37"/>
      <c r="Z210" s="38"/>
      <c r="AD210" s="38"/>
    </row>
    <row r="211" spans="2:30" ht="15.75" customHeight="1">
      <c r="N211" s="37"/>
      <c r="O211" s="37"/>
      <c r="P211" s="37"/>
      <c r="Q211" s="37"/>
      <c r="R211" s="37"/>
      <c r="S211" s="37"/>
      <c r="T211" s="37"/>
      <c r="Z211" s="38"/>
      <c r="AD211" s="38"/>
    </row>
    <row r="212" spans="2:30" ht="15.75" customHeight="1">
      <c r="N212" s="37"/>
      <c r="O212" s="37"/>
      <c r="P212" s="37"/>
      <c r="Q212" s="37"/>
      <c r="R212" s="37"/>
      <c r="S212" s="37"/>
      <c r="T212" s="37"/>
      <c r="Z212" s="38"/>
      <c r="AD212" s="38"/>
    </row>
    <row r="213" spans="2:30" ht="15.75" customHeight="1">
      <c r="N213" s="37"/>
      <c r="O213" s="37"/>
      <c r="P213" s="37"/>
      <c r="Q213" s="37"/>
      <c r="R213" s="37"/>
      <c r="S213" s="37"/>
      <c r="T213" s="37"/>
      <c r="Z213" s="38"/>
      <c r="AD213" s="38"/>
    </row>
    <row r="214" spans="2:30" ht="15.75" customHeight="1">
      <c r="N214" s="37"/>
      <c r="O214" s="37"/>
      <c r="P214" s="37"/>
      <c r="Q214" s="37"/>
      <c r="R214" s="37"/>
      <c r="S214" s="37"/>
      <c r="T214" s="37"/>
      <c r="Z214" s="38"/>
      <c r="AD214" s="38"/>
    </row>
    <row r="215" spans="2:30" ht="15.75" customHeight="1">
      <c r="N215" s="37"/>
      <c r="O215" s="37"/>
      <c r="P215" s="37"/>
      <c r="Q215" s="37"/>
      <c r="R215" s="37"/>
      <c r="S215" s="37"/>
      <c r="T215" s="37"/>
      <c r="Z215" s="38"/>
      <c r="AD215" s="38"/>
    </row>
    <row r="216" spans="2:30" ht="15.75" customHeight="1">
      <c r="N216" s="37"/>
      <c r="O216" s="37"/>
      <c r="P216" s="37"/>
      <c r="Q216" s="37"/>
      <c r="R216" s="37"/>
      <c r="S216" s="37"/>
      <c r="T216" s="37"/>
      <c r="Z216" s="38"/>
      <c r="AD216" s="38"/>
    </row>
    <row r="217" spans="2:30" ht="15.75" customHeight="1">
      <c r="N217" s="37"/>
      <c r="O217" s="37"/>
      <c r="P217" s="37"/>
      <c r="Q217" s="37"/>
      <c r="R217" s="37"/>
      <c r="S217" s="37"/>
      <c r="T217" s="37"/>
      <c r="Z217" s="38"/>
      <c r="AD217" s="38"/>
    </row>
    <row r="218" spans="2:30" ht="15.75" customHeight="1">
      <c r="B218" s="40"/>
      <c r="N218" s="37"/>
      <c r="O218" s="37"/>
      <c r="P218" s="37"/>
      <c r="Q218" s="37"/>
      <c r="R218" s="37"/>
      <c r="S218" s="37"/>
      <c r="T218" s="37"/>
      <c r="Z218" s="38"/>
      <c r="AD218" s="38"/>
    </row>
    <row r="219" spans="2:30" ht="15.75" customHeight="1">
      <c r="B219" s="40"/>
      <c r="N219" s="37"/>
      <c r="O219" s="37"/>
      <c r="P219" s="37"/>
      <c r="Q219" s="37"/>
      <c r="R219" s="37"/>
      <c r="S219" s="37"/>
      <c r="T219" s="37"/>
      <c r="Z219" s="38"/>
      <c r="AD219" s="38"/>
    </row>
    <row r="220" spans="2:30" ht="15.75" customHeight="1">
      <c r="B220" s="40"/>
      <c r="N220" s="37"/>
      <c r="O220" s="37"/>
      <c r="P220" s="37"/>
      <c r="Q220" s="37"/>
      <c r="R220" s="37"/>
      <c r="S220" s="37"/>
      <c r="T220" s="37"/>
      <c r="Z220" s="38"/>
      <c r="AD220" s="38"/>
    </row>
    <row r="221" spans="2:30" ht="15.75" customHeight="1">
      <c r="B221" s="40"/>
      <c r="N221" s="37"/>
      <c r="O221" s="37"/>
      <c r="P221" s="37"/>
      <c r="Q221" s="37"/>
      <c r="R221" s="37"/>
      <c r="S221" s="37"/>
      <c r="T221" s="37"/>
      <c r="Z221" s="38"/>
      <c r="AD221" s="38"/>
    </row>
    <row r="222" spans="2:30" ht="15.75" customHeight="1">
      <c r="B222" s="40"/>
      <c r="N222" s="37"/>
      <c r="O222" s="37"/>
      <c r="P222" s="37"/>
      <c r="Q222" s="37"/>
      <c r="R222" s="37"/>
      <c r="S222" s="37"/>
      <c r="T222" s="37"/>
      <c r="Z222" s="38"/>
      <c r="AD222" s="38"/>
    </row>
    <row r="223" spans="2:30" ht="15.75" customHeight="1">
      <c r="B223" s="40"/>
      <c r="N223" s="37"/>
      <c r="O223" s="37"/>
      <c r="P223" s="37"/>
      <c r="Q223" s="37"/>
      <c r="R223" s="37"/>
      <c r="S223" s="37"/>
      <c r="T223" s="37"/>
      <c r="Z223" s="38"/>
      <c r="AD223" s="38"/>
    </row>
    <row r="224" spans="2:30" ht="15.75" customHeight="1">
      <c r="B224" s="40"/>
      <c r="N224" s="37"/>
      <c r="O224" s="37"/>
      <c r="P224" s="37"/>
      <c r="Q224" s="37"/>
      <c r="R224" s="37"/>
      <c r="S224" s="37"/>
      <c r="T224" s="37"/>
      <c r="Z224" s="38"/>
      <c r="AD224" s="38"/>
    </row>
    <row r="225" spans="2:30" ht="15.75" customHeight="1">
      <c r="B225" s="40"/>
      <c r="N225" s="37"/>
      <c r="O225" s="37"/>
      <c r="P225" s="37"/>
      <c r="Q225" s="37"/>
      <c r="R225" s="37"/>
      <c r="S225" s="37"/>
      <c r="T225" s="37"/>
      <c r="Z225" s="38"/>
      <c r="AD225" s="38"/>
    </row>
    <row r="226" spans="2:30" ht="15.75" customHeight="1">
      <c r="B226" s="40"/>
      <c r="N226" s="37"/>
      <c r="O226" s="37"/>
      <c r="P226" s="37"/>
      <c r="Q226" s="37"/>
      <c r="R226" s="37"/>
      <c r="S226" s="37"/>
      <c r="T226" s="37"/>
      <c r="Z226" s="38"/>
      <c r="AD226" s="38"/>
    </row>
    <row r="227" spans="2:30" ht="15.75" customHeight="1">
      <c r="B227" s="41"/>
      <c r="N227" s="37"/>
      <c r="O227" s="37"/>
      <c r="P227" s="37"/>
      <c r="Q227" s="37"/>
      <c r="R227" s="37"/>
      <c r="S227" s="37"/>
      <c r="T227" s="37"/>
      <c r="Z227" s="38"/>
      <c r="AD227" s="38"/>
    </row>
    <row r="228" spans="2:30" ht="15.75" customHeight="1">
      <c r="N228" s="37"/>
      <c r="O228" s="37"/>
      <c r="P228" s="37"/>
      <c r="Q228" s="37"/>
      <c r="R228" s="37"/>
      <c r="S228" s="37"/>
      <c r="T228" s="37"/>
      <c r="Z228" s="38"/>
      <c r="AD228" s="38"/>
    </row>
    <row r="229" spans="2:30" ht="15.75" customHeight="1">
      <c r="N229" s="37"/>
      <c r="O229" s="37"/>
      <c r="P229" s="37"/>
      <c r="Q229" s="37"/>
      <c r="R229" s="37"/>
      <c r="S229" s="37"/>
      <c r="T229" s="37"/>
      <c r="Z229" s="38"/>
      <c r="AD229" s="38"/>
    </row>
    <row r="230" spans="2:30" ht="15.75" customHeight="1">
      <c r="N230" s="37"/>
      <c r="O230" s="37"/>
      <c r="P230" s="37"/>
      <c r="Q230" s="37"/>
      <c r="R230" s="37"/>
      <c r="S230" s="37"/>
      <c r="T230" s="37"/>
      <c r="Z230" s="38"/>
      <c r="AD230" s="38"/>
    </row>
    <row r="231" spans="2:30" ht="15.75" customHeight="1">
      <c r="N231" s="37"/>
      <c r="O231" s="37"/>
      <c r="P231" s="37"/>
      <c r="Q231" s="37"/>
      <c r="R231" s="37"/>
      <c r="S231" s="37"/>
      <c r="T231" s="37"/>
      <c r="Z231" s="38"/>
      <c r="AD231" s="38"/>
    </row>
    <row r="232" spans="2:30" ht="15.75" customHeight="1">
      <c r="N232" s="37"/>
      <c r="O232" s="37"/>
      <c r="P232" s="37"/>
      <c r="Q232" s="37"/>
      <c r="R232" s="37"/>
      <c r="S232" s="37"/>
      <c r="T232" s="37"/>
      <c r="Z232" s="38"/>
      <c r="AD232" s="38"/>
    </row>
    <row r="233" spans="2:30" ht="15.75" customHeight="1">
      <c r="N233" s="37"/>
      <c r="O233" s="37"/>
      <c r="P233" s="37"/>
      <c r="Q233" s="37"/>
      <c r="R233" s="37"/>
      <c r="S233" s="37"/>
      <c r="T233" s="37"/>
      <c r="Z233" s="38"/>
      <c r="AD233" s="38"/>
    </row>
    <row r="234" spans="2:30" ht="15.75" customHeight="1">
      <c r="N234" s="37"/>
      <c r="O234" s="37"/>
      <c r="P234" s="37"/>
      <c r="Q234" s="37"/>
      <c r="R234" s="37"/>
      <c r="S234" s="37"/>
      <c r="T234" s="37"/>
      <c r="Z234" s="38"/>
      <c r="AD234" s="38"/>
    </row>
    <row r="235" spans="2:30" ht="15.75" customHeight="1">
      <c r="N235" s="37"/>
      <c r="O235" s="37"/>
      <c r="P235" s="37"/>
      <c r="Q235" s="37"/>
      <c r="R235" s="37"/>
      <c r="S235" s="37"/>
      <c r="T235" s="37"/>
      <c r="Z235" s="38"/>
      <c r="AD235" s="38"/>
    </row>
    <row r="236" spans="2:30" ht="15.75" customHeight="1">
      <c r="N236" s="37"/>
      <c r="O236" s="37"/>
      <c r="P236" s="37"/>
      <c r="Q236" s="37"/>
      <c r="R236" s="37"/>
      <c r="S236" s="37"/>
      <c r="T236" s="37"/>
      <c r="Z236" s="38"/>
      <c r="AD236" s="38"/>
    </row>
    <row r="237" spans="2:30" ht="15.75" customHeight="1">
      <c r="N237" s="37"/>
      <c r="O237" s="37"/>
      <c r="P237" s="37"/>
      <c r="Q237" s="37"/>
      <c r="R237" s="37"/>
      <c r="S237" s="37"/>
      <c r="T237" s="37"/>
      <c r="Z237" s="38"/>
      <c r="AD237" s="38"/>
    </row>
    <row r="238" spans="2:30" ht="15.75" customHeight="1">
      <c r="N238" s="37"/>
      <c r="O238" s="37"/>
      <c r="P238" s="37"/>
      <c r="Q238" s="37"/>
      <c r="R238" s="37"/>
      <c r="S238" s="37"/>
      <c r="T238" s="37"/>
      <c r="Z238" s="38"/>
      <c r="AD238" s="38"/>
    </row>
    <row r="239" spans="2:30" ht="15.75" customHeight="1">
      <c r="N239" s="37"/>
      <c r="O239" s="37"/>
      <c r="P239" s="37"/>
      <c r="Q239" s="37"/>
      <c r="R239" s="37"/>
      <c r="S239" s="37"/>
      <c r="T239" s="37"/>
      <c r="Z239" s="38"/>
      <c r="AD239" s="38"/>
    </row>
    <row r="240" spans="2:30" ht="15.75" customHeight="1">
      <c r="N240" s="37"/>
      <c r="O240" s="37"/>
      <c r="P240" s="37"/>
      <c r="Q240" s="37"/>
      <c r="R240" s="37"/>
      <c r="S240" s="37"/>
      <c r="T240" s="37"/>
      <c r="Z240" s="38"/>
      <c r="AD240" s="38"/>
    </row>
    <row r="241" spans="14:30" ht="15.75" customHeight="1">
      <c r="N241" s="37"/>
      <c r="O241" s="37"/>
      <c r="P241" s="37"/>
      <c r="Q241" s="37"/>
      <c r="R241" s="37"/>
      <c r="S241" s="37"/>
      <c r="T241" s="37"/>
      <c r="Z241" s="38"/>
      <c r="AD241" s="38"/>
    </row>
    <row r="242" spans="14:30" ht="15.75" customHeight="1">
      <c r="N242" s="37"/>
      <c r="O242" s="37"/>
      <c r="P242" s="37"/>
      <c r="Q242" s="37"/>
      <c r="R242" s="37"/>
      <c r="S242" s="37"/>
      <c r="T242" s="37"/>
      <c r="Z242" s="38"/>
      <c r="AD242" s="38"/>
    </row>
    <row r="243" spans="14:30" ht="15.75" customHeight="1">
      <c r="N243" s="37"/>
      <c r="O243" s="37"/>
      <c r="P243" s="37"/>
      <c r="Q243" s="37"/>
      <c r="R243" s="37"/>
      <c r="S243" s="37"/>
      <c r="T243" s="37"/>
      <c r="Z243" s="38"/>
      <c r="AD243" s="38"/>
    </row>
    <row r="244" spans="14:30" ht="15.75" customHeight="1">
      <c r="N244" s="37"/>
      <c r="O244" s="37"/>
      <c r="P244" s="37"/>
      <c r="Q244" s="37"/>
      <c r="R244" s="37"/>
      <c r="S244" s="37"/>
      <c r="T244" s="37"/>
      <c r="Z244" s="38"/>
      <c r="AD244" s="38"/>
    </row>
    <row r="245" spans="14:30" ht="15.75" customHeight="1">
      <c r="N245" s="37"/>
      <c r="O245" s="37"/>
      <c r="P245" s="37"/>
      <c r="Q245" s="37"/>
      <c r="R245" s="37"/>
      <c r="S245" s="37"/>
      <c r="T245" s="37"/>
      <c r="Z245" s="38"/>
      <c r="AD245" s="38"/>
    </row>
    <row r="246" spans="14:30" ht="15.75" customHeight="1">
      <c r="N246" s="37"/>
      <c r="O246" s="37"/>
      <c r="P246" s="37"/>
      <c r="Q246" s="37"/>
      <c r="R246" s="37"/>
      <c r="S246" s="37"/>
      <c r="T246" s="37"/>
      <c r="Z246" s="38"/>
      <c r="AD246" s="38"/>
    </row>
    <row r="247" spans="14:30" ht="15.75" customHeight="1">
      <c r="N247" s="37"/>
      <c r="O247" s="37"/>
      <c r="P247" s="37"/>
      <c r="Q247" s="37"/>
      <c r="R247" s="37"/>
      <c r="S247" s="37"/>
      <c r="T247" s="37"/>
      <c r="Z247" s="38"/>
      <c r="AD247" s="38"/>
    </row>
    <row r="248" spans="14:30" ht="15.75" customHeight="1">
      <c r="N248" s="37"/>
      <c r="O248" s="37"/>
      <c r="P248" s="37"/>
      <c r="Q248" s="37"/>
      <c r="R248" s="37"/>
      <c r="S248" s="37"/>
      <c r="T248" s="37"/>
      <c r="Z248" s="38"/>
      <c r="AD248" s="38"/>
    </row>
    <row r="249" spans="14:30" ht="15.75" customHeight="1">
      <c r="N249" s="37"/>
      <c r="O249" s="37"/>
      <c r="P249" s="37"/>
      <c r="Q249" s="37"/>
      <c r="R249" s="37"/>
      <c r="S249" s="37"/>
      <c r="T249" s="37"/>
      <c r="Z249" s="38"/>
      <c r="AD249" s="38"/>
    </row>
    <row r="250" spans="14:30" ht="15.75" customHeight="1">
      <c r="N250" s="37"/>
      <c r="O250" s="37"/>
      <c r="P250" s="37"/>
      <c r="Q250" s="37"/>
      <c r="R250" s="37"/>
      <c r="S250" s="37"/>
      <c r="T250" s="37"/>
      <c r="Z250" s="38"/>
      <c r="AD250" s="38"/>
    </row>
    <row r="251" spans="14:30" ht="15.75" customHeight="1">
      <c r="N251" s="37"/>
      <c r="O251" s="37"/>
      <c r="P251" s="37"/>
      <c r="Q251" s="37"/>
      <c r="R251" s="37"/>
      <c r="S251" s="37"/>
      <c r="T251" s="37"/>
      <c r="Z251" s="38"/>
      <c r="AD251" s="38"/>
    </row>
    <row r="252" spans="14:30" ht="15.75" customHeight="1">
      <c r="N252" s="37"/>
      <c r="O252" s="37"/>
      <c r="P252" s="37"/>
      <c r="Q252" s="37"/>
      <c r="R252" s="37"/>
      <c r="S252" s="37"/>
      <c r="T252" s="37"/>
      <c r="Z252" s="38"/>
      <c r="AD252" s="38"/>
    </row>
    <row r="253" spans="14:30" ht="15.75" customHeight="1">
      <c r="N253" s="37"/>
      <c r="O253" s="37"/>
      <c r="P253" s="37"/>
      <c r="Q253" s="37"/>
      <c r="R253" s="37"/>
      <c r="S253" s="37"/>
      <c r="T253" s="37"/>
      <c r="Z253" s="38"/>
      <c r="AD253" s="38"/>
    </row>
    <row r="254" spans="14:30" ht="15.75" customHeight="1">
      <c r="N254" s="37"/>
      <c r="O254" s="37"/>
      <c r="P254" s="37"/>
      <c r="Q254" s="37"/>
      <c r="R254" s="37"/>
      <c r="S254" s="37"/>
      <c r="T254" s="37"/>
      <c r="Z254" s="38"/>
      <c r="AD254" s="38"/>
    </row>
    <row r="255" spans="14:30" ht="15.75" customHeight="1">
      <c r="N255" s="37"/>
      <c r="O255" s="37"/>
      <c r="P255" s="37"/>
      <c r="Q255" s="37"/>
      <c r="R255" s="37"/>
      <c r="S255" s="37"/>
      <c r="T255" s="37"/>
      <c r="Z255" s="38"/>
      <c r="AD255" s="38"/>
    </row>
    <row r="256" spans="14:30" ht="15.75" customHeight="1">
      <c r="N256" s="37"/>
      <c r="O256" s="37"/>
      <c r="P256" s="37"/>
      <c r="Q256" s="37"/>
      <c r="R256" s="37"/>
      <c r="S256" s="37"/>
      <c r="T256" s="37"/>
      <c r="Z256" s="38"/>
      <c r="AD256" s="38"/>
    </row>
    <row r="257" spans="14:30" ht="15.75" customHeight="1">
      <c r="N257" s="37"/>
      <c r="O257" s="37"/>
      <c r="P257" s="37"/>
      <c r="Q257" s="37"/>
      <c r="R257" s="37"/>
      <c r="S257" s="37"/>
      <c r="T257" s="37"/>
      <c r="Z257" s="38"/>
      <c r="AD257" s="38"/>
    </row>
    <row r="258" spans="14:30" ht="15.75" customHeight="1">
      <c r="N258" s="37"/>
      <c r="O258" s="37"/>
      <c r="P258" s="37"/>
      <c r="Q258" s="37"/>
      <c r="R258" s="37"/>
      <c r="S258" s="37"/>
      <c r="T258" s="37"/>
      <c r="Z258" s="38"/>
      <c r="AD258" s="38"/>
    </row>
    <row r="259" spans="14:30" ht="15.75" customHeight="1">
      <c r="N259" s="37"/>
      <c r="O259" s="37"/>
      <c r="P259" s="37"/>
      <c r="Q259" s="37"/>
      <c r="R259" s="37"/>
      <c r="S259" s="37"/>
      <c r="T259" s="37"/>
      <c r="Z259" s="38"/>
      <c r="AD259" s="38"/>
    </row>
    <row r="260" spans="14:30" ht="15.75" customHeight="1">
      <c r="N260" s="37"/>
      <c r="O260" s="37"/>
      <c r="P260" s="37"/>
      <c r="Q260" s="37"/>
      <c r="R260" s="37"/>
      <c r="S260" s="37"/>
      <c r="T260" s="37"/>
      <c r="Z260" s="38"/>
      <c r="AD260" s="38"/>
    </row>
    <row r="261" spans="14:30" ht="15.75" customHeight="1">
      <c r="N261" s="37"/>
      <c r="O261" s="37"/>
      <c r="P261" s="37"/>
      <c r="Q261" s="37"/>
      <c r="R261" s="37"/>
      <c r="S261" s="37"/>
      <c r="T261" s="37"/>
      <c r="Z261" s="38"/>
      <c r="AD261" s="38"/>
    </row>
    <row r="262" spans="14:30" ht="15.75" customHeight="1">
      <c r="N262" s="37"/>
      <c r="O262" s="37"/>
      <c r="P262" s="37"/>
      <c r="Q262" s="37"/>
      <c r="R262" s="37"/>
      <c r="S262" s="37"/>
      <c r="T262" s="37"/>
      <c r="Z262" s="38"/>
      <c r="AD262" s="38"/>
    </row>
    <row r="263" spans="14:30" ht="15.75" customHeight="1">
      <c r="N263" s="37"/>
      <c r="O263" s="37"/>
      <c r="P263" s="37"/>
      <c r="Q263" s="37"/>
      <c r="R263" s="37"/>
      <c r="S263" s="37"/>
      <c r="T263" s="37"/>
      <c r="Z263" s="38"/>
      <c r="AD263" s="38"/>
    </row>
    <row r="264" spans="14:30" ht="15.75" customHeight="1">
      <c r="N264" s="37"/>
      <c r="O264" s="37"/>
      <c r="P264" s="37"/>
      <c r="Q264" s="37"/>
      <c r="R264" s="37"/>
      <c r="S264" s="37"/>
      <c r="T264" s="37"/>
      <c r="Z264" s="38"/>
      <c r="AD264" s="38"/>
    </row>
    <row r="265" spans="14:30" ht="15.75" customHeight="1">
      <c r="N265" s="37"/>
      <c r="O265" s="37"/>
      <c r="P265" s="37"/>
      <c r="Q265" s="37"/>
      <c r="R265" s="37"/>
      <c r="S265" s="37"/>
      <c r="T265" s="37"/>
      <c r="Z265" s="38"/>
      <c r="AD265" s="38"/>
    </row>
    <row r="266" spans="14:30" ht="15.75" customHeight="1">
      <c r="N266" s="37"/>
      <c r="O266" s="37"/>
      <c r="P266" s="37"/>
      <c r="Q266" s="37"/>
      <c r="R266" s="37"/>
      <c r="S266" s="37"/>
      <c r="T266" s="37"/>
      <c r="Z266" s="38"/>
      <c r="AD266" s="38"/>
    </row>
    <row r="267" spans="14:30" ht="15.75" customHeight="1">
      <c r="N267" s="37"/>
      <c r="O267" s="37"/>
      <c r="P267" s="37"/>
      <c r="Q267" s="37"/>
      <c r="R267" s="37"/>
      <c r="S267" s="37"/>
      <c r="T267" s="37"/>
      <c r="Z267" s="38"/>
      <c r="AD267" s="38"/>
    </row>
    <row r="268" spans="14:30" ht="15.75" customHeight="1">
      <c r="N268" s="37"/>
      <c r="O268" s="37"/>
      <c r="P268" s="37"/>
      <c r="Q268" s="37"/>
      <c r="R268" s="37"/>
      <c r="S268" s="37"/>
      <c r="T268" s="37"/>
      <c r="Z268" s="38"/>
      <c r="AD268" s="38"/>
    </row>
    <row r="269" spans="14:30" ht="15.75" customHeight="1">
      <c r="N269" s="37"/>
      <c r="O269" s="37"/>
      <c r="P269" s="37"/>
      <c r="Q269" s="37"/>
      <c r="R269" s="37"/>
      <c r="S269" s="37"/>
      <c r="T269" s="37"/>
      <c r="Z269" s="38"/>
      <c r="AD269" s="38"/>
    </row>
    <row r="270" spans="14:30" ht="15.75" customHeight="1">
      <c r="N270" s="37"/>
      <c r="O270" s="37"/>
      <c r="P270" s="37"/>
      <c r="Q270" s="37"/>
      <c r="R270" s="37"/>
      <c r="S270" s="37"/>
      <c r="T270" s="37"/>
      <c r="Z270" s="38"/>
      <c r="AD270" s="38"/>
    </row>
    <row r="271" spans="14:30" ht="15.75" customHeight="1">
      <c r="N271" s="37"/>
      <c r="O271" s="37"/>
      <c r="P271" s="37"/>
      <c r="Q271" s="37"/>
      <c r="R271" s="37"/>
      <c r="S271" s="37"/>
      <c r="T271" s="37"/>
      <c r="Z271" s="38"/>
      <c r="AD271" s="38"/>
    </row>
    <row r="272" spans="14:30" ht="15.75" customHeight="1">
      <c r="N272" s="37"/>
      <c r="O272" s="37"/>
      <c r="P272" s="37"/>
      <c r="Q272" s="37"/>
      <c r="R272" s="37"/>
      <c r="S272" s="37"/>
      <c r="T272" s="37"/>
      <c r="Z272" s="38"/>
      <c r="AD272" s="38"/>
    </row>
    <row r="273" spans="14:30" ht="15.75" customHeight="1">
      <c r="N273" s="37"/>
      <c r="O273" s="37"/>
      <c r="P273" s="37"/>
      <c r="Q273" s="37"/>
      <c r="R273" s="37"/>
      <c r="S273" s="37"/>
      <c r="T273" s="37"/>
      <c r="Z273" s="38"/>
      <c r="AD273" s="38"/>
    </row>
    <row r="274" spans="14:30" ht="15.75" customHeight="1">
      <c r="N274" s="37"/>
      <c r="O274" s="37"/>
      <c r="P274" s="37"/>
      <c r="Q274" s="37"/>
      <c r="R274" s="37"/>
      <c r="S274" s="37"/>
      <c r="T274" s="37"/>
      <c r="Z274" s="38"/>
      <c r="AD274" s="38"/>
    </row>
    <row r="275" spans="14:30" ht="15.75" customHeight="1">
      <c r="N275" s="37"/>
      <c r="O275" s="37"/>
      <c r="P275" s="37"/>
      <c r="Q275" s="37"/>
      <c r="R275" s="37"/>
      <c r="S275" s="37"/>
      <c r="T275" s="37"/>
      <c r="Z275" s="38"/>
      <c r="AD275" s="38"/>
    </row>
    <row r="276" spans="14:30" ht="15.75" customHeight="1">
      <c r="N276" s="37"/>
      <c r="O276" s="37"/>
      <c r="P276" s="37"/>
      <c r="Q276" s="37"/>
      <c r="R276" s="37"/>
      <c r="S276" s="37"/>
      <c r="T276" s="37"/>
      <c r="Z276" s="38"/>
      <c r="AD276" s="38"/>
    </row>
    <row r="277" spans="14:30" ht="15.75" customHeight="1">
      <c r="N277" s="37"/>
      <c r="O277" s="37"/>
      <c r="P277" s="37"/>
      <c r="Q277" s="37"/>
      <c r="R277" s="37"/>
      <c r="S277" s="37"/>
      <c r="T277" s="37"/>
      <c r="Z277" s="38"/>
      <c r="AD277" s="38"/>
    </row>
    <row r="278" spans="14:30" ht="15.75" customHeight="1">
      <c r="N278" s="37"/>
      <c r="O278" s="37"/>
      <c r="P278" s="37"/>
      <c r="Q278" s="37"/>
      <c r="R278" s="37"/>
      <c r="S278" s="37"/>
      <c r="T278" s="37"/>
      <c r="Z278" s="38"/>
      <c r="AD278" s="38"/>
    </row>
    <row r="279" spans="14:30" ht="15.75" customHeight="1">
      <c r="N279" s="37"/>
      <c r="O279" s="37"/>
      <c r="P279" s="37"/>
      <c r="Q279" s="37"/>
      <c r="R279" s="37"/>
      <c r="S279" s="37"/>
      <c r="T279" s="37"/>
      <c r="Z279" s="38"/>
      <c r="AD279" s="38"/>
    </row>
    <row r="280" spans="14:30" ht="15.75" customHeight="1">
      <c r="N280" s="37"/>
      <c r="O280" s="37"/>
      <c r="P280" s="37"/>
      <c r="Q280" s="37"/>
      <c r="R280" s="37"/>
      <c r="S280" s="37"/>
      <c r="T280" s="37"/>
      <c r="Z280" s="38"/>
      <c r="AD280" s="38"/>
    </row>
    <row r="281" spans="14:30" ht="15.75" customHeight="1">
      <c r="N281" s="37"/>
      <c r="O281" s="37"/>
      <c r="P281" s="37"/>
      <c r="Q281" s="37"/>
      <c r="R281" s="37"/>
      <c r="S281" s="37"/>
      <c r="T281" s="37"/>
      <c r="Z281" s="38"/>
      <c r="AD281" s="38"/>
    </row>
    <row r="282" spans="14:30" ht="15.75" customHeight="1">
      <c r="N282" s="37"/>
      <c r="O282" s="37"/>
      <c r="P282" s="37"/>
      <c r="Q282" s="37"/>
      <c r="R282" s="37"/>
      <c r="S282" s="37"/>
      <c r="T282" s="37"/>
      <c r="Z282" s="38"/>
      <c r="AD282" s="38"/>
    </row>
    <row r="283" spans="14:30" ht="15.75" customHeight="1">
      <c r="N283" s="37"/>
      <c r="O283" s="37"/>
      <c r="P283" s="37"/>
      <c r="Q283" s="37"/>
      <c r="R283" s="37"/>
      <c r="S283" s="37"/>
      <c r="T283" s="37"/>
      <c r="Z283" s="38"/>
      <c r="AD283" s="38"/>
    </row>
    <row r="284" spans="14:30" ht="15.75" customHeight="1">
      <c r="N284" s="37"/>
      <c r="O284" s="37"/>
      <c r="P284" s="37"/>
      <c r="Q284" s="37"/>
      <c r="R284" s="37"/>
      <c r="S284" s="37"/>
      <c r="T284" s="37"/>
      <c r="Z284" s="38"/>
      <c r="AD284" s="38"/>
    </row>
    <row r="285" spans="14:30" ht="15.75" customHeight="1">
      <c r="N285" s="37"/>
      <c r="O285" s="37"/>
      <c r="P285" s="37"/>
      <c r="Q285" s="37"/>
      <c r="R285" s="37"/>
      <c r="S285" s="37"/>
      <c r="T285" s="37"/>
      <c r="Z285" s="38"/>
      <c r="AD285" s="38"/>
    </row>
    <row r="286" spans="14:30" ht="15.75" customHeight="1">
      <c r="N286" s="37"/>
      <c r="O286" s="37"/>
      <c r="P286" s="37"/>
      <c r="Q286" s="37"/>
      <c r="R286" s="37"/>
      <c r="S286" s="37"/>
      <c r="T286" s="37"/>
      <c r="Z286" s="38"/>
      <c r="AD286" s="38"/>
    </row>
    <row r="287" spans="14:30" ht="15.75" customHeight="1">
      <c r="N287" s="37"/>
      <c r="O287" s="37"/>
      <c r="P287" s="37"/>
      <c r="Q287" s="37"/>
      <c r="R287" s="37"/>
      <c r="S287" s="37"/>
      <c r="T287" s="37"/>
      <c r="Z287" s="38"/>
      <c r="AD287" s="38"/>
    </row>
    <row r="288" spans="14:30" ht="15.75" customHeight="1">
      <c r="N288" s="37"/>
      <c r="O288" s="37"/>
      <c r="P288" s="37"/>
      <c r="Q288" s="37"/>
      <c r="R288" s="37"/>
      <c r="S288" s="37"/>
      <c r="T288" s="37"/>
      <c r="Z288" s="38"/>
      <c r="AD288" s="38"/>
    </row>
    <row r="289" spans="14:30" ht="15.75" customHeight="1">
      <c r="N289" s="37"/>
      <c r="O289" s="37"/>
      <c r="P289" s="37"/>
      <c r="Q289" s="37"/>
      <c r="R289" s="37"/>
      <c r="S289" s="37"/>
      <c r="T289" s="37"/>
      <c r="Z289" s="38"/>
      <c r="AD289" s="38"/>
    </row>
    <row r="290" spans="14:30" ht="15.75" customHeight="1">
      <c r="N290" s="37"/>
      <c r="O290" s="37"/>
      <c r="P290" s="37"/>
      <c r="Q290" s="37"/>
      <c r="R290" s="37"/>
      <c r="S290" s="37"/>
      <c r="T290" s="37"/>
      <c r="Z290" s="38"/>
      <c r="AD290" s="38"/>
    </row>
    <row r="291" spans="14:30" ht="15.75" customHeight="1">
      <c r="N291" s="37"/>
      <c r="O291" s="37"/>
      <c r="P291" s="37"/>
      <c r="Q291" s="37"/>
      <c r="R291" s="37"/>
      <c r="S291" s="37"/>
      <c r="T291" s="37"/>
      <c r="Z291" s="38"/>
      <c r="AD291" s="38"/>
    </row>
    <row r="292" spans="14:30" ht="15.75" customHeight="1">
      <c r="N292" s="37"/>
      <c r="O292" s="37"/>
      <c r="P292" s="37"/>
      <c r="Q292" s="37"/>
      <c r="R292" s="37"/>
      <c r="S292" s="37"/>
      <c r="T292" s="37"/>
      <c r="Z292" s="38"/>
      <c r="AD292" s="38"/>
    </row>
    <row r="293" spans="14:30" ht="15.75" customHeight="1">
      <c r="N293" s="37"/>
      <c r="O293" s="37"/>
      <c r="P293" s="37"/>
      <c r="Q293" s="37"/>
      <c r="R293" s="37"/>
      <c r="S293" s="37"/>
      <c r="T293" s="37"/>
      <c r="Z293" s="38"/>
      <c r="AD293" s="38"/>
    </row>
    <row r="294" spans="14:30" ht="15.75" customHeight="1">
      <c r="N294" s="37"/>
      <c r="O294" s="37"/>
      <c r="P294" s="37"/>
      <c r="Q294" s="37"/>
      <c r="R294" s="37"/>
      <c r="S294" s="37"/>
      <c r="T294" s="37"/>
      <c r="Z294" s="38"/>
      <c r="AD294" s="38"/>
    </row>
    <row r="295" spans="14:30" ht="15.75" customHeight="1">
      <c r="N295" s="37"/>
      <c r="O295" s="37"/>
      <c r="P295" s="37"/>
      <c r="Q295" s="37"/>
      <c r="R295" s="37"/>
      <c r="S295" s="37"/>
      <c r="T295" s="37"/>
      <c r="Z295" s="38"/>
      <c r="AD295" s="38"/>
    </row>
    <row r="296" spans="14:30" ht="15.75" customHeight="1">
      <c r="N296" s="37"/>
      <c r="O296" s="37"/>
      <c r="P296" s="37"/>
      <c r="Q296" s="37"/>
      <c r="R296" s="37"/>
      <c r="S296" s="37"/>
      <c r="T296" s="37"/>
      <c r="Z296" s="38"/>
      <c r="AD296" s="38"/>
    </row>
    <row r="297" spans="14:30" ht="15.75" customHeight="1">
      <c r="N297" s="37"/>
      <c r="O297" s="37"/>
      <c r="P297" s="37"/>
      <c r="Q297" s="37"/>
      <c r="R297" s="37"/>
      <c r="S297" s="37"/>
      <c r="T297" s="37"/>
      <c r="Z297" s="38"/>
      <c r="AD297" s="38"/>
    </row>
    <row r="298" spans="14:30" ht="15.75" customHeight="1">
      <c r="N298" s="37"/>
      <c r="O298" s="37"/>
      <c r="P298" s="37"/>
      <c r="Q298" s="37"/>
      <c r="R298" s="37"/>
      <c r="S298" s="37"/>
      <c r="T298" s="37"/>
      <c r="Z298" s="38"/>
      <c r="AD298" s="38"/>
    </row>
    <row r="299" spans="14:30" ht="15.75" customHeight="1">
      <c r="N299" s="37"/>
      <c r="O299" s="37"/>
      <c r="P299" s="37"/>
      <c r="Q299" s="37"/>
      <c r="R299" s="37"/>
      <c r="S299" s="37"/>
      <c r="T299" s="37"/>
      <c r="Z299" s="38"/>
      <c r="AD299" s="38"/>
    </row>
    <row r="300" spans="14:30" ht="15.75" customHeight="1">
      <c r="N300" s="37"/>
      <c r="O300" s="37"/>
      <c r="P300" s="37"/>
      <c r="Q300" s="37"/>
      <c r="R300" s="37"/>
      <c r="S300" s="37"/>
      <c r="T300" s="37"/>
      <c r="Z300" s="38"/>
      <c r="AD300" s="38"/>
    </row>
    <row r="301" spans="14:30" ht="15.75" customHeight="1">
      <c r="N301" s="37"/>
      <c r="O301" s="37"/>
      <c r="P301" s="37"/>
      <c r="Q301" s="37"/>
      <c r="R301" s="37"/>
      <c r="S301" s="37"/>
      <c r="T301" s="37"/>
      <c r="Z301" s="38"/>
      <c r="AD301" s="38"/>
    </row>
    <row r="302" spans="14:30" ht="15.75" customHeight="1">
      <c r="N302" s="37"/>
      <c r="O302" s="37"/>
      <c r="P302" s="37"/>
      <c r="Q302" s="37"/>
      <c r="R302" s="37"/>
      <c r="S302" s="37"/>
      <c r="T302" s="37"/>
      <c r="Z302" s="38"/>
      <c r="AD302" s="38"/>
    </row>
    <row r="303" spans="14:30" ht="15.75" customHeight="1">
      <c r="N303" s="37"/>
      <c r="O303" s="37"/>
      <c r="P303" s="37"/>
      <c r="Q303" s="37"/>
      <c r="R303" s="37"/>
      <c r="S303" s="37"/>
      <c r="T303" s="37"/>
      <c r="Z303" s="38"/>
      <c r="AD303" s="38"/>
    </row>
    <row r="304" spans="14:30" ht="15.75" customHeight="1">
      <c r="N304" s="37"/>
      <c r="O304" s="37"/>
      <c r="P304" s="37"/>
      <c r="Q304" s="37"/>
      <c r="R304" s="37"/>
      <c r="S304" s="37"/>
      <c r="T304" s="37"/>
      <c r="Z304" s="38"/>
      <c r="AD304" s="38"/>
    </row>
    <row r="305" spans="14:30" ht="15.75" customHeight="1">
      <c r="N305" s="37"/>
      <c r="O305" s="37"/>
      <c r="P305" s="37"/>
      <c r="Q305" s="37"/>
      <c r="R305" s="37"/>
      <c r="S305" s="37"/>
      <c r="T305" s="37"/>
      <c r="Z305" s="38"/>
      <c r="AD305" s="38"/>
    </row>
    <row r="306" spans="14:30" ht="15.75" customHeight="1">
      <c r="N306" s="37"/>
      <c r="O306" s="37"/>
      <c r="P306" s="37"/>
      <c r="Q306" s="37"/>
      <c r="R306" s="37"/>
      <c r="S306" s="37"/>
      <c r="T306" s="37"/>
      <c r="Z306" s="38"/>
      <c r="AD306" s="38"/>
    </row>
    <row r="307" spans="14:30" ht="15.75" customHeight="1">
      <c r="N307" s="37"/>
      <c r="O307" s="37"/>
      <c r="P307" s="37"/>
      <c r="Q307" s="37"/>
      <c r="R307" s="37"/>
      <c r="S307" s="37"/>
      <c r="T307" s="37"/>
      <c r="Z307" s="38"/>
      <c r="AD307" s="38"/>
    </row>
    <row r="308" spans="14:30" ht="15.75" customHeight="1">
      <c r="N308" s="37"/>
      <c r="O308" s="37"/>
      <c r="P308" s="37"/>
      <c r="Q308" s="37"/>
      <c r="R308" s="37"/>
      <c r="S308" s="37"/>
      <c r="T308" s="37"/>
      <c r="Z308" s="38"/>
      <c r="AD308" s="38"/>
    </row>
    <row r="309" spans="14:30" ht="15.75" customHeight="1">
      <c r="N309" s="37"/>
      <c r="O309" s="37"/>
      <c r="P309" s="37"/>
      <c r="Q309" s="37"/>
      <c r="R309" s="37"/>
      <c r="S309" s="37"/>
      <c r="T309" s="37"/>
      <c r="Z309" s="38"/>
      <c r="AD309" s="38"/>
    </row>
    <row r="310" spans="14:30" ht="15.75" customHeight="1">
      <c r="N310" s="37"/>
      <c r="O310" s="37"/>
      <c r="P310" s="37"/>
      <c r="Q310" s="37"/>
      <c r="R310" s="37"/>
      <c r="S310" s="37"/>
      <c r="T310" s="37"/>
      <c r="Z310" s="38"/>
      <c r="AD310" s="38"/>
    </row>
    <row r="311" spans="14:30" ht="15.75" customHeight="1">
      <c r="N311" s="37"/>
      <c r="O311" s="37"/>
      <c r="P311" s="37"/>
      <c r="Q311" s="37"/>
      <c r="R311" s="37"/>
      <c r="S311" s="37"/>
      <c r="T311" s="37"/>
      <c r="Z311" s="38"/>
      <c r="AD311" s="38"/>
    </row>
    <row r="312" spans="14:30" ht="15.75" customHeight="1">
      <c r="N312" s="37"/>
      <c r="O312" s="37"/>
      <c r="P312" s="37"/>
      <c r="Q312" s="37"/>
      <c r="R312" s="37"/>
      <c r="S312" s="37"/>
      <c r="T312" s="37"/>
      <c r="Z312" s="38"/>
      <c r="AD312" s="38"/>
    </row>
    <row r="313" spans="14:30" ht="15.75" customHeight="1">
      <c r="N313" s="37"/>
      <c r="O313" s="37"/>
      <c r="P313" s="37"/>
      <c r="Q313" s="37"/>
      <c r="R313" s="37"/>
      <c r="S313" s="37"/>
      <c r="T313" s="37"/>
      <c r="Z313" s="38"/>
      <c r="AD313" s="38"/>
    </row>
    <row r="314" spans="14:30" ht="15.75" customHeight="1">
      <c r="N314" s="37"/>
      <c r="O314" s="37"/>
      <c r="P314" s="37"/>
      <c r="Q314" s="37"/>
      <c r="R314" s="37"/>
      <c r="S314" s="37"/>
      <c r="T314" s="37"/>
      <c r="Z314" s="38"/>
      <c r="AD314" s="38"/>
    </row>
    <row r="315" spans="14:30" ht="15.75" customHeight="1">
      <c r="N315" s="37"/>
      <c r="O315" s="37"/>
      <c r="P315" s="37"/>
      <c r="Q315" s="37"/>
      <c r="R315" s="37"/>
      <c r="S315" s="37"/>
      <c r="T315" s="37"/>
      <c r="Z315" s="38"/>
      <c r="AD315" s="38"/>
    </row>
    <row r="316" spans="14:30" ht="15.75" customHeight="1">
      <c r="N316" s="37"/>
      <c r="O316" s="37"/>
      <c r="P316" s="37"/>
      <c r="Q316" s="37"/>
      <c r="R316" s="37"/>
      <c r="S316" s="37"/>
      <c r="T316" s="37"/>
      <c r="Z316" s="38"/>
      <c r="AD316" s="38"/>
    </row>
    <row r="317" spans="14:30" ht="15.75" customHeight="1">
      <c r="N317" s="37"/>
      <c r="O317" s="37"/>
      <c r="P317" s="37"/>
      <c r="Q317" s="37"/>
      <c r="R317" s="37"/>
      <c r="S317" s="37"/>
      <c r="T317" s="37"/>
      <c r="Z317" s="38"/>
      <c r="AD317" s="38"/>
    </row>
    <row r="318" spans="14:30" ht="15.75" customHeight="1">
      <c r="N318" s="37"/>
      <c r="O318" s="37"/>
      <c r="P318" s="37"/>
      <c r="Q318" s="37"/>
      <c r="R318" s="37"/>
      <c r="S318" s="37"/>
      <c r="T318" s="37"/>
      <c r="Z318" s="38"/>
      <c r="AD318" s="38"/>
    </row>
    <row r="319" spans="14:30" ht="15.75" customHeight="1">
      <c r="N319" s="37"/>
      <c r="O319" s="37"/>
      <c r="P319" s="37"/>
      <c r="Q319" s="37"/>
      <c r="R319" s="37"/>
      <c r="S319" s="37"/>
      <c r="T319" s="37"/>
      <c r="Z319" s="38"/>
      <c r="AD319" s="38"/>
    </row>
    <row r="320" spans="14:30" ht="15.75" customHeight="1">
      <c r="N320" s="37"/>
      <c r="O320" s="37"/>
      <c r="P320" s="37"/>
      <c r="Q320" s="37"/>
      <c r="R320" s="37"/>
      <c r="S320" s="37"/>
      <c r="T320" s="37"/>
      <c r="Z320" s="38"/>
      <c r="AD320" s="38"/>
    </row>
    <row r="321" spans="14:30" ht="15.75" customHeight="1">
      <c r="N321" s="37"/>
      <c r="O321" s="37"/>
      <c r="P321" s="37"/>
      <c r="Q321" s="37"/>
      <c r="R321" s="37"/>
      <c r="S321" s="37"/>
      <c r="T321" s="37"/>
      <c r="Z321" s="38"/>
      <c r="AD321" s="38"/>
    </row>
    <row r="322" spans="14:30" ht="15.75" customHeight="1">
      <c r="N322" s="37"/>
      <c r="O322" s="37"/>
      <c r="P322" s="37"/>
      <c r="Q322" s="37"/>
      <c r="R322" s="37"/>
      <c r="S322" s="37"/>
      <c r="T322" s="37"/>
      <c r="Z322" s="38"/>
      <c r="AD322" s="38"/>
    </row>
    <row r="323" spans="14:30" ht="15.75" customHeight="1">
      <c r="N323" s="37"/>
      <c r="O323" s="37"/>
      <c r="P323" s="37"/>
      <c r="Q323" s="37"/>
      <c r="R323" s="37"/>
      <c r="S323" s="37"/>
      <c r="T323" s="37"/>
      <c r="Z323" s="38"/>
      <c r="AD323" s="38"/>
    </row>
    <row r="324" spans="14:30" ht="15.75" customHeight="1">
      <c r="N324" s="37"/>
      <c r="O324" s="37"/>
      <c r="P324" s="37"/>
      <c r="Q324" s="37"/>
      <c r="R324" s="37"/>
      <c r="S324" s="37"/>
      <c r="T324" s="37"/>
      <c r="Z324" s="38"/>
      <c r="AD324" s="38"/>
    </row>
    <row r="325" spans="14:30" ht="15.75" customHeight="1">
      <c r="N325" s="37"/>
      <c r="O325" s="37"/>
      <c r="P325" s="37"/>
      <c r="Q325" s="37"/>
      <c r="R325" s="37"/>
      <c r="S325" s="37"/>
      <c r="T325" s="37"/>
      <c r="Z325" s="38"/>
      <c r="AD325" s="38"/>
    </row>
    <row r="326" spans="14:30" ht="15.75" customHeight="1">
      <c r="N326" s="37"/>
      <c r="O326" s="37"/>
      <c r="P326" s="37"/>
      <c r="Q326" s="37"/>
      <c r="R326" s="37"/>
      <c r="S326" s="37"/>
      <c r="T326" s="37"/>
      <c r="Z326" s="38"/>
      <c r="AD326" s="38"/>
    </row>
    <row r="327" spans="14:30" ht="15.75" customHeight="1">
      <c r="N327" s="37"/>
      <c r="O327" s="37"/>
      <c r="P327" s="37"/>
      <c r="Q327" s="37"/>
      <c r="R327" s="37"/>
      <c r="S327" s="37"/>
      <c r="T327" s="37"/>
      <c r="Z327" s="38"/>
      <c r="AD327" s="38"/>
    </row>
    <row r="328" spans="14:30" ht="15.75" customHeight="1">
      <c r="N328" s="37"/>
      <c r="O328" s="37"/>
      <c r="P328" s="37"/>
      <c r="Q328" s="37"/>
      <c r="R328" s="37"/>
      <c r="S328" s="37"/>
      <c r="T328" s="37"/>
      <c r="Z328" s="38"/>
      <c r="AD328" s="38"/>
    </row>
    <row r="329" spans="14:30" ht="15.75" customHeight="1">
      <c r="N329" s="37"/>
      <c r="O329" s="37"/>
      <c r="P329" s="37"/>
      <c r="Q329" s="37"/>
      <c r="R329" s="37"/>
      <c r="S329" s="37"/>
      <c r="T329" s="37"/>
      <c r="Z329" s="38"/>
      <c r="AD329" s="38"/>
    </row>
    <row r="330" spans="14:30" ht="15.75" customHeight="1">
      <c r="N330" s="37"/>
      <c r="O330" s="37"/>
      <c r="P330" s="37"/>
      <c r="Q330" s="37"/>
      <c r="R330" s="37"/>
      <c r="S330" s="37"/>
      <c r="T330" s="37"/>
      <c r="Z330" s="38"/>
      <c r="AD330" s="38"/>
    </row>
    <row r="331" spans="14:30" ht="15.75" customHeight="1">
      <c r="N331" s="37"/>
      <c r="O331" s="37"/>
      <c r="P331" s="37"/>
      <c r="Q331" s="37"/>
      <c r="R331" s="37"/>
      <c r="S331" s="37"/>
      <c r="T331" s="37"/>
      <c r="Z331" s="38"/>
      <c r="AD331" s="38"/>
    </row>
    <row r="332" spans="14:30" ht="15.75" customHeight="1">
      <c r="N332" s="37"/>
      <c r="O332" s="37"/>
      <c r="P332" s="37"/>
      <c r="Q332" s="37"/>
      <c r="R332" s="37"/>
      <c r="S332" s="37"/>
      <c r="T332" s="37"/>
      <c r="Z332" s="38"/>
      <c r="AD332" s="38"/>
    </row>
    <row r="333" spans="14:30" ht="15.75" customHeight="1">
      <c r="N333" s="37"/>
      <c r="O333" s="37"/>
      <c r="P333" s="37"/>
      <c r="Q333" s="37"/>
      <c r="R333" s="37"/>
      <c r="S333" s="37"/>
      <c r="T333" s="37"/>
      <c r="Z333" s="38"/>
      <c r="AD333" s="38"/>
    </row>
    <row r="334" spans="14:30" ht="15.75" customHeight="1">
      <c r="N334" s="37"/>
      <c r="O334" s="37"/>
      <c r="P334" s="37"/>
      <c r="Q334" s="37"/>
      <c r="R334" s="37"/>
      <c r="S334" s="37"/>
      <c r="T334" s="37"/>
      <c r="Z334" s="38"/>
      <c r="AD334" s="38"/>
    </row>
    <row r="335" spans="14:30" ht="15.75" customHeight="1">
      <c r="N335" s="37"/>
      <c r="O335" s="37"/>
      <c r="P335" s="37"/>
      <c r="Q335" s="37"/>
      <c r="R335" s="37"/>
      <c r="S335" s="37"/>
      <c r="T335" s="37"/>
      <c r="Z335" s="38"/>
      <c r="AD335" s="38"/>
    </row>
    <row r="336" spans="14:30" ht="15.75" customHeight="1">
      <c r="N336" s="37"/>
      <c r="O336" s="37"/>
      <c r="P336" s="37"/>
      <c r="Q336" s="37"/>
      <c r="R336" s="37"/>
      <c r="S336" s="37"/>
      <c r="T336" s="37"/>
      <c r="Z336" s="38"/>
      <c r="AD336" s="38"/>
    </row>
    <row r="337" spans="14:30" ht="15.75" customHeight="1">
      <c r="N337" s="37"/>
      <c r="O337" s="37"/>
      <c r="P337" s="37"/>
      <c r="Q337" s="37"/>
      <c r="R337" s="37"/>
      <c r="S337" s="37"/>
      <c r="T337" s="37"/>
      <c r="Z337" s="38"/>
      <c r="AD337" s="38"/>
    </row>
    <row r="338" spans="14:30" ht="15.75" customHeight="1">
      <c r="N338" s="37"/>
      <c r="O338" s="37"/>
      <c r="P338" s="37"/>
      <c r="Q338" s="37"/>
      <c r="R338" s="37"/>
      <c r="S338" s="37"/>
      <c r="T338" s="37"/>
      <c r="Z338" s="38"/>
      <c r="AD338" s="38"/>
    </row>
    <row r="339" spans="14:30" ht="15.75" customHeight="1">
      <c r="N339" s="37"/>
      <c r="O339" s="37"/>
      <c r="P339" s="37"/>
      <c r="Q339" s="37"/>
      <c r="R339" s="37"/>
      <c r="S339" s="37"/>
      <c r="T339" s="37"/>
      <c r="Z339" s="38"/>
      <c r="AD339" s="38"/>
    </row>
    <row r="340" spans="14:30" ht="15.75" customHeight="1">
      <c r="N340" s="37"/>
      <c r="O340" s="37"/>
      <c r="P340" s="37"/>
      <c r="Q340" s="37"/>
      <c r="R340" s="37"/>
      <c r="S340" s="37"/>
      <c r="T340" s="37"/>
      <c r="Z340" s="38"/>
      <c r="AD340" s="38"/>
    </row>
    <row r="341" spans="14:30" ht="15.75" customHeight="1">
      <c r="N341" s="37"/>
      <c r="O341" s="37"/>
      <c r="P341" s="37"/>
      <c r="Q341" s="37"/>
      <c r="R341" s="37"/>
      <c r="S341" s="37"/>
      <c r="T341" s="37"/>
      <c r="Z341" s="38"/>
      <c r="AD341" s="38"/>
    </row>
    <row r="342" spans="14:30" ht="15.75" customHeight="1">
      <c r="N342" s="37"/>
      <c r="O342" s="37"/>
      <c r="P342" s="37"/>
      <c r="Q342" s="37"/>
      <c r="R342" s="37"/>
      <c r="S342" s="37"/>
      <c r="T342" s="37"/>
      <c r="Z342" s="38"/>
      <c r="AD342" s="38"/>
    </row>
    <row r="343" spans="14:30" ht="15.75" customHeight="1">
      <c r="N343" s="37"/>
      <c r="O343" s="37"/>
      <c r="P343" s="37"/>
      <c r="Q343" s="37"/>
      <c r="R343" s="37"/>
      <c r="S343" s="37"/>
      <c r="T343" s="37"/>
      <c r="Z343" s="38"/>
      <c r="AD343" s="38"/>
    </row>
    <row r="344" spans="14:30" ht="15.75" customHeight="1">
      <c r="N344" s="37"/>
      <c r="O344" s="37"/>
      <c r="P344" s="37"/>
      <c r="Q344" s="37"/>
      <c r="R344" s="37"/>
      <c r="S344" s="37"/>
      <c r="T344" s="37"/>
      <c r="Z344" s="38"/>
      <c r="AD344" s="38"/>
    </row>
    <row r="345" spans="14:30" ht="15.75" customHeight="1">
      <c r="N345" s="37"/>
      <c r="O345" s="37"/>
      <c r="P345" s="37"/>
      <c r="Q345" s="37"/>
      <c r="R345" s="37"/>
      <c r="S345" s="37"/>
      <c r="T345" s="37"/>
      <c r="Z345" s="38"/>
      <c r="AD345" s="38"/>
    </row>
    <row r="346" spans="14:30" ht="15.75" customHeight="1">
      <c r="N346" s="37"/>
      <c r="O346" s="37"/>
      <c r="P346" s="37"/>
      <c r="Q346" s="37"/>
      <c r="R346" s="37"/>
      <c r="S346" s="37"/>
      <c r="T346" s="37"/>
      <c r="Z346" s="38"/>
      <c r="AD346" s="38"/>
    </row>
    <row r="347" spans="14:30" ht="15.75" customHeight="1">
      <c r="N347" s="37"/>
      <c r="O347" s="37"/>
      <c r="P347" s="37"/>
      <c r="Q347" s="37"/>
      <c r="R347" s="37"/>
      <c r="S347" s="37"/>
      <c r="T347" s="37"/>
      <c r="Z347" s="38"/>
      <c r="AD347" s="38"/>
    </row>
    <row r="348" spans="14:30" ht="15.75" customHeight="1">
      <c r="N348" s="37"/>
      <c r="O348" s="37"/>
      <c r="P348" s="37"/>
      <c r="Q348" s="37"/>
      <c r="R348" s="37"/>
      <c r="S348" s="37"/>
      <c r="T348" s="37"/>
      <c r="Z348" s="38"/>
      <c r="AD348" s="38"/>
    </row>
    <row r="349" spans="14:30" ht="15.75" customHeight="1">
      <c r="N349" s="37"/>
      <c r="O349" s="37"/>
      <c r="P349" s="37"/>
      <c r="Q349" s="37"/>
      <c r="R349" s="37"/>
      <c r="S349" s="37"/>
      <c r="T349" s="37"/>
      <c r="Z349" s="38"/>
      <c r="AD349" s="38"/>
    </row>
    <row r="350" spans="14:30" ht="15.75" customHeight="1">
      <c r="N350" s="37"/>
      <c r="O350" s="37"/>
      <c r="P350" s="37"/>
      <c r="Q350" s="37"/>
      <c r="R350" s="37"/>
      <c r="S350" s="37"/>
      <c r="T350" s="37"/>
      <c r="Z350" s="38"/>
      <c r="AD350" s="38"/>
    </row>
    <row r="351" spans="14:30" ht="15.75" customHeight="1">
      <c r="N351" s="37"/>
      <c r="O351" s="37"/>
      <c r="P351" s="37"/>
      <c r="Q351" s="37"/>
      <c r="R351" s="37"/>
      <c r="S351" s="37"/>
      <c r="T351" s="37"/>
      <c r="Z351" s="38"/>
      <c r="AD351" s="38"/>
    </row>
    <row r="352" spans="14:30" ht="15.75" customHeight="1">
      <c r="N352" s="37"/>
      <c r="O352" s="37"/>
      <c r="P352" s="37"/>
      <c r="Q352" s="37"/>
      <c r="R352" s="37"/>
      <c r="S352" s="37"/>
      <c r="T352" s="37"/>
      <c r="Z352" s="38"/>
      <c r="AD352" s="38"/>
    </row>
    <row r="353" spans="14:30" ht="15.75" customHeight="1">
      <c r="N353" s="37"/>
      <c r="O353" s="37"/>
      <c r="P353" s="37"/>
      <c r="Q353" s="37"/>
      <c r="R353" s="37"/>
      <c r="S353" s="37"/>
      <c r="T353" s="37"/>
      <c r="Z353" s="38"/>
      <c r="AD353" s="38"/>
    </row>
    <row r="354" spans="14:30" ht="15.75" customHeight="1">
      <c r="N354" s="37"/>
      <c r="O354" s="37"/>
      <c r="P354" s="37"/>
      <c r="Q354" s="37"/>
      <c r="R354" s="37"/>
      <c r="S354" s="37"/>
      <c r="T354" s="37"/>
      <c r="Z354" s="38"/>
      <c r="AD354" s="38"/>
    </row>
    <row r="355" spans="14:30" ht="15.75" customHeight="1">
      <c r="N355" s="37"/>
      <c r="O355" s="37"/>
      <c r="P355" s="37"/>
      <c r="Q355" s="37"/>
      <c r="R355" s="37"/>
      <c r="S355" s="37"/>
      <c r="T355" s="37"/>
      <c r="Z355" s="38"/>
      <c r="AD355" s="38"/>
    </row>
    <row r="356" spans="14:30" ht="15.75" customHeight="1">
      <c r="N356" s="37"/>
      <c r="O356" s="37"/>
      <c r="P356" s="37"/>
      <c r="Q356" s="37"/>
      <c r="R356" s="37"/>
      <c r="S356" s="37"/>
      <c r="T356" s="37"/>
      <c r="Z356" s="38"/>
      <c r="AD356" s="38"/>
    </row>
    <row r="357" spans="14:30" ht="15.75" customHeight="1">
      <c r="N357" s="37"/>
      <c r="O357" s="37"/>
      <c r="P357" s="37"/>
      <c r="Q357" s="37"/>
      <c r="R357" s="37"/>
      <c r="S357" s="37"/>
      <c r="T357" s="37"/>
      <c r="Z357" s="38"/>
      <c r="AD357" s="38"/>
    </row>
    <row r="358" spans="14:30" ht="15.75" customHeight="1">
      <c r="N358" s="37"/>
      <c r="O358" s="37"/>
      <c r="P358" s="37"/>
      <c r="Q358" s="37"/>
      <c r="R358" s="37"/>
      <c r="S358" s="37"/>
      <c r="T358" s="37"/>
      <c r="Z358" s="38"/>
      <c r="AD358" s="38"/>
    </row>
    <row r="359" spans="14:30" ht="15.75" customHeight="1">
      <c r="N359" s="37"/>
      <c r="O359" s="37"/>
      <c r="P359" s="37"/>
      <c r="Q359" s="37"/>
      <c r="R359" s="37"/>
      <c r="S359" s="37"/>
      <c r="T359" s="37"/>
      <c r="Z359" s="38"/>
      <c r="AD359" s="38"/>
    </row>
    <row r="360" spans="14:30" ht="15.75" customHeight="1">
      <c r="N360" s="37"/>
      <c r="O360" s="37"/>
      <c r="P360" s="37"/>
      <c r="Q360" s="37"/>
      <c r="R360" s="37"/>
      <c r="S360" s="37"/>
      <c r="T360" s="37"/>
      <c r="Z360" s="38"/>
      <c r="AD360" s="38"/>
    </row>
    <row r="361" spans="14:30" ht="15.75" customHeight="1">
      <c r="N361" s="37"/>
      <c r="O361" s="37"/>
      <c r="P361" s="37"/>
      <c r="Q361" s="37"/>
      <c r="R361" s="37"/>
      <c r="S361" s="37"/>
      <c r="T361" s="37"/>
      <c r="Z361" s="38"/>
      <c r="AD361" s="38"/>
    </row>
    <row r="362" spans="14:30" ht="15.75" customHeight="1">
      <c r="N362" s="37"/>
      <c r="O362" s="37"/>
      <c r="P362" s="37"/>
      <c r="Q362" s="37"/>
      <c r="R362" s="37"/>
      <c r="S362" s="37"/>
      <c r="T362" s="37"/>
      <c r="Z362" s="38"/>
      <c r="AD362" s="38"/>
    </row>
    <row r="363" spans="14:30" ht="15.75" customHeight="1">
      <c r="N363" s="37"/>
      <c r="O363" s="37"/>
      <c r="P363" s="37"/>
      <c r="Q363" s="37"/>
      <c r="R363" s="37"/>
      <c r="S363" s="37"/>
      <c r="T363" s="37"/>
      <c r="Z363" s="38"/>
      <c r="AD363" s="38"/>
    </row>
    <row r="364" spans="14:30" ht="15.75" customHeight="1">
      <c r="N364" s="37"/>
      <c r="O364" s="37"/>
      <c r="P364" s="37"/>
      <c r="Q364" s="37"/>
      <c r="R364" s="37"/>
      <c r="S364" s="37"/>
      <c r="T364" s="37"/>
      <c r="Z364" s="38"/>
      <c r="AD364" s="38"/>
    </row>
    <row r="365" spans="14:30" ht="15.75" customHeight="1">
      <c r="N365" s="37"/>
      <c r="O365" s="37"/>
      <c r="P365" s="37"/>
      <c r="Q365" s="37"/>
      <c r="R365" s="37"/>
      <c r="S365" s="37"/>
      <c r="T365" s="37"/>
      <c r="Z365" s="38"/>
      <c r="AD365" s="38"/>
    </row>
    <row r="366" spans="14:30" ht="15.75" customHeight="1">
      <c r="N366" s="37"/>
      <c r="O366" s="37"/>
      <c r="P366" s="37"/>
      <c r="Q366" s="37"/>
      <c r="R366" s="37"/>
      <c r="S366" s="37"/>
      <c r="T366" s="37"/>
      <c r="Z366" s="38"/>
      <c r="AD366" s="38"/>
    </row>
    <row r="367" spans="14:30" ht="15.75" customHeight="1">
      <c r="N367" s="37"/>
      <c r="O367" s="37"/>
      <c r="P367" s="37"/>
      <c r="Q367" s="37"/>
      <c r="R367" s="37"/>
      <c r="S367" s="37"/>
      <c r="T367" s="37"/>
      <c r="Z367" s="38"/>
      <c r="AD367" s="38"/>
    </row>
    <row r="368" spans="14:30" ht="15.75" customHeight="1">
      <c r="N368" s="37"/>
      <c r="O368" s="37"/>
      <c r="P368" s="37"/>
      <c r="Q368" s="37"/>
      <c r="R368" s="37"/>
      <c r="S368" s="37"/>
      <c r="T368" s="37"/>
      <c r="Z368" s="38"/>
      <c r="AD368" s="38"/>
    </row>
    <row r="369" spans="14:30" ht="15.75" customHeight="1">
      <c r="N369" s="37"/>
      <c r="O369" s="37"/>
      <c r="P369" s="37"/>
      <c r="Q369" s="37"/>
      <c r="R369" s="37"/>
      <c r="S369" s="37"/>
      <c r="T369" s="37"/>
      <c r="Z369" s="38"/>
      <c r="AD369" s="38"/>
    </row>
    <row r="370" spans="14:30" ht="15.75" customHeight="1">
      <c r="N370" s="37"/>
      <c r="O370" s="37"/>
      <c r="P370" s="37"/>
      <c r="Q370" s="37"/>
      <c r="R370" s="37"/>
      <c r="S370" s="37"/>
      <c r="T370" s="37"/>
      <c r="Z370" s="38"/>
      <c r="AD370" s="38"/>
    </row>
    <row r="371" spans="14:30" ht="15.75" customHeight="1">
      <c r="N371" s="37"/>
      <c r="O371" s="37"/>
      <c r="P371" s="37"/>
      <c r="Q371" s="37"/>
      <c r="R371" s="37"/>
      <c r="S371" s="37"/>
      <c r="T371" s="37"/>
      <c r="Z371" s="38"/>
      <c r="AD371" s="38"/>
    </row>
    <row r="372" spans="14:30" ht="15.75" customHeight="1">
      <c r="N372" s="37"/>
      <c r="O372" s="37"/>
      <c r="P372" s="37"/>
      <c r="Q372" s="37"/>
      <c r="R372" s="37"/>
      <c r="S372" s="37"/>
      <c r="T372" s="37"/>
      <c r="Z372" s="38"/>
      <c r="AD372" s="38"/>
    </row>
    <row r="373" spans="14:30" ht="15.75" customHeight="1">
      <c r="N373" s="37"/>
      <c r="O373" s="37"/>
      <c r="P373" s="37"/>
      <c r="Q373" s="37"/>
      <c r="R373" s="37"/>
      <c r="S373" s="37"/>
      <c r="T373" s="37"/>
      <c r="Z373" s="38"/>
      <c r="AD373" s="38"/>
    </row>
    <row r="374" spans="14:30" ht="15.75" customHeight="1">
      <c r="N374" s="37"/>
      <c r="O374" s="37"/>
      <c r="P374" s="37"/>
      <c r="Q374" s="37"/>
      <c r="R374" s="37"/>
      <c r="S374" s="37"/>
      <c r="T374" s="37"/>
      <c r="Z374" s="38"/>
      <c r="AD374" s="38"/>
    </row>
    <row r="375" spans="14:30" ht="15.75" customHeight="1">
      <c r="N375" s="37"/>
      <c r="O375" s="37"/>
      <c r="P375" s="37"/>
      <c r="Q375" s="37"/>
      <c r="R375" s="37"/>
      <c r="S375" s="37"/>
      <c r="T375" s="37"/>
      <c r="Z375" s="38"/>
      <c r="AD375" s="38"/>
    </row>
    <row r="376" spans="14:30" ht="15.75" customHeight="1">
      <c r="N376" s="37"/>
      <c r="O376" s="37"/>
      <c r="P376" s="37"/>
      <c r="Q376" s="37"/>
      <c r="R376" s="37"/>
      <c r="S376" s="37"/>
      <c r="T376" s="37"/>
      <c r="Z376" s="38"/>
      <c r="AD376" s="38"/>
    </row>
    <row r="377" spans="14:30" ht="15.75" customHeight="1">
      <c r="N377" s="37"/>
      <c r="O377" s="37"/>
      <c r="P377" s="37"/>
      <c r="Q377" s="37"/>
      <c r="R377" s="37"/>
      <c r="S377" s="37"/>
      <c r="T377" s="37"/>
      <c r="Z377" s="38"/>
      <c r="AD377" s="38"/>
    </row>
    <row r="378" spans="14:30" ht="15.75" customHeight="1">
      <c r="N378" s="37"/>
      <c r="O378" s="37"/>
      <c r="P378" s="37"/>
      <c r="Q378" s="37"/>
      <c r="R378" s="37"/>
      <c r="S378" s="37"/>
      <c r="T378" s="37"/>
      <c r="Z378" s="38"/>
      <c r="AD378" s="38"/>
    </row>
    <row r="379" spans="14:30" ht="15.75" customHeight="1">
      <c r="N379" s="37"/>
      <c r="O379" s="37"/>
      <c r="P379" s="37"/>
      <c r="Q379" s="37"/>
      <c r="R379" s="37"/>
      <c r="S379" s="37"/>
      <c r="T379" s="37"/>
      <c r="Z379" s="38"/>
      <c r="AD379" s="38"/>
    </row>
    <row r="380" spans="14:30" ht="15.75" customHeight="1">
      <c r="N380" s="37"/>
      <c r="O380" s="37"/>
      <c r="P380" s="37"/>
      <c r="Q380" s="37"/>
      <c r="R380" s="37"/>
      <c r="S380" s="37"/>
      <c r="T380" s="37"/>
      <c r="Z380" s="38"/>
      <c r="AD380" s="38"/>
    </row>
    <row r="381" spans="14:30" ht="15.75" customHeight="1">
      <c r="N381" s="37"/>
      <c r="O381" s="37"/>
      <c r="P381" s="37"/>
      <c r="Q381" s="37"/>
      <c r="R381" s="37"/>
      <c r="S381" s="37"/>
      <c r="T381" s="37"/>
      <c r="Z381" s="38"/>
      <c r="AD381" s="38"/>
    </row>
    <row r="382" spans="14:30" ht="15.75" customHeight="1">
      <c r="N382" s="37"/>
      <c r="O382" s="37"/>
      <c r="P382" s="37"/>
      <c r="Q382" s="37"/>
      <c r="R382" s="37"/>
      <c r="S382" s="37"/>
      <c r="T382" s="37"/>
      <c r="Z382" s="38"/>
      <c r="AD382" s="38"/>
    </row>
    <row r="383" spans="14:30" ht="15.75" customHeight="1">
      <c r="N383" s="37"/>
      <c r="O383" s="37"/>
      <c r="P383" s="37"/>
      <c r="Q383" s="37"/>
      <c r="R383" s="37"/>
      <c r="S383" s="37"/>
      <c r="T383" s="37"/>
      <c r="Z383" s="38"/>
      <c r="AD383" s="38"/>
    </row>
    <row r="384" spans="14:30" ht="15.75" customHeight="1">
      <c r="N384" s="37"/>
      <c r="O384" s="37"/>
      <c r="P384" s="37"/>
      <c r="Q384" s="37"/>
      <c r="R384" s="37"/>
      <c r="S384" s="37"/>
      <c r="T384" s="37"/>
      <c r="Z384" s="38"/>
      <c r="AD384" s="38"/>
    </row>
    <row r="385" spans="14:30" ht="15.75" customHeight="1">
      <c r="N385" s="37"/>
      <c r="O385" s="37"/>
      <c r="P385" s="37"/>
      <c r="Q385" s="37"/>
      <c r="R385" s="37"/>
      <c r="S385" s="37"/>
      <c r="T385" s="37"/>
      <c r="Z385" s="38"/>
      <c r="AD385" s="38"/>
    </row>
    <row r="386" spans="14:30" ht="15.75" customHeight="1">
      <c r="N386" s="37"/>
      <c r="O386" s="37"/>
      <c r="P386" s="37"/>
      <c r="Q386" s="37"/>
      <c r="R386" s="37"/>
      <c r="S386" s="37"/>
      <c r="T386" s="37"/>
      <c r="Z386" s="38"/>
      <c r="AD386" s="38"/>
    </row>
    <row r="387" spans="14:30" ht="15.75" customHeight="1">
      <c r="N387" s="37"/>
      <c r="O387" s="37"/>
      <c r="P387" s="37"/>
      <c r="Q387" s="37"/>
      <c r="R387" s="37"/>
      <c r="S387" s="37"/>
      <c r="T387" s="37"/>
      <c r="Z387" s="38"/>
      <c r="AD387" s="38"/>
    </row>
    <row r="388" spans="14:30" ht="15.75" customHeight="1">
      <c r="N388" s="37"/>
      <c r="O388" s="37"/>
      <c r="P388" s="37"/>
      <c r="Q388" s="37"/>
      <c r="R388" s="37"/>
      <c r="S388" s="37"/>
      <c r="T388" s="37"/>
      <c r="Z388" s="38"/>
      <c r="AD388" s="38"/>
    </row>
    <row r="389" spans="14:30" ht="15.75" customHeight="1">
      <c r="N389" s="37"/>
      <c r="O389" s="37"/>
      <c r="P389" s="37"/>
      <c r="Q389" s="37"/>
      <c r="R389" s="37"/>
      <c r="S389" s="37"/>
      <c r="T389" s="37"/>
      <c r="Z389" s="38"/>
      <c r="AD389" s="38"/>
    </row>
    <row r="390" spans="14:30" ht="15.75" customHeight="1">
      <c r="N390" s="37"/>
      <c r="O390" s="37"/>
      <c r="P390" s="37"/>
      <c r="Q390" s="37"/>
      <c r="R390" s="37"/>
      <c r="S390" s="37"/>
      <c r="T390" s="37"/>
      <c r="Z390" s="38"/>
      <c r="AD390" s="38"/>
    </row>
    <row r="391" spans="14:30" ht="15.75" customHeight="1">
      <c r="N391" s="37"/>
      <c r="O391" s="37"/>
      <c r="P391" s="37"/>
      <c r="Q391" s="37"/>
      <c r="R391" s="37"/>
      <c r="S391" s="37"/>
      <c r="T391" s="37"/>
      <c r="Z391" s="38"/>
      <c r="AD391" s="38"/>
    </row>
    <row r="392" spans="14:30" ht="15.75" customHeight="1">
      <c r="N392" s="37"/>
      <c r="O392" s="37"/>
      <c r="P392" s="37"/>
      <c r="Q392" s="37"/>
      <c r="R392" s="37"/>
      <c r="S392" s="37"/>
      <c r="T392" s="37"/>
      <c r="Z392" s="38"/>
      <c r="AD392" s="38"/>
    </row>
    <row r="393" spans="14:30" ht="15.75" customHeight="1">
      <c r="N393" s="37"/>
      <c r="O393" s="37"/>
      <c r="P393" s="37"/>
      <c r="Q393" s="37"/>
      <c r="R393" s="37"/>
      <c r="S393" s="37"/>
      <c r="T393" s="37"/>
      <c r="Z393" s="38"/>
      <c r="AD393" s="38"/>
    </row>
    <row r="394" spans="14:30" ht="15.75" customHeight="1">
      <c r="N394" s="37"/>
      <c r="O394" s="37"/>
      <c r="P394" s="37"/>
      <c r="Q394" s="37"/>
      <c r="R394" s="37"/>
      <c r="S394" s="37"/>
      <c r="T394" s="37"/>
      <c r="Z394" s="38"/>
      <c r="AD394" s="38"/>
    </row>
    <row r="395" spans="14:30" ht="15.75" customHeight="1">
      <c r="N395" s="37"/>
      <c r="O395" s="37"/>
      <c r="P395" s="37"/>
      <c r="Q395" s="37"/>
      <c r="R395" s="37"/>
      <c r="S395" s="37"/>
      <c r="T395" s="37"/>
      <c r="Z395" s="38"/>
      <c r="AD395" s="38"/>
    </row>
    <row r="396" spans="14:30" ht="15.75" customHeight="1">
      <c r="N396" s="37"/>
      <c r="O396" s="37"/>
      <c r="P396" s="37"/>
      <c r="Q396" s="37"/>
      <c r="R396" s="37"/>
      <c r="S396" s="37"/>
      <c r="T396" s="37"/>
      <c r="Z396" s="38"/>
      <c r="AD396" s="38"/>
    </row>
    <row r="397" spans="14:30" ht="15.75" customHeight="1">
      <c r="N397" s="37"/>
      <c r="O397" s="37"/>
      <c r="P397" s="37"/>
      <c r="Q397" s="37"/>
      <c r="R397" s="37"/>
      <c r="S397" s="37"/>
      <c r="T397" s="37"/>
      <c r="Z397" s="38"/>
      <c r="AD397" s="38"/>
    </row>
    <row r="398" spans="14:30" ht="15.75" customHeight="1">
      <c r="N398" s="37"/>
      <c r="O398" s="37"/>
      <c r="P398" s="37"/>
      <c r="Q398" s="37"/>
      <c r="R398" s="37"/>
      <c r="S398" s="37"/>
      <c r="T398" s="37"/>
      <c r="Z398" s="38"/>
      <c r="AD398" s="38"/>
    </row>
    <row r="399" spans="14:30" ht="15.75" customHeight="1">
      <c r="N399" s="37"/>
      <c r="O399" s="37"/>
      <c r="P399" s="37"/>
      <c r="Q399" s="37"/>
      <c r="R399" s="37"/>
      <c r="S399" s="37"/>
      <c r="T399" s="37"/>
      <c r="Z399" s="38"/>
      <c r="AD399" s="38"/>
    </row>
    <row r="400" spans="14:30" ht="15.75" customHeight="1">
      <c r="N400" s="37"/>
      <c r="O400" s="37"/>
      <c r="P400" s="37"/>
      <c r="Q400" s="37"/>
      <c r="R400" s="37"/>
      <c r="S400" s="37"/>
      <c r="T400" s="37"/>
      <c r="Z400" s="38"/>
      <c r="AD400" s="38"/>
    </row>
    <row r="401" spans="14:30" ht="15.75" customHeight="1">
      <c r="N401" s="37"/>
      <c r="O401" s="37"/>
      <c r="P401" s="37"/>
      <c r="Q401" s="37"/>
      <c r="R401" s="37"/>
      <c r="S401" s="37"/>
      <c r="T401" s="37"/>
      <c r="Z401" s="38"/>
      <c r="AD401" s="38"/>
    </row>
    <row r="402" spans="14:30" ht="15.75" customHeight="1">
      <c r="N402" s="37"/>
      <c r="O402" s="37"/>
      <c r="P402" s="37"/>
      <c r="Q402" s="37"/>
      <c r="R402" s="37"/>
      <c r="S402" s="37"/>
      <c r="T402" s="37"/>
      <c r="Z402" s="38"/>
      <c r="AD402" s="38"/>
    </row>
    <row r="403" spans="14:30" ht="15.75" customHeight="1">
      <c r="N403" s="37"/>
      <c r="O403" s="37"/>
      <c r="P403" s="37"/>
      <c r="Q403" s="37"/>
      <c r="R403" s="37"/>
      <c r="S403" s="37"/>
      <c r="T403" s="37"/>
      <c r="Z403" s="38"/>
      <c r="AD403" s="38"/>
    </row>
    <row r="404" spans="14:30" ht="15.75" customHeight="1">
      <c r="N404" s="37"/>
      <c r="O404" s="37"/>
      <c r="P404" s="37"/>
      <c r="Q404" s="37"/>
      <c r="R404" s="37"/>
      <c r="S404" s="37"/>
      <c r="T404" s="37"/>
      <c r="Z404" s="38"/>
      <c r="AD404" s="38"/>
    </row>
    <row r="405" spans="14:30" ht="15.75" customHeight="1">
      <c r="N405" s="37"/>
      <c r="O405" s="37"/>
      <c r="P405" s="37"/>
      <c r="Q405" s="37"/>
      <c r="R405" s="37"/>
      <c r="S405" s="37"/>
      <c r="T405" s="37"/>
      <c r="Z405" s="38"/>
      <c r="AD405" s="38"/>
    </row>
    <row r="406" spans="14:30" ht="15.75" customHeight="1">
      <c r="N406" s="37"/>
      <c r="O406" s="37"/>
      <c r="P406" s="37"/>
      <c r="Q406" s="37"/>
      <c r="R406" s="37"/>
      <c r="S406" s="37"/>
      <c r="T406" s="37"/>
      <c r="Z406" s="38"/>
      <c r="AD406" s="38"/>
    </row>
    <row r="407" spans="14:30" ht="15.75" customHeight="1">
      <c r="N407" s="37"/>
      <c r="O407" s="37"/>
      <c r="P407" s="37"/>
      <c r="Q407" s="37"/>
      <c r="R407" s="37"/>
      <c r="S407" s="37"/>
      <c r="T407" s="37"/>
      <c r="Z407" s="38"/>
      <c r="AD407" s="38"/>
    </row>
    <row r="408" spans="14:30" ht="15.75" customHeight="1">
      <c r="N408" s="37"/>
      <c r="O408" s="37"/>
      <c r="P408" s="37"/>
      <c r="Q408" s="37"/>
      <c r="R408" s="37"/>
      <c r="S408" s="37"/>
      <c r="T408" s="37"/>
      <c r="Z408" s="38"/>
      <c r="AD408" s="38"/>
    </row>
    <row r="409" spans="14:30" ht="15.75" customHeight="1">
      <c r="N409" s="37"/>
      <c r="O409" s="37"/>
      <c r="P409" s="37"/>
      <c r="Q409" s="37"/>
      <c r="R409" s="37"/>
      <c r="S409" s="37"/>
      <c r="T409" s="37"/>
      <c r="Z409" s="38"/>
      <c r="AD409" s="38"/>
    </row>
    <row r="410" spans="14:30" ht="15.75" customHeight="1"/>
    <row r="411" spans="14:30" ht="15.75" customHeight="1"/>
    <row r="412" spans="14:30" ht="15.75" customHeight="1"/>
    <row r="413" spans="14:30" ht="15.75" customHeight="1"/>
    <row r="414" spans="14:30" ht="15.75" customHeight="1"/>
    <row r="415" spans="14:30" ht="15.75" customHeight="1"/>
    <row r="416" spans="14:30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B3:AG203" xr:uid="{00000000-0009-0000-0000-000001000000}"/>
  <mergeCells count="5">
    <mergeCell ref="L1:T1"/>
    <mergeCell ref="G2:H2"/>
    <mergeCell ref="L2:T2"/>
    <mergeCell ref="W2:Y2"/>
    <mergeCell ref="AA2:AC2"/>
  </mergeCells>
  <hyperlinks>
    <hyperlink ref="AI12" r:id="rId1" xr:uid="{00000000-0004-0000-0100-000000000000}"/>
    <hyperlink ref="AE35" r:id="rId2" xr:uid="{00000000-0004-0000-0100-000001000000}"/>
    <hyperlink ref="AE36" r:id="rId3" xr:uid="{00000000-0004-0000-0100-000002000000}"/>
    <hyperlink ref="AE41" r:id="rId4" xr:uid="{00000000-0004-0000-0100-000003000000}"/>
    <hyperlink ref="AE47" r:id="rId5" xr:uid="{00000000-0004-0000-0100-000004000000}"/>
    <hyperlink ref="AE51" r:id="rId6" xr:uid="{00000000-0004-0000-0100-000005000000}"/>
    <hyperlink ref="AE53" r:id="rId7" xr:uid="{00000000-0004-0000-0100-000006000000}"/>
  </hyperlinks>
  <pageMargins left="0.7" right="0.7" top="0.75" bottom="0.75" header="0" footer="0"/>
  <pageSetup orientation="landscape"/>
  <legacy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TFL</vt:lpstr>
      <vt:lpstr>Original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Vicky</dc:creator>
  <cp:lastModifiedBy>Vale Hilal</cp:lastModifiedBy>
  <dcterms:created xsi:type="dcterms:W3CDTF">2022-04-01T02:27:00Z</dcterms:created>
  <dcterms:modified xsi:type="dcterms:W3CDTF">2022-11-07T16:50:47Z</dcterms:modified>
</cp:coreProperties>
</file>