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le\Desktop\TP7 SIM\"/>
    </mc:Choice>
  </mc:AlternateContent>
  <bookViews>
    <workbookView xWindow="0" yWindow="0" windowWidth="19180" windowHeight="7030"/>
  </bookViews>
  <sheets>
    <sheet name="TP7" sheetId="1" r:id="rId1"/>
    <sheet name="Ec Diferencial - RK" sheetId="3" r:id="rId2"/>
    <sheet name="Ec Diferencial - Euler" sheetId="2" r:id="rId3"/>
  </sheets>
  <definedNames>
    <definedName name="hr">'Ec Diferencial - RK'!$B$3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3" l="1"/>
  <c r="R8" i="3"/>
  <c r="R6" i="3"/>
  <c r="A8" i="3"/>
  <c r="J8" i="3" s="1"/>
  <c r="B8" i="3"/>
  <c r="C8" i="3"/>
  <c r="E8" i="3" s="1"/>
  <c r="F8" i="3" s="1"/>
  <c r="D8" i="3"/>
  <c r="G8" i="3" s="1"/>
  <c r="C7" i="3"/>
  <c r="D7" i="3"/>
  <c r="G7" i="3"/>
  <c r="J7" i="3"/>
  <c r="L6" i="3"/>
  <c r="I6" i="3"/>
  <c r="F6" i="3"/>
  <c r="C6" i="3"/>
  <c r="B6" i="3"/>
  <c r="A6" i="3"/>
  <c r="D6" i="3" s="1"/>
  <c r="G6" i="3" s="1"/>
  <c r="H8" i="3" l="1"/>
  <c r="I8" i="3" s="1"/>
  <c r="K8" i="3" s="1"/>
  <c r="L8" i="3" s="1"/>
  <c r="A9" i="3"/>
  <c r="E7" i="3"/>
  <c r="F7" i="3" s="1"/>
  <c r="H7" i="3" s="1"/>
  <c r="I7" i="3" s="1"/>
  <c r="K7" i="3" s="1"/>
  <c r="L7" i="3" s="1"/>
  <c r="J6" i="3"/>
  <c r="A7" i="3"/>
  <c r="D9" i="3" l="1"/>
  <c r="G9" i="3" s="1"/>
  <c r="J9" i="3"/>
  <c r="A10" i="3"/>
  <c r="M8" i="3"/>
  <c r="B9" i="3" s="1"/>
  <c r="M7" i="3"/>
  <c r="E6" i="3"/>
  <c r="H6" i="3" s="1"/>
  <c r="K6" i="3" s="1"/>
  <c r="E9" i="3" l="1"/>
  <c r="F9" i="3" s="1"/>
  <c r="H9" i="3" s="1"/>
  <c r="I9" i="3" s="1"/>
  <c r="C9" i="3"/>
  <c r="D10" i="3"/>
  <c r="G10" i="3" s="1"/>
  <c r="A11" i="3"/>
  <c r="J10" i="3"/>
  <c r="M6" i="3"/>
  <c r="B7" i="3" s="1"/>
  <c r="K9" i="3" l="1"/>
  <c r="L9" i="3" s="1"/>
  <c r="M9" i="3" s="1"/>
  <c r="B10" i="3" s="1"/>
  <c r="J11" i="3"/>
  <c r="A12" i="3"/>
  <c r="D11" i="3"/>
  <c r="G11" i="3" s="1"/>
  <c r="C10" i="3" l="1"/>
  <c r="E10" i="3"/>
  <c r="F10" i="3" s="1"/>
  <c r="J12" i="3"/>
  <c r="A13" i="3"/>
  <c r="D12" i="3"/>
  <c r="G12" i="3" s="1"/>
  <c r="D13" i="3" l="1"/>
  <c r="G13" i="3" s="1"/>
  <c r="J13" i="3"/>
  <c r="A14" i="3"/>
  <c r="H10" i="3"/>
  <c r="I10" i="3" s="1"/>
  <c r="K10" i="3" s="1"/>
  <c r="L10" i="3" s="1"/>
  <c r="D14" i="3" l="1"/>
  <c r="G14" i="3" s="1"/>
  <c r="J14" i="3"/>
  <c r="A15" i="3"/>
  <c r="M10" i="3"/>
  <c r="B11" i="3" s="1"/>
  <c r="C11" i="3" l="1"/>
  <c r="E11" i="3"/>
  <c r="F11" i="3" s="1"/>
  <c r="J15" i="3"/>
  <c r="A16" i="3"/>
  <c r="D15" i="3"/>
  <c r="G15" i="3" s="1"/>
  <c r="J16" i="3" l="1"/>
  <c r="A17" i="3"/>
  <c r="D16" i="3"/>
  <c r="G16" i="3" s="1"/>
  <c r="H11" i="3"/>
  <c r="I11" i="3" s="1"/>
  <c r="K11" i="3" s="1"/>
  <c r="L11" i="3" s="1"/>
  <c r="D17" i="3" l="1"/>
  <c r="G17" i="3" s="1"/>
  <c r="J17" i="3"/>
  <c r="A18" i="3"/>
  <c r="M11" i="3"/>
  <c r="B12" i="3" s="1"/>
  <c r="C12" i="3" l="1"/>
  <c r="E12" i="3" s="1"/>
  <c r="F12" i="3" s="1"/>
  <c r="H12" i="3" s="1"/>
  <c r="I12" i="3" s="1"/>
  <c r="K12" i="3" s="1"/>
  <c r="L12" i="3" s="1"/>
  <c r="D18" i="3"/>
  <c r="G18" i="3" s="1"/>
  <c r="J18" i="3"/>
  <c r="A19" i="3"/>
  <c r="J19" i="3" l="1"/>
  <c r="A20" i="3"/>
  <c r="D19" i="3"/>
  <c r="G19" i="3" s="1"/>
  <c r="M12" i="3"/>
  <c r="B13" i="3" s="1"/>
  <c r="C13" i="3" l="1"/>
  <c r="E13" i="3" s="1"/>
  <c r="F13" i="3" s="1"/>
  <c r="J20" i="3"/>
  <c r="A21" i="3"/>
  <c r="D20" i="3"/>
  <c r="G20" i="3" s="1"/>
  <c r="H13" i="3" l="1"/>
  <c r="I13" i="3" s="1"/>
  <c r="K13" i="3" s="1"/>
  <c r="L13" i="3" s="1"/>
  <c r="M13" i="3"/>
  <c r="B14" i="3" s="1"/>
  <c r="D21" i="3"/>
  <c r="G21" i="3" s="1"/>
  <c r="J21" i="3"/>
  <c r="A22" i="3"/>
  <c r="C14" i="3" l="1"/>
  <c r="E14" i="3"/>
  <c r="F14" i="3" s="1"/>
  <c r="D22" i="3"/>
  <c r="G22" i="3" s="1"/>
  <c r="J22" i="3"/>
  <c r="A23" i="3"/>
  <c r="J23" i="3" l="1"/>
  <c r="A24" i="3"/>
  <c r="D23" i="3"/>
  <c r="G23" i="3" s="1"/>
  <c r="H14" i="3"/>
  <c r="I14" i="3" s="1"/>
  <c r="K14" i="3" s="1"/>
  <c r="L14" i="3" s="1"/>
  <c r="J24" i="3" l="1"/>
  <c r="A25" i="3"/>
  <c r="D24" i="3"/>
  <c r="G24" i="3" s="1"/>
  <c r="M14" i="3"/>
  <c r="B15" i="3" s="1"/>
  <c r="C15" i="3" l="1"/>
  <c r="H15" i="3"/>
  <c r="I15" i="3" s="1"/>
  <c r="K15" i="3" s="1"/>
  <c r="L15" i="3" s="1"/>
  <c r="M15" i="3" s="1"/>
  <c r="B16" i="3" s="1"/>
  <c r="E15" i="3"/>
  <c r="F15" i="3" s="1"/>
  <c r="D25" i="3"/>
  <c r="G25" i="3" s="1"/>
  <c r="J25" i="3"/>
  <c r="A26" i="3"/>
  <c r="C16" i="3" l="1"/>
  <c r="E16" i="3" s="1"/>
  <c r="F16" i="3" s="1"/>
  <c r="H16" i="3" s="1"/>
  <c r="I16" i="3" s="1"/>
  <c r="K16" i="3" s="1"/>
  <c r="L16" i="3" s="1"/>
  <c r="D26" i="3"/>
  <c r="G26" i="3" s="1"/>
  <c r="A27" i="3"/>
  <c r="J26" i="3"/>
  <c r="D27" i="3" l="1"/>
  <c r="G27" i="3" s="1"/>
  <c r="J27" i="3"/>
  <c r="A28" i="3"/>
  <c r="M16" i="3"/>
  <c r="B17" i="3" s="1"/>
  <c r="C17" i="3" l="1"/>
  <c r="E17" i="3" s="1"/>
  <c r="F17" i="3" s="1"/>
  <c r="H17" i="3" s="1"/>
  <c r="I17" i="3" s="1"/>
  <c r="K17" i="3" s="1"/>
  <c r="L17" i="3" s="1"/>
  <c r="J28" i="3"/>
  <c r="A29" i="3"/>
  <c r="D28" i="3"/>
  <c r="G28" i="3" s="1"/>
  <c r="J29" i="3" l="1"/>
  <c r="A30" i="3"/>
  <c r="D29" i="3"/>
  <c r="G29" i="3" s="1"/>
  <c r="M17" i="3"/>
  <c r="B18" i="3" s="1"/>
  <c r="C18" i="3" l="1"/>
  <c r="E18" i="3"/>
  <c r="F18" i="3" s="1"/>
  <c r="D30" i="3"/>
  <c r="G30" i="3" s="1"/>
  <c r="J30" i="3"/>
  <c r="A31" i="3"/>
  <c r="D31" i="3" l="1"/>
  <c r="G31" i="3" s="1"/>
  <c r="A32" i="3"/>
  <c r="J31" i="3"/>
  <c r="H18" i="3"/>
  <c r="I18" i="3" s="1"/>
  <c r="K18" i="3" s="1"/>
  <c r="L18" i="3" s="1"/>
  <c r="J32" i="3" l="1"/>
  <c r="A33" i="3"/>
  <c r="D32" i="3"/>
  <c r="G32" i="3" s="1"/>
  <c r="M18" i="3"/>
  <c r="B19" i="3" s="1"/>
  <c r="C19" i="3" l="1"/>
  <c r="H19" i="3"/>
  <c r="I19" i="3" s="1"/>
  <c r="K19" i="3" s="1"/>
  <c r="L19" i="3" s="1"/>
  <c r="M19" i="3" s="1"/>
  <c r="B20" i="3" s="1"/>
  <c r="E19" i="3"/>
  <c r="F19" i="3" s="1"/>
  <c r="J33" i="3"/>
  <c r="A34" i="3"/>
  <c r="D33" i="3"/>
  <c r="G33" i="3" s="1"/>
  <c r="C20" i="3" l="1"/>
  <c r="E20" i="3" s="1"/>
  <c r="F20" i="3" s="1"/>
  <c r="H20" i="3" s="1"/>
  <c r="I20" i="3" s="1"/>
  <c r="K20" i="3" s="1"/>
  <c r="L20" i="3" s="1"/>
  <c r="D34" i="3"/>
  <c r="G34" i="3" s="1"/>
  <c r="J34" i="3"/>
  <c r="A35" i="3"/>
  <c r="D35" i="3" l="1"/>
  <c r="G35" i="3" s="1"/>
  <c r="A36" i="3"/>
  <c r="J35" i="3"/>
  <c r="M20" i="3"/>
  <c r="B21" i="3" s="1"/>
  <c r="C21" i="3" l="1"/>
  <c r="E21" i="3" s="1"/>
  <c r="F21" i="3" s="1"/>
  <c r="H21" i="3" s="1"/>
  <c r="I21" i="3" s="1"/>
  <c r="K21" i="3" s="1"/>
  <c r="L21" i="3" s="1"/>
  <c r="D36" i="3"/>
  <c r="G36" i="3" s="1"/>
  <c r="J36" i="3"/>
  <c r="A37" i="3"/>
  <c r="J37" i="3" l="1"/>
  <c r="A38" i="3"/>
  <c r="D37" i="3"/>
  <c r="G37" i="3" s="1"/>
  <c r="M21" i="3"/>
  <c r="B22" i="3" s="1"/>
  <c r="C22" i="3" l="1"/>
  <c r="E22" i="3"/>
  <c r="F22" i="3" s="1"/>
  <c r="J38" i="3"/>
  <c r="A39" i="3"/>
  <c r="D38" i="3"/>
  <c r="G38" i="3" s="1"/>
  <c r="D39" i="3" l="1"/>
  <c r="G39" i="3" s="1"/>
  <c r="J39" i="3"/>
  <c r="A40" i="3"/>
  <c r="H22" i="3"/>
  <c r="I22" i="3" s="1"/>
  <c r="K22" i="3" s="1"/>
  <c r="L22" i="3" s="1"/>
  <c r="D40" i="3" l="1"/>
  <c r="G40" i="3" s="1"/>
  <c r="A41" i="3"/>
  <c r="J40" i="3"/>
  <c r="M22" i="3"/>
  <c r="B23" i="3" s="1"/>
  <c r="C23" i="3" l="1"/>
  <c r="E23" i="3"/>
  <c r="F23" i="3" s="1"/>
  <c r="J41" i="3"/>
  <c r="A42" i="3"/>
  <c r="D41" i="3"/>
  <c r="G41" i="3" s="1"/>
  <c r="J42" i="3" l="1"/>
  <c r="A43" i="3"/>
  <c r="D42" i="3"/>
  <c r="G42" i="3" s="1"/>
  <c r="H23" i="3"/>
  <c r="I23" i="3" s="1"/>
  <c r="K23" i="3" s="1"/>
  <c r="L23" i="3" s="1"/>
  <c r="D43" i="3" l="1"/>
  <c r="G43" i="3" s="1"/>
  <c r="J43" i="3"/>
  <c r="M23" i="3"/>
  <c r="B24" i="3" s="1"/>
  <c r="AW16" i="1"/>
  <c r="AW17" i="1" s="1"/>
  <c r="E16" i="1"/>
  <c r="E14" i="1"/>
  <c r="Y11" i="1"/>
  <c r="Y12" i="1" s="1"/>
  <c r="E11" i="1"/>
  <c r="Y10" i="1"/>
  <c r="E8" i="1"/>
  <c r="O7" i="1"/>
  <c r="E7" i="1"/>
  <c r="E4" i="1"/>
  <c r="C24" i="3" l="1"/>
  <c r="E24" i="3" s="1"/>
  <c r="F24" i="3" s="1"/>
  <c r="H24" i="3" s="1"/>
  <c r="I24" i="3" s="1"/>
  <c r="K24" i="3" s="1"/>
  <c r="L24" i="3" s="1"/>
  <c r="K6" i="2"/>
  <c r="C13" i="2"/>
  <c r="F13" i="2"/>
  <c r="C14" i="2" s="1"/>
  <c r="F14" i="2" s="1"/>
  <c r="C15" i="2" s="1"/>
  <c r="F15" i="2" s="1"/>
  <c r="C16" i="2" s="1"/>
  <c r="F16" i="2" s="1"/>
  <c r="D29" i="1"/>
  <c r="E23" i="1"/>
  <c r="E24" i="1" s="1"/>
  <c r="D25" i="1"/>
  <c r="C8" i="2"/>
  <c r="F8" i="2"/>
  <c r="C9" i="2" s="1"/>
  <c r="F9" i="2" s="1"/>
  <c r="C10" i="2" s="1"/>
  <c r="F10" i="2" s="1"/>
  <c r="C11" i="2" s="1"/>
  <c r="F11" i="2" s="1"/>
  <c r="C12" i="2" s="1"/>
  <c r="F12" i="2" s="1"/>
  <c r="F7" i="2"/>
  <c r="C7" i="2"/>
  <c r="F6" i="2"/>
  <c r="D6" i="2"/>
  <c r="E6" i="2" s="1"/>
  <c r="G6" i="2" s="1"/>
  <c r="D7" i="2" s="1"/>
  <c r="E5" i="1"/>
  <c r="F4" i="1"/>
  <c r="C5" i="1" s="1"/>
  <c r="M24" i="3" l="1"/>
  <c r="B25" i="3" s="1"/>
  <c r="AI5" i="1"/>
  <c r="AI6" i="1" s="1"/>
  <c r="AI7" i="1" s="1"/>
  <c r="AI8" i="1" s="1"/>
  <c r="J5" i="1"/>
  <c r="C6" i="1" s="1"/>
  <c r="R6" i="1" s="1"/>
  <c r="R7" i="1" s="1"/>
  <c r="R8" i="1" s="1"/>
  <c r="C9" i="1" s="1"/>
  <c r="E25" i="1"/>
  <c r="E7" i="2"/>
  <c r="G7" i="2"/>
  <c r="D8" i="2" s="1"/>
  <c r="E8" i="2" s="1"/>
  <c r="G8" i="2" s="1"/>
  <c r="D9" i="2" s="1"/>
  <c r="F5" i="1"/>
  <c r="F6" i="1" s="1"/>
  <c r="C7" i="1" s="1"/>
  <c r="E9" i="2"/>
  <c r="G9" i="2" s="1"/>
  <c r="D10" i="2" s="1"/>
  <c r="E25" i="3" l="1"/>
  <c r="F25" i="3" s="1"/>
  <c r="H25" i="3" s="1"/>
  <c r="I25" i="3" s="1"/>
  <c r="C25" i="3"/>
  <c r="AL7" i="1"/>
  <c r="AL8" i="1" s="1"/>
  <c r="AL9" i="1" s="1"/>
  <c r="AL10" i="1" s="1"/>
  <c r="AL11" i="1" s="1"/>
  <c r="AL12" i="1" s="1"/>
  <c r="AL13" i="1" s="1"/>
  <c r="AL14" i="1" s="1"/>
  <c r="K7" i="1"/>
  <c r="K8" i="1" s="1"/>
  <c r="K9" i="1" s="1"/>
  <c r="K10" i="1" s="1"/>
  <c r="K11" i="1" s="1"/>
  <c r="C12" i="1" s="1"/>
  <c r="S12" i="1" s="1"/>
  <c r="S13" i="1" s="1"/>
  <c r="S14" i="1" s="1"/>
  <c r="C15" i="1" s="1"/>
  <c r="Q7" i="1"/>
  <c r="Q8" i="1" s="1"/>
  <c r="Q9" i="1" s="1"/>
  <c r="C10" i="1" s="1"/>
  <c r="F7" i="1"/>
  <c r="C8" i="1" s="1"/>
  <c r="X9" i="1"/>
  <c r="J9" i="1"/>
  <c r="J10" i="1" s="1"/>
  <c r="J11" i="1" s="1"/>
  <c r="J12" i="1" s="1"/>
  <c r="C13" i="1" s="1"/>
  <c r="J13" i="1" s="1"/>
  <c r="J14" i="1" s="1"/>
  <c r="J15" i="1" s="1"/>
  <c r="J16" i="1" s="1"/>
  <c r="C17" i="1" s="1"/>
  <c r="R17" i="1" s="1"/>
  <c r="AC6" i="1"/>
  <c r="E10" i="2"/>
  <c r="G10" i="2" s="1"/>
  <c r="D11" i="2" s="1"/>
  <c r="K25" i="3" l="1"/>
  <c r="L25" i="3" s="1"/>
  <c r="M25" i="3" s="1"/>
  <c r="B26" i="3" s="1"/>
  <c r="AO8" i="1"/>
  <c r="AO9" i="1" s="1"/>
  <c r="AO10" i="1" s="1"/>
  <c r="AO11" i="1" s="1"/>
  <c r="AO12" i="1" s="1"/>
  <c r="AD8" i="1"/>
  <c r="F8" i="1"/>
  <c r="F9" i="1" s="1"/>
  <c r="F10" i="1" s="1"/>
  <c r="C11" i="1" s="1"/>
  <c r="AE6" i="1"/>
  <c r="AC7" i="1"/>
  <c r="X10" i="1"/>
  <c r="Z9" i="1"/>
  <c r="E11" i="2"/>
  <c r="G11" i="2" s="1"/>
  <c r="D12" i="2" s="1"/>
  <c r="C26" i="3" l="1"/>
  <c r="E26" i="3"/>
  <c r="F26" i="3" s="1"/>
  <c r="AR11" i="1"/>
  <c r="AR12" i="1" s="1"/>
  <c r="AR13" i="1" s="1"/>
  <c r="AR14" i="1" s="1"/>
  <c r="AR15" i="1" s="1"/>
  <c r="AR16" i="1" s="1"/>
  <c r="AR17" i="1" s="1"/>
  <c r="F11" i="1"/>
  <c r="F12" i="1" s="1"/>
  <c r="F13" i="1" s="1"/>
  <c r="C14" i="1" s="1"/>
  <c r="Z10" i="1"/>
  <c r="X11" i="1"/>
  <c r="AD9" i="1"/>
  <c r="AF8" i="1"/>
  <c r="AC8" i="1"/>
  <c r="AE7" i="1"/>
  <c r="E12" i="2"/>
  <c r="G12" i="2" s="1"/>
  <c r="D13" i="2" s="1"/>
  <c r="H26" i="3" l="1"/>
  <c r="I26" i="3" s="1"/>
  <c r="K26" i="3" s="1"/>
  <c r="L26" i="3" s="1"/>
  <c r="Z11" i="1"/>
  <c r="X12" i="1"/>
  <c r="AC9" i="1"/>
  <c r="AE8" i="1"/>
  <c r="F14" i="1"/>
  <c r="F15" i="1" s="1"/>
  <c r="C16" i="1" s="1"/>
  <c r="AU14" i="1"/>
  <c r="AU15" i="1" s="1"/>
  <c r="AU16" i="1" s="1"/>
  <c r="AU17" i="1" s="1"/>
  <c r="AD10" i="1"/>
  <c r="AF9" i="1"/>
  <c r="E13" i="2"/>
  <c r="G13" i="2" s="1"/>
  <c r="D14" i="2" s="1"/>
  <c r="E14" i="2" s="1"/>
  <c r="G14" i="2" s="1"/>
  <c r="D15" i="2" s="1"/>
  <c r="M26" i="3" l="1"/>
  <c r="B27" i="3" s="1"/>
  <c r="AD11" i="1"/>
  <c r="AF10" i="1"/>
  <c r="AC10" i="1"/>
  <c r="AE9" i="1"/>
  <c r="X13" i="1"/>
  <c r="Z12" i="1"/>
  <c r="AX16" i="1"/>
  <c r="AX17" i="1" s="1"/>
  <c r="K16" i="1"/>
  <c r="K17" i="1" s="1"/>
  <c r="F16" i="1"/>
  <c r="F17" i="1" s="1"/>
  <c r="E15" i="2"/>
  <c r="G15" i="2"/>
  <c r="D16" i="2" s="1"/>
  <c r="C27" i="3" l="1"/>
  <c r="H27" i="3"/>
  <c r="I27" i="3" s="1"/>
  <c r="K27" i="3" s="1"/>
  <c r="L27" i="3" s="1"/>
  <c r="M27" i="3" s="1"/>
  <c r="B28" i="3" s="1"/>
  <c r="E27" i="3"/>
  <c r="F27" i="3" s="1"/>
  <c r="AC11" i="1"/>
  <c r="AE10" i="1"/>
  <c r="X14" i="1"/>
  <c r="Z13" i="1"/>
  <c r="AD12" i="1"/>
  <c r="AF11" i="1"/>
  <c r="E16" i="2"/>
  <c r="G16" i="2"/>
  <c r="C28" i="3" l="1"/>
  <c r="E28" i="3"/>
  <c r="F28" i="3" s="1"/>
  <c r="H28" i="3" s="1"/>
  <c r="I28" i="3" s="1"/>
  <c r="X15" i="1"/>
  <c r="Z14" i="1"/>
  <c r="AF12" i="1"/>
  <c r="AD13" i="1"/>
  <c r="AE11" i="1"/>
  <c r="AC12" i="1"/>
  <c r="K28" i="3" l="1"/>
  <c r="L28" i="3" s="1"/>
  <c r="M28" i="3"/>
  <c r="B29" i="3" s="1"/>
  <c r="AF13" i="1"/>
  <c r="AD14" i="1"/>
  <c r="AC13" i="1"/>
  <c r="AE12" i="1"/>
  <c r="X16" i="1"/>
  <c r="Z15" i="1"/>
  <c r="E29" i="3" l="1"/>
  <c r="F29" i="3" s="1"/>
  <c r="H29" i="3" s="1"/>
  <c r="I29" i="3" s="1"/>
  <c r="K29" i="3" s="1"/>
  <c r="L29" i="3" s="1"/>
  <c r="C29" i="3"/>
  <c r="AF14" i="1"/>
  <c r="AD15" i="1"/>
  <c r="AE13" i="1"/>
  <c r="AC14" i="1"/>
  <c r="Z16" i="1"/>
  <c r="X17" i="1"/>
  <c r="Z17" i="1" s="1"/>
  <c r="M29" i="3" l="1"/>
  <c r="B30" i="3" s="1"/>
  <c r="AE14" i="1"/>
  <c r="AC15" i="1"/>
  <c r="AD16" i="1"/>
  <c r="AF15" i="1"/>
  <c r="C30" i="3" l="1"/>
  <c r="E30" i="3" s="1"/>
  <c r="F30" i="3" s="1"/>
  <c r="H30" i="3" s="1"/>
  <c r="I30" i="3" s="1"/>
  <c r="K30" i="3" s="1"/>
  <c r="L30" i="3" s="1"/>
  <c r="AC16" i="1"/>
  <c r="AE15" i="1"/>
  <c r="AF16" i="1"/>
  <c r="AD17" i="1"/>
  <c r="AF17" i="1" s="1"/>
  <c r="M30" i="3" l="1"/>
  <c r="B31" i="3" s="1"/>
  <c r="AE16" i="1"/>
  <c r="AC17" i="1"/>
  <c r="AE17" i="1" s="1"/>
  <c r="C31" i="3" l="1"/>
  <c r="E31" i="3"/>
  <c r="F31" i="3" s="1"/>
  <c r="H31" i="3" l="1"/>
  <c r="I31" i="3" s="1"/>
  <c r="K31" i="3" s="1"/>
  <c r="L31" i="3" s="1"/>
  <c r="M31" i="3" l="1"/>
  <c r="B32" i="3" s="1"/>
  <c r="C32" i="3" l="1"/>
  <c r="M32" i="3" s="1"/>
  <c r="B33" i="3" s="1"/>
  <c r="E32" i="3"/>
  <c r="F32" i="3" s="1"/>
  <c r="H32" i="3" s="1"/>
  <c r="I32" i="3" s="1"/>
  <c r="K32" i="3" s="1"/>
  <c r="L32" i="3" s="1"/>
  <c r="C33" i="3" l="1"/>
  <c r="E33" i="3" s="1"/>
  <c r="F33" i="3" s="1"/>
  <c r="H33" i="3" s="1"/>
  <c r="I33" i="3" s="1"/>
  <c r="K33" i="3" s="1"/>
  <c r="L33" i="3" s="1"/>
  <c r="M33" i="3" l="1"/>
  <c r="B34" i="3" s="1"/>
  <c r="C34" i="3" l="1"/>
  <c r="E34" i="3" s="1"/>
  <c r="F34" i="3" s="1"/>
  <c r="H34" i="3" s="1"/>
  <c r="I34" i="3" s="1"/>
  <c r="K34" i="3" s="1"/>
  <c r="L34" i="3" s="1"/>
  <c r="M34" i="3" l="1"/>
  <c r="B35" i="3" s="1"/>
  <c r="C35" i="3" l="1"/>
  <c r="E35" i="3" s="1"/>
  <c r="F35" i="3" s="1"/>
  <c r="H35" i="3" s="1"/>
  <c r="I35" i="3" s="1"/>
  <c r="K35" i="3" s="1"/>
  <c r="L35" i="3" s="1"/>
  <c r="M35" i="3" l="1"/>
  <c r="B36" i="3" s="1"/>
  <c r="C36" i="3" l="1"/>
  <c r="E36" i="3"/>
  <c r="F36" i="3" s="1"/>
  <c r="H36" i="3" l="1"/>
  <c r="I36" i="3" s="1"/>
  <c r="K36" i="3" s="1"/>
  <c r="L36" i="3" s="1"/>
  <c r="M36" i="3" l="1"/>
  <c r="B37" i="3" s="1"/>
  <c r="C37" i="3" l="1"/>
  <c r="E37" i="3"/>
  <c r="F37" i="3" s="1"/>
  <c r="H37" i="3" s="1"/>
  <c r="I37" i="3" s="1"/>
  <c r="K37" i="3" l="1"/>
  <c r="L37" i="3" s="1"/>
  <c r="M37" i="3" s="1"/>
  <c r="B38" i="3" s="1"/>
  <c r="C38" i="3" l="1"/>
  <c r="E38" i="3" s="1"/>
  <c r="F38" i="3" s="1"/>
  <c r="H38" i="3" l="1"/>
  <c r="I38" i="3" s="1"/>
  <c r="K38" i="3" s="1"/>
  <c r="L38" i="3" s="1"/>
  <c r="M38" i="3" l="1"/>
  <c r="B39" i="3" s="1"/>
  <c r="C39" i="3" l="1"/>
  <c r="E39" i="3" s="1"/>
  <c r="F39" i="3" s="1"/>
  <c r="H39" i="3" s="1"/>
  <c r="I39" i="3" s="1"/>
  <c r="K39" i="3" s="1"/>
  <c r="L39" i="3" s="1"/>
  <c r="M39" i="3" l="1"/>
  <c r="B40" i="3" s="1"/>
  <c r="C40" i="3" l="1"/>
  <c r="E40" i="3" s="1"/>
  <c r="F40" i="3" s="1"/>
  <c r="H40" i="3" l="1"/>
  <c r="I40" i="3" s="1"/>
  <c r="K40" i="3" s="1"/>
  <c r="L40" i="3" s="1"/>
  <c r="M40" i="3" s="1"/>
  <c r="B41" i="3" s="1"/>
  <c r="C41" i="3" l="1"/>
  <c r="E41" i="3"/>
  <c r="F41" i="3" s="1"/>
  <c r="H41" i="3" l="1"/>
  <c r="I41" i="3" s="1"/>
  <c r="K41" i="3" s="1"/>
  <c r="L41" i="3" s="1"/>
  <c r="M41" i="3" l="1"/>
  <c r="B42" i="3" s="1"/>
  <c r="E42" i="3" l="1"/>
  <c r="F42" i="3" s="1"/>
  <c r="H42" i="3" s="1"/>
  <c r="I42" i="3" s="1"/>
  <c r="K42" i="3" s="1"/>
  <c r="L42" i="3" s="1"/>
  <c r="C42" i="3"/>
  <c r="M42" i="3" l="1"/>
  <c r="B43" i="3" s="1"/>
  <c r="C43" i="3" l="1"/>
  <c r="E43" i="3" s="1"/>
  <c r="F43" i="3" s="1"/>
  <c r="H43" i="3" s="1"/>
  <c r="I43" i="3" s="1"/>
  <c r="K43" i="3" s="1"/>
  <c r="L43" i="3" s="1"/>
  <c r="M43" i="3" l="1"/>
</calcChain>
</file>

<file path=xl/sharedStrings.xml><?xml version="1.0" encoding="utf-8"?>
<sst xmlns="http://schemas.openxmlformats.org/spreadsheetml/2006/main" count="222" uniqueCount="95">
  <si>
    <t>Evento</t>
  </si>
  <si>
    <t>Inicializacion</t>
  </si>
  <si>
    <t>RND llegada</t>
  </si>
  <si>
    <t>Tpo llegada</t>
  </si>
  <si>
    <t>Prox llegada</t>
  </si>
  <si>
    <t>Proxima llegada</t>
  </si>
  <si>
    <t>Tpo atencion</t>
  </si>
  <si>
    <t>RND limpieza</t>
  </si>
  <si>
    <t>Limpieza (S/N)</t>
  </si>
  <si>
    <t>Tpo limpieza</t>
  </si>
  <si>
    <t>Fin_limpieza</t>
  </si>
  <si>
    <t>Fin Cobro1</t>
  </si>
  <si>
    <t>Fin Cobro 2</t>
  </si>
  <si>
    <t>Fin_limpieza 1</t>
  </si>
  <si>
    <t>Fin_limpieza 2</t>
  </si>
  <si>
    <t>Cola1</t>
  </si>
  <si>
    <t>Cola2</t>
  </si>
  <si>
    <t>Surtidores</t>
  </si>
  <si>
    <t>AC permanencia</t>
  </si>
  <si>
    <t>PROM permanencia</t>
  </si>
  <si>
    <t>MAX autos cola1</t>
  </si>
  <si>
    <t>MAX autos cola 2</t>
  </si>
  <si>
    <t>AC tiempo ocupacion S1</t>
  </si>
  <si>
    <t>AC tiempo ocupacion S2</t>
  </si>
  <si>
    <t>% Ocupacion S1</t>
  </si>
  <si>
    <t>% Ocupacion S2</t>
  </si>
  <si>
    <t>Estado</t>
  </si>
  <si>
    <t>Llegada</t>
  </si>
  <si>
    <t>Tipo</t>
  </si>
  <si>
    <t>Vehiculo1</t>
  </si>
  <si>
    <t>Vehiculo2</t>
  </si>
  <si>
    <t>L</t>
  </si>
  <si>
    <t>Llegada_vehiculo_1</t>
  </si>
  <si>
    <t>O</t>
  </si>
  <si>
    <t>h</t>
  </si>
  <si>
    <t>Co</t>
  </si>
  <si>
    <t>t</t>
  </si>
  <si>
    <t>C</t>
  </si>
  <si>
    <t>dC/dt</t>
  </si>
  <si>
    <t>t+1</t>
  </si>
  <si>
    <t>Ci+1</t>
  </si>
  <si>
    <t xml:space="preserve">RND tipo </t>
  </si>
  <si>
    <t>Tipo vehiculo</t>
  </si>
  <si>
    <t>Vehiculo</t>
  </si>
  <si>
    <t>Moto</t>
  </si>
  <si>
    <t>Camioneta</t>
  </si>
  <si>
    <t>P()ac</t>
  </si>
  <si>
    <t>P()</t>
  </si>
  <si>
    <t>Litros</t>
  </si>
  <si>
    <t>Vehiculos</t>
  </si>
  <si>
    <t>Limpieza</t>
  </si>
  <si>
    <t>Si</t>
  </si>
  <si>
    <t>No</t>
  </si>
  <si>
    <t>p()ac</t>
  </si>
  <si>
    <t>Minutos</t>
  </si>
  <si>
    <t>UI</t>
  </si>
  <si>
    <t>SA(1)</t>
  </si>
  <si>
    <t>Fin Cobro</t>
  </si>
  <si>
    <t>Llegada_vehiculo_2</t>
  </si>
  <si>
    <t>SA(2)</t>
  </si>
  <si>
    <t>Llegada_vehiculo_3</t>
  </si>
  <si>
    <t>Auto</t>
  </si>
  <si>
    <t>EC(1)</t>
  </si>
  <si>
    <t>Fin_Cobro_S1_V1</t>
  </si>
  <si>
    <t>Fin_limpieza_S2_V2</t>
  </si>
  <si>
    <t>Llegada_Vehiculo_4</t>
  </si>
  <si>
    <t>Vehiculo3</t>
  </si>
  <si>
    <t>Reloj (min)</t>
  </si>
  <si>
    <t>Vehiculo4</t>
  </si>
  <si>
    <t>Llegada_Vehiculo_5</t>
  </si>
  <si>
    <t>Fin_cobro_S2_V2</t>
  </si>
  <si>
    <t>Llegada_Vehiculo_6</t>
  </si>
  <si>
    <t>Vehiculo5</t>
  </si>
  <si>
    <t>Fin carga</t>
  </si>
  <si>
    <t>Fin carga1</t>
  </si>
  <si>
    <t>Fin carga2</t>
  </si>
  <si>
    <t>Fin_carga_S2_V2</t>
  </si>
  <si>
    <t>Fin_carga_S1_V3</t>
  </si>
  <si>
    <t>Fin_carga_S1_V1</t>
  </si>
  <si>
    <t>Cola</t>
  </si>
  <si>
    <t>p()</t>
  </si>
  <si>
    <t>CONT vehiculos</t>
  </si>
  <si>
    <t>To</t>
  </si>
  <si>
    <t>T</t>
  </si>
  <si>
    <t>k1</t>
  </si>
  <si>
    <t>t+h/2</t>
  </si>
  <si>
    <t>k2</t>
  </si>
  <si>
    <t>k3</t>
  </si>
  <si>
    <t>t+h</t>
  </si>
  <si>
    <t>k4</t>
  </si>
  <si>
    <t>C + k1 * h/2</t>
  </si>
  <si>
    <t>C + k2 * h/2</t>
  </si>
  <si>
    <t>C + k3 * h</t>
  </si>
  <si>
    <t>Min</t>
  </si>
  <si>
    <t>ESTACION DE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</si>
</sst>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0" xfId="0" applyNumberFormat="1"/>
    <xf numFmtId="2" fontId="1" fillId="0" borderId="3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Font="1" applyBorder="1"/>
    <xf numFmtId="0" fontId="0" fillId="0" borderId="0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4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0" fontId="0" fillId="0" borderId="0" xfId="0" applyNumberFormat="1"/>
    <xf numFmtId="2" fontId="0" fillId="0" borderId="6" xfId="0" applyNumberFormat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2" fontId="0" fillId="4" borderId="6" xfId="0" applyNumberFormat="1" applyFill="1" applyBorder="1"/>
    <xf numFmtId="2" fontId="0" fillId="0" borderId="9" xfId="0" applyNumberFormat="1" applyBorder="1"/>
    <xf numFmtId="0" fontId="1" fillId="0" borderId="16" xfId="0" applyFont="1" applyBorder="1" applyAlignment="1">
      <alignment horizontal="center"/>
    </xf>
    <xf numFmtId="2" fontId="0" fillId="0" borderId="13" xfId="0" applyNumberFormat="1" applyBorder="1"/>
    <xf numFmtId="2" fontId="0" fillId="0" borderId="14" xfId="0" applyNumberFormat="1" applyBorder="1"/>
    <xf numFmtId="2" fontId="0" fillId="0" borderId="0" xfId="0" applyNumberFormat="1" applyBorder="1"/>
    <xf numFmtId="2" fontId="4" fillId="0" borderId="6" xfId="0" applyNumberFormat="1" applyFont="1" applyBorder="1"/>
    <xf numFmtId="2" fontId="0" fillId="0" borderId="8" xfId="0" applyNumberFormat="1" applyBorder="1"/>
    <xf numFmtId="0" fontId="1" fillId="0" borderId="15" xfId="0" applyFont="1" applyBorder="1" applyAlignment="1">
      <alignment horizontal="center"/>
    </xf>
    <xf numFmtId="2" fontId="0" fillId="0" borderId="5" xfId="0" applyNumberFormat="1" applyBorder="1"/>
    <xf numFmtId="2" fontId="4" fillId="0" borderId="0" xfId="0" applyNumberFormat="1" applyFont="1" applyBorder="1"/>
    <xf numFmtId="2" fontId="4" fillId="0" borderId="5" xfId="0" applyNumberFormat="1" applyFont="1" applyBorder="1"/>
    <xf numFmtId="2" fontId="5" fillId="0" borderId="6" xfId="0" applyNumberFormat="1" applyFont="1" applyBorder="1"/>
    <xf numFmtId="2" fontId="0" fillId="0" borderId="7" xfId="0" applyNumberFormat="1" applyBorder="1"/>
    <xf numFmtId="10" fontId="0" fillId="0" borderId="0" xfId="0" applyNumberFormat="1" applyBorder="1"/>
    <xf numFmtId="10" fontId="0" fillId="0" borderId="6" xfId="0" applyNumberFormat="1" applyBorder="1"/>
    <xf numFmtId="10" fontId="0" fillId="0" borderId="8" xfId="0" applyNumberFormat="1" applyBorder="1"/>
    <xf numFmtId="10" fontId="0" fillId="0" borderId="9" xfId="0" applyNumberFormat="1" applyBorder="1"/>
    <xf numFmtId="0" fontId="1" fillId="3" borderId="12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5" borderId="1" xfId="0" applyFont="1" applyFill="1" applyBorder="1"/>
    <xf numFmtId="0" fontId="0" fillId="0" borderId="1" xfId="0" applyBorder="1"/>
    <xf numFmtId="0" fontId="0" fillId="0" borderId="0" xfId="0" applyAlignment="1">
      <alignment horizontal="center"/>
    </xf>
    <xf numFmtId="0" fontId="6" fillId="0" borderId="0" xfId="0" applyFont="1" applyFill="1" applyBorder="1"/>
    <xf numFmtId="0" fontId="0" fillId="0" borderId="0" xfId="0" applyFill="1" applyBorder="1"/>
    <xf numFmtId="0" fontId="5" fillId="0" borderId="0" xfId="0" applyFont="1" applyFill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1" fillId="3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10" fontId="3" fillId="0" borderId="1" xfId="0" applyNumberFormat="1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10" fontId="3" fillId="0" borderId="3" xfId="0" applyNumberFormat="1" applyFont="1" applyFill="1" applyBorder="1" applyAlignment="1">
      <alignment horizontal="center" wrapText="1"/>
    </xf>
    <xf numFmtId="0" fontId="7" fillId="5" borderId="0" xfId="0" applyFont="1" applyFill="1" applyAlignment="1">
      <alignment horizontal="center"/>
    </xf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39915</xdr:colOff>
      <xdr:row>17</xdr:row>
      <xdr:rowOff>143328</xdr:rowOff>
    </xdr:from>
    <xdr:to>
      <xdr:col>18</xdr:col>
      <xdr:colOff>544286</xdr:colOff>
      <xdr:row>49</xdr:row>
      <xdr:rowOff>18144</xdr:rowOff>
    </xdr:to>
    <xdr:sp macro="" textlink="">
      <xdr:nvSpPr>
        <xdr:cNvPr id="2" name="CuadroTexto 1"/>
        <xdr:cNvSpPr txBox="1"/>
      </xdr:nvSpPr>
      <xdr:spPr>
        <a:xfrm>
          <a:off x="10027558" y="3363685"/>
          <a:ext cx="5593442" cy="56805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/>
            <a:t>Objetos</a:t>
          </a:r>
        </a:p>
        <a:p>
          <a:r>
            <a:rPr lang="es-AR" sz="1100" b="0"/>
            <a:t>- Surtidor</a:t>
          </a:r>
          <a:r>
            <a:rPr lang="es-AR" sz="1100" b="0" baseline="0"/>
            <a:t>(i) </a:t>
          </a:r>
          <a:r>
            <a:rPr lang="es-A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{L,O}</a:t>
          </a:r>
        </a:p>
        <a:p>
          <a:r>
            <a:rPr lang="es-AR" sz="1100" b="0" baseline="0"/>
            <a:t>- Vehiculo {EC(i), SA(i)}</a:t>
          </a:r>
        </a:p>
        <a:p>
          <a:endParaRPr lang="es-AR" sz="1100" b="1"/>
        </a:p>
        <a:p>
          <a:r>
            <a:rPr lang="es-AR" sz="1100" b="1"/>
            <a:t>Eventos</a:t>
          </a:r>
        </a:p>
        <a:p>
          <a:r>
            <a:rPr lang="es-AR" sz="1100" b="0"/>
            <a:t>- Llegada vehiculo </a:t>
          </a:r>
          <a:r>
            <a:rPr lang="es-AR" sz="1100" b="1">
              <a:solidFill>
                <a:srgbClr val="FF0000"/>
              </a:solidFill>
            </a:rPr>
            <a:t>X</a:t>
          </a:r>
          <a:r>
            <a:rPr lang="es-AR" sz="1100" b="1" baseline="0">
              <a:solidFill>
                <a:srgbClr val="FF0000"/>
              </a:solidFill>
            </a:rPr>
            <a:t> = -3 * LN(1-RND) [Media = 3 minutos]</a:t>
          </a:r>
          <a:endParaRPr lang="es-AR" sz="1100" b="1">
            <a:solidFill>
              <a:srgbClr val="FF0000"/>
            </a:solidFill>
          </a:endParaRPr>
        </a:p>
        <a:p>
          <a:r>
            <a:rPr lang="es-AR" sz="1100" b="0"/>
            <a:t>- Fin atencion [Ec diferencial]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AR" sz="1100" b="0"/>
            <a:t>- Fin</a:t>
          </a:r>
          <a:r>
            <a:rPr lang="es-AR" sz="1100" b="0" baseline="0"/>
            <a:t> limpieza </a:t>
          </a:r>
          <a:r>
            <a:rPr lang="es-A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 = 1 + RND(1) + 0,5 </a:t>
          </a:r>
          <a:r>
            <a:rPr lang="es-A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[EMPIEZA 30SEG DESPUES DE QUE EMPIEZA A CARGAR] [Uniforme entre 1 y 2 min]</a:t>
          </a:r>
          <a:endParaRPr lang="es-AR" sz="1100" b="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AR" sz="1100" b="0" baseline="0"/>
            <a:t>- Fin cobro </a:t>
          </a:r>
          <a:r>
            <a:rPr lang="es-A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[2 minutos (constante)]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AR" sz="1100" b="1"/>
        </a:p>
        <a:p>
          <a:r>
            <a:rPr lang="es-AR" sz="1100" b="1"/>
            <a:t>Colas</a:t>
          </a:r>
        </a:p>
        <a:p>
          <a:r>
            <a:rPr lang="es-AR" sz="1100" b="0"/>
            <a:t>- Surtidores</a:t>
          </a:r>
        </a:p>
        <a:p>
          <a:endParaRPr lang="es-AR" sz="1100" b="1"/>
        </a:p>
        <a:p>
          <a:r>
            <a:rPr lang="es-AR" sz="1100" b="1"/>
            <a:t>Variables</a:t>
          </a:r>
          <a:r>
            <a:rPr lang="es-AR" sz="1100" b="1" baseline="0"/>
            <a:t> estadisticas</a:t>
          </a:r>
        </a:p>
        <a:p>
          <a:r>
            <a:rPr lang="es-AR" sz="1100" b="0" u="sng" baseline="0"/>
            <a:t>1) Tiempo promedio de permanencia de los vehiculos en el sistema </a:t>
          </a:r>
        </a:p>
        <a:p>
          <a:r>
            <a:rPr lang="es-AR" sz="1100" b="0" baseline="0"/>
            <a:t>   * Hora llegada</a:t>
          </a:r>
        </a:p>
        <a:p>
          <a:r>
            <a:rPr lang="es-AR" sz="1100" b="0" baseline="0"/>
            <a:t>   * Acumulador permanencia</a:t>
          </a:r>
        </a:p>
        <a:p>
          <a:r>
            <a:rPr lang="es-AR" sz="1100" b="0" baseline="0"/>
            <a:t>   * Contador de vehiculos en el sistema</a:t>
          </a:r>
        </a:p>
        <a:p>
          <a:r>
            <a:rPr lang="es-AR" sz="1100" b="0" baseline="0"/>
            <a:t>[Registrar llegada de los vehiculos, en fin cobro acumular [Reloj - llegada],  calcular promedio como AC tiempo permanencia / CONT vehiculos]</a:t>
          </a:r>
        </a:p>
        <a:p>
          <a:endParaRPr lang="es-AR" sz="1100" b="0" baseline="0"/>
        </a:p>
        <a:p>
          <a:r>
            <a:rPr lang="es-AR" sz="1100" b="0" u="sng" baseline="0"/>
            <a:t>2) Maximo de autos en cola para el surtidor 1</a:t>
          </a:r>
        </a:p>
        <a:p>
          <a:endParaRPr lang="es-AR" sz="1100" b="0" u="sng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AR" sz="1100" b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Maximo de autos en cola para el surtidor 2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A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AR" sz="1100" b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Porcentaje de ocupacion del surtidor 1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A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* AC tiempo de ocupacion S1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A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* AC / reloj * 100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A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Porcentaje de ocupacion del surtidor 2</a:t>
          </a:r>
        </a:p>
        <a:p>
          <a:pPr eaLnBrk="1" fontAlgn="auto" latinLnBrk="0" hangingPunct="1"/>
          <a:r>
            <a:rPr lang="es-A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* AC tiempo de ocupacion S2</a:t>
          </a:r>
          <a:endParaRPr lang="es-AR">
            <a:effectLst/>
          </a:endParaRPr>
        </a:p>
        <a:p>
          <a:pPr eaLnBrk="1" fontAlgn="auto" latinLnBrk="0" hangingPunct="1"/>
          <a:r>
            <a:rPr lang="es-A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* AC / reloj * 100 </a:t>
          </a:r>
          <a:endParaRPr lang="es-AR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A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AR">
            <a:effectLst/>
          </a:endParaRPr>
        </a:p>
        <a:p>
          <a:endParaRPr lang="es-AR" sz="1100" b="0" baseline="0"/>
        </a:p>
        <a:p>
          <a:r>
            <a:rPr lang="es-AR" sz="1100" b="0" baseline="0"/>
            <a:t> </a:t>
          </a:r>
        </a:p>
      </xdr:txBody>
    </xdr:sp>
    <xdr:clientData/>
  </xdr:twoCellAnchor>
  <xdr:twoCellAnchor>
    <xdr:from>
      <xdr:col>6</xdr:col>
      <xdr:colOff>108858</xdr:colOff>
      <xdr:row>18</xdr:row>
      <xdr:rowOff>126999</xdr:rowOff>
    </xdr:from>
    <xdr:to>
      <xdr:col>11</xdr:col>
      <xdr:colOff>780142</xdr:colOff>
      <xdr:row>25</xdr:row>
      <xdr:rowOff>63499</xdr:rowOff>
    </xdr:to>
    <xdr:sp macro="" textlink="">
      <xdr:nvSpPr>
        <xdr:cNvPr id="3" name="CuadroTexto 2"/>
        <xdr:cNvSpPr txBox="1"/>
      </xdr:nvSpPr>
      <xdr:spPr>
        <a:xfrm>
          <a:off x="7901215" y="3229428"/>
          <a:ext cx="4744356" cy="12065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200" b="1" u="sng"/>
            <a:t>ACLARACIONES:</a:t>
          </a:r>
        </a:p>
        <a:p>
          <a:r>
            <a:rPr lang="es-AR" sz="1100"/>
            <a:t>-</a:t>
          </a:r>
          <a:r>
            <a:rPr lang="es-AR" sz="1100" baseline="0"/>
            <a:t> En fin atencion, calculo el fin cobro pero el surtidor sigue ocupado</a:t>
          </a:r>
        </a:p>
        <a:p>
          <a:r>
            <a:rPr lang="es-AR" sz="1100"/>
            <a:t>- Todos los autos viene</a:t>
          </a:r>
          <a:r>
            <a:rPr lang="es-AR" sz="1100" baseline="0"/>
            <a:t>n con el tanque "vacio"</a:t>
          </a:r>
        </a:p>
        <a:p>
          <a:r>
            <a:rPr lang="es-AR" sz="1100" baseline="0"/>
            <a:t>- En llegada auto si hay surtidor disponible calculo fin atencion y pregunto si desea limpieza. En caso de solicitarla, se calcula tambien el fin limpieza que comienza 30 segundos mas tarde que la carga de combustible.</a:t>
          </a:r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5"/>
  <sheetViews>
    <sheetView tabSelected="1" topLeftCell="P1" zoomScale="70" zoomScaleNormal="70" workbookViewId="0">
      <selection activeCell="Y9" sqref="Y9"/>
    </sheetView>
  </sheetViews>
  <sheetFormatPr baseColWidth="10" defaultRowHeight="14.5" x14ac:dyDescent="0.35"/>
  <cols>
    <col min="1" max="1" width="4.54296875" customWidth="1"/>
    <col min="2" max="2" width="17.453125" customWidth="1"/>
    <col min="5" max="5" width="10.90625" style="8"/>
    <col min="6" max="6" width="17.54296875" customWidth="1"/>
    <col min="9" max="9" width="11.6328125" customWidth="1"/>
    <col min="10" max="10" width="12.26953125" customWidth="1"/>
    <col min="11" max="12" width="12.453125" customWidth="1"/>
    <col min="13" max="14" width="12.90625" customWidth="1"/>
    <col min="15" max="15" width="11.90625" customWidth="1"/>
    <col min="16" max="17" width="12.54296875" customWidth="1"/>
    <col min="18" max="18" width="10" customWidth="1"/>
    <col min="19" max="19" width="10.36328125" customWidth="1"/>
    <col min="20" max="20" width="2.54296875" customWidth="1"/>
    <col min="21" max="21" width="2.81640625" customWidth="1"/>
    <col min="22" max="22" width="5.36328125" customWidth="1"/>
    <col min="23" max="23" width="5.7265625" customWidth="1"/>
    <col min="31" max="32" width="10.90625" style="27"/>
    <col min="33" max="34" width="6.90625" customWidth="1"/>
    <col min="35" max="35" width="7.6328125" customWidth="1"/>
    <col min="36" max="37" width="6.90625" customWidth="1"/>
    <col min="38" max="38" width="6.81640625" customWidth="1"/>
    <col min="39" max="39" width="7.1796875" customWidth="1"/>
    <col min="40" max="40" width="7.54296875" customWidth="1"/>
    <col min="41" max="41" width="8.7265625" customWidth="1"/>
    <col min="42" max="42" width="7.1796875" customWidth="1"/>
    <col min="43" max="43" width="7.6328125" customWidth="1"/>
    <col min="44" max="44" width="7.54296875" customWidth="1"/>
    <col min="45" max="45" width="6.81640625" customWidth="1"/>
    <col min="46" max="46" width="10.26953125" customWidth="1"/>
    <col min="47" max="47" width="7.6328125" customWidth="1"/>
    <col min="48" max="48" width="6.08984375" customWidth="1"/>
    <col min="49" max="49" width="5.36328125" customWidth="1"/>
    <col min="50" max="50" width="7.453125" customWidth="1"/>
  </cols>
  <sheetData>
    <row r="1" spans="1:50" ht="23.5" x14ac:dyDescent="0.55000000000000004">
      <c r="A1" s="102" t="s">
        <v>94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2"/>
      <c r="AS1" s="102"/>
      <c r="AT1" s="102"/>
      <c r="AU1" s="102"/>
      <c r="AV1" s="102"/>
      <c r="AW1" s="102"/>
      <c r="AX1" s="102"/>
    </row>
    <row r="2" spans="1:50" s="1" customFormat="1" x14ac:dyDescent="0.35">
      <c r="B2" s="84" t="s">
        <v>0</v>
      </c>
      <c r="C2" s="84" t="s">
        <v>67</v>
      </c>
      <c r="D2" s="85" t="s">
        <v>5</v>
      </c>
      <c r="E2" s="86"/>
      <c r="F2" s="87"/>
      <c r="G2" s="85" t="s">
        <v>43</v>
      </c>
      <c r="H2" s="87"/>
      <c r="I2" s="84" t="s">
        <v>73</v>
      </c>
      <c r="J2" s="84"/>
      <c r="K2" s="84"/>
      <c r="L2" s="84" t="s">
        <v>10</v>
      </c>
      <c r="M2" s="84"/>
      <c r="N2" s="84"/>
      <c r="O2" s="84"/>
      <c r="P2" s="84"/>
      <c r="Q2" s="84"/>
      <c r="R2" s="84" t="s">
        <v>57</v>
      </c>
      <c r="S2" s="84"/>
      <c r="T2" s="92" t="s">
        <v>17</v>
      </c>
      <c r="U2" s="92"/>
      <c r="V2" s="92"/>
      <c r="W2" s="92"/>
      <c r="X2" s="93" t="s">
        <v>18</v>
      </c>
      <c r="Y2" s="94" t="s">
        <v>81</v>
      </c>
      <c r="Z2" s="95" t="s">
        <v>19</v>
      </c>
      <c r="AA2" s="94" t="s">
        <v>20</v>
      </c>
      <c r="AB2" s="94" t="s">
        <v>21</v>
      </c>
      <c r="AC2" s="95" t="s">
        <v>22</v>
      </c>
      <c r="AD2" s="95" t="s">
        <v>23</v>
      </c>
      <c r="AE2" s="96" t="s">
        <v>24</v>
      </c>
      <c r="AF2" s="96" t="s">
        <v>25</v>
      </c>
      <c r="AG2" s="84" t="s">
        <v>29</v>
      </c>
      <c r="AH2" s="87"/>
      <c r="AI2" s="84"/>
      <c r="AJ2" s="84" t="s">
        <v>30</v>
      </c>
      <c r="AK2" s="84"/>
      <c r="AL2" s="84"/>
      <c r="AM2" s="84" t="s">
        <v>66</v>
      </c>
      <c r="AN2" s="84"/>
      <c r="AO2" s="84"/>
      <c r="AP2" s="84" t="s">
        <v>66</v>
      </c>
      <c r="AQ2" s="84"/>
      <c r="AR2" s="84"/>
      <c r="AS2" s="84" t="s">
        <v>68</v>
      </c>
      <c r="AT2" s="84"/>
      <c r="AU2" s="84"/>
      <c r="AV2" s="84" t="s">
        <v>72</v>
      </c>
      <c r="AW2" s="84"/>
      <c r="AX2" s="84"/>
    </row>
    <row r="3" spans="1:50" s="1" customFormat="1" ht="15" thickBot="1" x14ac:dyDescent="0.4">
      <c r="B3" s="88"/>
      <c r="C3" s="88"/>
      <c r="D3" s="5" t="s">
        <v>2</v>
      </c>
      <c r="E3" s="9" t="s">
        <v>3</v>
      </c>
      <c r="F3" s="4" t="s">
        <v>4</v>
      </c>
      <c r="G3" s="40" t="s">
        <v>41</v>
      </c>
      <c r="H3" s="34" t="s">
        <v>42</v>
      </c>
      <c r="I3" s="5" t="s">
        <v>6</v>
      </c>
      <c r="J3" s="4" t="s">
        <v>74</v>
      </c>
      <c r="K3" s="4" t="s">
        <v>75</v>
      </c>
      <c r="L3" s="5" t="s">
        <v>7</v>
      </c>
      <c r="M3" s="5" t="s">
        <v>8</v>
      </c>
      <c r="N3" s="5" t="s">
        <v>7</v>
      </c>
      <c r="O3" s="5" t="s">
        <v>9</v>
      </c>
      <c r="P3" s="4" t="s">
        <v>13</v>
      </c>
      <c r="Q3" s="4" t="s">
        <v>14</v>
      </c>
      <c r="R3" s="4" t="s">
        <v>11</v>
      </c>
      <c r="S3" s="4" t="s">
        <v>12</v>
      </c>
      <c r="T3" s="97">
        <v>1</v>
      </c>
      <c r="U3" s="97">
        <v>2</v>
      </c>
      <c r="V3" s="97" t="s">
        <v>15</v>
      </c>
      <c r="W3" s="97" t="s">
        <v>16</v>
      </c>
      <c r="X3" s="98"/>
      <c r="Y3" s="99"/>
      <c r="Z3" s="100"/>
      <c r="AA3" s="99"/>
      <c r="AB3" s="99"/>
      <c r="AC3" s="100"/>
      <c r="AD3" s="100"/>
      <c r="AE3" s="101"/>
      <c r="AF3" s="101"/>
      <c r="AG3" s="2" t="s">
        <v>26</v>
      </c>
      <c r="AH3" s="3" t="s">
        <v>28</v>
      </c>
      <c r="AI3" s="2" t="s">
        <v>27</v>
      </c>
      <c r="AJ3" s="2" t="s">
        <v>26</v>
      </c>
      <c r="AK3" s="2" t="s">
        <v>28</v>
      </c>
      <c r="AL3" s="2" t="s">
        <v>27</v>
      </c>
      <c r="AM3" s="2" t="s">
        <v>26</v>
      </c>
      <c r="AN3" s="2" t="s">
        <v>28</v>
      </c>
      <c r="AO3" s="2" t="s">
        <v>27</v>
      </c>
      <c r="AP3" s="2" t="s">
        <v>26</v>
      </c>
      <c r="AQ3" s="2" t="s">
        <v>28</v>
      </c>
      <c r="AR3" s="2" t="s">
        <v>27</v>
      </c>
      <c r="AS3" s="2" t="s">
        <v>26</v>
      </c>
      <c r="AT3" s="2" t="s">
        <v>28</v>
      </c>
      <c r="AU3" s="2" t="s">
        <v>27</v>
      </c>
      <c r="AV3" s="2" t="s">
        <v>26</v>
      </c>
      <c r="AW3" s="2" t="s">
        <v>28</v>
      </c>
      <c r="AX3" s="2" t="s">
        <v>27</v>
      </c>
    </row>
    <row r="4" spans="1:50" ht="15" thickTop="1" x14ac:dyDescent="0.35">
      <c r="B4" s="25" t="s">
        <v>1</v>
      </c>
      <c r="C4" s="25">
        <v>0</v>
      </c>
      <c r="D4" s="12">
        <v>0.77</v>
      </c>
      <c r="E4" s="37">
        <f>-3*LN(1-D4)</f>
        <v>4.4090279101768246</v>
      </c>
      <c r="F4" s="28">
        <f>E4+C4</f>
        <v>4.4090279101768246</v>
      </c>
      <c r="G4" s="12"/>
      <c r="H4" s="13"/>
      <c r="I4" s="12"/>
      <c r="J4" s="11"/>
      <c r="K4" s="13"/>
      <c r="L4" s="12"/>
      <c r="M4" s="11"/>
      <c r="N4" s="11"/>
      <c r="O4" s="11"/>
      <c r="P4" s="11"/>
      <c r="Q4" s="13"/>
      <c r="R4" s="12"/>
      <c r="S4" s="13"/>
      <c r="T4" s="12" t="s">
        <v>31</v>
      </c>
      <c r="U4" s="11" t="s">
        <v>31</v>
      </c>
      <c r="V4" s="11">
        <v>0</v>
      </c>
      <c r="W4" s="13">
        <v>0</v>
      </c>
      <c r="X4" s="12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46">
        <v>0</v>
      </c>
      <c r="AF4" s="47">
        <v>0</v>
      </c>
      <c r="AG4" s="12"/>
      <c r="AH4" s="11"/>
      <c r="AI4" s="13"/>
      <c r="AJ4" s="12"/>
      <c r="AK4" s="11"/>
      <c r="AL4" s="13"/>
      <c r="AM4" s="12"/>
      <c r="AN4" s="11"/>
      <c r="AO4" s="13"/>
      <c r="AP4" s="12"/>
      <c r="AQ4" s="11"/>
      <c r="AR4" s="13"/>
      <c r="AS4" s="12"/>
      <c r="AT4" s="11"/>
      <c r="AU4" s="13"/>
      <c r="AV4" s="12"/>
      <c r="AW4" s="11"/>
      <c r="AX4" s="13"/>
    </row>
    <row r="5" spans="1:50" x14ac:dyDescent="0.35">
      <c r="B5" s="25" t="s">
        <v>32</v>
      </c>
      <c r="C5" s="35">
        <f>F4</f>
        <v>4.4090279101768246</v>
      </c>
      <c r="D5" s="12">
        <v>0.61</v>
      </c>
      <c r="E5" s="37">
        <f>-3*LN(1-D5)</f>
        <v>2.8248256195753347</v>
      </c>
      <c r="F5" s="28">
        <f>E5+C5</f>
        <v>7.2338535297521593</v>
      </c>
      <c r="G5" s="41">
        <v>7.0000000000000007E-2</v>
      </c>
      <c r="H5" s="28" t="s">
        <v>44</v>
      </c>
      <c r="I5" s="12">
        <v>2</v>
      </c>
      <c r="J5" s="42">
        <f>I5+C5</f>
        <v>6.4090279101768246</v>
      </c>
      <c r="K5" s="13"/>
      <c r="L5" s="12"/>
      <c r="M5" s="11"/>
      <c r="N5" s="11"/>
      <c r="O5" s="11"/>
      <c r="P5" s="11"/>
      <c r="Q5" s="13"/>
      <c r="R5" s="12"/>
      <c r="S5" s="13"/>
      <c r="T5" s="12" t="s">
        <v>33</v>
      </c>
      <c r="U5" s="11" t="s">
        <v>31</v>
      </c>
      <c r="V5" s="11">
        <v>0</v>
      </c>
      <c r="W5" s="13">
        <v>0</v>
      </c>
      <c r="X5" s="12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46">
        <v>0</v>
      </c>
      <c r="AF5" s="47">
        <v>0</v>
      </c>
      <c r="AG5" s="12" t="s">
        <v>56</v>
      </c>
      <c r="AH5" s="11" t="s">
        <v>44</v>
      </c>
      <c r="AI5" s="28">
        <f>C5</f>
        <v>4.4090279101768246</v>
      </c>
      <c r="AJ5" s="12"/>
      <c r="AK5" s="11"/>
      <c r="AL5" s="13"/>
      <c r="AM5" s="12"/>
      <c r="AN5" s="11"/>
      <c r="AO5" s="13"/>
      <c r="AP5" s="12"/>
      <c r="AQ5" s="11"/>
      <c r="AR5" s="13"/>
      <c r="AS5" s="12"/>
      <c r="AT5" s="11"/>
      <c r="AU5" s="13"/>
      <c r="AV5" s="12"/>
      <c r="AW5" s="11"/>
      <c r="AX5" s="13"/>
    </row>
    <row r="6" spans="1:50" x14ac:dyDescent="0.35">
      <c r="B6" s="25" t="s">
        <v>78</v>
      </c>
      <c r="C6" s="35">
        <f>J5</f>
        <v>6.4090279101768246</v>
      </c>
      <c r="D6" s="12"/>
      <c r="E6" s="37"/>
      <c r="F6" s="38">
        <f>F5</f>
        <v>7.2338535297521593</v>
      </c>
      <c r="G6" s="12"/>
      <c r="H6" s="13"/>
      <c r="I6" s="12"/>
      <c r="J6" s="11"/>
      <c r="K6" s="13"/>
      <c r="L6" s="12"/>
      <c r="M6" s="11"/>
      <c r="N6" s="11"/>
      <c r="O6" s="11"/>
      <c r="P6" s="11"/>
      <c r="Q6" s="13"/>
      <c r="R6" s="41">
        <f>2+C6</f>
        <v>8.4090279101768246</v>
      </c>
      <c r="S6" s="13"/>
      <c r="T6" s="12" t="s">
        <v>33</v>
      </c>
      <c r="U6" s="11" t="s">
        <v>31</v>
      </c>
      <c r="V6" s="11">
        <v>0</v>
      </c>
      <c r="W6" s="13">
        <v>0</v>
      </c>
      <c r="X6" s="12">
        <v>0</v>
      </c>
      <c r="Y6" s="11">
        <v>0</v>
      </c>
      <c r="Z6" s="11">
        <v>0</v>
      </c>
      <c r="AA6" s="11">
        <v>0</v>
      </c>
      <c r="AB6" s="11">
        <v>0</v>
      </c>
      <c r="AC6" s="37">
        <f>C6-C5</f>
        <v>2</v>
      </c>
      <c r="AD6" s="11">
        <v>0</v>
      </c>
      <c r="AE6" s="46">
        <f t="shared" ref="AE6:AE17" si="0">AC6/C6</f>
        <v>0.31205980501726666</v>
      </c>
      <c r="AF6" s="47">
        <v>0</v>
      </c>
      <c r="AG6" s="12" t="s">
        <v>56</v>
      </c>
      <c r="AH6" s="11" t="s">
        <v>44</v>
      </c>
      <c r="AI6" s="28">
        <f>AI5</f>
        <v>4.4090279101768246</v>
      </c>
      <c r="AJ6" s="12"/>
      <c r="AK6" s="11"/>
      <c r="AL6" s="13"/>
      <c r="AM6" s="12"/>
      <c r="AN6" s="11"/>
      <c r="AO6" s="13"/>
      <c r="AP6" s="12"/>
      <c r="AQ6" s="11"/>
      <c r="AR6" s="13"/>
      <c r="AS6" s="12"/>
      <c r="AT6" s="11"/>
      <c r="AU6" s="13"/>
      <c r="AV6" s="12"/>
      <c r="AW6" s="11"/>
      <c r="AX6" s="13"/>
    </row>
    <row r="7" spans="1:50" x14ac:dyDescent="0.35">
      <c r="B7" s="25" t="s">
        <v>58</v>
      </c>
      <c r="C7" s="35">
        <f>F6</f>
        <v>7.2338535297521593</v>
      </c>
      <c r="D7" s="12">
        <v>0.09</v>
      </c>
      <c r="E7" s="37">
        <f t="shared" ref="E7:E16" si="1">-3*LN(1-D7)</f>
        <v>0.28293203841372389</v>
      </c>
      <c r="F7" s="38">
        <f>E7+C7</f>
        <v>7.5167855681658828</v>
      </c>
      <c r="G7" s="12">
        <v>0.86</v>
      </c>
      <c r="H7" s="13" t="s">
        <v>61</v>
      </c>
      <c r="I7" s="12">
        <v>3</v>
      </c>
      <c r="J7" s="11"/>
      <c r="K7" s="28">
        <f>I7+C7</f>
        <v>10.23385352975216</v>
      </c>
      <c r="L7" s="12">
        <v>0.23</v>
      </c>
      <c r="M7" s="11" t="s">
        <v>51</v>
      </c>
      <c r="N7" s="11">
        <v>0.43</v>
      </c>
      <c r="O7" s="11">
        <f>1+N7</f>
        <v>1.43</v>
      </c>
      <c r="P7" s="37"/>
      <c r="Q7" s="28">
        <f>O7+C7+0.5</f>
        <v>9.1638535297521599</v>
      </c>
      <c r="R7" s="41">
        <f>R6</f>
        <v>8.4090279101768246</v>
      </c>
      <c r="S7" s="13"/>
      <c r="T7" s="12" t="s">
        <v>33</v>
      </c>
      <c r="U7" s="11" t="s">
        <v>33</v>
      </c>
      <c r="V7" s="11">
        <v>0</v>
      </c>
      <c r="W7" s="13">
        <v>0</v>
      </c>
      <c r="X7" s="12">
        <v>0</v>
      </c>
      <c r="Y7" s="11">
        <v>0</v>
      </c>
      <c r="Z7" s="11">
        <v>0</v>
      </c>
      <c r="AA7" s="11">
        <v>0</v>
      </c>
      <c r="AB7" s="11">
        <v>0</v>
      </c>
      <c r="AC7" s="37">
        <f t="shared" ref="AC7:AC17" si="2">AC6+C7-C6</f>
        <v>2.8248256195753356</v>
      </c>
      <c r="AD7" s="11">
        <v>0</v>
      </c>
      <c r="AE7" s="46">
        <f t="shared" si="0"/>
        <v>0.39050080402611048</v>
      </c>
      <c r="AF7" s="47">
        <v>0</v>
      </c>
      <c r="AG7" s="12" t="s">
        <v>56</v>
      </c>
      <c r="AH7" s="11" t="s">
        <v>44</v>
      </c>
      <c r="AI7" s="28">
        <f>AI6</f>
        <v>4.4090279101768246</v>
      </c>
      <c r="AJ7" s="12" t="s">
        <v>59</v>
      </c>
      <c r="AK7" s="11" t="s">
        <v>61</v>
      </c>
      <c r="AL7" s="28">
        <f>C7</f>
        <v>7.2338535297521593</v>
      </c>
      <c r="AM7" s="12"/>
      <c r="AN7" s="11"/>
      <c r="AO7" s="13"/>
      <c r="AP7" s="12"/>
      <c r="AQ7" s="11"/>
      <c r="AR7" s="13"/>
      <c r="AS7" s="12"/>
      <c r="AT7" s="11"/>
      <c r="AU7" s="13"/>
      <c r="AV7" s="12"/>
      <c r="AW7" s="11"/>
      <c r="AX7" s="13"/>
    </row>
    <row r="8" spans="1:50" x14ac:dyDescent="0.35">
      <c r="B8" s="25" t="s">
        <v>60</v>
      </c>
      <c r="C8" s="35">
        <f>F7</f>
        <v>7.5167855681658828</v>
      </c>
      <c r="D8" s="12">
        <v>0.57999999999999996</v>
      </c>
      <c r="E8" s="37">
        <f t="shared" si="1"/>
        <v>2.6025017031141688</v>
      </c>
      <c r="F8" s="28">
        <f>E8+C8</f>
        <v>10.119287271280051</v>
      </c>
      <c r="G8" s="12">
        <v>0.28999999999999998</v>
      </c>
      <c r="H8" s="13" t="s">
        <v>44</v>
      </c>
      <c r="I8" s="12"/>
      <c r="J8" s="11"/>
      <c r="K8" s="28">
        <f>K7</f>
        <v>10.23385352975216</v>
      </c>
      <c r="L8" s="12"/>
      <c r="M8" s="11"/>
      <c r="N8" s="11"/>
      <c r="O8" s="11"/>
      <c r="P8" s="11"/>
      <c r="Q8" s="28">
        <f>Q7</f>
        <v>9.1638535297521599</v>
      </c>
      <c r="R8" s="43">
        <f>R7</f>
        <v>8.4090279101768246</v>
      </c>
      <c r="S8" s="13"/>
      <c r="T8" s="12" t="s">
        <v>33</v>
      </c>
      <c r="U8" s="11" t="s">
        <v>33</v>
      </c>
      <c r="V8" s="11">
        <v>1</v>
      </c>
      <c r="W8" s="13">
        <v>0</v>
      </c>
      <c r="X8" s="12">
        <v>0</v>
      </c>
      <c r="Y8" s="11">
        <v>0</v>
      </c>
      <c r="Z8" s="11">
        <v>0</v>
      </c>
      <c r="AA8" s="11">
        <v>1</v>
      </c>
      <c r="AB8" s="11">
        <v>0</v>
      </c>
      <c r="AC8" s="37">
        <f t="shared" si="2"/>
        <v>3.1077576579890591</v>
      </c>
      <c r="AD8" s="37">
        <f>C8-C7</f>
        <v>0.2829320384137235</v>
      </c>
      <c r="AE8" s="46">
        <f t="shared" si="0"/>
        <v>0.41344237238197029</v>
      </c>
      <c r="AF8" s="47">
        <f t="shared" ref="AF8:AF17" si="3">AD8/C8</f>
        <v>3.7640030548691007E-2</v>
      </c>
      <c r="AG8" s="12" t="s">
        <v>56</v>
      </c>
      <c r="AH8" s="11" t="s">
        <v>44</v>
      </c>
      <c r="AI8" s="28">
        <f>AI7</f>
        <v>4.4090279101768246</v>
      </c>
      <c r="AJ8" s="12" t="s">
        <v>59</v>
      </c>
      <c r="AK8" s="11" t="s">
        <v>61</v>
      </c>
      <c r="AL8" s="28">
        <f t="shared" ref="AL8:AL14" si="4">AL7</f>
        <v>7.2338535297521593</v>
      </c>
      <c r="AM8" s="12" t="s">
        <v>62</v>
      </c>
      <c r="AN8" s="11" t="s">
        <v>44</v>
      </c>
      <c r="AO8" s="28">
        <f>C8</f>
        <v>7.5167855681658828</v>
      </c>
      <c r="AP8" s="12"/>
      <c r="AQ8" s="11"/>
      <c r="AR8" s="13"/>
      <c r="AS8" s="12"/>
      <c r="AT8" s="11"/>
      <c r="AU8" s="13"/>
      <c r="AV8" s="12"/>
      <c r="AW8" s="11"/>
      <c r="AX8" s="13"/>
    </row>
    <row r="9" spans="1:50" x14ac:dyDescent="0.35">
      <c r="B9" s="25" t="s">
        <v>63</v>
      </c>
      <c r="C9" s="35">
        <f>R8</f>
        <v>8.4090279101768246</v>
      </c>
      <c r="D9" s="12"/>
      <c r="E9" s="37"/>
      <c r="F9" s="28">
        <f>F8</f>
        <v>10.119287271280051</v>
      </c>
      <c r="G9" s="12"/>
      <c r="H9" s="13"/>
      <c r="I9" s="12">
        <v>2</v>
      </c>
      <c r="J9" s="37">
        <f>I9+C9</f>
        <v>10.409027910176825</v>
      </c>
      <c r="K9" s="28">
        <f>K8</f>
        <v>10.23385352975216</v>
      </c>
      <c r="L9" s="12"/>
      <c r="M9" s="11"/>
      <c r="N9" s="11"/>
      <c r="O9" s="11"/>
      <c r="P9" s="37"/>
      <c r="Q9" s="38">
        <f>Q8</f>
        <v>9.1638535297521599</v>
      </c>
      <c r="R9" s="12"/>
      <c r="S9" s="13"/>
      <c r="T9" s="12" t="s">
        <v>33</v>
      </c>
      <c r="U9" s="11" t="s">
        <v>33</v>
      </c>
      <c r="V9" s="11">
        <v>0</v>
      </c>
      <c r="W9" s="13">
        <v>0</v>
      </c>
      <c r="X9" s="41">
        <f>C9-AI8</f>
        <v>4</v>
      </c>
      <c r="Y9" s="11">
        <v>1</v>
      </c>
      <c r="Z9" s="11">
        <f>X9/Y9</f>
        <v>4</v>
      </c>
      <c r="AA9" s="11">
        <v>1</v>
      </c>
      <c r="AB9" s="11">
        <v>0</v>
      </c>
      <c r="AC9" s="37">
        <f t="shared" si="2"/>
        <v>4</v>
      </c>
      <c r="AD9" s="37">
        <f t="shared" ref="AD9:AD14" si="5">AD8+C9-C8</f>
        <v>1.1751743804246644</v>
      </c>
      <c r="AE9" s="46">
        <f t="shared" si="0"/>
        <v>0.47567923935168482</v>
      </c>
      <c r="AF9" s="47">
        <f t="shared" si="3"/>
        <v>0.13975151384649798</v>
      </c>
      <c r="AG9" s="29"/>
      <c r="AH9" s="30"/>
      <c r="AI9" s="31"/>
      <c r="AJ9" s="12" t="s">
        <v>59</v>
      </c>
      <c r="AK9" s="11" t="s">
        <v>61</v>
      </c>
      <c r="AL9" s="28">
        <f t="shared" si="4"/>
        <v>7.2338535297521593</v>
      </c>
      <c r="AM9" s="12" t="s">
        <v>56</v>
      </c>
      <c r="AN9" s="11" t="s">
        <v>44</v>
      </c>
      <c r="AO9" s="28">
        <f>AO8</f>
        <v>7.5167855681658828</v>
      </c>
      <c r="AP9" s="12"/>
      <c r="AQ9" s="11"/>
      <c r="AR9" s="13"/>
      <c r="AS9" s="12"/>
      <c r="AT9" s="11"/>
      <c r="AU9" s="13"/>
      <c r="AV9" s="12"/>
      <c r="AW9" s="11"/>
      <c r="AX9" s="13"/>
    </row>
    <row r="10" spans="1:50" x14ac:dyDescent="0.35">
      <c r="B10" s="25" t="s">
        <v>64</v>
      </c>
      <c r="C10" s="35">
        <f>Q9</f>
        <v>9.1638535297521599</v>
      </c>
      <c r="D10" s="12"/>
      <c r="E10" s="37"/>
      <c r="F10" s="38">
        <f>F9</f>
        <v>10.119287271280051</v>
      </c>
      <c r="G10" s="12"/>
      <c r="H10" s="13"/>
      <c r="I10" s="12"/>
      <c r="J10" s="37">
        <f>J9</f>
        <v>10.409027910176825</v>
      </c>
      <c r="K10" s="28">
        <f>K9</f>
        <v>10.23385352975216</v>
      </c>
      <c r="L10" s="12"/>
      <c r="M10" s="11"/>
      <c r="N10" s="11"/>
      <c r="O10" s="11"/>
      <c r="P10" s="42"/>
      <c r="Q10" s="13"/>
      <c r="R10" s="12"/>
      <c r="S10" s="13"/>
      <c r="T10" s="12" t="s">
        <v>33</v>
      </c>
      <c r="U10" s="11" t="s">
        <v>33</v>
      </c>
      <c r="V10" s="11">
        <v>0</v>
      </c>
      <c r="W10" s="13">
        <v>0</v>
      </c>
      <c r="X10" s="41">
        <f>X9</f>
        <v>4</v>
      </c>
      <c r="Y10" s="11">
        <f>Y9</f>
        <v>1</v>
      </c>
      <c r="Z10" s="11">
        <f>X10/Y10</f>
        <v>4</v>
      </c>
      <c r="AA10" s="11">
        <v>1</v>
      </c>
      <c r="AB10" s="11">
        <v>0</v>
      </c>
      <c r="AC10" s="37">
        <f t="shared" si="2"/>
        <v>4.7548256195753353</v>
      </c>
      <c r="AD10" s="37">
        <f t="shared" si="5"/>
        <v>1.9299999999999997</v>
      </c>
      <c r="AE10" s="46">
        <f t="shared" si="0"/>
        <v>0.51886748343782529</v>
      </c>
      <c r="AF10" s="47">
        <f t="shared" si="3"/>
        <v>0.2106100881833057</v>
      </c>
      <c r="AG10" s="12"/>
      <c r="AH10" s="11"/>
      <c r="AI10" s="13"/>
      <c r="AJ10" s="12" t="s">
        <v>59</v>
      </c>
      <c r="AK10" s="11" t="s">
        <v>61</v>
      </c>
      <c r="AL10" s="28">
        <f t="shared" si="4"/>
        <v>7.2338535297521593</v>
      </c>
      <c r="AM10" s="12" t="s">
        <v>56</v>
      </c>
      <c r="AN10" s="11" t="s">
        <v>44</v>
      </c>
      <c r="AO10" s="28">
        <f>AO9</f>
        <v>7.5167855681658828</v>
      </c>
      <c r="AP10" s="12"/>
      <c r="AQ10" s="11"/>
      <c r="AR10" s="13"/>
      <c r="AS10" s="12"/>
      <c r="AT10" s="11"/>
      <c r="AU10" s="13"/>
      <c r="AV10" s="12"/>
      <c r="AW10" s="11"/>
      <c r="AX10" s="13"/>
    </row>
    <row r="11" spans="1:50" x14ac:dyDescent="0.35">
      <c r="B11" s="25" t="s">
        <v>65</v>
      </c>
      <c r="C11" s="35">
        <f>F10</f>
        <v>10.119287271280051</v>
      </c>
      <c r="D11" s="12">
        <v>0.42</v>
      </c>
      <c r="E11" s="37">
        <f t="shared" si="1"/>
        <v>1.6341815263250159</v>
      </c>
      <c r="F11" s="28">
        <f>E11+C11</f>
        <v>11.753468797605066</v>
      </c>
      <c r="G11" s="12">
        <v>0.5</v>
      </c>
      <c r="H11" s="13" t="s">
        <v>61</v>
      </c>
      <c r="I11" s="12"/>
      <c r="J11" s="37">
        <f>J10</f>
        <v>10.409027910176825</v>
      </c>
      <c r="K11" s="38">
        <f>K10</f>
        <v>10.23385352975216</v>
      </c>
      <c r="L11" s="12">
        <v>0.89</v>
      </c>
      <c r="M11" s="11" t="s">
        <v>52</v>
      </c>
      <c r="N11" s="11"/>
      <c r="O11" s="11"/>
      <c r="P11" s="11"/>
      <c r="Q11" s="13"/>
      <c r="R11" s="12"/>
      <c r="S11" s="13"/>
      <c r="T11" s="12" t="s">
        <v>33</v>
      </c>
      <c r="U11" s="11" t="s">
        <v>33</v>
      </c>
      <c r="V11" s="11">
        <v>1</v>
      </c>
      <c r="W11" s="13">
        <v>0</v>
      </c>
      <c r="X11" s="41">
        <f t="shared" ref="X11" si="6">X10</f>
        <v>4</v>
      </c>
      <c r="Y11" s="11">
        <f t="shared" ref="Y11" si="7">Y10</f>
        <v>1</v>
      </c>
      <c r="Z11" s="11">
        <f t="shared" ref="Z11" si="8">X11/Y11</f>
        <v>4</v>
      </c>
      <c r="AA11" s="11">
        <v>1</v>
      </c>
      <c r="AB11" s="11">
        <v>0</v>
      </c>
      <c r="AC11" s="37">
        <f t="shared" si="2"/>
        <v>5.7102593611032262</v>
      </c>
      <c r="AD11" s="37">
        <f t="shared" si="5"/>
        <v>2.8854337415278906</v>
      </c>
      <c r="AE11" s="46">
        <f t="shared" si="0"/>
        <v>0.56429461957362737</v>
      </c>
      <c r="AF11" s="47">
        <f t="shared" si="3"/>
        <v>0.28514199312407645</v>
      </c>
      <c r="AG11" s="12"/>
      <c r="AH11" s="11"/>
      <c r="AI11" s="13"/>
      <c r="AJ11" s="12" t="s">
        <v>59</v>
      </c>
      <c r="AK11" s="11" t="s">
        <v>61</v>
      </c>
      <c r="AL11" s="28">
        <f t="shared" si="4"/>
        <v>7.2338535297521593</v>
      </c>
      <c r="AM11" s="12" t="s">
        <v>56</v>
      </c>
      <c r="AN11" s="11" t="s">
        <v>44</v>
      </c>
      <c r="AO11" s="28">
        <f>AO10</f>
        <v>7.5167855681658828</v>
      </c>
      <c r="AP11" s="12" t="s">
        <v>62</v>
      </c>
      <c r="AQ11" s="11" t="s">
        <v>61</v>
      </c>
      <c r="AR11" s="28">
        <f>C11</f>
        <v>10.119287271280051</v>
      </c>
      <c r="AS11" s="12"/>
      <c r="AT11" s="11"/>
      <c r="AU11" s="13"/>
      <c r="AV11" s="12"/>
      <c r="AW11" s="11"/>
      <c r="AX11" s="13"/>
    </row>
    <row r="12" spans="1:50" x14ac:dyDescent="0.35">
      <c r="B12" s="25" t="s">
        <v>76</v>
      </c>
      <c r="C12" s="35">
        <f>K11</f>
        <v>10.23385352975216</v>
      </c>
      <c r="D12" s="12"/>
      <c r="E12" s="37"/>
      <c r="F12" s="28">
        <f>F11</f>
        <v>11.753468797605066</v>
      </c>
      <c r="G12" s="12"/>
      <c r="H12" s="13"/>
      <c r="I12" s="12"/>
      <c r="J12" s="42">
        <f>J11</f>
        <v>10.409027910176825</v>
      </c>
      <c r="K12" s="13"/>
      <c r="L12" s="12"/>
      <c r="M12" s="11"/>
      <c r="N12" s="11"/>
      <c r="O12" s="11"/>
      <c r="P12" s="11"/>
      <c r="Q12" s="13"/>
      <c r="R12" s="41"/>
      <c r="S12" s="28">
        <f>2+C12</f>
        <v>12.23385352975216</v>
      </c>
      <c r="T12" s="12" t="s">
        <v>33</v>
      </c>
      <c r="U12" s="11" t="s">
        <v>33</v>
      </c>
      <c r="V12" s="11">
        <v>1</v>
      </c>
      <c r="W12" s="13">
        <v>0</v>
      </c>
      <c r="X12" s="41">
        <f t="shared" ref="X12" si="9">X11</f>
        <v>4</v>
      </c>
      <c r="Y12" s="11">
        <f t="shared" ref="Y12" si="10">Y11</f>
        <v>1</v>
      </c>
      <c r="Z12" s="11">
        <f t="shared" ref="Z12" si="11">X12/Y12</f>
        <v>4</v>
      </c>
      <c r="AA12" s="11">
        <v>1</v>
      </c>
      <c r="AB12" s="11">
        <v>0</v>
      </c>
      <c r="AC12" s="37">
        <f t="shared" si="2"/>
        <v>5.8248256195753356</v>
      </c>
      <c r="AD12" s="37">
        <f t="shared" si="5"/>
        <v>3</v>
      </c>
      <c r="AE12" s="46">
        <f t="shared" si="0"/>
        <v>0.56917226757655182</v>
      </c>
      <c r="AF12" s="47">
        <f t="shared" si="3"/>
        <v>0.29314470754132954</v>
      </c>
      <c r="AG12" s="12"/>
      <c r="AH12" s="11"/>
      <c r="AI12" s="13"/>
      <c r="AJ12" s="12" t="s">
        <v>59</v>
      </c>
      <c r="AK12" s="11" t="s">
        <v>61</v>
      </c>
      <c r="AL12" s="28">
        <f t="shared" si="4"/>
        <v>7.2338535297521593</v>
      </c>
      <c r="AM12" s="12" t="s">
        <v>56</v>
      </c>
      <c r="AN12" s="11" t="s">
        <v>44</v>
      </c>
      <c r="AO12" s="28">
        <f>AO11</f>
        <v>7.5167855681658828</v>
      </c>
      <c r="AP12" s="12" t="s">
        <v>62</v>
      </c>
      <c r="AQ12" s="11" t="s">
        <v>61</v>
      </c>
      <c r="AR12" s="28">
        <f t="shared" ref="AR12:AR17" si="12">AR11</f>
        <v>10.119287271280051</v>
      </c>
      <c r="AS12" s="12"/>
      <c r="AT12" s="11"/>
      <c r="AU12" s="13"/>
      <c r="AV12" s="12"/>
      <c r="AW12" s="11"/>
      <c r="AX12" s="13"/>
    </row>
    <row r="13" spans="1:50" x14ac:dyDescent="0.35">
      <c r="B13" s="25" t="s">
        <v>77</v>
      </c>
      <c r="C13" s="35">
        <f>J12</f>
        <v>10.409027910176825</v>
      </c>
      <c r="D13" s="12"/>
      <c r="E13" s="37"/>
      <c r="F13" s="38">
        <f>F12</f>
        <v>11.753468797605066</v>
      </c>
      <c r="G13" s="12"/>
      <c r="H13" s="13"/>
      <c r="I13" s="12">
        <v>3</v>
      </c>
      <c r="J13" s="37">
        <f>I13+C13</f>
        <v>13.409027910176825</v>
      </c>
      <c r="K13" s="13"/>
      <c r="L13" s="12">
        <v>0.59</v>
      </c>
      <c r="M13" s="11" t="s">
        <v>52</v>
      </c>
      <c r="N13" s="11"/>
      <c r="O13" s="11"/>
      <c r="P13" s="11"/>
      <c r="Q13" s="13"/>
      <c r="R13" s="12"/>
      <c r="S13" s="44">
        <f>S12</f>
        <v>12.23385352975216</v>
      </c>
      <c r="T13" s="12" t="s">
        <v>33</v>
      </c>
      <c r="U13" s="11" t="s">
        <v>33</v>
      </c>
      <c r="V13" s="11">
        <v>0</v>
      </c>
      <c r="W13" s="13">
        <v>0</v>
      </c>
      <c r="X13" s="41">
        <f>X12+C13-AO12</f>
        <v>6.8922423420109418</v>
      </c>
      <c r="Y13" s="11">
        <v>2</v>
      </c>
      <c r="Z13" s="11">
        <f t="shared" ref="Z13" si="13">X13/Y13</f>
        <v>3.4461211710054709</v>
      </c>
      <c r="AA13" s="11">
        <v>1</v>
      </c>
      <c r="AB13" s="11">
        <v>0</v>
      </c>
      <c r="AC13" s="37">
        <f t="shared" si="2"/>
        <v>6</v>
      </c>
      <c r="AD13" s="37">
        <f t="shared" si="5"/>
        <v>3.1751743804246644</v>
      </c>
      <c r="AE13" s="46">
        <f t="shared" si="0"/>
        <v>0.57642270265543694</v>
      </c>
      <c r="AF13" s="47">
        <f t="shared" si="3"/>
        <v>0.3050404329611146</v>
      </c>
      <c r="AG13" s="12"/>
      <c r="AH13" s="11"/>
      <c r="AI13" s="13"/>
      <c r="AJ13" s="12" t="s">
        <v>59</v>
      </c>
      <c r="AK13" s="11" t="s">
        <v>61</v>
      </c>
      <c r="AL13" s="28">
        <f t="shared" si="4"/>
        <v>7.2338535297521593</v>
      </c>
      <c r="AM13" s="29"/>
      <c r="AN13" s="30"/>
      <c r="AO13" s="32"/>
      <c r="AP13" s="12" t="s">
        <v>56</v>
      </c>
      <c r="AQ13" s="11" t="s">
        <v>61</v>
      </c>
      <c r="AR13" s="28">
        <f t="shared" si="12"/>
        <v>10.119287271280051</v>
      </c>
      <c r="AS13" s="12"/>
      <c r="AT13" s="11"/>
      <c r="AU13" s="28"/>
      <c r="AV13" s="12"/>
      <c r="AW13" s="11"/>
      <c r="AX13" s="13"/>
    </row>
    <row r="14" spans="1:50" x14ac:dyDescent="0.35">
      <c r="B14" s="25" t="s">
        <v>69</v>
      </c>
      <c r="C14" s="35">
        <f>F13</f>
        <v>11.753468797605066</v>
      </c>
      <c r="D14" s="12">
        <v>0.2</v>
      </c>
      <c r="E14" s="37">
        <f t="shared" si="1"/>
        <v>0.66943065394262913</v>
      </c>
      <c r="F14" s="28">
        <f>E14+C14</f>
        <v>12.422899451547696</v>
      </c>
      <c r="G14" s="12">
        <v>0.98</v>
      </c>
      <c r="H14" s="13" t="s">
        <v>45</v>
      </c>
      <c r="I14" s="12"/>
      <c r="J14" s="37">
        <f>J13</f>
        <v>13.409027910176825</v>
      </c>
      <c r="K14" s="13"/>
      <c r="L14" s="12"/>
      <c r="M14" s="11"/>
      <c r="N14" s="11"/>
      <c r="O14" s="11"/>
      <c r="P14" s="11"/>
      <c r="Q14" s="13"/>
      <c r="R14" s="12"/>
      <c r="S14" s="38">
        <f>S13</f>
        <v>12.23385352975216</v>
      </c>
      <c r="T14" s="12" t="s">
        <v>33</v>
      </c>
      <c r="U14" s="11" t="s">
        <v>33</v>
      </c>
      <c r="V14" s="11">
        <v>1</v>
      </c>
      <c r="W14" s="13">
        <v>0</v>
      </c>
      <c r="X14" s="41">
        <f>X13</f>
        <v>6.8922423420109418</v>
      </c>
      <c r="Y14" s="11">
        <v>2</v>
      </c>
      <c r="Z14" s="11">
        <f t="shared" ref="Z14:Z15" si="14">X14/Y14</f>
        <v>3.4461211710054709</v>
      </c>
      <c r="AA14" s="11">
        <v>1</v>
      </c>
      <c r="AB14" s="11">
        <v>0</v>
      </c>
      <c r="AC14" s="37">
        <f t="shared" si="2"/>
        <v>7.3444408874282416</v>
      </c>
      <c r="AD14" s="37">
        <f t="shared" si="5"/>
        <v>4.519615267852906</v>
      </c>
      <c r="AE14" s="46">
        <f t="shared" si="0"/>
        <v>0.62487432552037525</v>
      </c>
      <c r="AF14" s="47">
        <f t="shared" si="3"/>
        <v>0.384534586825452</v>
      </c>
      <c r="AG14" s="12"/>
      <c r="AH14" s="11"/>
      <c r="AI14" s="13"/>
      <c r="AJ14" s="12" t="s">
        <v>59</v>
      </c>
      <c r="AK14" s="11" t="s">
        <v>61</v>
      </c>
      <c r="AL14" s="28">
        <f t="shared" si="4"/>
        <v>7.2338535297521593</v>
      </c>
      <c r="AM14" s="12"/>
      <c r="AN14" s="11"/>
      <c r="AO14" s="13"/>
      <c r="AP14" s="12" t="s">
        <v>56</v>
      </c>
      <c r="AQ14" s="11" t="s">
        <v>61</v>
      </c>
      <c r="AR14" s="28">
        <f t="shared" si="12"/>
        <v>10.119287271280051</v>
      </c>
      <c r="AS14" s="12" t="s">
        <v>62</v>
      </c>
      <c r="AT14" s="11" t="s">
        <v>45</v>
      </c>
      <c r="AU14" s="28">
        <f>C14</f>
        <v>11.753468797605066</v>
      </c>
      <c r="AV14" s="12"/>
      <c r="AW14" s="11"/>
      <c r="AX14" s="13"/>
    </row>
    <row r="15" spans="1:50" x14ac:dyDescent="0.35">
      <c r="B15" s="25" t="s">
        <v>70</v>
      </c>
      <c r="C15" s="35">
        <f>S14</f>
        <v>12.23385352975216</v>
      </c>
      <c r="D15" s="12"/>
      <c r="E15" s="37"/>
      <c r="F15" s="38">
        <f>F14</f>
        <v>12.422899451547696</v>
      </c>
      <c r="G15" s="12"/>
      <c r="H15" s="13"/>
      <c r="I15" s="12"/>
      <c r="J15" s="37">
        <f>J14</f>
        <v>13.409027910176825</v>
      </c>
      <c r="K15" s="13"/>
      <c r="L15" s="12"/>
      <c r="M15" s="11"/>
      <c r="N15" s="11"/>
      <c r="O15" s="11"/>
      <c r="P15" s="11"/>
      <c r="Q15" s="13"/>
      <c r="R15" s="12"/>
      <c r="S15" s="13"/>
      <c r="T15" s="12" t="s">
        <v>33</v>
      </c>
      <c r="U15" s="11" t="s">
        <v>31</v>
      </c>
      <c r="V15" s="11">
        <v>1</v>
      </c>
      <c r="W15" s="13">
        <v>0</v>
      </c>
      <c r="X15" s="41">
        <f>X14+C15-AL14</f>
        <v>11.892242342010942</v>
      </c>
      <c r="Y15" s="11">
        <v>3</v>
      </c>
      <c r="Z15" s="11">
        <f t="shared" si="14"/>
        <v>3.9640807806703138</v>
      </c>
      <c r="AA15" s="11">
        <v>1</v>
      </c>
      <c r="AB15" s="11">
        <v>0</v>
      </c>
      <c r="AC15" s="37">
        <f t="shared" si="2"/>
        <v>7.8248256195753356</v>
      </c>
      <c r="AD15" s="37">
        <f>AD14</f>
        <v>4.519615267852906</v>
      </c>
      <c r="AE15" s="46">
        <f t="shared" si="0"/>
        <v>0.63960432422586433</v>
      </c>
      <c r="AF15" s="47">
        <f t="shared" si="3"/>
        <v>0.36943512989275318</v>
      </c>
      <c r="AG15" s="12"/>
      <c r="AH15" s="11"/>
      <c r="AI15" s="13"/>
      <c r="AJ15" s="29"/>
      <c r="AK15" s="30"/>
      <c r="AL15" s="31"/>
      <c r="AM15" s="12"/>
      <c r="AN15" s="11"/>
      <c r="AO15" s="13"/>
      <c r="AP15" s="12" t="s">
        <v>56</v>
      </c>
      <c r="AQ15" s="11" t="s">
        <v>61</v>
      </c>
      <c r="AR15" s="28">
        <f t="shared" si="12"/>
        <v>10.119287271280051</v>
      </c>
      <c r="AS15" s="12" t="s">
        <v>62</v>
      </c>
      <c r="AT15" s="11" t="s">
        <v>45</v>
      </c>
      <c r="AU15" s="28">
        <f>AU14</f>
        <v>11.753468797605066</v>
      </c>
      <c r="AV15" s="12"/>
      <c r="AW15" s="11"/>
      <c r="AX15" s="13"/>
    </row>
    <row r="16" spans="1:50" x14ac:dyDescent="0.35">
      <c r="B16" s="25" t="s">
        <v>71</v>
      </c>
      <c r="C16" s="35">
        <f>F15</f>
        <v>12.422899451547696</v>
      </c>
      <c r="D16" s="12">
        <v>0.81</v>
      </c>
      <c r="E16" s="37">
        <f t="shared" si="1"/>
        <v>4.9821936204649528</v>
      </c>
      <c r="F16" s="28">
        <f>E16+C16</f>
        <v>17.405093072012647</v>
      </c>
      <c r="G16" s="12">
        <v>0.78</v>
      </c>
      <c r="H16" s="13" t="s">
        <v>61</v>
      </c>
      <c r="I16" s="12">
        <v>3</v>
      </c>
      <c r="J16" s="42">
        <f>J15</f>
        <v>13.409027910176825</v>
      </c>
      <c r="K16" s="28">
        <f>I16+C16</f>
        <v>15.422899451547696</v>
      </c>
      <c r="L16" s="12">
        <v>0.93</v>
      </c>
      <c r="M16" s="11" t="s">
        <v>52</v>
      </c>
      <c r="N16" s="11"/>
      <c r="O16" s="11"/>
      <c r="P16" s="11"/>
      <c r="Q16" s="13"/>
      <c r="R16" s="12"/>
      <c r="S16" s="13"/>
      <c r="T16" s="12" t="s">
        <v>33</v>
      </c>
      <c r="U16" s="11" t="s">
        <v>33</v>
      </c>
      <c r="V16" s="11">
        <v>1</v>
      </c>
      <c r="W16" s="13">
        <v>0</v>
      </c>
      <c r="X16" s="41">
        <f>X15</f>
        <v>11.892242342010942</v>
      </c>
      <c r="Y16" s="11">
        <v>3</v>
      </c>
      <c r="Z16" s="11">
        <f t="shared" ref="Z16:Z17" si="15">X16/Y16</f>
        <v>3.9640807806703138</v>
      </c>
      <c r="AA16" s="11">
        <v>1</v>
      </c>
      <c r="AB16" s="11">
        <v>0</v>
      </c>
      <c r="AC16" s="37">
        <f t="shared" si="2"/>
        <v>8.0138715413708717</v>
      </c>
      <c r="AD16" s="37">
        <f>AD15</f>
        <v>4.519615267852906</v>
      </c>
      <c r="AE16" s="46">
        <f t="shared" si="0"/>
        <v>0.64508865845907415</v>
      </c>
      <c r="AF16" s="47">
        <f t="shared" si="3"/>
        <v>0.36381323743949595</v>
      </c>
      <c r="AG16" s="12"/>
      <c r="AH16" s="11"/>
      <c r="AI16" s="13"/>
      <c r="AJ16" s="12"/>
      <c r="AK16" s="11"/>
      <c r="AL16" s="13"/>
      <c r="AM16" s="12"/>
      <c r="AN16" s="11"/>
      <c r="AO16" s="13"/>
      <c r="AP16" s="12" t="s">
        <v>56</v>
      </c>
      <c r="AQ16" s="11" t="s">
        <v>61</v>
      </c>
      <c r="AR16" s="28">
        <f t="shared" si="12"/>
        <v>10.119287271280051</v>
      </c>
      <c r="AS16" s="12" t="s">
        <v>62</v>
      </c>
      <c r="AT16" s="11" t="s">
        <v>45</v>
      </c>
      <c r="AU16" s="28">
        <f>AU15</f>
        <v>11.753468797605066</v>
      </c>
      <c r="AV16" s="12" t="s">
        <v>59</v>
      </c>
      <c r="AW16" s="11" t="str">
        <f>H16</f>
        <v>Auto</v>
      </c>
      <c r="AX16" s="28">
        <f>C16</f>
        <v>12.422899451547696</v>
      </c>
    </row>
    <row r="17" spans="2:50" x14ac:dyDescent="0.35">
      <c r="B17" s="26" t="s">
        <v>77</v>
      </c>
      <c r="C17" s="36">
        <f>J16</f>
        <v>13.409027910176825</v>
      </c>
      <c r="D17" s="14"/>
      <c r="E17" s="39"/>
      <c r="F17" s="33">
        <f>F16</f>
        <v>17.405093072012647</v>
      </c>
      <c r="G17" s="14"/>
      <c r="H17" s="16"/>
      <c r="I17" s="14"/>
      <c r="J17" s="15"/>
      <c r="K17" s="33">
        <f>K16</f>
        <v>15.422899451547696</v>
      </c>
      <c r="L17" s="14"/>
      <c r="M17" s="15"/>
      <c r="N17" s="15"/>
      <c r="O17" s="15"/>
      <c r="P17" s="15"/>
      <c r="Q17" s="16"/>
      <c r="R17" s="45">
        <f>2+C17</f>
        <v>15.409027910176825</v>
      </c>
      <c r="S17" s="16"/>
      <c r="T17" s="14" t="s">
        <v>33</v>
      </c>
      <c r="U17" s="15" t="s">
        <v>33</v>
      </c>
      <c r="V17" s="15">
        <v>1</v>
      </c>
      <c r="W17" s="16">
        <v>0</v>
      </c>
      <c r="X17" s="45">
        <f>X16</f>
        <v>11.892242342010942</v>
      </c>
      <c r="Y17" s="15">
        <v>3</v>
      </c>
      <c r="Z17" s="15">
        <f t="shared" si="15"/>
        <v>3.9640807806703138</v>
      </c>
      <c r="AA17" s="15">
        <v>1</v>
      </c>
      <c r="AB17" s="15">
        <v>0</v>
      </c>
      <c r="AC17" s="39">
        <f t="shared" si="2"/>
        <v>9</v>
      </c>
      <c r="AD17" s="39">
        <f>AD16+C17-C16</f>
        <v>5.5057437264820344</v>
      </c>
      <c r="AE17" s="48">
        <f t="shared" si="0"/>
        <v>0.67118959407709344</v>
      </c>
      <c r="AF17" s="49">
        <f t="shared" si="3"/>
        <v>0.41059976631888673</v>
      </c>
      <c r="AG17" s="14"/>
      <c r="AH17" s="15"/>
      <c r="AI17" s="16"/>
      <c r="AJ17" s="14"/>
      <c r="AK17" s="15"/>
      <c r="AL17" s="16"/>
      <c r="AM17" s="14"/>
      <c r="AN17" s="15"/>
      <c r="AO17" s="16"/>
      <c r="AP17" s="14" t="s">
        <v>56</v>
      </c>
      <c r="AQ17" s="15" t="s">
        <v>61</v>
      </c>
      <c r="AR17" s="33">
        <f t="shared" si="12"/>
        <v>10.119287271280051</v>
      </c>
      <c r="AS17" s="14" t="s">
        <v>62</v>
      </c>
      <c r="AT17" s="15" t="s">
        <v>45</v>
      </c>
      <c r="AU17" s="33">
        <f>AU16</f>
        <v>11.753468797605066</v>
      </c>
      <c r="AV17" s="14" t="s">
        <v>59</v>
      </c>
      <c r="AW17" s="15" t="str">
        <f>AW16</f>
        <v>Auto</v>
      </c>
      <c r="AX17" s="33">
        <f>AX16</f>
        <v>12.422899451547696</v>
      </c>
    </row>
    <row r="20" spans="2:50" x14ac:dyDescent="0.35">
      <c r="F20" s="11"/>
    </row>
    <row r="21" spans="2:50" x14ac:dyDescent="0.35">
      <c r="B21" s="89" t="s">
        <v>49</v>
      </c>
      <c r="C21" s="90"/>
      <c r="D21" s="90"/>
      <c r="E21" s="91"/>
      <c r="F21" s="104"/>
    </row>
    <row r="22" spans="2:50" x14ac:dyDescent="0.35">
      <c r="B22" s="105" t="s">
        <v>28</v>
      </c>
      <c r="C22" s="106" t="s">
        <v>48</v>
      </c>
      <c r="D22" s="106" t="s">
        <v>47</v>
      </c>
      <c r="E22" s="107" t="s">
        <v>46</v>
      </c>
      <c r="F22" s="103"/>
    </row>
    <row r="23" spans="2:50" x14ac:dyDescent="0.35">
      <c r="B23" s="17" t="s">
        <v>44</v>
      </c>
      <c r="C23" s="18">
        <v>10</v>
      </c>
      <c r="D23" s="18">
        <v>0.35</v>
      </c>
      <c r="E23" s="19">
        <f>D23</f>
        <v>0.35</v>
      </c>
      <c r="F23" s="11"/>
    </row>
    <row r="24" spans="2:50" x14ac:dyDescent="0.35">
      <c r="B24" s="17" t="s">
        <v>61</v>
      </c>
      <c r="C24" s="18">
        <v>45</v>
      </c>
      <c r="D24" s="18">
        <v>0.53</v>
      </c>
      <c r="E24" s="19">
        <f>E23+D24</f>
        <v>0.88</v>
      </c>
      <c r="F24" s="11"/>
    </row>
    <row r="25" spans="2:50" x14ac:dyDescent="0.35">
      <c r="B25" s="20" t="s">
        <v>45</v>
      </c>
      <c r="C25" s="21">
        <v>60</v>
      </c>
      <c r="D25" s="21">
        <f>1-D24-D23</f>
        <v>0.12</v>
      </c>
      <c r="E25" s="22">
        <f>E24+D25</f>
        <v>1</v>
      </c>
      <c r="F25" s="11"/>
    </row>
    <row r="26" spans="2:50" x14ac:dyDescent="0.35">
      <c r="B26" s="18"/>
      <c r="C26" s="18"/>
      <c r="D26" s="18"/>
      <c r="E26" s="18"/>
    </row>
    <row r="27" spans="2:50" x14ac:dyDescent="0.35">
      <c r="B27" s="89" t="s">
        <v>50</v>
      </c>
      <c r="C27" s="90"/>
      <c r="D27" s="90"/>
      <c r="E27"/>
    </row>
    <row r="28" spans="2:50" x14ac:dyDescent="0.35">
      <c r="B28" s="105" t="s">
        <v>50</v>
      </c>
      <c r="C28" s="106" t="s">
        <v>47</v>
      </c>
      <c r="D28" s="107" t="s">
        <v>53</v>
      </c>
      <c r="E28"/>
    </row>
    <row r="29" spans="2:50" x14ac:dyDescent="0.35">
      <c r="B29" s="12" t="s">
        <v>51</v>
      </c>
      <c r="C29" s="11">
        <v>0.3</v>
      </c>
      <c r="D29" s="13">
        <f>C29</f>
        <v>0.3</v>
      </c>
      <c r="E29"/>
    </row>
    <row r="30" spans="2:50" x14ac:dyDescent="0.35">
      <c r="B30" s="14" t="s">
        <v>52</v>
      </c>
      <c r="C30" s="15">
        <v>0.7</v>
      </c>
      <c r="D30" s="16">
        <v>1</v>
      </c>
      <c r="E30"/>
    </row>
    <row r="31" spans="2:50" x14ac:dyDescent="0.35">
      <c r="E31"/>
    </row>
    <row r="32" spans="2:50" x14ac:dyDescent="0.35">
      <c r="B32" s="89" t="s">
        <v>79</v>
      </c>
      <c r="C32" s="90"/>
      <c r="D32" s="90"/>
      <c r="E32"/>
    </row>
    <row r="33" spans="2:5" x14ac:dyDescent="0.35">
      <c r="B33" s="105" t="s">
        <v>79</v>
      </c>
      <c r="C33" s="106" t="s">
        <v>80</v>
      </c>
      <c r="D33" s="107" t="s">
        <v>53</v>
      </c>
      <c r="E33"/>
    </row>
    <row r="34" spans="2:5" x14ac:dyDescent="0.35">
      <c r="B34" s="12">
        <v>1</v>
      </c>
      <c r="C34" s="11">
        <v>0.5</v>
      </c>
      <c r="D34" s="13">
        <v>0.5</v>
      </c>
      <c r="E34"/>
    </row>
    <row r="35" spans="2:5" x14ac:dyDescent="0.35">
      <c r="B35" s="14">
        <v>2</v>
      </c>
      <c r="C35" s="15">
        <v>0.5</v>
      </c>
      <c r="D35" s="16">
        <v>1</v>
      </c>
      <c r="E35"/>
    </row>
  </sheetData>
  <mergeCells count="27">
    <mergeCell ref="A1:AX1"/>
    <mergeCell ref="B21:E21"/>
    <mergeCell ref="AD2:AD3"/>
    <mergeCell ref="AE2:AE3"/>
    <mergeCell ref="AF2:AF3"/>
    <mergeCell ref="AG2:AI2"/>
    <mergeCell ref="AJ2:AL2"/>
    <mergeCell ref="B2:B3"/>
    <mergeCell ref="C2:C3"/>
    <mergeCell ref="X2:X3"/>
    <mergeCell ref="Y2:Y3"/>
    <mergeCell ref="Z2:Z3"/>
    <mergeCell ref="AS2:AU2"/>
    <mergeCell ref="AV2:AX2"/>
    <mergeCell ref="B32:D32"/>
    <mergeCell ref="B27:D27"/>
    <mergeCell ref="AM2:AO2"/>
    <mergeCell ref="AP2:AR2"/>
    <mergeCell ref="AA2:AA3"/>
    <mergeCell ref="AB2:AB3"/>
    <mergeCell ref="AC2:AC3"/>
    <mergeCell ref="D2:F2"/>
    <mergeCell ref="I2:K2"/>
    <mergeCell ref="L2:Q2"/>
    <mergeCell ref="R2:S2"/>
    <mergeCell ref="T2:W2"/>
    <mergeCell ref="G2:H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0"/>
  <sheetViews>
    <sheetView zoomScale="70" zoomScaleNormal="70" workbookViewId="0">
      <selection activeCell="S10" sqref="S10"/>
    </sheetView>
  </sheetViews>
  <sheetFormatPr baseColWidth="10" defaultRowHeight="14.5" x14ac:dyDescent="0.35"/>
  <cols>
    <col min="3" max="3" width="12" style="59" bestFit="1" customWidth="1"/>
    <col min="5" max="6" width="12" style="59" bestFit="1" customWidth="1"/>
    <col min="9" max="9" width="12" style="59" bestFit="1" customWidth="1"/>
    <col min="12" max="12" width="12" style="59" bestFit="1" customWidth="1"/>
  </cols>
  <sheetData>
    <row r="1" spans="1:18" x14ac:dyDescent="0.35">
      <c r="A1" s="53" t="s">
        <v>82</v>
      </c>
      <c r="B1" s="54">
        <v>0</v>
      </c>
      <c r="C1" s="56"/>
      <c r="D1" s="57"/>
    </row>
    <row r="2" spans="1:18" x14ac:dyDescent="0.35">
      <c r="A2" s="53" t="s">
        <v>35</v>
      </c>
      <c r="B2" s="54">
        <v>0</v>
      </c>
      <c r="C2" s="58"/>
      <c r="D2" s="57"/>
    </row>
    <row r="3" spans="1:18" x14ac:dyDescent="0.35">
      <c r="A3" s="53" t="s">
        <v>34</v>
      </c>
      <c r="B3" s="54">
        <v>5.0000000000000001E-3</v>
      </c>
      <c r="C3" s="58"/>
      <c r="D3" s="57"/>
    </row>
    <row r="5" spans="1:18" ht="15" thickBot="1" x14ac:dyDescent="0.4">
      <c r="A5" s="61" t="s">
        <v>83</v>
      </c>
      <c r="B5" s="62" t="s">
        <v>37</v>
      </c>
      <c r="C5" s="63" t="s">
        <v>84</v>
      </c>
      <c r="D5" s="64" t="s">
        <v>85</v>
      </c>
      <c r="E5" s="65" t="s">
        <v>90</v>
      </c>
      <c r="F5" s="66" t="s">
        <v>86</v>
      </c>
      <c r="G5" s="64" t="s">
        <v>85</v>
      </c>
      <c r="H5" s="67" t="s">
        <v>91</v>
      </c>
      <c r="I5" s="66" t="s">
        <v>87</v>
      </c>
      <c r="J5" s="64" t="s">
        <v>88</v>
      </c>
      <c r="K5" s="67" t="s">
        <v>92</v>
      </c>
      <c r="L5" s="66" t="s">
        <v>89</v>
      </c>
      <c r="M5" s="64" t="s">
        <v>40</v>
      </c>
      <c r="P5" s="10" t="s">
        <v>43</v>
      </c>
      <c r="Q5" s="10" t="s">
        <v>55</v>
      </c>
      <c r="R5" s="10" t="s">
        <v>93</v>
      </c>
    </row>
    <row r="6" spans="1:18" x14ac:dyDescent="0.35">
      <c r="A6" s="68">
        <f>B1</f>
        <v>0</v>
      </c>
      <c r="B6" s="69">
        <f>B2</f>
        <v>0</v>
      </c>
      <c r="C6" s="70">
        <f>30*B6+10</f>
        <v>10</v>
      </c>
      <c r="D6" s="69">
        <f t="shared" ref="D6:D43" si="0">A6+hr/2</f>
        <v>2.5000000000000001E-3</v>
      </c>
      <c r="E6" s="70">
        <f t="shared" ref="E6:E43" si="1">B6+C6*hr/2</f>
        <v>2.5000000000000001E-2</v>
      </c>
      <c r="F6" s="70">
        <f>30*E6+10</f>
        <v>10.75</v>
      </c>
      <c r="G6" s="69">
        <f>D6</f>
        <v>2.5000000000000001E-3</v>
      </c>
      <c r="H6" s="69">
        <f t="shared" ref="H6:H43" si="2">B6+F6*hr/2</f>
        <v>2.6875E-2</v>
      </c>
      <c r="I6" s="70">
        <f>30*H6+10</f>
        <v>10.80625</v>
      </c>
      <c r="J6" s="69">
        <f t="shared" ref="J6:J43" si="3">A6+hr</f>
        <v>5.0000000000000001E-3</v>
      </c>
      <c r="K6" s="69">
        <f t="shared" ref="K6:K43" si="4">B6+I6*hr</f>
        <v>5.4031250000000003E-2</v>
      </c>
      <c r="L6" s="70">
        <f>30*K6+10</f>
        <v>11.6209375</v>
      </c>
      <c r="M6" s="71">
        <f t="shared" ref="M6:M43" si="5">B6+(1/6)*hr*(C6+2*F6+2*I6+L6)</f>
        <v>5.394453124999999E-2</v>
      </c>
      <c r="P6" s="54" t="s">
        <v>44</v>
      </c>
      <c r="Q6" s="54">
        <v>0.115</v>
      </c>
      <c r="R6" s="54">
        <f>Q6*10</f>
        <v>1.1500000000000001</v>
      </c>
    </row>
    <row r="7" spans="1:18" x14ac:dyDescent="0.35">
      <c r="A7" s="68">
        <f t="shared" ref="A7:A43" si="6">A6+hr</f>
        <v>5.0000000000000001E-3</v>
      </c>
      <c r="B7" s="69">
        <f>M6</f>
        <v>5.394453124999999E-2</v>
      </c>
      <c r="C7" s="70">
        <f>30*B7+10</f>
        <v>11.618335937499999</v>
      </c>
      <c r="D7" s="69">
        <f t="shared" si="0"/>
        <v>7.4999999999999997E-3</v>
      </c>
      <c r="E7" s="70">
        <f t="shared" si="1"/>
        <v>8.2990371093749987E-2</v>
      </c>
      <c r="F7" s="70">
        <f>30*E7+10</f>
        <v>12.489711132812499</v>
      </c>
      <c r="G7" s="69">
        <f>D7</f>
        <v>7.4999999999999997E-3</v>
      </c>
      <c r="H7" s="69">
        <f t="shared" si="2"/>
        <v>8.5168809082031241E-2</v>
      </c>
      <c r="I7" s="70">
        <f>30*H7+10</f>
        <v>12.555064272460937</v>
      </c>
      <c r="J7" s="69">
        <f t="shared" si="3"/>
        <v>0.01</v>
      </c>
      <c r="K7" s="69">
        <f t="shared" si="4"/>
        <v>0.11671985261230466</v>
      </c>
      <c r="L7" s="70">
        <f>30*K7+10</f>
        <v>13.501595578369141</v>
      </c>
      <c r="M7" s="71">
        <f t="shared" si="5"/>
        <v>0.11661909985534666</v>
      </c>
      <c r="P7" s="54" t="s">
        <v>61</v>
      </c>
      <c r="Q7" s="54">
        <v>0.16500000000000001</v>
      </c>
      <c r="R7" s="54">
        <f t="shared" ref="R7:R8" si="7">Q7*10</f>
        <v>1.6500000000000001</v>
      </c>
    </row>
    <row r="8" spans="1:18" x14ac:dyDescent="0.35">
      <c r="A8" s="68">
        <f t="shared" si="6"/>
        <v>0.01</v>
      </c>
      <c r="B8" s="69">
        <f t="shared" ref="B8:B43" si="8">M7</f>
        <v>0.11661909985534666</v>
      </c>
      <c r="C8" s="70">
        <f t="shared" ref="C8:C43" si="9">30*B8+10</f>
        <v>13.4985729956604</v>
      </c>
      <c r="D8" s="69">
        <f t="shared" si="0"/>
        <v>1.2500000000000001E-2</v>
      </c>
      <c r="E8" s="70">
        <f t="shared" si="1"/>
        <v>0.15036553234449765</v>
      </c>
      <c r="F8" s="70">
        <f t="shared" ref="F8:F43" si="10">30*E8+10</f>
        <v>14.510965970334929</v>
      </c>
      <c r="G8" s="69">
        <f t="shared" ref="G8:G43" si="11">D8</f>
        <v>1.2500000000000001E-2</v>
      </c>
      <c r="H8" s="69">
        <f t="shared" si="2"/>
        <v>0.15289651478118399</v>
      </c>
      <c r="I8" s="70">
        <f t="shared" ref="I8:I43" si="12">30*H8+10</f>
        <v>14.58689544343552</v>
      </c>
      <c r="J8" s="69">
        <f t="shared" si="3"/>
        <v>1.4999999999999999E-2</v>
      </c>
      <c r="K8" s="69">
        <f t="shared" si="4"/>
        <v>0.18955357707252424</v>
      </c>
      <c r="L8" s="70">
        <f t="shared" ref="L8:L43" si="13">30*K8+10</f>
        <v>15.686607312175727</v>
      </c>
      <c r="M8" s="71">
        <f t="shared" si="5"/>
        <v>0.18943651913482751</v>
      </c>
      <c r="P8" s="54" t="s">
        <v>45</v>
      </c>
      <c r="Q8" s="54">
        <v>0.17499999999999999</v>
      </c>
      <c r="R8" s="54">
        <f t="shared" si="7"/>
        <v>1.75</v>
      </c>
    </row>
    <row r="9" spans="1:18" x14ac:dyDescent="0.35">
      <c r="A9" s="68">
        <f t="shared" si="6"/>
        <v>1.4999999999999999E-2</v>
      </c>
      <c r="B9" s="69">
        <f t="shared" si="8"/>
        <v>0.18943651913482751</v>
      </c>
      <c r="C9" s="70">
        <f t="shared" si="9"/>
        <v>15.683095574044826</v>
      </c>
      <c r="D9" s="69">
        <f t="shared" si="0"/>
        <v>1.7499999999999998E-2</v>
      </c>
      <c r="E9" s="70">
        <f t="shared" si="1"/>
        <v>0.22864425806993957</v>
      </c>
      <c r="F9" s="70">
        <f t="shared" si="10"/>
        <v>16.859327742098188</v>
      </c>
      <c r="G9" s="69">
        <f t="shared" si="11"/>
        <v>1.7499999999999998E-2</v>
      </c>
      <c r="H9" s="69">
        <f t="shared" si="2"/>
        <v>0.23158483849007297</v>
      </c>
      <c r="I9" s="70">
        <f t="shared" si="12"/>
        <v>16.94754515470219</v>
      </c>
      <c r="J9" s="69">
        <f t="shared" si="3"/>
        <v>0.02</v>
      </c>
      <c r="K9" s="69">
        <f t="shared" si="4"/>
        <v>0.27417424490833847</v>
      </c>
      <c r="L9" s="70">
        <f t="shared" si="13"/>
        <v>18.225227347250154</v>
      </c>
      <c r="M9" s="71">
        <f t="shared" si="5"/>
        <v>0.27403824306390728</v>
      </c>
    </row>
    <row r="10" spans="1:18" x14ac:dyDescent="0.35">
      <c r="A10" s="68">
        <f t="shared" si="6"/>
        <v>0.02</v>
      </c>
      <c r="B10" s="69">
        <f t="shared" si="8"/>
        <v>0.27403824306390728</v>
      </c>
      <c r="C10" s="70">
        <f t="shared" si="9"/>
        <v>18.221147291917219</v>
      </c>
      <c r="D10" s="69">
        <f t="shared" si="0"/>
        <v>2.2499999999999999E-2</v>
      </c>
      <c r="E10" s="70">
        <f t="shared" si="1"/>
        <v>0.31959111129370033</v>
      </c>
      <c r="F10" s="70">
        <f t="shared" si="10"/>
        <v>19.58773333881101</v>
      </c>
      <c r="G10" s="69">
        <f t="shared" si="11"/>
        <v>2.2499999999999999E-2</v>
      </c>
      <c r="H10" s="69">
        <f t="shared" si="2"/>
        <v>0.3230075764109348</v>
      </c>
      <c r="I10" s="70">
        <f t="shared" si="12"/>
        <v>19.690227292328046</v>
      </c>
      <c r="J10" s="69">
        <f t="shared" si="3"/>
        <v>2.5000000000000001E-2</v>
      </c>
      <c r="K10" s="69">
        <f t="shared" si="4"/>
        <v>0.3724893795255475</v>
      </c>
      <c r="L10" s="70">
        <f t="shared" si="13"/>
        <v>21.174681385766426</v>
      </c>
      <c r="M10" s="71">
        <f t="shared" si="5"/>
        <v>0.3723313680138754</v>
      </c>
    </row>
    <row r="11" spans="1:18" x14ac:dyDescent="0.35">
      <c r="A11" s="68">
        <f t="shared" si="6"/>
        <v>2.5000000000000001E-2</v>
      </c>
      <c r="B11" s="69">
        <f t="shared" si="8"/>
        <v>0.3723313680138754</v>
      </c>
      <c r="C11" s="70">
        <f t="shared" si="9"/>
        <v>21.169941040416262</v>
      </c>
      <c r="D11" s="69">
        <f t="shared" si="0"/>
        <v>2.75E-2</v>
      </c>
      <c r="E11" s="70">
        <f t="shared" si="1"/>
        <v>0.42525622061491608</v>
      </c>
      <c r="F11" s="70">
        <f t="shared" si="10"/>
        <v>22.757686618447483</v>
      </c>
      <c r="G11" s="69">
        <f t="shared" si="11"/>
        <v>2.75E-2</v>
      </c>
      <c r="H11" s="69">
        <f t="shared" si="2"/>
        <v>0.4292255845599941</v>
      </c>
      <c r="I11" s="70">
        <f t="shared" si="12"/>
        <v>22.876767536799825</v>
      </c>
      <c r="J11" s="69">
        <f t="shared" si="3"/>
        <v>3.0000000000000002E-2</v>
      </c>
      <c r="K11" s="69">
        <f t="shared" si="4"/>
        <v>0.48671520569787452</v>
      </c>
      <c r="L11" s="70">
        <f t="shared" si="13"/>
        <v>24.601456170936235</v>
      </c>
      <c r="M11" s="71">
        <f t="shared" si="5"/>
        <v>0.48653162261541466</v>
      </c>
    </row>
    <row r="12" spans="1:18" x14ac:dyDescent="0.35">
      <c r="A12" s="68">
        <f t="shared" si="6"/>
        <v>3.0000000000000002E-2</v>
      </c>
      <c r="B12" s="69">
        <f t="shared" si="8"/>
        <v>0.48653162261541466</v>
      </c>
      <c r="C12" s="70">
        <f t="shared" si="9"/>
        <v>24.595948678462442</v>
      </c>
      <c r="D12" s="69">
        <f t="shared" si="0"/>
        <v>3.2500000000000001E-2</v>
      </c>
      <c r="E12" s="70">
        <f t="shared" si="1"/>
        <v>0.54802149431157077</v>
      </c>
      <c r="F12" s="70">
        <f t="shared" si="10"/>
        <v>26.440644829347121</v>
      </c>
      <c r="G12" s="69">
        <f t="shared" si="11"/>
        <v>3.2500000000000001E-2</v>
      </c>
      <c r="H12" s="69">
        <f t="shared" si="2"/>
        <v>0.55263323468878245</v>
      </c>
      <c r="I12" s="70">
        <f t="shared" si="12"/>
        <v>26.578997040663474</v>
      </c>
      <c r="J12" s="69">
        <f t="shared" si="3"/>
        <v>3.5000000000000003E-2</v>
      </c>
      <c r="K12" s="69">
        <f t="shared" si="4"/>
        <v>0.61942660781873204</v>
      </c>
      <c r="L12" s="70">
        <f t="shared" si="13"/>
        <v>28.582798234561963</v>
      </c>
      <c r="M12" s="71">
        <f t="shared" si="5"/>
        <v>0.61921331482628594</v>
      </c>
    </row>
    <row r="13" spans="1:18" x14ac:dyDescent="0.35">
      <c r="A13" s="68">
        <f t="shared" si="6"/>
        <v>3.5000000000000003E-2</v>
      </c>
      <c r="B13" s="69">
        <f t="shared" si="8"/>
        <v>0.61921331482628594</v>
      </c>
      <c r="C13" s="70">
        <f t="shared" si="9"/>
        <v>28.576399444788578</v>
      </c>
      <c r="D13" s="69">
        <f t="shared" si="0"/>
        <v>3.7500000000000006E-2</v>
      </c>
      <c r="E13" s="70">
        <f t="shared" si="1"/>
        <v>0.69065431343825745</v>
      </c>
      <c r="F13" s="70">
        <f t="shared" si="10"/>
        <v>30.719629403147724</v>
      </c>
      <c r="G13" s="69">
        <f t="shared" si="11"/>
        <v>3.7500000000000006E-2</v>
      </c>
      <c r="H13" s="69">
        <f t="shared" si="2"/>
        <v>0.69601238833415524</v>
      </c>
      <c r="I13" s="70">
        <f t="shared" si="12"/>
        <v>30.880371650024657</v>
      </c>
      <c r="J13" s="69">
        <f t="shared" si="3"/>
        <v>0.04</v>
      </c>
      <c r="K13" s="69">
        <f t="shared" si="4"/>
        <v>0.77361517307640926</v>
      </c>
      <c r="L13" s="70">
        <f t="shared" si="13"/>
        <v>33.208455192292277</v>
      </c>
      <c r="M13" s="71">
        <f t="shared" si="5"/>
        <v>0.77336736211247392</v>
      </c>
    </row>
    <row r="14" spans="1:18" x14ac:dyDescent="0.35">
      <c r="A14" s="68">
        <f t="shared" si="6"/>
        <v>0.04</v>
      </c>
      <c r="B14" s="69">
        <f t="shared" si="8"/>
        <v>0.77336736211247392</v>
      </c>
      <c r="C14" s="70">
        <f t="shared" si="9"/>
        <v>33.201020863374218</v>
      </c>
      <c r="D14" s="69">
        <f t="shared" si="0"/>
        <v>4.2500000000000003E-2</v>
      </c>
      <c r="E14" s="70">
        <f t="shared" si="1"/>
        <v>0.85636991427090947</v>
      </c>
      <c r="F14" s="70">
        <f t="shared" si="10"/>
        <v>35.691097428127286</v>
      </c>
      <c r="G14" s="69">
        <f t="shared" si="11"/>
        <v>4.2500000000000003E-2</v>
      </c>
      <c r="H14" s="69">
        <f t="shared" si="2"/>
        <v>0.86259510568279218</v>
      </c>
      <c r="I14" s="70">
        <f t="shared" si="12"/>
        <v>35.87785317048376</v>
      </c>
      <c r="J14" s="69">
        <f t="shared" si="3"/>
        <v>4.4999999999999998E-2</v>
      </c>
      <c r="K14" s="69">
        <f t="shared" si="4"/>
        <v>0.95275662796489269</v>
      </c>
      <c r="L14" s="70">
        <f t="shared" si="13"/>
        <v>38.582698838946783</v>
      </c>
      <c r="M14" s="71">
        <f t="shared" si="5"/>
        <v>0.95246871286209311</v>
      </c>
    </row>
    <row r="15" spans="1:18" x14ac:dyDescent="0.35">
      <c r="A15" s="68">
        <f t="shared" si="6"/>
        <v>4.4999999999999998E-2</v>
      </c>
      <c r="B15" s="69">
        <f t="shared" si="8"/>
        <v>0.95246871286209311</v>
      </c>
      <c r="C15" s="70">
        <f t="shared" si="9"/>
        <v>38.574061385862791</v>
      </c>
      <c r="D15" s="69">
        <f t="shared" si="0"/>
        <v>4.7500000000000001E-2</v>
      </c>
      <c r="E15" s="70">
        <f t="shared" si="1"/>
        <v>1.04890386632675</v>
      </c>
      <c r="F15" s="70">
        <f t="shared" si="10"/>
        <v>41.467115989802501</v>
      </c>
      <c r="G15" s="69">
        <f t="shared" si="11"/>
        <v>4.7500000000000001E-2</v>
      </c>
      <c r="H15" s="69">
        <f t="shared" si="2"/>
        <v>1.0561365028365994</v>
      </c>
      <c r="I15" s="70">
        <f t="shared" si="12"/>
        <v>41.684095085097979</v>
      </c>
      <c r="J15" s="69">
        <f t="shared" si="3"/>
        <v>4.9999999999999996E-2</v>
      </c>
      <c r="K15" s="69">
        <f t="shared" si="4"/>
        <v>1.1608891882875829</v>
      </c>
      <c r="L15" s="70">
        <f t="shared" si="13"/>
        <v>44.826675648627486</v>
      </c>
      <c r="M15" s="71">
        <f t="shared" si="5"/>
        <v>1.1605546788490024</v>
      </c>
    </row>
    <row r="16" spans="1:18" x14ac:dyDescent="0.35">
      <c r="A16" s="68">
        <f t="shared" si="6"/>
        <v>4.9999999999999996E-2</v>
      </c>
      <c r="B16" s="69">
        <f t="shared" si="8"/>
        <v>1.1605546788490024</v>
      </c>
      <c r="C16" s="70">
        <f t="shared" si="9"/>
        <v>44.816640365470072</v>
      </c>
      <c r="D16" s="69">
        <f t="shared" si="0"/>
        <v>5.2499999999999998E-2</v>
      </c>
      <c r="E16" s="70">
        <f t="shared" si="1"/>
        <v>1.2725962797626775</v>
      </c>
      <c r="F16" s="70">
        <f t="shared" si="10"/>
        <v>48.177888392880327</v>
      </c>
      <c r="G16" s="69">
        <f t="shared" si="11"/>
        <v>5.2499999999999998E-2</v>
      </c>
      <c r="H16" s="69">
        <f t="shared" si="2"/>
        <v>1.2809993998312033</v>
      </c>
      <c r="I16" s="70">
        <f t="shared" si="12"/>
        <v>48.429981994936099</v>
      </c>
      <c r="J16" s="69">
        <f t="shared" si="3"/>
        <v>5.4999999999999993E-2</v>
      </c>
      <c r="K16" s="69">
        <f t="shared" si="4"/>
        <v>1.4027045888236829</v>
      </c>
      <c r="L16" s="70">
        <f t="shared" si="13"/>
        <v>52.081137664710489</v>
      </c>
      <c r="M16" s="71">
        <f t="shared" si="5"/>
        <v>1.4023159445205136</v>
      </c>
    </row>
    <row r="17" spans="1:16" x14ac:dyDescent="0.35">
      <c r="A17" s="68">
        <f t="shared" si="6"/>
        <v>5.4999999999999993E-2</v>
      </c>
      <c r="B17" s="69">
        <f t="shared" si="8"/>
        <v>1.4023159445205136</v>
      </c>
      <c r="C17" s="70">
        <f t="shared" si="9"/>
        <v>52.069478335615408</v>
      </c>
      <c r="D17" s="69">
        <f t="shared" si="0"/>
        <v>5.7499999999999996E-2</v>
      </c>
      <c r="E17" s="70">
        <f t="shared" si="1"/>
        <v>1.532489640359552</v>
      </c>
      <c r="F17" s="70">
        <f t="shared" si="10"/>
        <v>55.974689210786565</v>
      </c>
      <c r="G17" s="69">
        <f t="shared" si="11"/>
        <v>5.7499999999999996E-2</v>
      </c>
      <c r="H17" s="69">
        <f t="shared" si="2"/>
        <v>1.5422526675474799</v>
      </c>
      <c r="I17" s="70">
        <f t="shared" si="12"/>
        <v>56.267580026424397</v>
      </c>
      <c r="J17" s="69">
        <f t="shared" si="3"/>
        <v>5.9999999999999991E-2</v>
      </c>
      <c r="K17" s="69">
        <f t="shared" si="4"/>
        <v>1.6836538446526355</v>
      </c>
      <c r="L17" s="70">
        <f t="shared" si="13"/>
        <v>60.509615339579064</v>
      </c>
      <c r="M17" s="71">
        <f t="shared" si="5"/>
        <v>1.6832023046451938</v>
      </c>
    </row>
    <row r="18" spans="1:16" x14ac:dyDescent="0.35">
      <c r="A18" s="68">
        <f t="shared" si="6"/>
        <v>5.9999999999999991E-2</v>
      </c>
      <c r="B18" s="69">
        <f t="shared" si="8"/>
        <v>1.6832023046451938</v>
      </c>
      <c r="C18" s="70">
        <f t="shared" si="9"/>
        <v>60.496069139355818</v>
      </c>
      <c r="D18" s="69">
        <f t="shared" si="0"/>
        <v>6.2499999999999993E-2</v>
      </c>
      <c r="E18" s="70">
        <f t="shared" si="1"/>
        <v>1.8344424774935835</v>
      </c>
      <c r="F18" s="70">
        <f t="shared" si="10"/>
        <v>65.033274324807508</v>
      </c>
      <c r="G18" s="69">
        <f t="shared" si="11"/>
        <v>6.2499999999999993E-2</v>
      </c>
      <c r="H18" s="69">
        <f t="shared" si="2"/>
        <v>1.8457854904572126</v>
      </c>
      <c r="I18" s="70">
        <f t="shared" si="12"/>
        <v>65.373564713716377</v>
      </c>
      <c r="J18" s="69">
        <f t="shared" si="3"/>
        <v>6.4999999999999988E-2</v>
      </c>
      <c r="K18" s="69">
        <f t="shared" si="4"/>
        <v>2.0100701282137758</v>
      </c>
      <c r="L18" s="70">
        <f t="shared" si="13"/>
        <v>70.302103846413274</v>
      </c>
      <c r="M18" s="71">
        <f t="shared" si="5"/>
        <v>2.0095455138642078</v>
      </c>
    </row>
    <row r="19" spans="1:16" x14ac:dyDescent="0.35">
      <c r="A19" s="68">
        <f t="shared" si="6"/>
        <v>6.4999999999999988E-2</v>
      </c>
      <c r="B19" s="69">
        <f t="shared" si="8"/>
        <v>2.0095455138642078</v>
      </c>
      <c r="C19" s="70">
        <f t="shared" si="9"/>
        <v>70.286365415926241</v>
      </c>
      <c r="D19" s="69">
        <f t="shared" si="0"/>
        <v>6.7499999999999991E-2</v>
      </c>
      <c r="E19" s="70">
        <f t="shared" si="1"/>
        <v>2.1852614274040234</v>
      </c>
      <c r="F19" s="70">
        <f t="shared" si="10"/>
        <v>75.557842822120705</v>
      </c>
      <c r="G19" s="69">
        <f t="shared" si="11"/>
        <v>6.7499999999999991E-2</v>
      </c>
      <c r="H19" s="69">
        <f t="shared" si="2"/>
        <v>2.1984401209195097</v>
      </c>
      <c r="I19" s="70">
        <f t="shared" si="12"/>
        <v>75.953203627585296</v>
      </c>
      <c r="J19" s="69">
        <f t="shared" si="3"/>
        <v>6.9999999999999993E-2</v>
      </c>
      <c r="K19" s="69">
        <f t="shared" si="4"/>
        <v>2.3893115320021341</v>
      </c>
      <c r="L19" s="70">
        <f t="shared" si="13"/>
        <v>81.679345960064026</v>
      </c>
      <c r="M19" s="71">
        <f t="shared" si="5"/>
        <v>2.3887020174270432</v>
      </c>
    </row>
    <row r="20" spans="1:16" x14ac:dyDescent="0.35">
      <c r="A20" s="68">
        <f t="shared" si="6"/>
        <v>6.9999999999999993E-2</v>
      </c>
      <c r="B20" s="69">
        <f t="shared" si="8"/>
        <v>2.3887020174270432</v>
      </c>
      <c r="C20" s="70">
        <f t="shared" si="9"/>
        <v>81.661060522811297</v>
      </c>
      <c r="D20" s="69">
        <f t="shared" si="0"/>
        <v>7.2499999999999995E-2</v>
      </c>
      <c r="E20" s="70">
        <f t="shared" si="1"/>
        <v>2.5928546687340717</v>
      </c>
      <c r="F20" s="70">
        <f t="shared" si="10"/>
        <v>87.785640062022154</v>
      </c>
      <c r="G20" s="69">
        <f t="shared" si="11"/>
        <v>7.2499999999999995E-2</v>
      </c>
      <c r="H20" s="69">
        <f t="shared" si="2"/>
        <v>2.6081661175820985</v>
      </c>
      <c r="I20" s="70">
        <f t="shared" si="12"/>
        <v>88.244983527462949</v>
      </c>
      <c r="J20" s="69">
        <f t="shared" si="3"/>
        <v>7.4999999999999997E-2</v>
      </c>
      <c r="K20" s="69">
        <f t="shared" si="4"/>
        <v>2.8299269350643579</v>
      </c>
      <c r="L20" s="70">
        <f t="shared" si="13"/>
        <v>94.897808051930738</v>
      </c>
      <c r="M20" s="71">
        <f t="shared" si="5"/>
        <v>2.829218780555137</v>
      </c>
    </row>
    <row r="21" spans="1:16" x14ac:dyDescent="0.35">
      <c r="A21" s="68">
        <f t="shared" si="6"/>
        <v>7.4999999999999997E-2</v>
      </c>
      <c r="B21" s="69">
        <f t="shared" si="8"/>
        <v>2.829218780555137</v>
      </c>
      <c r="C21" s="70">
        <f t="shared" si="9"/>
        <v>94.876563416654108</v>
      </c>
      <c r="D21" s="69">
        <f t="shared" si="0"/>
        <v>7.7499999999999999E-2</v>
      </c>
      <c r="E21" s="70">
        <f t="shared" si="1"/>
        <v>3.0664101890967723</v>
      </c>
      <c r="F21" s="70">
        <f t="shared" si="10"/>
        <v>101.99230567290317</v>
      </c>
      <c r="G21" s="69">
        <f t="shared" si="11"/>
        <v>7.7499999999999999E-2</v>
      </c>
      <c r="H21" s="69">
        <f t="shared" si="2"/>
        <v>3.0841995447373951</v>
      </c>
      <c r="I21" s="70">
        <f t="shared" si="12"/>
        <v>102.52598634212185</v>
      </c>
      <c r="J21" s="69">
        <f t="shared" si="3"/>
        <v>0.08</v>
      </c>
      <c r="K21" s="69">
        <f t="shared" si="4"/>
        <v>3.3418487122657465</v>
      </c>
      <c r="L21" s="70">
        <f t="shared" si="13"/>
        <v>110.2554613679724</v>
      </c>
      <c r="M21" s="71">
        <f t="shared" si="5"/>
        <v>3.3410259545673675</v>
      </c>
    </row>
    <row r="22" spans="1:16" x14ac:dyDescent="0.35">
      <c r="A22" s="68">
        <f t="shared" si="6"/>
        <v>0.08</v>
      </c>
      <c r="B22" s="69">
        <f t="shared" si="8"/>
        <v>3.3410259545673675</v>
      </c>
      <c r="C22" s="70">
        <f t="shared" si="9"/>
        <v>110.23077863702102</v>
      </c>
      <c r="D22" s="69">
        <f t="shared" si="0"/>
        <v>8.2500000000000004E-2</v>
      </c>
      <c r="E22" s="70">
        <f t="shared" si="1"/>
        <v>3.6166029011599199</v>
      </c>
      <c r="F22" s="70">
        <f t="shared" si="10"/>
        <v>118.49808703479759</v>
      </c>
      <c r="G22" s="69">
        <f t="shared" si="11"/>
        <v>8.2500000000000004E-2</v>
      </c>
      <c r="H22" s="69">
        <f t="shared" si="2"/>
        <v>3.6372711721543616</v>
      </c>
      <c r="I22" s="70">
        <f t="shared" si="12"/>
        <v>119.11813516463084</v>
      </c>
      <c r="J22" s="69">
        <f t="shared" si="3"/>
        <v>8.5000000000000006E-2</v>
      </c>
      <c r="K22" s="69">
        <f t="shared" si="4"/>
        <v>3.9366166303905219</v>
      </c>
      <c r="L22" s="70">
        <f t="shared" si="13"/>
        <v>128.09849891171564</v>
      </c>
      <c r="M22" s="71">
        <f t="shared" si="5"/>
        <v>3.9356607228570288</v>
      </c>
    </row>
    <row r="23" spans="1:16" x14ac:dyDescent="0.35">
      <c r="A23" s="68">
        <f t="shared" si="6"/>
        <v>8.5000000000000006E-2</v>
      </c>
      <c r="B23" s="69">
        <f t="shared" si="8"/>
        <v>3.9356607228570288</v>
      </c>
      <c r="C23" s="70">
        <f t="shared" si="9"/>
        <v>128.06982168571085</v>
      </c>
      <c r="D23" s="69">
        <f t="shared" si="0"/>
        <v>8.7500000000000008E-2</v>
      </c>
      <c r="E23" s="70">
        <f t="shared" si="1"/>
        <v>4.2558352770713057</v>
      </c>
      <c r="F23" s="70">
        <f t="shared" si="10"/>
        <v>137.67505831213919</v>
      </c>
      <c r="G23" s="69">
        <f t="shared" si="11"/>
        <v>8.7500000000000008E-2</v>
      </c>
      <c r="H23" s="69">
        <f t="shared" si="2"/>
        <v>4.2798483686373769</v>
      </c>
      <c r="I23" s="70">
        <f t="shared" si="12"/>
        <v>138.39545105912131</v>
      </c>
      <c r="J23" s="69">
        <f t="shared" si="3"/>
        <v>9.0000000000000011E-2</v>
      </c>
      <c r="K23" s="69">
        <f t="shared" si="4"/>
        <v>4.6276379781526353</v>
      </c>
      <c r="L23" s="70">
        <f t="shared" si="13"/>
        <v>148.82913934457906</v>
      </c>
      <c r="M23" s="71">
        <f t="shared" si="5"/>
        <v>4.626527372667705</v>
      </c>
      <c r="P23" s="11"/>
    </row>
    <row r="24" spans="1:16" x14ac:dyDescent="0.35">
      <c r="A24" s="68">
        <f t="shared" si="6"/>
        <v>9.0000000000000011E-2</v>
      </c>
      <c r="B24" s="69">
        <f t="shared" si="8"/>
        <v>4.626527372667705</v>
      </c>
      <c r="C24" s="70">
        <f t="shared" si="9"/>
        <v>148.79582118003114</v>
      </c>
      <c r="D24" s="69">
        <f t="shared" si="0"/>
        <v>9.2500000000000013E-2</v>
      </c>
      <c r="E24" s="70">
        <f t="shared" si="1"/>
        <v>4.9985169256177828</v>
      </c>
      <c r="F24" s="70">
        <f t="shared" si="10"/>
        <v>159.95550776853349</v>
      </c>
      <c r="G24" s="69">
        <f t="shared" si="11"/>
        <v>9.2500000000000013E-2</v>
      </c>
      <c r="H24" s="69">
        <f t="shared" si="2"/>
        <v>5.0264161420890385</v>
      </c>
      <c r="I24" s="70">
        <f t="shared" si="12"/>
        <v>160.79248426267117</v>
      </c>
      <c r="J24" s="69">
        <f t="shared" si="3"/>
        <v>9.5000000000000015E-2</v>
      </c>
      <c r="K24" s="69">
        <f t="shared" si="4"/>
        <v>5.430489793981061</v>
      </c>
      <c r="L24" s="70">
        <f t="shared" si="13"/>
        <v>172.91469381943182</v>
      </c>
      <c r="M24" s="71">
        <f t="shared" si="5"/>
        <v>5.4291994552192655</v>
      </c>
    </row>
    <row r="25" spans="1:16" x14ac:dyDescent="0.35">
      <c r="A25" s="68">
        <f t="shared" si="6"/>
        <v>9.5000000000000015E-2</v>
      </c>
      <c r="B25" s="69">
        <f t="shared" si="8"/>
        <v>5.4291994552192655</v>
      </c>
      <c r="C25" s="70">
        <f t="shared" si="9"/>
        <v>172.87598365657797</v>
      </c>
      <c r="D25" s="69">
        <f t="shared" si="0"/>
        <v>9.7500000000000017E-2</v>
      </c>
      <c r="E25" s="70">
        <f t="shared" si="1"/>
        <v>5.8613894143607101</v>
      </c>
      <c r="F25" s="70">
        <f t="shared" si="10"/>
        <v>185.84168243082129</v>
      </c>
      <c r="G25" s="69">
        <f t="shared" si="11"/>
        <v>9.7500000000000017E-2</v>
      </c>
      <c r="H25" s="69">
        <f t="shared" si="2"/>
        <v>5.8938036612963192</v>
      </c>
      <c r="I25" s="70">
        <f t="shared" si="12"/>
        <v>186.81410983888958</v>
      </c>
      <c r="J25" s="69">
        <f t="shared" si="3"/>
        <v>0.10000000000000002</v>
      </c>
      <c r="K25" s="69">
        <f t="shared" si="4"/>
        <v>6.3632700044137138</v>
      </c>
      <c r="L25" s="70">
        <f t="shared" si="13"/>
        <v>200.8981001324114</v>
      </c>
      <c r="M25" s="71">
        <f t="shared" si="5"/>
        <v>6.3617708454929414</v>
      </c>
    </row>
    <row r="26" spans="1:16" x14ac:dyDescent="0.35">
      <c r="A26" s="68">
        <f t="shared" si="6"/>
        <v>0.10000000000000002</v>
      </c>
      <c r="B26" s="69">
        <f t="shared" si="8"/>
        <v>6.3617708454929414</v>
      </c>
      <c r="C26" s="70">
        <f t="shared" si="9"/>
        <v>200.85312536478824</v>
      </c>
      <c r="D26" s="69">
        <f t="shared" si="0"/>
        <v>0.10250000000000002</v>
      </c>
      <c r="E26" s="70">
        <f t="shared" si="1"/>
        <v>6.8639036589049116</v>
      </c>
      <c r="F26" s="70">
        <f t="shared" si="10"/>
        <v>215.91710976714734</v>
      </c>
      <c r="G26" s="69">
        <f t="shared" si="11"/>
        <v>0.10250000000000002</v>
      </c>
      <c r="H26" s="69">
        <f t="shared" si="2"/>
        <v>6.9015636199108101</v>
      </c>
      <c r="I26" s="70">
        <f t="shared" si="12"/>
        <v>217.04690859732432</v>
      </c>
      <c r="J26" s="69">
        <f t="shared" si="3"/>
        <v>0.10500000000000002</v>
      </c>
      <c r="K26" s="69">
        <f t="shared" si="4"/>
        <v>7.4470053884795631</v>
      </c>
      <c r="L26" s="70">
        <f t="shared" si="13"/>
        <v>233.41016165438688</v>
      </c>
      <c r="M26" s="71">
        <f t="shared" si="5"/>
        <v>7.4452636152830403</v>
      </c>
    </row>
    <row r="27" spans="1:16" x14ac:dyDescent="0.35">
      <c r="A27" s="68">
        <f t="shared" si="6"/>
        <v>0.10500000000000002</v>
      </c>
      <c r="B27" s="69">
        <f t="shared" si="8"/>
        <v>7.4452636152830403</v>
      </c>
      <c r="C27" s="70">
        <f t="shared" si="9"/>
        <v>233.35790845849121</v>
      </c>
      <c r="D27" s="69">
        <f t="shared" si="0"/>
        <v>0.10750000000000003</v>
      </c>
      <c r="E27" s="70">
        <f t="shared" si="1"/>
        <v>8.0286583864292691</v>
      </c>
      <c r="F27" s="70">
        <f t="shared" si="10"/>
        <v>250.85975159287807</v>
      </c>
      <c r="G27" s="69">
        <f t="shared" si="11"/>
        <v>0.10750000000000003</v>
      </c>
      <c r="H27" s="69">
        <f t="shared" si="2"/>
        <v>8.0724129942652354</v>
      </c>
      <c r="I27" s="70">
        <f t="shared" si="12"/>
        <v>252.17238982795706</v>
      </c>
      <c r="J27" s="69">
        <f t="shared" si="3"/>
        <v>0.11000000000000003</v>
      </c>
      <c r="K27" s="69">
        <f t="shared" si="4"/>
        <v>8.706125564422825</v>
      </c>
      <c r="L27" s="70">
        <f t="shared" si="13"/>
        <v>271.18376693268476</v>
      </c>
      <c r="M27" s="71">
        <f t="shared" si="5"/>
        <v>8.7041019138104119</v>
      </c>
    </row>
    <row r="28" spans="1:16" x14ac:dyDescent="0.35">
      <c r="A28" s="68">
        <f t="shared" si="6"/>
        <v>0.11000000000000003</v>
      </c>
      <c r="B28" s="69">
        <f t="shared" si="8"/>
        <v>8.7041019138104119</v>
      </c>
      <c r="C28" s="70">
        <f t="shared" si="9"/>
        <v>271.12305741431237</v>
      </c>
      <c r="D28" s="69">
        <f t="shared" si="0"/>
        <v>0.11250000000000003</v>
      </c>
      <c r="E28" s="70">
        <f t="shared" si="1"/>
        <v>9.3819095573461926</v>
      </c>
      <c r="F28" s="70">
        <f t="shared" si="10"/>
        <v>291.45728672038575</v>
      </c>
      <c r="G28" s="69">
        <f t="shared" si="11"/>
        <v>0.11250000000000003</v>
      </c>
      <c r="H28" s="69">
        <f t="shared" si="2"/>
        <v>9.4327451306113765</v>
      </c>
      <c r="I28" s="70">
        <f t="shared" si="12"/>
        <v>292.98235391834129</v>
      </c>
      <c r="J28" s="69">
        <f t="shared" si="3"/>
        <v>0.11500000000000003</v>
      </c>
      <c r="K28" s="69">
        <f t="shared" si="4"/>
        <v>10.169013683402119</v>
      </c>
      <c r="L28" s="70">
        <f t="shared" si="13"/>
        <v>315.07041050206357</v>
      </c>
      <c r="M28" s="71">
        <f t="shared" si="5"/>
        <v>10.166662538138603</v>
      </c>
    </row>
    <row r="29" spans="1:16" x14ac:dyDescent="0.35">
      <c r="A29" s="72">
        <f t="shared" si="6"/>
        <v>0.11500000000000003</v>
      </c>
      <c r="B29" s="73">
        <f t="shared" si="8"/>
        <v>10.166662538138603</v>
      </c>
      <c r="C29" s="74">
        <f t="shared" si="9"/>
        <v>314.99987614415807</v>
      </c>
      <c r="D29" s="73">
        <f t="shared" si="0"/>
        <v>0.11750000000000003</v>
      </c>
      <c r="E29" s="74">
        <f t="shared" si="1"/>
        <v>10.954162228498998</v>
      </c>
      <c r="F29" s="74">
        <f t="shared" si="10"/>
        <v>338.62486685496992</v>
      </c>
      <c r="G29" s="73">
        <f t="shared" si="11"/>
        <v>0.11750000000000003</v>
      </c>
      <c r="H29" s="73">
        <f t="shared" si="2"/>
        <v>11.013224705276027</v>
      </c>
      <c r="I29" s="74">
        <f t="shared" si="12"/>
        <v>340.3967411582808</v>
      </c>
      <c r="J29" s="73">
        <f t="shared" si="3"/>
        <v>0.12000000000000004</v>
      </c>
      <c r="K29" s="73">
        <f t="shared" si="4"/>
        <v>11.868646243930007</v>
      </c>
      <c r="L29" s="74">
        <f t="shared" si="13"/>
        <v>366.05938731790019</v>
      </c>
      <c r="M29" s="75">
        <f t="shared" si="5"/>
        <v>11.86591460437907</v>
      </c>
    </row>
    <row r="30" spans="1:16" x14ac:dyDescent="0.35">
      <c r="A30" s="68">
        <f t="shared" si="6"/>
        <v>0.12000000000000004</v>
      </c>
      <c r="B30" s="69">
        <f t="shared" si="8"/>
        <v>11.86591460437907</v>
      </c>
      <c r="C30" s="70">
        <f t="shared" si="9"/>
        <v>365.97743813137208</v>
      </c>
      <c r="D30" s="69">
        <f t="shared" si="0"/>
        <v>0.12250000000000004</v>
      </c>
      <c r="E30" s="70">
        <f t="shared" si="1"/>
        <v>12.780858199707499</v>
      </c>
      <c r="F30" s="70">
        <f t="shared" si="10"/>
        <v>393.42574599122497</v>
      </c>
      <c r="G30" s="69">
        <f t="shared" si="11"/>
        <v>0.12250000000000004</v>
      </c>
      <c r="H30" s="69">
        <f t="shared" si="2"/>
        <v>12.849478969357133</v>
      </c>
      <c r="I30" s="70">
        <f t="shared" si="12"/>
        <v>395.48436908071398</v>
      </c>
      <c r="J30" s="69">
        <f t="shared" si="3"/>
        <v>0.12500000000000003</v>
      </c>
      <c r="K30" s="69">
        <f t="shared" si="4"/>
        <v>13.84333644978264</v>
      </c>
      <c r="L30" s="70">
        <f t="shared" si="13"/>
        <v>425.30009349347921</v>
      </c>
      <c r="M30" s="71">
        <f t="shared" si="5"/>
        <v>13.840162739186344</v>
      </c>
    </row>
    <row r="31" spans="1:16" x14ac:dyDescent="0.35">
      <c r="A31" s="68">
        <f t="shared" si="6"/>
        <v>0.12500000000000003</v>
      </c>
      <c r="B31" s="69">
        <f t="shared" si="8"/>
        <v>13.840162739186344</v>
      </c>
      <c r="C31" s="70">
        <f t="shared" si="9"/>
        <v>425.20488217559028</v>
      </c>
      <c r="D31" s="69">
        <f t="shared" si="0"/>
        <v>0.12750000000000003</v>
      </c>
      <c r="E31" s="70">
        <f t="shared" si="1"/>
        <v>14.90317494462532</v>
      </c>
      <c r="F31" s="70">
        <f t="shared" si="10"/>
        <v>457.09524833875957</v>
      </c>
      <c r="G31" s="69">
        <f t="shared" si="11"/>
        <v>0.12750000000000003</v>
      </c>
      <c r="H31" s="69">
        <f t="shared" si="2"/>
        <v>14.982900860033242</v>
      </c>
      <c r="I31" s="70">
        <f t="shared" si="12"/>
        <v>459.48702580099723</v>
      </c>
      <c r="J31" s="69">
        <f t="shared" si="3"/>
        <v>0.13000000000000003</v>
      </c>
      <c r="K31" s="69">
        <f t="shared" si="4"/>
        <v>16.137597868191328</v>
      </c>
      <c r="L31" s="70">
        <f t="shared" si="13"/>
        <v>494.12793604573983</v>
      </c>
      <c r="M31" s="71">
        <f t="shared" si="5"/>
        <v>16.133910544603712</v>
      </c>
    </row>
    <row r="32" spans="1:16" x14ac:dyDescent="0.35">
      <c r="A32" s="68">
        <f t="shared" si="6"/>
        <v>0.13000000000000003</v>
      </c>
      <c r="B32" s="69">
        <f t="shared" si="8"/>
        <v>16.133910544603712</v>
      </c>
      <c r="C32" s="70">
        <f t="shared" si="9"/>
        <v>494.01731633811136</v>
      </c>
      <c r="D32" s="69">
        <f t="shared" si="0"/>
        <v>0.13250000000000003</v>
      </c>
      <c r="E32" s="70">
        <f t="shared" si="1"/>
        <v>17.368953835448991</v>
      </c>
      <c r="F32" s="70">
        <f t="shared" si="10"/>
        <v>531.06861506346968</v>
      </c>
      <c r="G32" s="69">
        <f t="shared" si="11"/>
        <v>0.13250000000000003</v>
      </c>
      <c r="H32" s="69">
        <f t="shared" si="2"/>
        <v>17.461582082262385</v>
      </c>
      <c r="I32" s="70">
        <f t="shared" si="12"/>
        <v>533.84746246787154</v>
      </c>
      <c r="J32" s="69">
        <f t="shared" si="3"/>
        <v>0.13500000000000004</v>
      </c>
      <c r="K32" s="69">
        <f t="shared" si="4"/>
        <v>18.80314785694307</v>
      </c>
      <c r="L32" s="70">
        <f t="shared" si="13"/>
        <v>574.09443570829217</v>
      </c>
      <c r="M32" s="71">
        <f t="shared" si="5"/>
        <v>18.79886380052795</v>
      </c>
    </row>
    <row r="33" spans="1:13" x14ac:dyDescent="0.35">
      <c r="A33" s="68">
        <f t="shared" si="6"/>
        <v>0.13500000000000004</v>
      </c>
      <c r="B33" s="69">
        <f t="shared" si="8"/>
        <v>18.79886380052795</v>
      </c>
      <c r="C33" s="70">
        <f t="shared" si="9"/>
        <v>573.96591401583851</v>
      </c>
      <c r="D33" s="69">
        <f t="shared" si="0"/>
        <v>0.13750000000000004</v>
      </c>
      <c r="E33" s="70">
        <f t="shared" si="1"/>
        <v>20.233778585567546</v>
      </c>
      <c r="F33" s="70">
        <f t="shared" si="10"/>
        <v>617.01335756702633</v>
      </c>
      <c r="G33" s="69">
        <f t="shared" si="11"/>
        <v>0.13750000000000004</v>
      </c>
      <c r="H33" s="69">
        <f t="shared" si="2"/>
        <v>20.341397194445516</v>
      </c>
      <c r="I33" s="70">
        <f t="shared" si="12"/>
        <v>620.24191583336551</v>
      </c>
      <c r="J33" s="69">
        <f t="shared" si="3"/>
        <v>0.14000000000000004</v>
      </c>
      <c r="K33" s="69">
        <f t="shared" si="4"/>
        <v>21.900073379694778</v>
      </c>
      <c r="L33" s="70">
        <f t="shared" si="13"/>
        <v>667.00220139084331</v>
      </c>
      <c r="M33" s="71">
        <f t="shared" si="5"/>
        <v>21.89509601903417</v>
      </c>
    </row>
    <row r="34" spans="1:13" x14ac:dyDescent="0.35">
      <c r="A34" s="68">
        <f t="shared" si="6"/>
        <v>0.14000000000000004</v>
      </c>
      <c r="B34" s="69">
        <f t="shared" si="8"/>
        <v>21.89509601903417</v>
      </c>
      <c r="C34" s="70">
        <f t="shared" si="9"/>
        <v>666.85288057102514</v>
      </c>
      <c r="D34" s="69">
        <f t="shared" si="0"/>
        <v>0.14250000000000004</v>
      </c>
      <c r="E34" s="70">
        <f t="shared" si="1"/>
        <v>23.562228220461733</v>
      </c>
      <c r="F34" s="70">
        <f t="shared" si="10"/>
        <v>716.86684661385198</v>
      </c>
      <c r="G34" s="69">
        <f t="shared" si="11"/>
        <v>0.14250000000000004</v>
      </c>
      <c r="H34" s="69">
        <f t="shared" si="2"/>
        <v>23.687263135568799</v>
      </c>
      <c r="I34" s="70">
        <f t="shared" si="12"/>
        <v>720.61789406706396</v>
      </c>
      <c r="J34" s="69">
        <f t="shared" si="3"/>
        <v>0.14500000000000005</v>
      </c>
      <c r="K34" s="69">
        <f t="shared" si="4"/>
        <v>25.49818548936949</v>
      </c>
      <c r="L34" s="70">
        <f t="shared" si="13"/>
        <v>774.94556468108476</v>
      </c>
      <c r="M34" s="71">
        <f t="shared" si="5"/>
        <v>25.49240262454579</v>
      </c>
    </row>
    <row r="35" spans="1:13" x14ac:dyDescent="0.35">
      <c r="A35" s="68">
        <f t="shared" si="6"/>
        <v>0.14500000000000005</v>
      </c>
      <c r="B35" s="69">
        <f t="shared" si="8"/>
        <v>25.49240262454579</v>
      </c>
      <c r="C35" s="70">
        <f t="shared" si="9"/>
        <v>774.77207873637371</v>
      </c>
      <c r="D35" s="69">
        <f t="shared" si="0"/>
        <v>0.14750000000000005</v>
      </c>
      <c r="E35" s="70">
        <f t="shared" si="1"/>
        <v>27.429332821386723</v>
      </c>
      <c r="F35" s="70">
        <f t="shared" si="10"/>
        <v>832.87998464160171</v>
      </c>
      <c r="G35" s="69">
        <f t="shared" si="11"/>
        <v>0.14750000000000005</v>
      </c>
      <c r="H35" s="69">
        <f t="shared" si="2"/>
        <v>27.574602586149794</v>
      </c>
      <c r="I35" s="70">
        <f t="shared" si="12"/>
        <v>837.23807758449379</v>
      </c>
      <c r="J35" s="69">
        <f t="shared" si="3"/>
        <v>0.15000000000000005</v>
      </c>
      <c r="K35" s="69">
        <f t="shared" si="4"/>
        <v>29.678593012468259</v>
      </c>
      <c r="L35" s="70">
        <f t="shared" si="13"/>
        <v>900.3577903740478</v>
      </c>
      <c r="M35" s="71">
        <f t="shared" si="5"/>
        <v>29.671874285847966</v>
      </c>
    </row>
    <row r="36" spans="1:13" x14ac:dyDescent="0.35">
      <c r="A36" s="68">
        <f t="shared" si="6"/>
        <v>0.15000000000000005</v>
      </c>
      <c r="B36" s="69">
        <f t="shared" si="8"/>
        <v>29.671874285847966</v>
      </c>
      <c r="C36" s="70">
        <f t="shared" si="9"/>
        <v>900.15622857543894</v>
      </c>
      <c r="D36" s="69">
        <f t="shared" si="0"/>
        <v>0.15250000000000005</v>
      </c>
      <c r="E36" s="70">
        <f t="shared" si="1"/>
        <v>31.922264857286564</v>
      </c>
      <c r="F36" s="70">
        <f t="shared" si="10"/>
        <v>967.66794571859691</v>
      </c>
      <c r="G36" s="69">
        <f t="shared" si="11"/>
        <v>0.15250000000000005</v>
      </c>
      <c r="H36" s="69">
        <f t="shared" si="2"/>
        <v>32.091044150144455</v>
      </c>
      <c r="I36" s="70">
        <f t="shared" si="12"/>
        <v>972.73132450433366</v>
      </c>
      <c r="J36" s="69">
        <f t="shared" si="3"/>
        <v>0.15500000000000005</v>
      </c>
      <c r="K36" s="69">
        <f t="shared" si="4"/>
        <v>34.535530908369637</v>
      </c>
      <c r="L36" s="70">
        <f t="shared" si="13"/>
        <v>1046.0659272510891</v>
      </c>
      <c r="M36" s="71">
        <f t="shared" si="5"/>
        <v>34.527724866074955</v>
      </c>
    </row>
    <row r="37" spans="1:13" x14ac:dyDescent="0.35">
      <c r="A37" s="68">
        <f t="shared" si="6"/>
        <v>0.15500000000000005</v>
      </c>
      <c r="B37" s="69">
        <f t="shared" si="8"/>
        <v>34.527724866074955</v>
      </c>
      <c r="C37" s="70">
        <f t="shared" si="9"/>
        <v>1045.8317459822485</v>
      </c>
      <c r="D37" s="69">
        <f t="shared" si="0"/>
        <v>0.15750000000000006</v>
      </c>
      <c r="E37" s="70">
        <f t="shared" si="1"/>
        <v>37.142304231030579</v>
      </c>
      <c r="F37" s="70">
        <f t="shared" si="10"/>
        <v>1124.2691269309173</v>
      </c>
      <c r="G37" s="69">
        <f t="shared" si="11"/>
        <v>0.15750000000000006</v>
      </c>
      <c r="H37" s="69">
        <f t="shared" si="2"/>
        <v>37.338397683402249</v>
      </c>
      <c r="I37" s="70">
        <f t="shared" si="12"/>
        <v>1130.1519305020674</v>
      </c>
      <c r="J37" s="69">
        <f t="shared" si="3"/>
        <v>0.16000000000000006</v>
      </c>
      <c r="K37" s="69">
        <f t="shared" si="4"/>
        <v>40.178484518585293</v>
      </c>
      <c r="L37" s="70">
        <f t="shared" si="13"/>
        <v>1215.3545355575588</v>
      </c>
      <c r="M37" s="71">
        <f t="shared" si="5"/>
        <v>40.169415196413105</v>
      </c>
    </row>
    <row r="38" spans="1:13" x14ac:dyDescent="0.35">
      <c r="A38" s="68">
        <f t="shared" si="6"/>
        <v>0.16000000000000006</v>
      </c>
      <c r="B38" s="69">
        <f t="shared" si="8"/>
        <v>40.169415196413105</v>
      </c>
      <c r="C38" s="70">
        <f t="shared" si="9"/>
        <v>1215.0824558923932</v>
      </c>
      <c r="D38" s="69">
        <f t="shared" si="0"/>
        <v>0.16250000000000006</v>
      </c>
      <c r="E38" s="70">
        <f t="shared" si="1"/>
        <v>43.207121336144091</v>
      </c>
      <c r="F38" s="70">
        <f t="shared" si="10"/>
        <v>1306.2136400843228</v>
      </c>
      <c r="G38" s="69">
        <f t="shared" si="11"/>
        <v>0.16250000000000006</v>
      </c>
      <c r="H38" s="69">
        <f t="shared" si="2"/>
        <v>43.434949296623913</v>
      </c>
      <c r="I38" s="70">
        <f t="shared" si="12"/>
        <v>1313.0484788987173</v>
      </c>
      <c r="J38" s="69">
        <f t="shared" si="3"/>
        <v>0.16500000000000006</v>
      </c>
      <c r="K38" s="69">
        <f t="shared" si="4"/>
        <v>46.734657590906693</v>
      </c>
      <c r="L38" s="70">
        <f t="shared" si="13"/>
        <v>1412.0397277272009</v>
      </c>
      <c r="M38" s="71">
        <f t="shared" si="5"/>
        <v>46.724120547734501</v>
      </c>
    </row>
    <row r="39" spans="1:13" x14ac:dyDescent="0.35">
      <c r="A39" s="72">
        <f t="shared" si="6"/>
        <v>0.16500000000000006</v>
      </c>
      <c r="B39" s="73">
        <f t="shared" si="8"/>
        <v>46.724120547734501</v>
      </c>
      <c r="C39" s="74">
        <f t="shared" si="9"/>
        <v>1411.723616432035</v>
      </c>
      <c r="D39" s="73">
        <f t="shared" si="0"/>
        <v>0.16750000000000007</v>
      </c>
      <c r="E39" s="74">
        <f t="shared" si="1"/>
        <v>50.253429588814591</v>
      </c>
      <c r="F39" s="74">
        <f t="shared" si="10"/>
        <v>1517.6028876644377</v>
      </c>
      <c r="G39" s="73">
        <f t="shared" si="11"/>
        <v>0.16750000000000007</v>
      </c>
      <c r="H39" s="73">
        <f t="shared" si="2"/>
        <v>50.518127766895596</v>
      </c>
      <c r="I39" s="74">
        <f t="shared" si="12"/>
        <v>1525.5438330068678</v>
      </c>
      <c r="J39" s="73">
        <f t="shared" si="3"/>
        <v>0.17000000000000007</v>
      </c>
      <c r="K39" s="73">
        <f t="shared" si="4"/>
        <v>54.351839712768836</v>
      </c>
      <c r="L39" s="74">
        <f t="shared" si="13"/>
        <v>1640.555191383065</v>
      </c>
      <c r="M39" s="75">
        <f t="shared" si="5"/>
        <v>54.33959742203259</v>
      </c>
    </row>
    <row r="40" spans="1:13" x14ac:dyDescent="0.35">
      <c r="A40" s="68">
        <f t="shared" si="6"/>
        <v>0.17000000000000007</v>
      </c>
      <c r="B40" s="69">
        <f t="shared" si="8"/>
        <v>54.33959742203259</v>
      </c>
      <c r="C40" s="70">
        <f t="shared" si="9"/>
        <v>1640.1879226609776</v>
      </c>
      <c r="D40" s="69">
        <f t="shared" si="0"/>
        <v>0.17250000000000007</v>
      </c>
      <c r="E40" s="70">
        <f t="shared" si="1"/>
        <v>58.440067228685031</v>
      </c>
      <c r="F40" s="70">
        <f t="shared" si="10"/>
        <v>1763.2020168605509</v>
      </c>
      <c r="G40" s="69">
        <f t="shared" si="11"/>
        <v>0.17250000000000007</v>
      </c>
      <c r="H40" s="69">
        <f t="shared" si="2"/>
        <v>58.74760246418397</v>
      </c>
      <c r="I40" s="70">
        <f t="shared" si="12"/>
        <v>1772.4280739255191</v>
      </c>
      <c r="J40" s="69">
        <f t="shared" si="3"/>
        <v>0.17500000000000007</v>
      </c>
      <c r="K40" s="69">
        <f t="shared" si="4"/>
        <v>63.201737791660186</v>
      </c>
      <c r="L40" s="70">
        <f t="shared" si="13"/>
        <v>1906.0521337498055</v>
      </c>
      <c r="M40" s="71">
        <f t="shared" si="5"/>
        <v>63.187514287018359</v>
      </c>
    </row>
    <row r="41" spans="1:13" x14ac:dyDescent="0.35">
      <c r="A41" s="72">
        <f t="shared" si="6"/>
        <v>0.17500000000000007</v>
      </c>
      <c r="B41" s="73">
        <f t="shared" si="8"/>
        <v>63.187514287018359</v>
      </c>
      <c r="C41" s="74">
        <f t="shared" si="9"/>
        <v>1905.6254286105509</v>
      </c>
      <c r="D41" s="73">
        <f t="shared" si="0"/>
        <v>0.17750000000000007</v>
      </c>
      <c r="E41" s="74">
        <f t="shared" si="1"/>
        <v>67.951577858544738</v>
      </c>
      <c r="F41" s="74">
        <f t="shared" si="10"/>
        <v>2048.5473357563424</v>
      </c>
      <c r="G41" s="73">
        <f t="shared" si="11"/>
        <v>0.17750000000000007</v>
      </c>
      <c r="H41" s="73">
        <f t="shared" si="2"/>
        <v>68.308882626409215</v>
      </c>
      <c r="I41" s="74">
        <f t="shared" si="12"/>
        <v>2059.2664787922763</v>
      </c>
      <c r="J41" s="73">
        <f t="shared" si="3"/>
        <v>0.18000000000000008</v>
      </c>
      <c r="K41" s="73">
        <f t="shared" si="4"/>
        <v>73.483846680979738</v>
      </c>
      <c r="L41" s="74">
        <f t="shared" si="13"/>
        <v>2214.5154004293922</v>
      </c>
      <c r="M41" s="75">
        <f t="shared" si="5"/>
        <v>73.467321335466011</v>
      </c>
    </row>
    <row r="42" spans="1:13" x14ac:dyDescent="0.35">
      <c r="A42" s="68">
        <f t="shared" si="6"/>
        <v>0.18000000000000008</v>
      </c>
      <c r="B42" s="69">
        <f t="shared" si="8"/>
        <v>73.467321335466011</v>
      </c>
      <c r="C42" s="70">
        <f t="shared" si="9"/>
        <v>2214.0196400639802</v>
      </c>
      <c r="D42" s="69">
        <f t="shared" si="0"/>
        <v>0.18250000000000008</v>
      </c>
      <c r="E42" s="70">
        <f t="shared" si="1"/>
        <v>79.002370435625963</v>
      </c>
      <c r="F42" s="70">
        <f t="shared" si="10"/>
        <v>2380.0711130687787</v>
      </c>
      <c r="G42" s="69">
        <f t="shared" si="11"/>
        <v>0.18250000000000008</v>
      </c>
      <c r="H42" s="69">
        <f t="shared" si="2"/>
        <v>79.417499118137954</v>
      </c>
      <c r="I42" s="70">
        <f t="shared" si="12"/>
        <v>2392.5249735441384</v>
      </c>
      <c r="J42" s="69">
        <f t="shared" si="3"/>
        <v>0.18500000000000008</v>
      </c>
      <c r="K42" s="69">
        <f t="shared" si="4"/>
        <v>85.429946203186702</v>
      </c>
      <c r="L42" s="70">
        <f t="shared" si="13"/>
        <v>2572.8983860956009</v>
      </c>
      <c r="M42" s="71">
        <f t="shared" si="5"/>
        <v>85.410746501620523</v>
      </c>
    </row>
    <row r="43" spans="1:13" x14ac:dyDescent="0.35">
      <c r="A43" s="76">
        <f t="shared" si="6"/>
        <v>0.18500000000000008</v>
      </c>
      <c r="B43" s="77">
        <f t="shared" si="8"/>
        <v>85.410746501620523</v>
      </c>
      <c r="C43" s="78">
        <f t="shared" si="9"/>
        <v>2572.3223950486158</v>
      </c>
      <c r="D43" s="77">
        <f t="shared" si="0"/>
        <v>0.18750000000000008</v>
      </c>
      <c r="E43" s="78">
        <f t="shared" si="1"/>
        <v>91.841552489242062</v>
      </c>
      <c r="F43" s="78">
        <f t="shared" si="10"/>
        <v>2765.2465746772618</v>
      </c>
      <c r="G43" s="77">
        <f t="shared" si="11"/>
        <v>0.18750000000000008</v>
      </c>
      <c r="H43" s="77">
        <f t="shared" si="2"/>
        <v>92.323862938313681</v>
      </c>
      <c r="I43" s="78">
        <f t="shared" si="12"/>
        <v>2779.7158881494106</v>
      </c>
      <c r="J43" s="77">
        <f t="shared" si="3"/>
        <v>0.19000000000000009</v>
      </c>
      <c r="K43" s="77">
        <f t="shared" si="4"/>
        <v>99.309325942367579</v>
      </c>
      <c r="L43" s="78">
        <f t="shared" si="13"/>
        <v>2989.2797782710272</v>
      </c>
      <c r="M43" s="79">
        <f t="shared" si="5"/>
        <v>99.287019084098006</v>
      </c>
    </row>
    <row r="44" spans="1:13" x14ac:dyDescent="0.35">
      <c r="A44" s="55"/>
      <c r="B44" s="55"/>
      <c r="C44" s="60"/>
      <c r="D44" s="55"/>
      <c r="E44" s="60"/>
      <c r="F44" s="60"/>
      <c r="G44" s="55"/>
      <c r="H44" s="55"/>
      <c r="I44" s="60"/>
      <c r="J44" s="55"/>
      <c r="K44" s="55"/>
      <c r="L44" s="60"/>
      <c r="M44" s="55"/>
    </row>
    <row r="45" spans="1:13" x14ac:dyDescent="0.35">
      <c r="A45" s="55"/>
      <c r="B45" s="55"/>
      <c r="C45" s="60"/>
      <c r="D45" s="55"/>
      <c r="E45" s="60"/>
      <c r="F45" s="60"/>
      <c r="G45" s="55"/>
      <c r="H45" s="55"/>
      <c r="I45" s="60"/>
      <c r="J45" s="55"/>
      <c r="K45" s="55"/>
      <c r="L45" s="60"/>
      <c r="M45" s="55"/>
    </row>
    <row r="46" spans="1:13" x14ac:dyDescent="0.35">
      <c r="A46" s="55"/>
      <c r="B46" s="55"/>
      <c r="C46" s="60"/>
      <c r="D46" s="55"/>
      <c r="E46" s="60"/>
      <c r="F46" s="60"/>
      <c r="G46" s="55"/>
      <c r="H46" s="55"/>
      <c r="I46" s="60"/>
      <c r="J46" s="55"/>
      <c r="K46" s="55"/>
      <c r="L46" s="60"/>
      <c r="M46" s="55"/>
    </row>
    <row r="47" spans="1:13" x14ac:dyDescent="0.35">
      <c r="A47" s="55"/>
      <c r="B47" s="55"/>
      <c r="C47" s="60"/>
      <c r="D47" s="55"/>
      <c r="E47" s="60"/>
      <c r="F47" s="60"/>
      <c r="G47" s="55"/>
      <c r="H47" s="55"/>
      <c r="I47" s="60"/>
      <c r="J47" s="55"/>
      <c r="K47" s="55"/>
      <c r="L47" s="60"/>
      <c r="M47" s="55"/>
    </row>
    <row r="48" spans="1:13" x14ac:dyDescent="0.35">
      <c r="A48" s="55"/>
      <c r="B48" s="55"/>
      <c r="C48" s="60"/>
      <c r="D48" s="55"/>
      <c r="E48" s="60"/>
      <c r="F48" s="60"/>
      <c r="G48" s="55"/>
      <c r="H48" s="55"/>
      <c r="I48" s="60"/>
      <c r="J48" s="55"/>
      <c r="K48" s="55"/>
      <c r="L48" s="60"/>
      <c r="M48" s="55"/>
    </row>
    <row r="49" spans="1:13" x14ac:dyDescent="0.35">
      <c r="A49" s="55"/>
      <c r="B49" s="55"/>
      <c r="C49" s="60"/>
      <c r="D49" s="55"/>
      <c r="E49" s="60"/>
      <c r="F49" s="60"/>
      <c r="G49" s="55"/>
      <c r="H49" s="55"/>
      <c r="I49" s="60"/>
      <c r="J49" s="55"/>
      <c r="K49" s="55"/>
      <c r="L49" s="60"/>
      <c r="M49" s="55"/>
    </row>
    <row r="50" spans="1:13" x14ac:dyDescent="0.35">
      <c r="A50" s="55"/>
      <c r="B50" s="55"/>
      <c r="C50" s="60"/>
      <c r="D50" s="55"/>
      <c r="E50" s="60"/>
      <c r="F50" s="60"/>
      <c r="G50" s="55"/>
      <c r="H50" s="55"/>
      <c r="I50" s="60"/>
      <c r="J50" s="55"/>
      <c r="K50" s="55"/>
      <c r="L50" s="60"/>
      <c r="M50" s="55"/>
    </row>
    <row r="51" spans="1:13" x14ac:dyDescent="0.35">
      <c r="A51" s="55"/>
      <c r="B51" s="55"/>
      <c r="C51" s="60"/>
      <c r="D51" s="55"/>
      <c r="E51" s="60"/>
      <c r="F51" s="60"/>
      <c r="G51" s="55"/>
      <c r="H51" s="55"/>
      <c r="I51" s="60"/>
      <c r="J51" s="55"/>
      <c r="K51" s="55"/>
      <c r="L51" s="60"/>
      <c r="M51" s="55"/>
    </row>
    <row r="52" spans="1:13" x14ac:dyDescent="0.35">
      <c r="A52" s="55"/>
      <c r="B52" s="55"/>
      <c r="C52" s="60"/>
      <c r="D52" s="55"/>
      <c r="E52" s="60"/>
      <c r="F52" s="60"/>
      <c r="G52" s="55"/>
      <c r="H52" s="55"/>
      <c r="I52" s="60"/>
      <c r="J52" s="55"/>
      <c r="K52" s="55"/>
      <c r="L52" s="60"/>
      <c r="M52" s="55"/>
    </row>
    <row r="53" spans="1:13" x14ac:dyDescent="0.35">
      <c r="A53" s="55"/>
      <c r="B53" s="55"/>
      <c r="C53" s="60"/>
      <c r="D53" s="55"/>
      <c r="E53" s="60"/>
      <c r="F53" s="60"/>
      <c r="G53" s="55"/>
      <c r="H53" s="55"/>
      <c r="I53" s="60"/>
      <c r="J53" s="55"/>
      <c r="K53" s="55"/>
      <c r="L53" s="60"/>
      <c r="M53" s="55"/>
    </row>
    <row r="54" spans="1:13" x14ac:dyDescent="0.35">
      <c r="A54" s="55"/>
      <c r="B54" s="55"/>
      <c r="C54" s="60"/>
      <c r="D54" s="55"/>
      <c r="E54" s="60"/>
      <c r="F54" s="60"/>
      <c r="G54" s="55"/>
      <c r="H54" s="55"/>
      <c r="I54" s="60"/>
      <c r="J54" s="55"/>
      <c r="K54" s="55"/>
      <c r="L54" s="60"/>
      <c r="M54" s="55"/>
    </row>
    <row r="55" spans="1:13" x14ac:dyDescent="0.35">
      <c r="A55" s="55"/>
      <c r="B55" s="55"/>
      <c r="C55" s="60"/>
      <c r="D55" s="55"/>
      <c r="E55" s="60"/>
      <c r="F55" s="60"/>
      <c r="G55" s="55"/>
      <c r="H55" s="55"/>
      <c r="I55" s="60"/>
      <c r="J55" s="55"/>
      <c r="K55" s="55"/>
      <c r="L55" s="60"/>
      <c r="M55" s="55"/>
    </row>
    <row r="56" spans="1:13" x14ac:dyDescent="0.35">
      <c r="A56" s="55"/>
      <c r="B56" s="55"/>
      <c r="C56" s="60"/>
      <c r="D56" s="55"/>
      <c r="E56" s="60"/>
      <c r="F56" s="60"/>
      <c r="G56" s="55"/>
      <c r="H56" s="55"/>
      <c r="I56" s="60"/>
      <c r="J56" s="55"/>
      <c r="K56" s="55"/>
      <c r="L56" s="60"/>
      <c r="M56" s="55"/>
    </row>
    <row r="57" spans="1:13" x14ac:dyDescent="0.35">
      <c r="A57" s="55"/>
      <c r="B57" s="55"/>
      <c r="C57" s="60"/>
      <c r="D57" s="55"/>
      <c r="E57" s="60"/>
      <c r="F57" s="60"/>
      <c r="G57" s="55"/>
      <c r="H57" s="55"/>
      <c r="I57" s="60"/>
      <c r="J57" s="55"/>
      <c r="K57" s="55"/>
      <c r="L57" s="60"/>
      <c r="M57" s="55"/>
    </row>
    <row r="58" spans="1:13" x14ac:dyDescent="0.35">
      <c r="A58" s="55"/>
      <c r="B58" s="55"/>
      <c r="C58" s="60"/>
      <c r="D58" s="55"/>
      <c r="E58" s="60"/>
      <c r="F58" s="60"/>
      <c r="G58" s="55"/>
      <c r="H58" s="55"/>
      <c r="I58" s="60"/>
      <c r="J58" s="55"/>
      <c r="K58" s="55"/>
      <c r="L58" s="60"/>
      <c r="M58" s="55"/>
    </row>
    <row r="59" spans="1:13" x14ac:dyDescent="0.35">
      <c r="A59" s="55"/>
      <c r="B59" s="55"/>
      <c r="C59" s="60"/>
      <c r="D59" s="55"/>
      <c r="E59" s="60"/>
      <c r="F59" s="60"/>
      <c r="G59" s="55"/>
      <c r="H59" s="55"/>
      <c r="I59" s="60"/>
      <c r="J59" s="55"/>
      <c r="K59" s="55"/>
      <c r="L59" s="60"/>
      <c r="M59" s="55"/>
    </row>
    <row r="60" spans="1:13" x14ac:dyDescent="0.35">
      <c r="A60" s="55"/>
      <c r="B60" s="55"/>
      <c r="C60" s="60"/>
      <c r="D60" s="55"/>
      <c r="E60" s="60"/>
      <c r="F60" s="60"/>
      <c r="G60" s="55"/>
      <c r="H60" s="55"/>
      <c r="I60" s="60"/>
      <c r="J60" s="55"/>
      <c r="K60" s="55"/>
      <c r="L60" s="60"/>
      <c r="M60" s="55"/>
    </row>
    <row r="61" spans="1:13" x14ac:dyDescent="0.35">
      <c r="A61" s="55"/>
      <c r="B61" s="55"/>
      <c r="C61" s="60"/>
      <c r="D61" s="55"/>
      <c r="E61" s="60"/>
      <c r="F61" s="60"/>
      <c r="G61" s="55"/>
      <c r="H61" s="55"/>
      <c r="I61" s="60"/>
      <c r="J61" s="55"/>
      <c r="K61" s="55"/>
      <c r="L61" s="60"/>
      <c r="M61" s="55"/>
    </row>
    <row r="62" spans="1:13" x14ac:dyDescent="0.35">
      <c r="A62" s="55"/>
      <c r="B62" s="55"/>
      <c r="C62" s="60"/>
      <c r="D62" s="55"/>
      <c r="E62" s="60"/>
      <c r="F62" s="60"/>
      <c r="G62" s="55"/>
      <c r="H62" s="55"/>
      <c r="I62" s="60"/>
      <c r="J62" s="55"/>
      <c r="K62" s="55"/>
      <c r="L62" s="60"/>
      <c r="M62" s="55"/>
    </row>
    <row r="63" spans="1:13" x14ac:dyDescent="0.35">
      <c r="A63" s="55"/>
      <c r="B63" s="55"/>
      <c r="C63" s="60"/>
      <c r="D63" s="55"/>
      <c r="E63" s="60"/>
      <c r="F63" s="60"/>
      <c r="G63" s="55"/>
      <c r="H63" s="55"/>
      <c r="I63" s="60"/>
      <c r="J63" s="55"/>
      <c r="K63" s="55"/>
      <c r="L63" s="60"/>
      <c r="M63" s="55"/>
    </row>
    <row r="64" spans="1:13" x14ac:dyDescent="0.35">
      <c r="A64" s="55"/>
      <c r="B64" s="55"/>
      <c r="C64" s="60"/>
      <c r="D64" s="55"/>
      <c r="E64" s="60"/>
      <c r="F64" s="60"/>
      <c r="G64" s="55"/>
      <c r="H64" s="55"/>
      <c r="I64" s="60"/>
      <c r="J64" s="55"/>
      <c r="K64" s="55"/>
      <c r="L64" s="60"/>
      <c r="M64" s="55"/>
    </row>
    <row r="65" spans="1:13" x14ac:dyDescent="0.35">
      <c r="A65" s="55"/>
      <c r="B65" s="55"/>
      <c r="C65" s="60"/>
      <c r="D65" s="55"/>
      <c r="E65" s="60"/>
      <c r="F65" s="60"/>
      <c r="G65" s="55"/>
      <c r="H65" s="55"/>
      <c r="I65" s="60"/>
      <c r="J65" s="55"/>
      <c r="K65" s="55"/>
      <c r="L65" s="60"/>
      <c r="M65" s="55"/>
    </row>
    <row r="66" spans="1:13" x14ac:dyDescent="0.35">
      <c r="A66" s="55"/>
      <c r="B66" s="55"/>
      <c r="C66" s="60"/>
      <c r="D66" s="55"/>
      <c r="E66" s="60"/>
      <c r="F66" s="60"/>
      <c r="G66" s="55"/>
      <c r="H66" s="55"/>
      <c r="I66" s="60"/>
      <c r="J66" s="55"/>
      <c r="K66" s="55"/>
      <c r="L66" s="60"/>
      <c r="M66" s="55"/>
    </row>
    <row r="67" spans="1:13" x14ac:dyDescent="0.35">
      <c r="A67" s="55"/>
      <c r="B67" s="55"/>
      <c r="C67" s="60"/>
      <c r="D67" s="55"/>
      <c r="E67" s="60"/>
      <c r="F67" s="60"/>
      <c r="G67" s="55"/>
      <c r="H67" s="55"/>
      <c r="I67" s="60"/>
      <c r="J67" s="55"/>
      <c r="K67" s="55"/>
      <c r="L67" s="60"/>
      <c r="M67" s="55"/>
    </row>
    <row r="68" spans="1:13" x14ac:dyDescent="0.35">
      <c r="A68" s="55"/>
      <c r="B68" s="55"/>
      <c r="C68" s="60"/>
      <c r="D68" s="55"/>
      <c r="E68" s="60"/>
      <c r="F68" s="60"/>
      <c r="G68" s="55"/>
      <c r="H68" s="55"/>
      <c r="I68" s="60"/>
      <c r="J68" s="55"/>
      <c r="K68" s="55"/>
      <c r="L68" s="60"/>
      <c r="M68" s="55"/>
    </row>
    <row r="69" spans="1:13" x14ac:dyDescent="0.35">
      <c r="A69" s="55"/>
      <c r="B69" s="55"/>
      <c r="C69" s="60"/>
      <c r="D69" s="55"/>
      <c r="E69" s="60"/>
      <c r="F69" s="60"/>
      <c r="G69" s="55"/>
      <c r="H69" s="55"/>
      <c r="I69" s="60"/>
      <c r="J69" s="55"/>
      <c r="K69" s="55"/>
      <c r="L69" s="60"/>
      <c r="M69" s="55"/>
    </row>
    <row r="70" spans="1:13" x14ac:dyDescent="0.35">
      <c r="A70" s="55"/>
      <c r="B70" s="55"/>
      <c r="C70" s="60"/>
      <c r="D70" s="55"/>
      <c r="E70" s="60"/>
      <c r="F70" s="60"/>
      <c r="G70" s="55"/>
      <c r="H70" s="55"/>
      <c r="I70" s="60"/>
      <c r="J70" s="55"/>
      <c r="K70" s="55"/>
      <c r="L70" s="60"/>
      <c r="M70" s="55"/>
    </row>
    <row r="71" spans="1:13" x14ac:dyDescent="0.35">
      <c r="A71" s="55"/>
      <c r="B71" s="55"/>
      <c r="C71" s="60"/>
      <c r="D71" s="55"/>
      <c r="E71" s="60"/>
      <c r="F71" s="60"/>
      <c r="G71" s="55"/>
      <c r="H71" s="55"/>
      <c r="I71" s="60"/>
      <c r="J71" s="55"/>
      <c r="K71" s="55"/>
      <c r="L71" s="60"/>
      <c r="M71" s="55"/>
    </row>
    <row r="72" spans="1:13" x14ac:dyDescent="0.35">
      <c r="A72" s="55"/>
      <c r="B72" s="55"/>
      <c r="C72" s="60"/>
      <c r="D72" s="55"/>
      <c r="E72" s="60"/>
      <c r="F72" s="60"/>
      <c r="G72" s="55"/>
      <c r="H72" s="55"/>
      <c r="I72" s="60"/>
      <c r="J72" s="55"/>
      <c r="K72" s="55"/>
      <c r="L72" s="60"/>
      <c r="M72" s="55"/>
    </row>
    <row r="73" spans="1:13" x14ac:dyDescent="0.35">
      <c r="A73" s="55"/>
      <c r="B73" s="55"/>
      <c r="C73" s="60"/>
      <c r="D73" s="55"/>
      <c r="E73" s="60"/>
      <c r="F73" s="60"/>
      <c r="G73" s="55"/>
      <c r="H73" s="55"/>
      <c r="I73" s="60"/>
      <c r="J73" s="55"/>
      <c r="K73" s="55"/>
      <c r="L73" s="60"/>
      <c r="M73" s="55"/>
    </row>
    <row r="74" spans="1:13" x14ac:dyDescent="0.35">
      <c r="A74" s="55"/>
      <c r="B74" s="55"/>
      <c r="C74" s="60"/>
      <c r="D74" s="55"/>
      <c r="E74" s="60"/>
      <c r="F74" s="60"/>
      <c r="G74" s="55"/>
      <c r="H74" s="55"/>
      <c r="I74" s="60"/>
      <c r="J74" s="55"/>
      <c r="K74" s="55"/>
      <c r="L74" s="60"/>
      <c r="M74" s="55"/>
    </row>
    <row r="75" spans="1:13" x14ac:dyDescent="0.35">
      <c r="A75" s="55"/>
      <c r="B75" s="55"/>
      <c r="C75" s="60"/>
      <c r="D75" s="55"/>
      <c r="E75" s="60"/>
      <c r="F75" s="60"/>
      <c r="G75" s="55"/>
      <c r="H75" s="55"/>
      <c r="I75" s="60"/>
      <c r="J75" s="55"/>
      <c r="K75" s="55"/>
      <c r="L75" s="60"/>
      <c r="M75" s="55"/>
    </row>
    <row r="76" spans="1:13" x14ac:dyDescent="0.35">
      <c r="A76" s="55"/>
      <c r="B76" s="55"/>
      <c r="C76" s="60"/>
      <c r="D76" s="55"/>
      <c r="E76" s="60"/>
      <c r="F76" s="60"/>
      <c r="G76" s="55"/>
      <c r="H76" s="55"/>
      <c r="I76" s="60"/>
      <c r="J76" s="55"/>
      <c r="K76" s="55"/>
      <c r="L76" s="60"/>
      <c r="M76" s="55"/>
    </row>
    <row r="77" spans="1:13" x14ac:dyDescent="0.35">
      <c r="A77" s="55"/>
      <c r="B77" s="55"/>
      <c r="C77" s="60"/>
      <c r="D77" s="55"/>
      <c r="E77" s="60"/>
      <c r="F77" s="60"/>
      <c r="G77" s="55"/>
      <c r="H77" s="55"/>
      <c r="I77" s="60"/>
      <c r="J77" s="55"/>
      <c r="K77" s="55"/>
      <c r="L77" s="60"/>
      <c r="M77" s="55"/>
    </row>
    <row r="78" spans="1:13" x14ac:dyDescent="0.35">
      <c r="A78" s="55"/>
      <c r="B78" s="55"/>
      <c r="C78" s="60"/>
      <c r="D78" s="55"/>
      <c r="E78" s="60"/>
      <c r="F78" s="60"/>
      <c r="G78" s="55"/>
      <c r="H78" s="55"/>
      <c r="I78" s="60"/>
      <c r="J78" s="55"/>
      <c r="K78" s="55"/>
      <c r="L78" s="60"/>
      <c r="M78" s="55"/>
    </row>
    <row r="79" spans="1:13" x14ac:dyDescent="0.35">
      <c r="A79" s="55"/>
      <c r="B79" s="55"/>
      <c r="C79" s="60"/>
      <c r="D79" s="55"/>
      <c r="E79" s="60"/>
      <c r="F79" s="60"/>
      <c r="G79" s="55"/>
      <c r="H79" s="55"/>
      <c r="I79" s="60"/>
      <c r="J79" s="55"/>
      <c r="K79" s="55"/>
      <c r="L79" s="60"/>
      <c r="M79" s="55"/>
    </row>
    <row r="80" spans="1:13" x14ac:dyDescent="0.35">
      <c r="A80" s="55"/>
      <c r="B80" s="55"/>
      <c r="C80" s="60"/>
      <c r="D80" s="55"/>
      <c r="E80" s="60"/>
      <c r="F80" s="60"/>
      <c r="G80" s="55"/>
      <c r="H80" s="55"/>
      <c r="I80" s="60"/>
      <c r="J80" s="55"/>
      <c r="K80" s="55"/>
      <c r="L80" s="60"/>
      <c r="M80" s="55"/>
    </row>
    <row r="81" spans="1:13" x14ac:dyDescent="0.35">
      <c r="A81" s="55"/>
      <c r="B81" s="55"/>
      <c r="C81" s="60"/>
      <c r="D81" s="55"/>
      <c r="E81" s="60"/>
      <c r="F81" s="60"/>
      <c r="G81" s="55"/>
      <c r="H81" s="55"/>
      <c r="I81" s="60"/>
      <c r="J81" s="55"/>
      <c r="K81" s="55"/>
      <c r="L81" s="60"/>
      <c r="M81" s="55"/>
    </row>
    <row r="82" spans="1:13" x14ac:dyDescent="0.35">
      <c r="A82" s="55"/>
      <c r="B82" s="55"/>
      <c r="C82" s="60"/>
      <c r="D82" s="55"/>
      <c r="E82" s="60"/>
      <c r="F82" s="60"/>
      <c r="G82" s="55"/>
      <c r="H82" s="55"/>
      <c r="I82" s="60"/>
      <c r="J82" s="55"/>
      <c r="K82" s="55"/>
      <c r="L82" s="60"/>
      <c r="M82" s="55"/>
    </row>
    <row r="83" spans="1:13" x14ac:dyDescent="0.35">
      <c r="A83" s="55"/>
      <c r="B83" s="55"/>
      <c r="C83" s="60"/>
      <c r="D83" s="55"/>
      <c r="E83" s="60"/>
      <c r="F83" s="60"/>
      <c r="G83" s="55"/>
      <c r="H83" s="55"/>
      <c r="I83" s="60"/>
      <c r="J83" s="55"/>
      <c r="K83" s="55"/>
      <c r="L83" s="60"/>
      <c r="M83" s="55"/>
    </row>
    <row r="84" spans="1:13" x14ac:dyDescent="0.35">
      <c r="A84" s="55"/>
      <c r="B84" s="55"/>
      <c r="C84" s="60"/>
      <c r="D84" s="55"/>
      <c r="E84" s="60"/>
      <c r="F84" s="60"/>
      <c r="G84" s="55"/>
      <c r="H84" s="55"/>
      <c r="I84" s="60"/>
      <c r="J84" s="55"/>
      <c r="K84" s="55"/>
      <c r="L84" s="60"/>
      <c r="M84" s="55"/>
    </row>
    <row r="85" spans="1:13" x14ac:dyDescent="0.35">
      <c r="A85" s="55"/>
      <c r="B85" s="55"/>
      <c r="C85" s="60"/>
      <c r="D85" s="55"/>
      <c r="E85" s="60"/>
      <c r="F85" s="60"/>
      <c r="G85" s="55"/>
      <c r="H85" s="55"/>
      <c r="I85" s="60"/>
      <c r="J85" s="55"/>
      <c r="K85" s="55"/>
      <c r="L85" s="60"/>
      <c r="M85" s="55"/>
    </row>
    <row r="86" spans="1:13" x14ac:dyDescent="0.35">
      <c r="A86" s="55"/>
      <c r="B86" s="55"/>
      <c r="C86" s="60"/>
      <c r="D86" s="55"/>
      <c r="E86" s="60"/>
      <c r="F86" s="60"/>
      <c r="G86" s="55"/>
      <c r="H86" s="55"/>
      <c r="I86" s="60"/>
      <c r="J86" s="55"/>
      <c r="K86" s="55"/>
      <c r="L86" s="60"/>
      <c r="M86" s="55"/>
    </row>
    <row r="87" spans="1:13" x14ac:dyDescent="0.35">
      <c r="A87" s="55"/>
      <c r="B87" s="55"/>
      <c r="C87" s="60"/>
      <c r="D87" s="55"/>
      <c r="E87" s="60"/>
      <c r="F87" s="60"/>
      <c r="G87" s="55"/>
      <c r="H87" s="55"/>
      <c r="I87" s="60"/>
      <c r="J87" s="55"/>
      <c r="K87" s="55"/>
      <c r="L87" s="60"/>
      <c r="M87" s="55"/>
    </row>
    <row r="88" spans="1:13" x14ac:dyDescent="0.35">
      <c r="A88" s="55"/>
      <c r="B88" s="55"/>
      <c r="C88" s="60"/>
      <c r="D88" s="55"/>
      <c r="E88" s="60"/>
      <c r="F88" s="60"/>
      <c r="G88" s="55"/>
      <c r="H88" s="55"/>
      <c r="I88" s="60"/>
      <c r="J88" s="55"/>
      <c r="K88" s="55"/>
      <c r="L88" s="60"/>
      <c r="M88" s="55"/>
    </row>
    <row r="89" spans="1:13" x14ac:dyDescent="0.35">
      <c r="A89" s="55"/>
      <c r="B89" s="55"/>
      <c r="C89" s="60"/>
      <c r="D89" s="55"/>
      <c r="E89" s="60"/>
      <c r="F89" s="60"/>
      <c r="G89" s="55"/>
      <c r="H89" s="55"/>
      <c r="I89" s="60"/>
      <c r="J89" s="55"/>
      <c r="K89" s="55"/>
      <c r="L89" s="60"/>
      <c r="M89" s="55"/>
    </row>
    <row r="90" spans="1:13" x14ac:dyDescent="0.35">
      <c r="A90" s="55"/>
      <c r="B90" s="55"/>
      <c r="C90" s="60"/>
      <c r="D90" s="55"/>
      <c r="E90" s="60"/>
      <c r="F90" s="60"/>
      <c r="G90" s="55"/>
      <c r="H90" s="55"/>
      <c r="I90" s="60"/>
      <c r="J90" s="55"/>
      <c r="K90" s="55"/>
      <c r="L90" s="60"/>
      <c r="M90" s="55"/>
    </row>
    <row r="91" spans="1:13" x14ac:dyDescent="0.35">
      <c r="A91" s="55"/>
      <c r="B91" s="55"/>
      <c r="C91" s="60"/>
      <c r="D91" s="55"/>
      <c r="E91" s="60"/>
      <c r="F91" s="60"/>
      <c r="G91" s="55"/>
      <c r="H91" s="55"/>
      <c r="I91" s="60"/>
      <c r="J91" s="55"/>
      <c r="K91" s="55"/>
      <c r="L91" s="60"/>
      <c r="M91" s="55"/>
    </row>
    <row r="92" spans="1:13" x14ac:dyDescent="0.35">
      <c r="A92" s="55"/>
      <c r="B92" s="55"/>
      <c r="C92" s="60"/>
      <c r="D92" s="55"/>
      <c r="E92" s="60"/>
      <c r="F92" s="60"/>
      <c r="G92" s="55"/>
      <c r="H92" s="55"/>
      <c r="I92" s="60"/>
      <c r="J92" s="55"/>
      <c r="K92" s="55"/>
      <c r="L92" s="60"/>
      <c r="M92" s="55"/>
    </row>
    <row r="93" spans="1:13" x14ac:dyDescent="0.35">
      <c r="A93" s="55"/>
      <c r="B93" s="55"/>
      <c r="C93" s="60"/>
      <c r="D93" s="55"/>
      <c r="E93" s="60"/>
      <c r="F93" s="60"/>
      <c r="G93" s="55"/>
      <c r="H93" s="55"/>
      <c r="I93" s="60"/>
      <c r="J93" s="55"/>
      <c r="K93" s="55"/>
      <c r="L93" s="60"/>
      <c r="M93" s="55"/>
    </row>
    <row r="94" spans="1:13" x14ac:dyDescent="0.35">
      <c r="A94" s="55"/>
      <c r="B94" s="55"/>
      <c r="C94" s="60"/>
      <c r="D94" s="55"/>
      <c r="E94" s="60"/>
      <c r="F94" s="60"/>
      <c r="G94" s="55"/>
      <c r="H94" s="55"/>
      <c r="I94" s="60"/>
      <c r="J94" s="55"/>
      <c r="K94" s="55"/>
      <c r="L94" s="60"/>
      <c r="M94" s="55"/>
    </row>
    <row r="95" spans="1:13" x14ac:dyDescent="0.35">
      <c r="A95" s="55"/>
      <c r="B95" s="55"/>
      <c r="C95" s="60"/>
      <c r="D95" s="55"/>
      <c r="E95" s="60"/>
      <c r="F95" s="60"/>
      <c r="G95" s="55"/>
      <c r="H95" s="55"/>
      <c r="I95" s="60"/>
      <c r="J95" s="55"/>
      <c r="K95" s="55"/>
      <c r="L95" s="60"/>
      <c r="M95" s="55"/>
    </row>
    <row r="96" spans="1:13" x14ac:dyDescent="0.35">
      <c r="A96" s="55"/>
      <c r="B96" s="55"/>
      <c r="C96" s="60"/>
      <c r="D96" s="55"/>
      <c r="E96" s="60"/>
      <c r="F96" s="60"/>
      <c r="G96" s="55"/>
      <c r="H96" s="55"/>
      <c r="I96" s="60"/>
      <c r="J96" s="55"/>
      <c r="K96" s="55"/>
      <c r="L96" s="60"/>
      <c r="M96" s="55"/>
    </row>
    <row r="97" spans="1:13" x14ac:dyDescent="0.35">
      <c r="A97" s="55"/>
      <c r="B97" s="55"/>
      <c r="C97" s="60"/>
      <c r="D97" s="55"/>
      <c r="E97" s="60"/>
      <c r="F97" s="60"/>
      <c r="G97" s="55"/>
      <c r="H97" s="55"/>
      <c r="I97" s="60"/>
      <c r="J97" s="55"/>
      <c r="K97" s="55"/>
      <c r="L97" s="60"/>
      <c r="M97" s="55"/>
    </row>
    <row r="98" spans="1:13" x14ac:dyDescent="0.35">
      <c r="A98" s="55"/>
      <c r="B98" s="55"/>
      <c r="C98" s="60"/>
      <c r="D98" s="55"/>
      <c r="E98" s="60"/>
      <c r="F98" s="60"/>
      <c r="G98" s="55"/>
      <c r="H98" s="55"/>
      <c r="I98" s="60"/>
      <c r="J98" s="55"/>
      <c r="K98" s="55"/>
      <c r="L98" s="60"/>
      <c r="M98" s="55"/>
    </row>
    <row r="99" spans="1:13" x14ac:dyDescent="0.35">
      <c r="A99" s="55"/>
      <c r="B99" s="55"/>
      <c r="C99" s="60"/>
      <c r="D99" s="55"/>
      <c r="E99" s="60"/>
      <c r="F99" s="60"/>
      <c r="G99" s="55"/>
      <c r="H99" s="55"/>
      <c r="I99" s="60"/>
      <c r="J99" s="55"/>
      <c r="K99" s="55"/>
      <c r="L99" s="60"/>
      <c r="M99" s="55"/>
    </row>
    <row r="100" spans="1:13" x14ac:dyDescent="0.35">
      <c r="A100" s="55"/>
      <c r="B100" s="55"/>
      <c r="C100" s="60"/>
      <c r="D100" s="55"/>
      <c r="E100" s="60"/>
      <c r="F100" s="60"/>
      <c r="G100" s="55"/>
      <c r="H100" s="55"/>
      <c r="I100" s="60"/>
      <c r="J100" s="55"/>
      <c r="K100" s="55"/>
      <c r="L100" s="60"/>
      <c r="M100" s="55"/>
    </row>
    <row r="101" spans="1:13" x14ac:dyDescent="0.35">
      <c r="A101" s="55"/>
      <c r="B101" s="55"/>
      <c r="C101" s="60"/>
      <c r="D101" s="55"/>
      <c r="E101" s="60"/>
      <c r="F101" s="60"/>
      <c r="G101" s="55"/>
      <c r="H101" s="55"/>
      <c r="I101" s="60"/>
      <c r="J101" s="55"/>
      <c r="K101" s="55"/>
      <c r="L101" s="60"/>
      <c r="M101" s="55"/>
    </row>
    <row r="102" spans="1:13" x14ac:dyDescent="0.35">
      <c r="A102" s="55"/>
      <c r="B102" s="55"/>
      <c r="C102" s="60"/>
      <c r="D102" s="55"/>
      <c r="E102" s="60"/>
      <c r="F102" s="60"/>
      <c r="G102" s="55"/>
      <c r="H102" s="55"/>
      <c r="I102" s="60"/>
      <c r="J102" s="55"/>
      <c r="K102" s="55"/>
      <c r="L102" s="60"/>
      <c r="M102" s="55"/>
    </row>
    <row r="103" spans="1:13" x14ac:dyDescent="0.35">
      <c r="A103" s="55"/>
      <c r="B103" s="55"/>
      <c r="C103" s="60"/>
      <c r="D103" s="55"/>
      <c r="E103" s="60"/>
      <c r="F103" s="60"/>
      <c r="G103" s="55"/>
      <c r="H103" s="55"/>
      <c r="I103" s="60"/>
      <c r="J103" s="55"/>
      <c r="K103" s="55"/>
      <c r="L103" s="60"/>
      <c r="M103" s="55"/>
    </row>
    <row r="104" spans="1:13" x14ac:dyDescent="0.35">
      <c r="A104" s="55"/>
      <c r="B104" s="55"/>
      <c r="C104" s="60"/>
      <c r="D104" s="55"/>
      <c r="E104" s="60"/>
      <c r="F104" s="60"/>
      <c r="G104" s="55"/>
      <c r="H104" s="55"/>
      <c r="I104" s="60"/>
      <c r="J104" s="55"/>
      <c r="K104" s="55"/>
      <c r="L104" s="60"/>
      <c r="M104" s="55"/>
    </row>
    <row r="105" spans="1:13" x14ac:dyDescent="0.35">
      <c r="A105" s="55"/>
      <c r="B105" s="55"/>
      <c r="C105" s="60"/>
      <c r="D105" s="55"/>
      <c r="E105" s="60"/>
      <c r="F105" s="60"/>
      <c r="G105" s="55"/>
      <c r="H105" s="55"/>
      <c r="I105" s="60"/>
      <c r="J105" s="55"/>
      <c r="K105" s="55"/>
      <c r="L105" s="60"/>
      <c r="M105" s="55"/>
    </row>
    <row r="106" spans="1:13" x14ac:dyDescent="0.35">
      <c r="A106" s="55"/>
      <c r="B106" s="55"/>
      <c r="C106" s="60"/>
      <c r="D106" s="55"/>
      <c r="E106" s="60"/>
      <c r="F106" s="60"/>
      <c r="G106" s="55"/>
      <c r="H106" s="55"/>
      <c r="I106" s="60"/>
      <c r="J106" s="55"/>
      <c r="K106" s="55"/>
      <c r="L106" s="60"/>
      <c r="M106" s="55"/>
    </row>
    <row r="107" spans="1:13" x14ac:dyDescent="0.35">
      <c r="A107" s="55"/>
      <c r="B107" s="55"/>
      <c r="C107" s="60"/>
      <c r="D107" s="55"/>
      <c r="E107" s="60"/>
      <c r="F107" s="60"/>
      <c r="G107" s="55"/>
      <c r="H107" s="55"/>
      <c r="I107" s="60"/>
      <c r="J107" s="55"/>
      <c r="K107" s="55"/>
      <c r="L107" s="60"/>
      <c r="M107" s="55"/>
    </row>
    <row r="108" spans="1:13" x14ac:dyDescent="0.35">
      <c r="A108" s="55"/>
      <c r="B108" s="55"/>
      <c r="C108" s="60"/>
      <c r="D108" s="55"/>
      <c r="E108" s="60"/>
      <c r="F108" s="60"/>
      <c r="G108" s="55"/>
      <c r="H108" s="55"/>
      <c r="I108" s="60"/>
      <c r="J108" s="55"/>
      <c r="K108" s="55"/>
      <c r="L108" s="60"/>
      <c r="M108" s="55"/>
    </row>
    <row r="109" spans="1:13" x14ac:dyDescent="0.35">
      <c r="A109" s="55"/>
      <c r="B109" s="55"/>
      <c r="C109" s="60"/>
      <c r="D109" s="55"/>
      <c r="E109" s="60"/>
      <c r="F109" s="60"/>
      <c r="G109" s="55"/>
      <c r="H109" s="55"/>
      <c r="I109" s="60"/>
      <c r="J109" s="55"/>
      <c r="K109" s="55"/>
      <c r="L109" s="60"/>
      <c r="M109" s="55"/>
    </row>
    <row r="110" spans="1:13" x14ac:dyDescent="0.35">
      <c r="A110" s="55"/>
      <c r="B110" s="55"/>
      <c r="C110" s="60"/>
      <c r="D110" s="55"/>
      <c r="E110" s="60"/>
      <c r="F110" s="60"/>
      <c r="G110" s="55"/>
      <c r="H110" s="55"/>
      <c r="I110" s="60"/>
      <c r="J110" s="55"/>
      <c r="K110" s="55"/>
      <c r="L110" s="60"/>
      <c r="M110" s="55"/>
    </row>
    <row r="111" spans="1:13" x14ac:dyDescent="0.35">
      <c r="A111" s="55"/>
      <c r="B111" s="55"/>
      <c r="C111" s="60"/>
      <c r="D111" s="55"/>
      <c r="E111" s="60"/>
      <c r="F111" s="60"/>
      <c r="G111" s="55"/>
      <c r="H111" s="55"/>
      <c r="I111" s="60"/>
      <c r="J111" s="55"/>
      <c r="K111" s="55"/>
      <c r="L111" s="60"/>
      <c r="M111" s="55"/>
    </row>
    <row r="112" spans="1:13" x14ac:dyDescent="0.35">
      <c r="A112" s="55"/>
      <c r="B112" s="55"/>
      <c r="C112" s="60"/>
      <c r="D112" s="55"/>
      <c r="E112" s="60"/>
      <c r="F112" s="60"/>
      <c r="G112" s="55"/>
      <c r="H112" s="55"/>
      <c r="I112" s="60"/>
      <c r="J112" s="55"/>
      <c r="K112" s="55"/>
      <c r="L112" s="60"/>
      <c r="M112" s="55"/>
    </row>
    <row r="113" spans="1:13" x14ac:dyDescent="0.35">
      <c r="A113" s="55"/>
      <c r="B113" s="55"/>
      <c r="C113" s="60"/>
      <c r="D113" s="55"/>
      <c r="E113" s="60"/>
      <c r="F113" s="60"/>
      <c r="G113" s="55"/>
      <c r="H113" s="55"/>
      <c r="I113" s="60"/>
      <c r="J113" s="55"/>
      <c r="K113" s="55"/>
      <c r="L113" s="60"/>
      <c r="M113" s="55"/>
    </row>
    <row r="114" spans="1:13" x14ac:dyDescent="0.35">
      <c r="A114" s="55"/>
      <c r="B114" s="55"/>
      <c r="C114" s="60"/>
      <c r="D114" s="55"/>
      <c r="E114" s="60"/>
      <c r="F114" s="60"/>
      <c r="G114" s="55"/>
      <c r="H114" s="55"/>
      <c r="I114" s="60"/>
      <c r="J114" s="55"/>
      <c r="K114" s="55"/>
      <c r="L114" s="60"/>
      <c r="M114" s="55"/>
    </row>
    <row r="115" spans="1:13" x14ac:dyDescent="0.35">
      <c r="A115" s="55"/>
      <c r="B115" s="55"/>
      <c r="C115" s="60"/>
      <c r="D115" s="55"/>
      <c r="E115" s="60"/>
      <c r="F115" s="60"/>
      <c r="G115" s="55"/>
      <c r="H115" s="55"/>
      <c r="I115" s="60"/>
      <c r="J115" s="55"/>
      <c r="K115" s="55"/>
      <c r="L115" s="60"/>
      <c r="M115" s="55"/>
    </row>
    <row r="116" spans="1:13" x14ac:dyDescent="0.35">
      <c r="A116" s="55"/>
      <c r="B116" s="55"/>
      <c r="C116" s="60"/>
      <c r="D116" s="55"/>
      <c r="E116" s="60"/>
      <c r="F116" s="60"/>
      <c r="G116" s="55"/>
      <c r="H116" s="55"/>
      <c r="I116" s="60"/>
      <c r="J116" s="55"/>
      <c r="K116" s="55"/>
      <c r="L116" s="60"/>
      <c r="M116" s="55"/>
    </row>
    <row r="117" spans="1:13" x14ac:dyDescent="0.35">
      <c r="A117" s="55"/>
      <c r="B117" s="55"/>
      <c r="C117" s="60"/>
      <c r="D117" s="55"/>
      <c r="E117" s="60"/>
      <c r="F117" s="60"/>
      <c r="G117" s="55"/>
      <c r="H117" s="55"/>
      <c r="I117" s="60"/>
      <c r="J117" s="55"/>
      <c r="K117" s="55"/>
      <c r="L117" s="60"/>
      <c r="M117" s="55"/>
    </row>
    <row r="118" spans="1:13" x14ac:dyDescent="0.35">
      <c r="A118" s="55"/>
      <c r="B118" s="55"/>
      <c r="C118" s="60"/>
      <c r="D118" s="55"/>
      <c r="E118" s="60"/>
      <c r="F118" s="60"/>
      <c r="G118" s="55"/>
      <c r="H118" s="55"/>
      <c r="I118" s="60"/>
      <c r="J118" s="55"/>
      <c r="K118" s="55"/>
      <c r="L118" s="60"/>
      <c r="M118" s="55"/>
    </row>
    <row r="119" spans="1:13" x14ac:dyDescent="0.35">
      <c r="A119" s="55"/>
      <c r="B119" s="55"/>
      <c r="C119" s="60"/>
      <c r="D119" s="55"/>
      <c r="E119" s="60"/>
      <c r="F119" s="60"/>
      <c r="G119" s="55"/>
      <c r="H119" s="55"/>
      <c r="I119" s="60"/>
      <c r="J119" s="55"/>
      <c r="K119" s="55"/>
      <c r="L119" s="60"/>
      <c r="M119" s="55"/>
    </row>
    <row r="120" spans="1:13" x14ac:dyDescent="0.35">
      <c r="A120" s="55"/>
      <c r="B120" s="55"/>
      <c r="C120" s="60"/>
      <c r="D120" s="55"/>
      <c r="E120" s="60"/>
      <c r="F120" s="60"/>
      <c r="G120" s="55"/>
      <c r="H120" s="55"/>
      <c r="I120" s="60"/>
      <c r="J120" s="55"/>
      <c r="K120" s="55"/>
      <c r="L120" s="60"/>
      <c r="M120" s="55"/>
    </row>
    <row r="121" spans="1:13" x14ac:dyDescent="0.35">
      <c r="A121" s="55"/>
      <c r="B121" s="55"/>
      <c r="C121" s="60"/>
      <c r="D121" s="55"/>
      <c r="E121" s="60"/>
      <c r="F121" s="60"/>
      <c r="G121" s="55"/>
      <c r="H121" s="55"/>
      <c r="I121" s="60"/>
      <c r="J121" s="55"/>
      <c r="K121" s="55"/>
      <c r="L121" s="60"/>
      <c r="M121" s="55"/>
    </row>
    <row r="122" spans="1:13" x14ac:dyDescent="0.35">
      <c r="A122" s="55"/>
      <c r="B122" s="55"/>
      <c r="C122" s="60"/>
      <c r="D122" s="55"/>
      <c r="E122" s="60"/>
      <c r="F122" s="60"/>
      <c r="G122" s="55"/>
      <c r="H122" s="55"/>
      <c r="I122" s="60"/>
      <c r="J122" s="55"/>
      <c r="K122" s="55"/>
      <c r="L122" s="60"/>
      <c r="M122" s="55"/>
    </row>
    <row r="123" spans="1:13" x14ac:dyDescent="0.35">
      <c r="A123" s="55"/>
      <c r="B123" s="55"/>
      <c r="C123" s="60"/>
      <c r="D123" s="55"/>
      <c r="E123" s="60"/>
      <c r="F123" s="60"/>
      <c r="G123" s="55"/>
      <c r="H123" s="55"/>
      <c r="I123" s="60"/>
      <c r="J123" s="55"/>
      <c r="K123" s="55"/>
      <c r="L123" s="60"/>
      <c r="M123" s="55"/>
    </row>
    <row r="124" spans="1:13" x14ac:dyDescent="0.35">
      <c r="A124" s="55"/>
      <c r="B124" s="55"/>
      <c r="C124" s="60"/>
      <c r="D124" s="55"/>
      <c r="E124" s="60"/>
      <c r="F124" s="60"/>
      <c r="G124" s="55"/>
      <c r="H124" s="55"/>
      <c r="I124" s="60"/>
      <c r="J124" s="55"/>
      <c r="K124" s="55"/>
      <c r="L124" s="60"/>
      <c r="M124" s="55"/>
    </row>
    <row r="125" spans="1:13" x14ac:dyDescent="0.35">
      <c r="A125" s="55"/>
      <c r="B125" s="55"/>
      <c r="C125" s="60"/>
      <c r="D125" s="55"/>
      <c r="E125" s="60"/>
      <c r="F125" s="60"/>
      <c r="G125" s="55"/>
      <c r="H125" s="55"/>
      <c r="I125" s="60"/>
      <c r="J125" s="55"/>
      <c r="K125" s="55"/>
      <c r="L125" s="60"/>
      <c r="M125" s="55"/>
    </row>
    <row r="126" spans="1:13" x14ac:dyDescent="0.35">
      <c r="A126" s="55"/>
      <c r="B126" s="55"/>
      <c r="C126" s="60"/>
      <c r="D126" s="55"/>
      <c r="E126" s="60"/>
      <c r="F126" s="60"/>
      <c r="G126" s="55"/>
      <c r="H126" s="55"/>
      <c r="I126" s="60"/>
      <c r="J126" s="55"/>
      <c r="K126" s="55"/>
      <c r="L126" s="60"/>
      <c r="M126" s="55"/>
    </row>
    <row r="127" spans="1:13" x14ac:dyDescent="0.35">
      <c r="A127" s="55"/>
      <c r="B127" s="55"/>
      <c r="C127" s="60"/>
      <c r="D127" s="55"/>
      <c r="E127" s="60"/>
      <c r="F127" s="60"/>
      <c r="G127" s="55"/>
      <c r="H127" s="55"/>
      <c r="I127" s="60"/>
      <c r="J127" s="55"/>
      <c r="K127" s="55"/>
      <c r="L127" s="60"/>
      <c r="M127" s="55"/>
    </row>
    <row r="128" spans="1:13" x14ac:dyDescent="0.35">
      <c r="A128" s="55"/>
      <c r="B128" s="55"/>
      <c r="C128" s="60"/>
      <c r="D128" s="55"/>
      <c r="E128" s="60"/>
      <c r="F128" s="60"/>
      <c r="G128" s="55"/>
      <c r="H128" s="55"/>
      <c r="I128" s="60"/>
      <c r="J128" s="55"/>
      <c r="K128" s="55"/>
      <c r="L128" s="60"/>
      <c r="M128" s="55"/>
    </row>
    <row r="129" spans="1:13" x14ac:dyDescent="0.35">
      <c r="A129" s="55"/>
      <c r="B129" s="55"/>
      <c r="C129" s="60"/>
      <c r="D129" s="55"/>
      <c r="E129" s="60"/>
      <c r="F129" s="60"/>
      <c r="G129" s="55"/>
      <c r="H129" s="55"/>
      <c r="I129" s="60"/>
      <c r="J129" s="55"/>
      <c r="K129" s="55"/>
      <c r="L129" s="60"/>
      <c r="M129" s="55"/>
    </row>
    <row r="130" spans="1:13" x14ac:dyDescent="0.35">
      <c r="A130" s="55"/>
      <c r="B130" s="55"/>
      <c r="C130" s="60"/>
      <c r="D130" s="55"/>
      <c r="E130" s="60"/>
      <c r="F130" s="60"/>
      <c r="G130" s="55"/>
      <c r="H130" s="55"/>
      <c r="I130" s="60"/>
      <c r="J130" s="55"/>
      <c r="K130" s="55"/>
      <c r="L130" s="60"/>
      <c r="M130" s="55"/>
    </row>
    <row r="131" spans="1:13" x14ac:dyDescent="0.35">
      <c r="A131" s="55"/>
      <c r="B131" s="55"/>
      <c r="C131" s="60"/>
      <c r="D131" s="55"/>
      <c r="E131" s="60"/>
      <c r="F131" s="60"/>
      <c r="G131" s="55"/>
      <c r="H131" s="55"/>
      <c r="I131" s="60"/>
      <c r="J131" s="55"/>
      <c r="K131" s="55"/>
      <c r="L131" s="60"/>
      <c r="M131" s="55"/>
    </row>
    <row r="132" spans="1:13" x14ac:dyDescent="0.35">
      <c r="A132" s="55"/>
      <c r="B132" s="55"/>
      <c r="C132" s="60"/>
      <c r="D132" s="55"/>
      <c r="E132" s="60"/>
      <c r="F132" s="60"/>
      <c r="G132" s="55"/>
      <c r="H132" s="55"/>
      <c r="I132" s="60"/>
      <c r="J132" s="55"/>
      <c r="K132" s="55"/>
      <c r="L132" s="60"/>
      <c r="M132" s="55"/>
    </row>
    <row r="133" spans="1:13" x14ac:dyDescent="0.35">
      <c r="A133" s="55"/>
      <c r="B133" s="55"/>
      <c r="C133" s="60"/>
      <c r="D133" s="55"/>
      <c r="E133" s="60"/>
      <c r="F133" s="60"/>
      <c r="G133" s="55"/>
      <c r="H133" s="55"/>
      <c r="I133" s="60"/>
      <c r="J133" s="55"/>
      <c r="K133" s="55"/>
      <c r="L133" s="60"/>
      <c r="M133" s="55"/>
    </row>
    <row r="134" spans="1:13" x14ac:dyDescent="0.35">
      <c r="A134" s="55"/>
      <c r="B134" s="55"/>
      <c r="C134" s="60"/>
      <c r="D134" s="55"/>
      <c r="E134" s="60"/>
      <c r="F134" s="60"/>
      <c r="G134" s="55"/>
      <c r="H134" s="55"/>
      <c r="I134" s="60"/>
      <c r="J134" s="55"/>
      <c r="K134" s="55"/>
      <c r="L134" s="60"/>
      <c r="M134" s="55"/>
    </row>
    <row r="135" spans="1:13" x14ac:dyDescent="0.35">
      <c r="A135" s="55"/>
      <c r="B135" s="55"/>
      <c r="C135" s="60"/>
      <c r="D135" s="55"/>
      <c r="E135" s="60"/>
      <c r="F135" s="60"/>
      <c r="G135" s="55"/>
      <c r="H135" s="55"/>
      <c r="I135" s="60"/>
      <c r="J135" s="55"/>
      <c r="K135" s="55"/>
      <c r="L135" s="60"/>
      <c r="M135" s="55"/>
    </row>
    <row r="136" spans="1:13" x14ac:dyDescent="0.35">
      <c r="A136" s="55"/>
      <c r="B136" s="55"/>
      <c r="C136" s="60"/>
      <c r="D136" s="55"/>
      <c r="E136" s="60"/>
      <c r="F136" s="60"/>
      <c r="G136" s="55"/>
      <c r="H136" s="55"/>
      <c r="I136" s="60"/>
      <c r="J136" s="55"/>
      <c r="K136" s="55"/>
      <c r="L136" s="60"/>
      <c r="M136" s="55"/>
    </row>
    <row r="137" spans="1:13" x14ac:dyDescent="0.35">
      <c r="A137" s="55"/>
      <c r="B137" s="55"/>
      <c r="C137" s="60"/>
      <c r="D137" s="55"/>
      <c r="E137" s="60"/>
      <c r="F137" s="60"/>
      <c r="G137" s="55"/>
      <c r="H137" s="55"/>
      <c r="I137" s="60"/>
      <c r="J137" s="55"/>
      <c r="K137" s="55"/>
      <c r="L137" s="60"/>
      <c r="M137" s="55"/>
    </row>
    <row r="138" spans="1:13" x14ac:dyDescent="0.35">
      <c r="A138" s="55"/>
      <c r="B138" s="55"/>
      <c r="C138" s="60"/>
      <c r="D138" s="55"/>
      <c r="E138" s="60"/>
      <c r="F138" s="60"/>
      <c r="G138" s="55"/>
      <c r="H138" s="55"/>
      <c r="I138" s="60"/>
      <c r="J138" s="55"/>
      <c r="K138" s="55"/>
      <c r="L138" s="60"/>
      <c r="M138" s="55"/>
    </row>
    <row r="139" spans="1:13" x14ac:dyDescent="0.35">
      <c r="A139" s="55"/>
      <c r="B139" s="55"/>
      <c r="C139" s="60"/>
      <c r="D139" s="55"/>
      <c r="E139" s="60"/>
      <c r="F139" s="60"/>
      <c r="G139" s="55"/>
      <c r="H139" s="55"/>
      <c r="I139" s="60"/>
      <c r="J139" s="55"/>
      <c r="K139" s="55"/>
      <c r="L139" s="60"/>
      <c r="M139" s="55"/>
    </row>
    <row r="140" spans="1:13" x14ac:dyDescent="0.35">
      <c r="A140" s="55"/>
      <c r="B140" s="55"/>
      <c r="C140" s="60"/>
      <c r="D140" s="55"/>
      <c r="E140" s="60"/>
      <c r="F140" s="60"/>
      <c r="G140" s="55"/>
      <c r="H140" s="55"/>
      <c r="I140" s="60"/>
      <c r="J140" s="55"/>
      <c r="K140" s="55"/>
      <c r="L140" s="60"/>
      <c r="M140" s="55"/>
    </row>
    <row r="141" spans="1:13" x14ac:dyDescent="0.35">
      <c r="A141" s="55"/>
      <c r="B141" s="55"/>
      <c r="C141" s="60"/>
      <c r="D141" s="55"/>
      <c r="E141" s="60"/>
      <c r="F141" s="60"/>
      <c r="G141" s="55"/>
      <c r="H141" s="55"/>
      <c r="I141" s="60"/>
      <c r="J141" s="55"/>
      <c r="K141" s="55"/>
      <c r="L141" s="60"/>
      <c r="M141" s="55"/>
    </row>
    <row r="142" spans="1:13" x14ac:dyDescent="0.35">
      <c r="A142" s="55"/>
      <c r="B142" s="55"/>
      <c r="C142" s="60"/>
      <c r="D142" s="55"/>
      <c r="E142" s="60"/>
      <c r="F142" s="60"/>
      <c r="G142" s="55"/>
      <c r="H142" s="55"/>
      <c r="I142" s="60"/>
      <c r="J142" s="55"/>
      <c r="K142" s="55"/>
      <c r="L142" s="60"/>
      <c r="M142" s="55"/>
    </row>
    <row r="143" spans="1:13" x14ac:dyDescent="0.35">
      <c r="A143" s="55"/>
      <c r="B143" s="55"/>
      <c r="C143" s="60"/>
      <c r="D143" s="55"/>
      <c r="E143" s="60"/>
      <c r="F143" s="60"/>
      <c r="G143" s="55"/>
      <c r="H143" s="55"/>
      <c r="I143" s="60"/>
      <c r="J143" s="55"/>
      <c r="K143" s="55"/>
      <c r="L143" s="60"/>
      <c r="M143" s="55"/>
    </row>
    <row r="144" spans="1:13" x14ac:dyDescent="0.35">
      <c r="A144" s="55"/>
      <c r="B144" s="55"/>
      <c r="C144" s="60"/>
      <c r="D144" s="55"/>
      <c r="E144" s="60"/>
      <c r="F144" s="60"/>
      <c r="G144" s="55"/>
      <c r="H144" s="55"/>
      <c r="I144" s="60"/>
      <c r="J144" s="55"/>
      <c r="K144" s="55"/>
      <c r="L144" s="60"/>
      <c r="M144" s="55"/>
    </row>
    <row r="145" spans="1:13" x14ac:dyDescent="0.35">
      <c r="A145" s="55"/>
      <c r="B145" s="55"/>
      <c r="C145" s="60"/>
      <c r="D145" s="55"/>
      <c r="E145" s="60"/>
      <c r="F145" s="60"/>
      <c r="G145" s="55"/>
      <c r="H145" s="55"/>
      <c r="I145" s="60"/>
      <c r="J145" s="55"/>
      <c r="K145" s="55"/>
      <c r="L145" s="60"/>
      <c r="M145" s="55"/>
    </row>
    <row r="146" spans="1:13" x14ac:dyDescent="0.35">
      <c r="A146" s="55"/>
      <c r="B146" s="55"/>
      <c r="C146" s="60"/>
      <c r="D146" s="55"/>
      <c r="E146" s="60"/>
      <c r="F146" s="60"/>
      <c r="G146" s="55"/>
      <c r="H146" s="55"/>
      <c r="I146" s="60"/>
      <c r="J146" s="55"/>
      <c r="K146" s="55"/>
      <c r="L146" s="60"/>
      <c r="M146" s="55"/>
    </row>
    <row r="147" spans="1:13" x14ac:dyDescent="0.35">
      <c r="A147" s="55"/>
      <c r="B147" s="55"/>
      <c r="C147" s="60"/>
      <c r="D147" s="55"/>
      <c r="E147" s="60"/>
      <c r="F147" s="60"/>
      <c r="G147" s="55"/>
      <c r="H147" s="55"/>
      <c r="I147" s="60"/>
      <c r="J147" s="55"/>
      <c r="K147" s="55"/>
      <c r="L147" s="60"/>
      <c r="M147" s="55"/>
    </row>
    <row r="148" spans="1:13" x14ac:dyDescent="0.35">
      <c r="A148" s="55"/>
      <c r="B148" s="55"/>
      <c r="C148" s="60"/>
      <c r="D148" s="55"/>
      <c r="E148" s="60"/>
      <c r="F148" s="60"/>
      <c r="G148" s="55"/>
      <c r="H148" s="55"/>
      <c r="I148" s="60"/>
      <c r="J148" s="55"/>
      <c r="K148" s="55"/>
      <c r="L148" s="60"/>
      <c r="M148" s="55"/>
    </row>
    <row r="149" spans="1:13" x14ac:dyDescent="0.35">
      <c r="A149" s="55"/>
      <c r="B149" s="55"/>
      <c r="C149" s="60"/>
      <c r="D149" s="55"/>
      <c r="E149" s="60"/>
      <c r="F149" s="60"/>
      <c r="G149" s="55"/>
      <c r="H149" s="55"/>
      <c r="I149" s="60"/>
      <c r="J149" s="55"/>
      <c r="K149" s="55"/>
      <c r="L149" s="60"/>
      <c r="M149" s="55"/>
    </row>
    <row r="150" spans="1:13" x14ac:dyDescent="0.35">
      <c r="A150" s="55"/>
      <c r="B150" s="55"/>
      <c r="C150" s="60"/>
      <c r="D150" s="55"/>
      <c r="E150" s="60"/>
      <c r="F150" s="60"/>
      <c r="G150" s="55"/>
      <c r="H150" s="55"/>
      <c r="I150" s="60"/>
      <c r="J150" s="55"/>
      <c r="K150" s="55"/>
      <c r="L150" s="60"/>
      <c r="M150" s="55"/>
    </row>
    <row r="151" spans="1:13" x14ac:dyDescent="0.35">
      <c r="A151" s="55"/>
      <c r="B151" s="55"/>
      <c r="C151" s="60"/>
      <c r="D151" s="55"/>
      <c r="E151" s="60"/>
      <c r="F151" s="60"/>
      <c r="G151" s="55"/>
      <c r="H151" s="55"/>
      <c r="I151" s="60"/>
      <c r="J151" s="55"/>
      <c r="K151" s="55"/>
      <c r="L151" s="60"/>
      <c r="M151" s="55"/>
    </row>
    <row r="152" spans="1:13" x14ac:dyDescent="0.35">
      <c r="A152" s="55"/>
      <c r="B152" s="55"/>
      <c r="C152" s="60"/>
      <c r="D152" s="55"/>
      <c r="E152" s="60"/>
      <c r="F152" s="60"/>
      <c r="G152" s="55"/>
      <c r="H152" s="55"/>
      <c r="I152" s="60"/>
      <c r="J152" s="55"/>
      <c r="K152" s="55"/>
      <c r="L152" s="60"/>
      <c r="M152" s="55"/>
    </row>
    <row r="153" spans="1:13" x14ac:dyDescent="0.35">
      <c r="A153" s="55"/>
      <c r="B153" s="55"/>
      <c r="C153" s="60"/>
      <c r="D153" s="55"/>
      <c r="E153" s="60"/>
      <c r="F153" s="60"/>
      <c r="G153" s="55"/>
      <c r="H153" s="55"/>
      <c r="I153" s="60"/>
      <c r="J153" s="55"/>
      <c r="K153" s="55"/>
      <c r="L153" s="60"/>
      <c r="M153" s="55"/>
    </row>
    <row r="154" spans="1:13" x14ac:dyDescent="0.35">
      <c r="A154" s="55"/>
      <c r="B154" s="55"/>
      <c r="C154" s="60"/>
      <c r="D154" s="55"/>
      <c r="E154" s="60"/>
      <c r="F154" s="60"/>
      <c r="G154" s="55"/>
      <c r="H154" s="55"/>
      <c r="I154" s="60"/>
      <c r="J154" s="55"/>
      <c r="K154" s="55"/>
      <c r="L154" s="60"/>
      <c r="M154" s="55"/>
    </row>
    <row r="155" spans="1:13" x14ac:dyDescent="0.35">
      <c r="A155" s="55"/>
      <c r="B155" s="55"/>
      <c r="C155" s="60"/>
      <c r="D155" s="55"/>
      <c r="E155" s="60"/>
      <c r="F155" s="60"/>
      <c r="G155" s="55"/>
      <c r="H155" s="55"/>
      <c r="I155" s="60"/>
      <c r="J155" s="55"/>
      <c r="K155" s="55"/>
      <c r="L155" s="60"/>
      <c r="M155" s="55"/>
    </row>
    <row r="156" spans="1:13" x14ac:dyDescent="0.35">
      <c r="A156" s="55"/>
      <c r="B156" s="55"/>
      <c r="C156" s="60"/>
      <c r="D156" s="55"/>
      <c r="E156" s="60"/>
      <c r="F156" s="60"/>
      <c r="G156" s="55"/>
      <c r="H156" s="55"/>
      <c r="I156" s="60"/>
      <c r="J156" s="55"/>
      <c r="K156" s="55"/>
      <c r="L156" s="60"/>
      <c r="M156" s="55"/>
    </row>
    <row r="157" spans="1:13" x14ac:dyDescent="0.35">
      <c r="A157" s="55"/>
      <c r="B157" s="55"/>
      <c r="C157" s="60"/>
      <c r="D157" s="55"/>
      <c r="E157" s="60"/>
      <c r="F157" s="60"/>
      <c r="G157" s="55"/>
      <c r="H157" s="55"/>
      <c r="I157" s="60"/>
      <c r="J157" s="55"/>
      <c r="K157" s="55"/>
      <c r="L157" s="60"/>
      <c r="M157" s="55"/>
    </row>
    <row r="158" spans="1:13" x14ac:dyDescent="0.35">
      <c r="A158" s="55"/>
      <c r="B158" s="55"/>
      <c r="C158" s="60"/>
      <c r="D158" s="55"/>
      <c r="E158" s="60"/>
      <c r="F158" s="60"/>
      <c r="G158" s="55"/>
      <c r="H158" s="55"/>
      <c r="I158" s="60"/>
      <c r="J158" s="55"/>
      <c r="K158" s="55"/>
      <c r="L158" s="60"/>
      <c r="M158" s="55"/>
    </row>
    <row r="159" spans="1:13" x14ac:dyDescent="0.35">
      <c r="A159" s="55"/>
      <c r="B159" s="55"/>
      <c r="C159" s="60"/>
      <c r="D159" s="55"/>
      <c r="E159" s="60"/>
      <c r="F159" s="60"/>
      <c r="G159" s="55"/>
      <c r="H159" s="55"/>
      <c r="I159" s="60"/>
      <c r="J159" s="55"/>
      <c r="K159" s="55"/>
      <c r="L159" s="60"/>
      <c r="M159" s="55"/>
    </row>
    <row r="160" spans="1:13" x14ac:dyDescent="0.35">
      <c r="A160" s="55"/>
      <c r="B160" s="55"/>
      <c r="C160" s="60"/>
      <c r="D160" s="55"/>
      <c r="E160" s="60"/>
      <c r="F160" s="60"/>
      <c r="G160" s="55"/>
      <c r="H160" s="55"/>
      <c r="I160" s="60"/>
      <c r="J160" s="55"/>
      <c r="K160" s="55"/>
      <c r="L160" s="60"/>
      <c r="M160" s="55"/>
    </row>
    <row r="161" spans="1:13" x14ac:dyDescent="0.35">
      <c r="A161" s="55"/>
      <c r="B161" s="55"/>
      <c r="C161" s="60"/>
      <c r="D161" s="55"/>
      <c r="E161" s="60"/>
      <c r="F161" s="60"/>
      <c r="G161" s="55"/>
      <c r="H161" s="55"/>
      <c r="I161" s="60"/>
      <c r="J161" s="55"/>
      <c r="K161" s="55"/>
      <c r="L161" s="60"/>
      <c r="M161" s="55"/>
    </row>
    <row r="162" spans="1:13" x14ac:dyDescent="0.35">
      <c r="A162" s="55"/>
      <c r="B162" s="55"/>
      <c r="C162" s="60"/>
      <c r="D162" s="55"/>
      <c r="E162" s="60"/>
      <c r="F162" s="60"/>
      <c r="G162" s="55"/>
      <c r="H162" s="55"/>
      <c r="I162" s="60"/>
      <c r="J162" s="55"/>
      <c r="K162" s="55"/>
      <c r="L162" s="60"/>
      <c r="M162" s="55"/>
    </row>
    <row r="163" spans="1:13" x14ac:dyDescent="0.35">
      <c r="A163" s="55"/>
      <c r="B163" s="55"/>
      <c r="C163" s="60"/>
      <c r="D163" s="55"/>
      <c r="E163" s="60"/>
      <c r="F163" s="60"/>
      <c r="G163" s="55"/>
      <c r="H163" s="55"/>
      <c r="I163" s="60"/>
      <c r="J163" s="55"/>
      <c r="K163" s="55"/>
      <c r="L163" s="60"/>
      <c r="M163" s="55"/>
    </row>
    <row r="164" spans="1:13" x14ac:dyDescent="0.35">
      <c r="A164" s="55"/>
      <c r="B164" s="55"/>
      <c r="C164" s="60"/>
      <c r="D164" s="55"/>
      <c r="E164" s="60"/>
      <c r="F164" s="60"/>
      <c r="G164" s="55"/>
      <c r="H164" s="55"/>
      <c r="I164" s="60"/>
      <c r="J164" s="55"/>
      <c r="K164" s="55"/>
      <c r="L164" s="60"/>
      <c r="M164" s="55"/>
    </row>
    <row r="165" spans="1:13" x14ac:dyDescent="0.35">
      <c r="A165" s="55"/>
      <c r="B165" s="55"/>
      <c r="C165" s="60"/>
      <c r="D165" s="55"/>
      <c r="E165" s="60"/>
      <c r="F165" s="60"/>
      <c r="G165" s="55"/>
      <c r="H165" s="55"/>
      <c r="I165" s="60"/>
      <c r="J165" s="55"/>
      <c r="K165" s="55"/>
      <c r="L165" s="60"/>
      <c r="M165" s="55"/>
    </row>
    <row r="166" spans="1:13" x14ac:dyDescent="0.35">
      <c r="A166" s="55"/>
      <c r="B166" s="55"/>
      <c r="C166" s="60"/>
      <c r="D166" s="55"/>
      <c r="E166" s="60"/>
      <c r="F166" s="60"/>
      <c r="G166" s="55"/>
      <c r="H166" s="55"/>
      <c r="I166" s="60"/>
      <c r="J166" s="55"/>
      <c r="K166" s="55"/>
      <c r="L166" s="60"/>
      <c r="M166" s="55"/>
    </row>
    <row r="167" spans="1:13" x14ac:dyDescent="0.35">
      <c r="A167" s="55"/>
      <c r="B167" s="55"/>
      <c r="C167" s="60"/>
      <c r="D167" s="55"/>
      <c r="E167" s="60"/>
      <c r="F167" s="60"/>
      <c r="G167" s="55"/>
      <c r="H167" s="55"/>
      <c r="I167" s="60"/>
      <c r="J167" s="55"/>
      <c r="K167" s="55"/>
      <c r="L167" s="60"/>
      <c r="M167" s="55"/>
    </row>
    <row r="168" spans="1:13" x14ac:dyDescent="0.35">
      <c r="A168" s="55"/>
      <c r="B168" s="55"/>
      <c r="C168" s="60"/>
      <c r="D168" s="55"/>
      <c r="E168" s="60"/>
      <c r="F168" s="60"/>
      <c r="G168" s="55"/>
      <c r="H168" s="55"/>
      <c r="I168" s="60"/>
      <c r="J168" s="55"/>
      <c r="K168" s="55"/>
      <c r="L168" s="60"/>
      <c r="M168" s="55"/>
    </row>
    <row r="169" spans="1:13" x14ac:dyDescent="0.35">
      <c r="A169" s="55"/>
      <c r="B169" s="55"/>
      <c r="C169" s="60"/>
      <c r="D169" s="55"/>
      <c r="E169" s="60"/>
      <c r="F169" s="60"/>
      <c r="G169" s="55"/>
      <c r="H169" s="55"/>
      <c r="I169" s="60"/>
      <c r="J169" s="55"/>
      <c r="K169" s="55"/>
      <c r="L169" s="60"/>
      <c r="M169" s="55"/>
    </row>
    <row r="170" spans="1:13" x14ac:dyDescent="0.35">
      <c r="A170" s="55"/>
      <c r="B170" s="55"/>
      <c r="C170" s="60"/>
      <c r="D170" s="55"/>
      <c r="E170" s="60"/>
      <c r="F170" s="60"/>
      <c r="G170" s="55"/>
      <c r="H170" s="55"/>
      <c r="I170" s="60"/>
      <c r="J170" s="55"/>
      <c r="K170" s="55"/>
      <c r="L170" s="60"/>
      <c r="M170" s="55"/>
    </row>
    <row r="171" spans="1:13" x14ac:dyDescent="0.35">
      <c r="A171" s="55"/>
      <c r="B171" s="55"/>
      <c r="C171" s="60"/>
      <c r="D171" s="55"/>
      <c r="E171" s="60"/>
      <c r="F171" s="60"/>
      <c r="G171" s="55"/>
      <c r="H171" s="55"/>
      <c r="I171" s="60"/>
      <c r="J171" s="55"/>
      <c r="K171" s="55"/>
      <c r="L171" s="60"/>
      <c r="M171" s="55"/>
    </row>
    <row r="172" spans="1:13" x14ac:dyDescent="0.35">
      <c r="A172" s="55"/>
      <c r="B172" s="55"/>
      <c r="C172" s="60"/>
      <c r="D172" s="55"/>
      <c r="E172" s="60"/>
      <c r="F172" s="60"/>
      <c r="G172" s="55"/>
      <c r="H172" s="55"/>
      <c r="I172" s="60"/>
      <c r="J172" s="55"/>
      <c r="K172" s="55"/>
      <c r="L172" s="60"/>
      <c r="M172" s="55"/>
    </row>
    <row r="173" spans="1:13" x14ac:dyDescent="0.35">
      <c r="A173" s="55"/>
      <c r="B173" s="55"/>
      <c r="C173" s="60"/>
      <c r="D173" s="55"/>
      <c r="E173" s="60"/>
      <c r="F173" s="60"/>
      <c r="G173" s="55"/>
      <c r="H173" s="55"/>
      <c r="I173" s="60"/>
      <c r="J173" s="55"/>
      <c r="K173" s="55"/>
      <c r="L173" s="60"/>
      <c r="M173" s="55"/>
    </row>
    <row r="174" spans="1:13" x14ac:dyDescent="0.35">
      <c r="A174" s="55"/>
      <c r="B174" s="55"/>
      <c r="C174" s="60"/>
      <c r="D174" s="55"/>
      <c r="E174" s="60"/>
      <c r="F174" s="60"/>
      <c r="G174" s="55"/>
      <c r="H174" s="55"/>
      <c r="I174" s="60"/>
      <c r="J174" s="55"/>
      <c r="K174" s="55"/>
      <c r="L174" s="60"/>
      <c r="M174" s="55"/>
    </row>
    <row r="175" spans="1:13" x14ac:dyDescent="0.35">
      <c r="A175" s="55"/>
      <c r="B175" s="55"/>
      <c r="C175" s="60"/>
      <c r="D175" s="55"/>
      <c r="E175" s="60"/>
      <c r="F175" s="60"/>
      <c r="G175" s="55"/>
      <c r="H175" s="55"/>
      <c r="I175" s="60"/>
      <c r="J175" s="55"/>
      <c r="K175" s="55"/>
      <c r="L175" s="60"/>
      <c r="M175" s="55"/>
    </row>
    <row r="176" spans="1:13" x14ac:dyDescent="0.35">
      <c r="A176" s="55"/>
      <c r="B176" s="55"/>
      <c r="C176" s="60"/>
      <c r="D176" s="55"/>
      <c r="E176" s="60"/>
      <c r="F176" s="60"/>
      <c r="G176" s="55"/>
      <c r="H176" s="55"/>
      <c r="I176" s="60"/>
      <c r="J176" s="55"/>
      <c r="K176" s="55"/>
      <c r="L176" s="60"/>
      <c r="M176" s="55"/>
    </row>
    <row r="177" spans="1:13" x14ac:dyDescent="0.35">
      <c r="A177" s="55"/>
      <c r="B177" s="55"/>
      <c r="C177" s="60"/>
      <c r="D177" s="55"/>
      <c r="E177" s="60"/>
      <c r="F177" s="60"/>
      <c r="G177" s="55"/>
      <c r="H177" s="55"/>
      <c r="I177" s="60"/>
      <c r="J177" s="55"/>
      <c r="K177" s="55"/>
      <c r="L177" s="60"/>
      <c r="M177" s="55"/>
    </row>
    <row r="178" spans="1:13" x14ac:dyDescent="0.35">
      <c r="A178" s="55"/>
      <c r="B178" s="55"/>
      <c r="C178" s="60"/>
      <c r="D178" s="55"/>
      <c r="E178" s="60"/>
      <c r="F178" s="60"/>
      <c r="G178" s="55"/>
      <c r="H178" s="55"/>
      <c r="I178" s="60"/>
      <c r="J178" s="55"/>
      <c r="K178" s="55"/>
      <c r="L178" s="60"/>
      <c r="M178" s="55"/>
    </row>
    <row r="179" spans="1:13" x14ac:dyDescent="0.35">
      <c r="A179" s="55"/>
      <c r="B179" s="55"/>
      <c r="C179" s="60"/>
      <c r="D179" s="55"/>
      <c r="E179" s="60"/>
      <c r="F179" s="60"/>
      <c r="G179" s="55"/>
      <c r="H179" s="55"/>
      <c r="I179" s="60"/>
      <c r="J179" s="55"/>
      <c r="K179" s="55"/>
      <c r="L179" s="60"/>
      <c r="M179" s="55"/>
    </row>
    <row r="180" spans="1:13" x14ac:dyDescent="0.35">
      <c r="A180" s="55"/>
      <c r="B180" s="55"/>
      <c r="C180" s="60"/>
      <c r="D180" s="55"/>
      <c r="E180" s="60"/>
      <c r="F180" s="60"/>
      <c r="G180" s="55"/>
      <c r="H180" s="55"/>
      <c r="I180" s="60"/>
      <c r="J180" s="55"/>
      <c r="K180" s="55"/>
      <c r="L180" s="60"/>
      <c r="M180" s="55"/>
    </row>
    <row r="181" spans="1:13" x14ac:dyDescent="0.35">
      <c r="A181" s="55"/>
      <c r="B181" s="55"/>
      <c r="C181" s="60"/>
      <c r="D181" s="55"/>
      <c r="E181" s="60"/>
      <c r="F181" s="60"/>
      <c r="G181" s="55"/>
      <c r="H181" s="55"/>
      <c r="I181" s="60"/>
      <c r="J181" s="55"/>
      <c r="K181" s="55"/>
      <c r="L181" s="60"/>
      <c r="M181" s="55"/>
    </row>
    <row r="182" spans="1:13" x14ac:dyDescent="0.35">
      <c r="A182" s="55"/>
      <c r="B182" s="55"/>
      <c r="C182" s="60"/>
      <c r="D182" s="55"/>
      <c r="E182" s="60"/>
      <c r="F182" s="60"/>
      <c r="G182" s="55"/>
      <c r="H182" s="55"/>
      <c r="I182" s="60"/>
      <c r="J182" s="55"/>
      <c r="K182" s="55"/>
      <c r="L182" s="60"/>
      <c r="M182" s="55"/>
    </row>
    <row r="183" spans="1:13" x14ac:dyDescent="0.35">
      <c r="A183" s="55"/>
      <c r="B183" s="55"/>
      <c r="C183" s="60"/>
      <c r="D183" s="55"/>
      <c r="E183" s="60"/>
      <c r="F183" s="60"/>
      <c r="G183" s="55"/>
      <c r="H183" s="55"/>
      <c r="I183" s="60"/>
      <c r="J183" s="55"/>
      <c r="K183" s="55"/>
      <c r="L183" s="60"/>
      <c r="M183" s="55"/>
    </row>
    <row r="184" spans="1:13" x14ac:dyDescent="0.35">
      <c r="A184" s="55"/>
      <c r="B184" s="55"/>
      <c r="C184" s="60"/>
      <c r="D184" s="55"/>
      <c r="E184" s="60"/>
      <c r="F184" s="60"/>
      <c r="G184" s="55"/>
      <c r="H184" s="55"/>
      <c r="I184" s="60"/>
      <c r="J184" s="55"/>
      <c r="K184" s="55"/>
      <c r="L184" s="60"/>
      <c r="M184" s="55"/>
    </row>
    <row r="185" spans="1:13" x14ac:dyDescent="0.35">
      <c r="A185" s="55"/>
      <c r="B185" s="55"/>
      <c r="C185" s="60"/>
      <c r="D185" s="55"/>
      <c r="E185" s="60"/>
      <c r="F185" s="60"/>
      <c r="G185" s="55"/>
      <c r="H185" s="55"/>
      <c r="I185" s="60"/>
      <c r="J185" s="55"/>
      <c r="K185" s="55"/>
      <c r="L185" s="60"/>
      <c r="M185" s="55"/>
    </row>
    <row r="186" spans="1:13" x14ac:dyDescent="0.35">
      <c r="A186" s="55"/>
      <c r="B186" s="55"/>
      <c r="C186" s="60"/>
      <c r="D186" s="55"/>
      <c r="E186" s="60"/>
      <c r="F186" s="60"/>
      <c r="G186" s="55"/>
      <c r="H186" s="55"/>
      <c r="I186" s="60"/>
      <c r="J186" s="55"/>
      <c r="K186" s="55"/>
      <c r="L186" s="60"/>
      <c r="M186" s="55"/>
    </row>
    <row r="187" spans="1:13" x14ac:dyDescent="0.35">
      <c r="A187" s="55"/>
      <c r="B187" s="55"/>
      <c r="C187" s="60"/>
      <c r="D187" s="55"/>
      <c r="E187" s="60"/>
      <c r="F187" s="60"/>
      <c r="G187" s="55"/>
      <c r="H187" s="55"/>
      <c r="I187" s="60"/>
      <c r="J187" s="55"/>
      <c r="K187" s="55"/>
      <c r="L187" s="60"/>
      <c r="M187" s="55"/>
    </row>
    <row r="188" spans="1:13" x14ac:dyDescent="0.35">
      <c r="A188" s="55"/>
      <c r="B188" s="55"/>
      <c r="C188" s="60"/>
      <c r="D188" s="55"/>
      <c r="E188" s="60"/>
      <c r="F188" s="60"/>
      <c r="G188" s="55"/>
      <c r="H188" s="55"/>
      <c r="I188" s="60"/>
      <c r="J188" s="55"/>
      <c r="K188" s="55"/>
      <c r="L188" s="60"/>
      <c r="M188" s="55"/>
    </row>
    <row r="189" spans="1:13" x14ac:dyDescent="0.35">
      <c r="A189" s="55"/>
      <c r="B189" s="55"/>
      <c r="C189" s="60"/>
      <c r="D189" s="55"/>
      <c r="E189" s="60"/>
      <c r="F189" s="60"/>
      <c r="G189" s="55"/>
      <c r="H189" s="55"/>
      <c r="I189" s="60"/>
      <c r="J189" s="55"/>
      <c r="K189" s="55"/>
      <c r="L189" s="60"/>
      <c r="M189" s="55"/>
    </row>
    <row r="190" spans="1:13" x14ac:dyDescent="0.35">
      <c r="A190" s="55"/>
      <c r="B190" s="55"/>
      <c r="C190" s="60"/>
      <c r="D190" s="55"/>
      <c r="E190" s="60"/>
      <c r="F190" s="60"/>
      <c r="G190" s="55"/>
      <c r="H190" s="55"/>
      <c r="I190" s="60"/>
      <c r="J190" s="55"/>
      <c r="K190" s="55"/>
      <c r="L190" s="60"/>
      <c r="M190" s="55"/>
    </row>
    <row r="191" spans="1:13" x14ac:dyDescent="0.35">
      <c r="A191" s="55"/>
      <c r="B191" s="55"/>
      <c r="C191" s="60"/>
      <c r="D191" s="55"/>
      <c r="E191" s="60"/>
      <c r="F191" s="60"/>
      <c r="G191" s="55"/>
      <c r="H191" s="55"/>
      <c r="I191" s="60"/>
      <c r="J191" s="55"/>
      <c r="K191" s="55"/>
      <c r="L191" s="60"/>
      <c r="M191" s="55"/>
    </row>
    <row r="192" spans="1:13" x14ac:dyDescent="0.35">
      <c r="A192" s="55"/>
      <c r="B192" s="55"/>
      <c r="C192" s="60"/>
      <c r="D192" s="55"/>
      <c r="E192" s="60"/>
      <c r="F192" s="60"/>
      <c r="G192" s="55"/>
      <c r="H192" s="55"/>
      <c r="I192" s="60"/>
      <c r="J192" s="55"/>
      <c r="K192" s="55"/>
      <c r="L192" s="60"/>
      <c r="M192" s="55"/>
    </row>
    <row r="193" spans="1:13" x14ac:dyDescent="0.35">
      <c r="A193" s="55"/>
      <c r="B193" s="55"/>
      <c r="C193" s="60"/>
      <c r="D193" s="55"/>
      <c r="E193" s="60"/>
      <c r="F193" s="60"/>
      <c r="G193" s="55"/>
      <c r="H193" s="55"/>
      <c r="I193" s="60"/>
      <c r="J193" s="55"/>
      <c r="K193" s="55"/>
      <c r="L193" s="60"/>
      <c r="M193" s="55"/>
    </row>
    <row r="194" spans="1:13" x14ac:dyDescent="0.35">
      <c r="A194" s="55"/>
      <c r="B194" s="55"/>
      <c r="C194" s="60"/>
      <c r="D194" s="55"/>
      <c r="E194" s="60"/>
      <c r="F194" s="60"/>
      <c r="G194" s="55"/>
      <c r="H194" s="55"/>
      <c r="I194" s="60"/>
      <c r="J194" s="55"/>
      <c r="K194" s="55"/>
      <c r="L194" s="60"/>
      <c r="M194" s="55"/>
    </row>
    <row r="195" spans="1:13" x14ac:dyDescent="0.35">
      <c r="A195" s="55"/>
      <c r="B195" s="55"/>
      <c r="C195" s="60"/>
      <c r="D195" s="55"/>
      <c r="E195" s="60"/>
      <c r="F195" s="60"/>
      <c r="G195" s="55"/>
      <c r="H195" s="55"/>
      <c r="I195" s="60"/>
      <c r="J195" s="55"/>
      <c r="K195" s="55"/>
      <c r="L195" s="60"/>
      <c r="M195" s="55"/>
    </row>
    <row r="196" spans="1:13" x14ac:dyDescent="0.35">
      <c r="A196" s="55"/>
      <c r="B196" s="55"/>
      <c r="C196" s="60"/>
      <c r="D196" s="55"/>
      <c r="E196" s="60"/>
      <c r="F196" s="60"/>
      <c r="G196" s="55"/>
      <c r="H196" s="55"/>
      <c r="I196" s="60"/>
      <c r="J196" s="55"/>
      <c r="K196" s="55"/>
      <c r="L196" s="60"/>
      <c r="M196" s="55"/>
    </row>
    <row r="197" spans="1:13" x14ac:dyDescent="0.35">
      <c r="A197" s="55"/>
      <c r="B197" s="55"/>
      <c r="C197" s="60"/>
      <c r="D197" s="55"/>
      <c r="E197" s="60"/>
      <c r="F197" s="60"/>
      <c r="G197" s="55"/>
      <c r="H197" s="55"/>
      <c r="I197" s="60"/>
      <c r="J197" s="55"/>
      <c r="K197" s="55"/>
      <c r="L197" s="60"/>
      <c r="M197" s="55"/>
    </row>
    <row r="198" spans="1:13" x14ac:dyDescent="0.35">
      <c r="A198" s="55"/>
      <c r="B198" s="55"/>
      <c r="C198" s="60"/>
      <c r="D198" s="55"/>
      <c r="E198" s="60"/>
      <c r="F198" s="60"/>
      <c r="G198" s="55"/>
      <c r="H198" s="55"/>
      <c r="I198" s="60"/>
      <c r="J198" s="55"/>
      <c r="K198" s="55"/>
      <c r="L198" s="60"/>
      <c r="M198" s="55"/>
    </row>
    <row r="199" spans="1:13" x14ac:dyDescent="0.35">
      <c r="A199" s="55"/>
      <c r="B199" s="55"/>
      <c r="C199" s="60"/>
      <c r="D199" s="55"/>
      <c r="E199" s="60"/>
      <c r="F199" s="60"/>
      <c r="G199" s="55"/>
      <c r="H199" s="55"/>
      <c r="I199" s="60"/>
      <c r="J199" s="55"/>
      <c r="K199" s="55"/>
      <c r="L199" s="60"/>
      <c r="M199" s="55"/>
    </row>
    <row r="200" spans="1:13" x14ac:dyDescent="0.35">
      <c r="A200" s="55"/>
      <c r="B200" s="55"/>
      <c r="C200" s="60"/>
      <c r="D200" s="55"/>
      <c r="E200" s="60"/>
      <c r="F200" s="60"/>
      <c r="G200" s="55"/>
      <c r="H200" s="55"/>
      <c r="I200" s="60"/>
      <c r="J200" s="55"/>
      <c r="K200" s="55"/>
      <c r="L200" s="60"/>
      <c r="M200" s="55"/>
    </row>
    <row r="201" spans="1:13" x14ac:dyDescent="0.35">
      <c r="A201" s="55"/>
      <c r="B201" s="55"/>
      <c r="C201" s="60"/>
      <c r="D201" s="55"/>
      <c r="E201" s="60"/>
      <c r="F201" s="60"/>
      <c r="G201" s="55"/>
      <c r="H201" s="55"/>
      <c r="I201" s="60"/>
      <c r="J201" s="55"/>
      <c r="K201" s="55"/>
      <c r="L201" s="60"/>
      <c r="M201" s="55"/>
    </row>
    <row r="202" spans="1:13" x14ac:dyDescent="0.35">
      <c r="A202" s="55"/>
      <c r="B202" s="55"/>
      <c r="C202" s="60"/>
      <c r="D202" s="55"/>
      <c r="E202" s="60"/>
      <c r="F202" s="60"/>
      <c r="G202" s="55"/>
      <c r="H202" s="55"/>
      <c r="I202" s="60"/>
      <c r="J202" s="55"/>
      <c r="K202" s="55"/>
      <c r="L202" s="60"/>
      <c r="M202" s="55"/>
    </row>
    <row r="203" spans="1:13" x14ac:dyDescent="0.35">
      <c r="A203" s="55"/>
      <c r="B203" s="55"/>
      <c r="C203" s="60"/>
      <c r="D203" s="55"/>
      <c r="E203" s="60"/>
      <c r="F203" s="60"/>
      <c r="G203" s="55"/>
      <c r="H203" s="55"/>
      <c r="I203" s="60"/>
      <c r="J203" s="55"/>
      <c r="K203" s="55"/>
      <c r="L203" s="60"/>
      <c r="M203" s="55"/>
    </row>
    <row r="204" spans="1:13" x14ac:dyDescent="0.35">
      <c r="A204" s="55"/>
      <c r="B204" s="55"/>
      <c r="C204" s="60"/>
      <c r="D204" s="55"/>
      <c r="E204" s="60"/>
      <c r="F204" s="60"/>
      <c r="G204" s="55"/>
      <c r="H204" s="55"/>
      <c r="I204" s="60"/>
      <c r="J204" s="55"/>
      <c r="K204" s="55"/>
      <c r="L204" s="60"/>
      <c r="M204" s="55"/>
    </row>
    <row r="205" spans="1:13" x14ac:dyDescent="0.35">
      <c r="A205" s="55"/>
      <c r="B205" s="55"/>
      <c r="C205" s="60"/>
      <c r="D205" s="55"/>
      <c r="E205" s="60"/>
      <c r="F205" s="60"/>
      <c r="G205" s="55"/>
      <c r="H205" s="55"/>
      <c r="I205" s="60"/>
      <c r="J205" s="55"/>
      <c r="K205" s="55"/>
      <c r="L205" s="60"/>
      <c r="M205" s="55"/>
    </row>
    <row r="206" spans="1:13" x14ac:dyDescent="0.35">
      <c r="A206" s="55"/>
      <c r="B206" s="55"/>
      <c r="C206" s="60"/>
      <c r="D206" s="55"/>
      <c r="E206" s="60"/>
      <c r="F206" s="60"/>
      <c r="G206" s="55"/>
      <c r="H206" s="55"/>
      <c r="I206" s="60"/>
      <c r="J206" s="55"/>
      <c r="K206" s="55"/>
      <c r="L206" s="60"/>
      <c r="M206" s="55"/>
    </row>
    <row r="207" spans="1:13" x14ac:dyDescent="0.35">
      <c r="A207" s="55"/>
      <c r="B207" s="55"/>
      <c r="C207" s="60"/>
      <c r="D207" s="55"/>
      <c r="E207" s="60"/>
      <c r="F207" s="60"/>
      <c r="G207" s="55"/>
      <c r="H207" s="55"/>
      <c r="I207" s="60"/>
      <c r="J207" s="55"/>
      <c r="K207" s="55"/>
      <c r="L207" s="60"/>
      <c r="M207" s="55"/>
    </row>
    <row r="208" spans="1:13" x14ac:dyDescent="0.35">
      <c r="A208" s="55"/>
      <c r="B208" s="55"/>
      <c r="C208" s="60"/>
      <c r="D208" s="55"/>
      <c r="E208" s="60"/>
      <c r="F208" s="60"/>
      <c r="G208" s="55"/>
      <c r="H208" s="55"/>
      <c r="I208" s="60"/>
      <c r="J208" s="55"/>
      <c r="K208" s="55"/>
      <c r="L208" s="60"/>
      <c r="M208" s="55"/>
    </row>
    <row r="209" spans="1:13" x14ac:dyDescent="0.35">
      <c r="A209" s="55"/>
      <c r="B209" s="55"/>
      <c r="C209" s="60"/>
      <c r="D209" s="55"/>
      <c r="E209" s="60"/>
      <c r="F209" s="60"/>
      <c r="G209" s="55"/>
      <c r="H209" s="55"/>
      <c r="I209" s="60"/>
      <c r="J209" s="55"/>
      <c r="K209" s="55"/>
      <c r="L209" s="60"/>
      <c r="M209" s="55"/>
    </row>
    <row r="210" spans="1:13" x14ac:dyDescent="0.35">
      <c r="A210" s="55"/>
      <c r="B210" s="55"/>
      <c r="C210" s="60"/>
      <c r="D210" s="55"/>
      <c r="E210" s="60"/>
      <c r="F210" s="60"/>
      <c r="G210" s="55"/>
      <c r="H210" s="55"/>
      <c r="I210" s="60"/>
      <c r="J210" s="55"/>
      <c r="K210" s="55"/>
      <c r="L210" s="60"/>
      <c r="M210" s="55"/>
    </row>
    <row r="211" spans="1:13" x14ac:dyDescent="0.35">
      <c r="A211" s="55"/>
      <c r="B211" s="55"/>
      <c r="C211" s="60"/>
      <c r="D211" s="55"/>
      <c r="E211" s="60"/>
      <c r="F211" s="60"/>
      <c r="G211" s="55"/>
      <c r="H211" s="55"/>
      <c r="I211" s="60"/>
      <c r="J211" s="55"/>
      <c r="K211" s="55"/>
      <c r="L211" s="60"/>
      <c r="M211" s="55"/>
    </row>
    <row r="212" spans="1:13" x14ac:dyDescent="0.35">
      <c r="A212" s="55"/>
      <c r="B212" s="55"/>
      <c r="C212" s="60"/>
      <c r="D212" s="55"/>
      <c r="E212" s="60"/>
      <c r="F212" s="60"/>
      <c r="G212" s="55"/>
      <c r="H212" s="55"/>
      <c r="I212" s="60"/>
      <c r="J212" s="55"/>
      <c r="K212" s="55"/>
      <c r="L212" s="60"/>
      <c r="M212" s="55"/>
    </row>
    <row r="213" spans="1:13" x14ac:dyDescent="0.35">
      <c r="A213" s="55"/>
      <c r="B213" s="55"/>
      <c r="C213" s="60"/>
      <c r="D213" s="55"/>
      <c r="E213" s="60"/>
      <c r="F213" s="60"/>
      <c r="G213" s="55"/>
      <c r="H213" s="55"/>
      <c r="I213" s="60"/>
      <c r="J213" s="55"/>
      <c r="K213" s="55"/>
      <c r="L213" s="60"/>
      <c r="M213" s="55"/>
    </row>
    <row r="214" spans="1:13" x14ac:dyDescent="0.35">
      <c r="A214" s="55"/>
      <c r="B214" s="55"/>
      <c r="C214" s="60"/>
      <c r="D214" s="55"/>
      <c r="E214" s="60"/>
      <c r="F214" s="60"/>
      <c r="G214" s="55"/>
      <c r="H214" s="55"/>
      <c r="I214" s="60"/>
      <c r="J214" s="55"/>
      <c r="K214" s="55"/>
      <c r="L214" s="60"/>
      <c r="M214" s="55"/>
    </row>
    <row r="215" spans="1:13" x14ac:dyDescent="0.35">
      <c r="A215" s="55"/>
      <c r="B215" s="55"/>
      <c r="C215" s="60"/>
      <c r="D215" s="55"/>
      <c r="E215" s="60"/>
      <c r="F215" s="60"/>
      <c r="G215" s="55"/>
      <c r="H215" s="55"/>
      <c r="I215" s="60"/>
      <c r="J215" s="55"/>
      <c r="K215" s="55"/>
      <c r="L215" s="60"/>
      <c r="M215" s="55"/>
    </row>
    <row r="216" spans="1:13" x14ac:dyDescent="0.35">
      <c r="A216" s="55"/>
      <c r="B216" s="55"/>
      <c r="C216" s="60"/>
      <c r="D216" s="55"/>
      <c r="E216" s="60"/>
      <c r="F216" s="60"/>
      <c r="G216" s="55"/>
      <c r="H216" s="55"/>
      <c r="I216" s="60"/>
      <c r="J216" s="55"/>
      <c r="K216" s="55"/>
      <c r="L216" s="60"/>
      <c r="M216" s="55"/>
    </row>
    <row r="217" spans="1:13" x14ac:dyDescent="0.35">
      <c r="A217" s="55"/>
      <c r="B217" s="55"/>
      <c r="C217" s="60"/>
      <c r="D217" s="55"/>
      <c r="E217" s="60"/>
      <c r="F217" s="60"/>
      <c r="G217" s="55"/>
      <c r="H217" s="55"/>
      <c r="I217" s="60"/>
      <c r="J217" s="55"/>
      <c r="K217" s="55"/>
      <c r="L217" s="60"/>
      <c r="M217" s="55"/>
    </row>
    <row r="218" spans="1:13" x14ac:dyDescent="0.35">
      <c r="A218" s="55"/>
      <c r="B218" s="55"/>
      <c r="C218" s="60"/>
      <c r="D218" s="55"/>
      <c r="E218" s="60"/>
      <c r="F218" s="60"/>
      <c r="G218" s="55"/>
      <c r="H218" s="55"/>
      <c r="I218" s="60"/>
      <c r="J218" s="55"/>
      <c r="K218" s="55"/>
      <c r="L218" s="60"/>
      <c r="M218" s="55"/>
    </row>
    <row r="219" spans="1:13" x14ac:dyDescent="0.35">
      <c r="A219" s="55"/>
      <c r="B219" s="55"/>
      <c r="C219" s="60"/>
      <c r="D219" s="55"/>
      <c r="E219" s="60"/>
      <c r="F219" s="60"/>
      <c r="G219" s="55"/>
      <c r="H219" s="55"/>
      <c r="I219" s="60"/>
      <c r="J219" s="55"/>
      <c r="K219" s="55"/>
      <c r="L219" s="60"/>
      <c r="M219" s="55"/>
    </row>
    <row r="220" spans="1:13" x14ac:dyDescent="0.35">
      <c r="A220" s="55"/>
      <c r="B220" s="55"/>
      <c r="C220" s="60"/>
      <c r="D220" s="55"/>
      <c r="E220" s="60"/>
      <c r="F220" s="60"/>
      <c r="G220" s="55"/>
      <c r="H220" s="55"/>
      <c r="I220" s="60"/>
      <c r="J220" s="55"/>
      <c r="K220" s="55"/>
      <c r="L220" s="60"/>
      <c r="M220" s="5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B5" sqref="B5"/>
    </sheetView>
  </sheetViews>
  <sheetFormatPr baseColWidth="10" defaultRowHeight="14.5" x14ac:dyDescent="0.35"/>
  <cols>
    <col min="4" max="4" width="16.36328125" customWidth="1"/>
  </cols>
  <sheetData>
    <row r="1" spans="1:12" x14ac:dyDescent="0.35">
      <c r="A1" s="83" t="s">
        <v>34</v>
      </c>
      <c r="B1" s="54">
        <v>0.05</v>
      </c>
    </row>
    <row r="2" spans="1:12" x14ac:dyDescent="0.35">
      <c r="A2" s="83" t="s">
        <v>35</v>
      </c>
      <c r="B2" s="54">
        <v>0</v>
      </c>
    </row>
    <row r="5" spans="1:12" x14ac:dyDescent="0.35">
      <c r="C5" s="10" t="s">
        <v>36</v>
      </c>
      <c r="D5" s="10" t="s">
        <v>37</v>
      </c>
      <c r="E5" s="10" t="s">
        <v>38</v>
      </c>
      <c r="F5" s="10" t="s">
        <v>39</v>
      </c>
      <c r="G5" s="10" t="s">
        <v>40</v>
      </c>
      <c r="K5" s="7" t="s">
        <v>54</v>
      </c>
      <c r="L5" s="6" t="s">
        <v>55</v>
      </c>
    </row>
    <row r="6" spans="1:12" x14ac:dyDescent="0.35">
      <c r="C6" s="12">
        <v>0</v>
      </c>
      <c r="D6" s="11">
        <f>$B$2</f>
        <v>0</v>
      </c>
      <c r="E6" s="11">
        <f>30*D6+10</f>
        <v>10</v>
      </c>
      <c r="F6" s="11">
        <f>C6+$B$1</f>
        <v>0.05</v>
      </c>
      <c r="G6" s="13">
        <f>D6+$B$1*E6</f>
        <v>0.5</v>
      </c>
      <c r="J6" s="50" t="s">
        <v>44</v>
      </c>
      <c r="K6" s="23">
        <f>0.2*10</f>
        <v>2</v>
      </c>
      <c r="L6" s="24">
        <v>0.2</v>
      </c>
    </row>
    <row r="7" spans="1:12" x14ac:dyDescent="0.35">
      <c r="C7" s="12">
        <f>F6</f>
        <v>0.05</v>
      </c>
      <c r="D7" s="11">
        <f>G6</f>
        <v>0.5</v>
      </c>
      <c r="E7" s="11">
        <f>30*D7+10</f>
        <v>25</v>
      </c>
      <c r="F7" s="11">
        <f>C7+$B$1</f>
        <v>0.1</v>
      </c>
      <c r="G7" s="13">
        <f>D7+$B$1*E7</f>
        <v>1.75</v>
      </c>
      <c r="J7" s="51" t="s">
        <v>43</v>
      </c>
      <c r="K7" s="13">
        <v>3</v>
      </c>
      <c r="L7" s="25">
        <v>0.3</v>
      </c>
    </row>
    <row r="8" spans="1:12" x14ac:dyDescent="0.35">
      <c r="C8" s="12">
        <f t="shared" ref="C8:C12" si="0">F7</f>
        <v>0.1</v>
      </c>
      <c r="D8" s="11">
        <f t="shared" ref="D8:D12" si="1">G7</f>
        <v>1.75</v>
      </c>
      <c r="E8" s="11">
        <f t="shared" ref="E8:E16" si="2">30*D8+10</f>
        <v>62.5</v>
      </c>
      <c r="F8" s="11">
        <f t="shared" ref="F8:F12" si="3">C8+$B$1</f>
        <v>0.15000000000000002</v>
      </c>
      <c r="G8" s="13">
        <f t="shared" ref="G8:G12" si="4">D8+$B$1*E8</f>
        <v>4.875</v>
      </c>
      <c r="J8" s="52" t="s">
        <v>45</v>
      </c>
      <c r="K8" s="16">
        <v>3</v>
      </c>
      <c r="L8" s="26">
        <v>0.3</v>
      </c>
    </row>
    <row r="9" spans="1:12" x14ac:dyDescent="0.35">
      <c r="C9" s="12">
        <f t="shared" si="0"/>
        <v>0.15000000000000002</v>
      </c>
      <c r="D9" s="11">
        <f t="shared" si="1"/>
        <v>4.875</v>
      </c>
      <c r="E9" s="11">
        <f t="shared" si="2"/>
        <v>156.25</v>
      </c>
      <c r="F9" s="11">
        <f t="shared" si="3"/>
        <v>0.2</v>
      </c>
      <c r="G9" s="13">
        <f t="shared" si="4"/>
        <v>12.6875</v>
      </c>
    </row>
    <row r="10" spans="1:12" x14ac:dyDescent="0.35">
      <c r="C10" s="80">
        <f t="shared" si="0"/>
        <v>0.2</v>
      </c>
      <c r="D10" s="81">
        <f t="shared" si="1"/>
        <v>12.6875</v>
      </c>
      <c r="E10" s="81">
        <f t="shared" si="2"/>
        <v>390.625</v>
      </c>
      <c r="F10" s="81">
        <f t="shared" si="3"/>
        <v>0.25</v>
      </c>
      <c r="G10" s="82">
        <f t="shared" si="4"/>
        <v>32.21875</v>
      </c>
    </row>
    <row r="11" spans="1:12" x14ac:dyDescent="0.35">
      <c r="C11" s="12">
        <f t="shared" si="0"/>
        <v>0.25</v>
      </c>
      <c r="D11" s="11">
        <f t="shared" si="1"/>
        <v>32.21875</v>
      </c>
      <c r="E11" s="11">
        <f t="shared" si="2"/>
        <v>976.5625</v>
      </c>
      <c r="F11" s="11">
        <f t="shared" si="3"/>
        <v>0.3</v>
      </c>
      <c r="G11" s="13">
        <f t="shared" si="4"/>
        <v>81.046875</v>
      </c>
    </row>
    <row r="12" spans="1:12" x14ac:dyDescent="0.35">
      <c r="C12" s="80">
        <f t="shared" si="0"/>
        <v>0.3</v>
      </c>
      <c r="D12" s="81">
        <f t="shared" si="1"/>
        <v>81.046875</v>
      </c>
      <c r="E12" s="81">
        <f t="shared" si="2"/>
        <v>2441.40625</v>
      </c>
      <c r="F12" s="81">
        <f t="shared" si="3"/>
        <v>0.35</v>
      </c>
      <c r="G12" s="82">
        <f t="shared" si="4"/>
        <v>203.1171875</v>
      </c>
    </row>
    <row r="13" spans="1:12" x14ac:dyDescent="0.35">
      <c r="C13" s="12">
        <f t="shared" ref="C13:C16" si="5">F12</f>
        <v>0.35</v>
      </c>
      <c r="D13" s="11">
        <f t="shared" ref="D13:D16" si="6">G12</f>
        <v>203.1171875</v>
      </c>
      <c r="E13" s="11">
        <f t="shared" si="2"/>
        <v>6103.515625</v>
      </c>
      <c r="F13" s="11">
        <f t="shared" ref="F13:F16" si="7">C13+$B$1</f>
        <v>0.39999999999999997</v>
      </c>
      <c r="G13" s="13">
        <f t="shared" ref="G13:G16" si="8">D13+$B$1*E13</f>
        <v>508.29296875</v>
      </c>
    </row>
    <row r="14" spans="1:12" x14ac:dyDescent="0.35">
      <c r="C14" s="12">
        <f t="shared" si="5"/>
        <v>0.39999999999999997</v>
      </c>
      <c r="D14" s="11">
        <f t="shared" si="6"/>
        <v>508.29296875</v>
      </c>
      <c r="E14" s="11">
        <f t="shared" si="2"/>
        <v>15258.7890625</v>
      </c>
      <c r="F14" s="11">
        <f t="shared" si="7"/>
        <v>0.44999999999999996</v>
      </c>
      <c r="G14" s="13">
        <f t="shared" si="8"/>
        <v>1271.232421875</v>
      </c>
    </row>
    <row r="15" spans="1:12" x14ac:dyDescent="0.35">
      <c r="C15" s="12">
        <f t="shared" si="5"/>
        <v>0.44999999999999996</v>
      </c>
      <c r="D15" s="11">
        <f t="shared" si="6"/>
        <v>1271.232421875</v>
      </c>
      <c r="E15" s="11">
        <f t="shared" si="2"/>
        <v>38146.97265625</v>
      </c>
      <c r="F15" s="11">
        <f t="shared" si="7"/>
        <v>0.49999999999999994</v>
      </c>
      <c r="G15" s="13">
        <f t="shared" si="8"/>
        <v>3178.5810546875</v>
      </c>
    </row>
    <row r="16" spans="1:12" x14ac:dyDescent="0.35">
      <c r="C16" s="14">
        <f t="shared" si="5"/>
        <v>0.49999999999999994</v>
      </c>
      <c r="D16" s="15">
        <f t="shared" si="6"/>
        <v>3178.5810546875</v>
      </c>
      <c r="E16" s="15">
        <f t="shared" si="2"/>
        <v>95367.431640625</v>
      </c>
      <c r="F16" s="15">
        <f t="shared" si="7"/>
        <v>0.54999999999999993</v>
      </c>
      <c r="G16" s="16">
        <f t="shared" si="8"/>
        <v>7946.95263671875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TP7</vt:lpstr>
      <vt:lpstr>Ec Diferencial - RK</vt:lpstr>
      <vt:lpstr>Ec Diferencial - Euler</vt:lpstr>
      <vt:lpstr>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</dc:creator>
  <cp:lastModifiedBy>Vale</cp:lastModifiedBy>
  <dcterms:created xsi:type="dcterms:W3CDTF">2020-07-05T14:24:30Z</dcterms:created>
  <dcterms:modified xsi:type="dcterms:W3CDTF">2020-07-14T15:09:22Z</dcterms:modified>
</cp:coreProperties>
</file>