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23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\"/>
    </mc:Choice>
  </mc:AlternateContent>
  <xr:revisionPtr revIDLastSave="0" documentId="11_2BBDB8A1A00788A3419C19311C74CCCDDA39337B" xr6:coauthVersionLast="47" xr6:coauthVersionMax="47" xr10:uidLastSave="{00000000-0000-0000-0000-000000000000}"/>
  <bookViews>
    <workbookView xWindow="0" yWindow="0" windowWidth="20490" windowHeight="7455" xr2:uid="{00000000-000D-0000-FFFF-FFFF00000000}"/>
  </bookViews>
  <sheets>
    <sheet name="Sheet1" sheetId="1" r:id="rId1"/>
    <sheet name="Sheet2" sheetId="2" r:id="rId2"/>
    <sheet name="Sheet3" sheetId="3" r:id="rId3"/>
    <sheet name="DIV 1" sheetId="6" r:id="rId4"/>
    <sheet name="DIV 2" sheetId="5" r:id="rId5"/>
    <sheet name="SUMMARY" sheetId="4" r:id="rId6"/>
    <sheet name="Sheet4" sheetId="8" r:id="rId7"/>
    <sheet name="FORMAT" sheetId="7" r:id="rId8"/>
  </sheets>
  <externalReferences>
    <externalReference r:id="rId9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7" l="1"/>
  <c r="E17" i="7"/>
  <c r="C17" i="7"/>
  <c r="H16" i="7"/>
  <c r="F16" i="7"/>
  <c r="D16" i="7"/>
  <c r="H15" i="7"/>
  <c r="F15" i="7"/>
  <c r="D15" i="7"/>
  <c r="H14" i="7"/>
  <c r="F14" i="7"/>
  <c r="D14" i="7"/>
  <c r="H13" i="7"/>
  <c r="F13" i="7"/>
  <c r="D13" i="7"/>
  <c r="H12" i="7"/>
  <c r="F12" i="7"/>
  <c r="D12" i="7"/>
  <c r="H11" i="7"/>
  <c r="F11" i="7"/>
  <c r="D11" i="7"/>
  <c r="H10" i="7"/>
  <c r="F10" i="7"/>
  <c r="D10" i="7"/>
  <c r="H9" i="7"/>
  <c r="F9" i="7"/>
  <c r="D9" i="7"/>
  <c r="H8" i="7"/>
  <c r="F8" i="7"/>
  <c r="D8" i="7"/>
  <c r="H7" i="7"/>
  <c r="F7" i="7"/>
  <c r="D7" i="7"/>
  <c r="H17" i="7" l="1"/>
  <c r="I11" i="7"/>
  <c r="I15" i="7"/>
  <c r="F17" i="7"/>
  <c r="I10" i="7"/>
  <c r="I14" i="7"/>
  <c r="D17" i="7"/>
  <c r="I9" i="7"/>
  <c r="I13" i="7"/>
  <c r="I8" i="7"/>
  <c r="I12" i="7"/>
  <c r="I16" i="7"/>
  <c r="I7" i="7"/>
  <c r="D9" i="1"/>
  <c r="D19" i="1" s="1"/>
  <c r="P19" i="1"/>
  <c r="R19" i="1"/>
  <c r="T19" i="1"/>
  <c r="J19" i="1"/>
  <c r="L19" i="1"/>
  <c r="N19" i="1"/>
  <c r="F19" i="1"/>
  <c r="H19" i="1"/>
  <c r="D10" i="2"/>
  <c r="D11" i="2" s="1"/>
  <c r="D12" i="2" s="1"/>
  <c r="D13" i="2" s="1"/>
  <c r="D16" i="2" s="1"/>
  <c r="J18" i="3"/>
  <c r="I18" i="3"/>
  <c r="E18" i="3"/>
  <c r="D18" i="3"/>
  <c r="K17" i="3"/>
  <c r="K16" i="3"/>
  <c r="K15" i="3"/>
  <c r="K14" i="3"/>
  <c r="K13" i="3"/>
  <c r="K12" i="3"/>
  <c r="K11" i="3"/>
  <c r="K10" i="3"/>
  <c r="K9" i="3"/>
  <c r="K8" i="3"/>
  <c r="K7" i="3"/>
  <c r="K6" i="3"/>
  <c r="L6" i="3" s="1"/>
  <c r="F17" i="3"/>
  <c r="F16" i="3"/>
  <c r="F15" i="3"/>
  <c r="F14" i="3"/>
  <c r="F13" i="3"/>
  <c r="F12" i="3"/>
  <c r="F11" i="3"/>
  <c r="F10" i="3"/>
  <c r="F9" i="3"/>
  <c r="F8" i="3"/>
  <c r="F7" i="3"/>
  <c r="F6" i="3"/>
  <c r="G6" i="3" s="1"/>
  <c r="G7" i="3" s="1"/>
  <c r="H7" i="4"/>
  <c r="H8" i="4"/>
  <c r="H9" i="4"/>
  <c r="H10" i="4"/>
  <c r="H11" i="4"/>
  <c r="H12" i="4"/>
  <c r="H13" i="4"/>
  <c r="H14" i="4"/>
  <c r="H15" i="4"/>
  <c r="H16" i="4"/>
  <c r="G17" i="4"/>
  <c r="F7" i="4"/>
  <c r="F8" i="4"/>
  <c r="F9" i="4"/>
  <c r="F10" i="4"/>
  <c r="F11" i="4"/>
  <c r="F12" i="4"/>
  <c r="F13" i="4"/>
  <c r="F14" i="4"/>
  <c r="F15" i="4"/>
  <c r="F16" i="4"/>
  <c r="E17" i="4"/>
  <c r="D7" i="4"/>
  <c r="D8" i="4"/>
  <c r="D9" i="4"/>
  <c r="D10" i="4"/>
  <c r="D11" i="4"/>
  <c r="D12" i="4"/>
  <c r="D13" i="4"/>
  <c r="D14" i="4"/>
  <c r="D15" i="4"/>
  <c r="I15" i="4" s="1"/>
  <c r="D16" i="4"/>
  <c r="C17" i="4"/>
  <c r="H7" i="5"/>
  <c r="H8" i="5"/>
  <c r="H9" i="5"/>
  <c r="H10" i="5"/>
  <c r="H11" i="5"/>
  <c r="H12" i="5"/>
  <c r="H13" i="5"/>
  <c r="H14" i="5"/>
  <c r="H15" i="5"/>
  <c r="H16" i="5"/>
  <c r="G17" i="5"/>
  <c r="F7" i="5"/>
  <c r="F8" i="5"/>
  <c r="F9" i="5"/>
  <c r="F10" i="5"/>
  <c r="F11" i="5"/>
  <c r="F12" i="5"/>
  <c r="F13" i="5"/>
  <c r="F14" i="5"/>
  <c r="F15" i="5"/>
  <c r="F16" i="5"/>
  <c r="E17" i="5"/>
  <c r="D7" i="5"/>
  <c r="D8" i="5"/>
  <c r="D9" i="5"/>
  <c r="D10" i="5"/>
  <c r="D11" i="5"/>
  <c r="D12" i="5"/>
  <c r="D13" i="5"/>
  <c r="I13" i="5" s="1"/>
  <c r="D14" i="5"/>
  <c r="D15" i="5"/>
  <c r="D16" i="5"/>
  <c r="C17" i="5"/>
  <c r="H7" i="6"/>
  <c r="H8" i="6"/>
  <c r="H9" i="6"/>
  <c r="H10" i="6"/>
  <c r="H11" i="6"/>
  <c r="H12" i="6"/>
  <c r="H13" i="6"/>
  <c r="H14" i="6"/>
  <c r="H15" i="6"/>
  <c r="H16" i="6"/>
  <c r="G17" i="6"/>
  <c r="F7" i="6"/>
  <c r="F8" i="6"/>
  <c r="F9" i="6"/>
  <c r="F10" i="6"/>
  <c r="F11" i="6"/>
  <c r="F12" i="6"/>
  <c r="F13" i="6"/>
  <c r="F14" i="6"/>
  <c r="F15" i="6"/>
  <c r="F16" i="6"/>
  <c r="E17" i="6"/>
  <c r="D7" i="6"/>
  <c r="D8" i="6"/>
  <c r="D9" i="6"/>
  <c r="D10" i="6"/>
  <c r="I10" i="6" s="1"/>
  <c r="D11" i="6"/>
  <c r="D12" i="6"/>
  <c r="D13" i="6"/>
  <c r="D14" i="6"/>
  <c r="I14" i="6" s="1"/>
  <c r="D15" i="6"/>
  <c r="D16" i="6"/>
  <c r="C17" i="6"/>
  <c r="I15" i="6"/>
  <c r="I9" i="6" l="1"/>
  <c r="I11" i="6"/>
  <c r="I7" i="6"/>
  <c r="I11" i="5"/>
  <c r="I7" i="4"/>
  <c r="P20" i="1"/>
  <c r="D20" i="1"/>
  <c r="I13" i="6"/>
  <c r="I16" i="5"/>
  <c r="I12" i="5"/>
  <c r="I8" i="5"/>
  <c r="G18" i="3"/>
  <c r="I9" i="5"/>
  <c r="I13" i="4"/>
  <c r="I11" i="4"/>
  <c r="I15" i="5"/>
  <c r="I14" i="4"/>
  <c r="I10" i="4"/>
  <c r="I9" i="4"/>
  <c r="G8" i="3"/>
  <c r="G9" i="3" s="1"/>
  <c r="G10" i="3" s="1"/>
  <c r="G11" i="3" s="1"/>
  <c r="G12" i="3" s="1"/>
  <c r="G13" i="3" s="1"/>
  <c r="G14" i="3" s="1"/>
  <c r="G15" i="3" s="1"/>
  <c r="G16" i="3" s="1"/>
  <c r="G17" i="3" s="1"/>
  <c r="H17" i="6"/>
  <c r="F17" i="5"/>
  <c r="H17" i="4"/>
  <c r="F17" i="6"/>
  <c r="D17" i="5"/>
  <c r="F17" i="4"/>
  <c r="J20" i="1"/>
  <c r="I16" i="6"/>
  <c r="I12" i="6"/>
  <c r="I8" i="6"/>
  <c r="I7" i="5"/>
  <c r="I14" i="5"/>
  <c r="I10" i="5"/>
  <c r="I16" i="4"/>
  <c r="I12" i="4"/>
  <c r="I8" i="4"/>
  <c r="L18" i="3"/>
  <c r="H17" i="5"/>
  <c r="L7" i="3"/>
  <c r="N7" i="3" s="1"/>
  <c r="N6" i="3"/>
  <c r="L8" i="3"/>
  <c r="D17" i="6"/>
  <c r="D17" i="4"/>
  <c r="N8" i="3" l="1"/>
  <c r="L9" i="3"/>
  <c r="N9" i="3" l="1"/>
  <c r="L10" i="3"/>
  <c r="L11" i="3" l="1"/>
  <c r="N10" i="3"/>
  <c r="N11" i="3" l="1"/>
  <c r="L12" i="3"/>
  <c r="N12" i="3" l="1"/>
  <c r="L13" i="3"/>
  <c r="N13" i="3" l="1"/>
  <c r="L14" i="3"/>
  <c r="L15" i="3" l="1"/>
  <c r="N14" i="3"/>
  <c r="N15" i="3" l="1"/>
  <c r="L16" i="3"/>
  <c r="N16" i="3" l="1"/>
  <c r="L17" i="3"/>
  <c r="N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Blattner</author>
  </authors>
  <commentList>
    <comment ref="B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Patricia Scott: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sz val="8"/>
            <color indexed="10"/>
            <rFont val="Tahoma"/>
            <family val="2"/>
          </rPr>
          <t>Changes made to reflect the variation of December.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<sst xmlns="http://schemas.openxmlformats.org/spreadsheetml/2006/main" count="147" uniqueCount="51">
  <si>
    <t>SCOTT.COM</t>
  </si>
  <si>
    <t>SOURCE: MICROSYT.</t>
  </si>
  <si>
    <t xml:space="preserve">                      PERIOD
 PROJECT</t>
  </si>
  <si>
    <t>REGIONAL INCOMES</t>
  </si>
  <si>
    <t>YEAR 2002</t>
  </si>
  <si>
    <t>T1</t>
  </si>
  <si>
    <t>T2</t>
  </si>
  <si>
    <t>T3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</si>
  <si>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</si>
  <si>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</si>
  <si>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</si>
  <si>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</si>
  <si>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</si>
  <si>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</si>
  <si>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</si>
  <si>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</si>
  <si>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</si>
  <si>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CASTILLA</t>
  </si>
  <si>
    <t>LEÓN</t>
  </si>
  <si>
    <t>MADRID</t>
  </si>
  <si>
    <t>ANDALUCÍA</t>
  </si>
  <si>
    <t>GALICIA</t>
  </si>
  <si>
    <t>CATALUÑA</t>
  </si>
  <si>
    <t>CANTABRIA</t>
  </si>
  <si>
    <t>CEUTA-MELILLA</t>
  </si>
  <si>
    <t>CANARIAS</t>
  </si>
  <si>
    <t>BALEARES</t>
  </si>
  <si>
    <t>TOTAL MONTHS</t>
  </si>
  <si>
    <t>TOTAL TRIMESTERS</t>
  </si>
  <si>
    <t>VALENTINBOOK</t>
  </si>
  <si>
    <t>SOURCE: Handsofthelp</t>
  </si>
  <si>
    <t>PROJECT VARIATION</t>
  </si>
  <si>
    <t>FAV (NO FAV)</t>
  </si>
  <si>
    <t>FISCAL YEAR 1999</t>
  </si>
  <si>
    <t>TOTAL</t>
  </si>
  <si>
    <t>PRESUP</t>
  </si>
  <si>
    <t>REAL</t>
  </si>
  <si>
    <t>VARIAC</t>
  </si>
  <si>
    <t>DIFER ACUM</t>
  </si>
  <si>
    <t>VARIAC TOT</t>
  </si>
  <si>
    <t>Oct</t>
  </si>
  <si>
    <t>Nov</t>
  </si>
  <si>
    <t>Dic</t>
  </si>
  <si>
    <r>
      <t>SCOTT</t>
    </r>
    <r>
      <rPr>
        <b/>
        <sz val="16"/>
        <rFont val="Arial"/>
        <family val="2"/>
      </rPr>
      <t>.COM</t>
    </r>
  </si>
  <si>
    <t>ORIGIN: MICROSYT.</t>
  </si>
  <si>
    <t>January</t>
  </si>
  <si>
    <t>February</t>
  </si>
  <si>
    <t>March</t>
  </si>
  <si>
    <t>April</t>
  </si>
  <si>
    <t>June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</si>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</sst>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0\ &quot;€&quot;"/>
    <numFmt numFmtId="167" formatCode="#,##0\ &quot;€&quot;"/>
    <numFmt numFmtId="168" formatCode="_([$€]* #,##0.00_);_([$€]* \(#,##0.00\);_([$€]* &quot;-&quot;??_);_(@_)"/>
    <numFmt numFmtId="169" formatCode="_(* #,##0_);_(* \(#,##0\);_(* &quot;-&quot;??_);_(@_)"/>
    <numFmt numFmtId="170" formatCode="_(&quot;$&quot;* #,##0_);_(&quot;$&quot;* \(#,##0\);_(&quot;$&quot;* &quot;-&quot;??_);_(@_)"/>
    <numFmt numFmtId="171" formatCode="_-* #,##0.00\ [$€-1]_-;\-* #,##0.00\ [$€-1]_-;_-* &quot;-&quot;??\ [$€-1]_-;_-@_-"/>
  </numFmts>
  <fonts count="25">
    <font>
      <sz val="9"/>
      <name val="Arial"/>
    </font>
    <font>
      <sz val="9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i/>
      <sz val="6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Garamond"/>
      <family val="1"/>
    </font>
    <font>
      <b/>
      <sz val="8"/>
      <color indexed="9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color indexed="18"/>
      <name val="Arial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 style="thin">
        <color indexed="22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22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 diagonalDown="1">
      <left style="thin">
        <color indexed="23"/>
      </left>
      <right/>
      <top style="thin">
        <color indexed="22"/>
      </top>
      <bottom style="thin">
        <color indexed="22"/>
      </bottom>
      <diagonal style="thin">
        <color indexed="22"/>
      </diagonal>
    </border>
    <border>
      <left/>
      <right/>
      <top style="thin">
        <color indexed="55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8"/>
      </right>
      <top/>
      <bottom style="thin">
        <color indexed="9"/>
      </bottom>
      <diagonal/>
    </border>
    <border>
      <left style="thin">
        <color indexed="16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6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9"/>
      </top>
      <bottom style="thin">
        <color indexed="22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168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</cellStyleXfs>
  <cellXfs count="82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3" borderId="0" xfId="0" applyFont="1" applyFill="1"/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/>
    </xf>
    <xf numFmtId="0" fontId="9" fillId="2" borderId="2" xfId="0" applyFont="1" applyFill="1" applyBorder="1" applyAlignment="1">
      <alignment horizontal="right"/>
    </xf>
    <xf numFmtId="166" fontId="10" fillId="2" borderId="3" xfId="3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right"/>
    </xf>
    <xf numFmtId="166" fontId="10" fillId="2" borderId="5" xfId="3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right"/>
    </xf>
    <xf numFmtId="166" fontId="10" fillId="2" borderId="7" xfId="3" applyNumberFormat="1" applyFont="1" applyFill="1" applyBorder="1" applyAlignment="1">
      <alignment horizontal="center"/>
    </xf>
    <xf numFmtId="0" fontId="7" fillId="3" borderId="0" xfId="0" applyFont="1" applyFill="1" applyAlignment="1">
      <alignment horizontal="right"/>
    </xf>
    <xf numFmtId="166" fontId="11" fillId="2" borderId="8" xfId="0" applyNumberFormat="1" applyFont="1" applyFill="1" applyBorder="1"/>
    <xf numFmtId="0" fontId="10" fillId="2" borderId="0" xfId="0" applyFont="1" applyFill="1"/>
    <xf numFmtId="164" fontId="0" fillId="2" borderId="0" xfId="3" applyFont="1" applyFill="1"/>
    <xf numFmtId="0" fontId="0" fillId="2" borderId="9" xfId="0" applyFill="1" applyBorder="1"/>
    <xf numFmtId="0" fontId="5" fillId="2" borderId="0" xfId="4" applyFont="1" applyFill="1"/>
    <xf numFmtId="0" fontId="0" fillId="5" borderId="0" xfId="0" applyFill="1"/>
    <xf numFmtId="0" fontId="6" fillId="5" borderId="0" xfId="0" applyFont="1" applyFill="1"/>
    <xf numFmtId="0" fontId="14" fillId="5" borderId="11" xfId="0" applyFont="1" applyFill="1" applyBorder="1" applyAlignment="1">
      <alignment horizontal="center"/>
    </xf>
    <xf numFmtId="0" fontId="15" fillId="4" borderId="0" xfId="0" applyFont="1" applyFill="1"/>
    <xf numFmtId="0" fontId="8" fillId="4" borderId="15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6" fillId="4" borderId="0" xfId="0" applyFont="1" applyFill="1" applyAlignment="1">
      <alignment horizontal="right"/>
    </xf>
    <xf numFmtId="167" fontId="18" fillId="2" borderId="5" xfId="1" applyNumberFormat="1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167" fontId="18" fillId="2" borderId="0" xfId="1" applyNumberFormat="1" applyFont="1" applyFill="1"/>
    <xf numFmtId="167" fontId="0" fillId="2" borderId="0" xfId="1" applyNumberFormat="1" applyFont="1" applyFill="1"/>
    <xf numFmtId="167" fontId="0" fillId="2" borderId="0" xfId="0" applyNumberFormat="1" applyFill="1"/>
    <xf numFmtId="169" fontId="0" fillId="0" borderId="0" xfId="2" applyNumberFormat="1" applyFont="1"/>
    <xf numFmtId="169" fontId="0" fillId="0" borderId="0" xfId="0" applyNumberFormat="1"/>
    <xf numFmtId="0" fontId="11" fillId="2" borderId="20" xfId="0" applyFont="1" applyFill="1" applyBorder="1" applyAlignment="1">
      <alignment wrapText="1"/>
    </xf>
    <xf numFmtId="0" fontId="11" fillId="2" borderId="0" xfId="0" applyFont="1" applyFill="1" applyAlignment="1">
      <alignment wrapText="1"/>
    </xf>
    <xf numFmtId="0" fontId="7" fillId="6" borderId="23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right"/>
    </xf>
    <xf numFmtId="0" fontId="10" fillId="2" borderId="30" xfId="0" applyFont="1" applyFill="1" applyBorder="1" applyAlignment="1">
      <alignment horizontal="right"/>
    </xf>
    <xf numFmtId="0" fontId="5" fillId="0" borderId="0" xfId="0" applyFont="1"/>
    <xf numFmtId="0" fontId="24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166" fontId="11" fillId="2" borderId="0" xfId="0" applyNumberFormat="1" applyFont="1" applyFill="1"/>
    <xf numFmtId="0" fontId="2" fillId="2" borderId="1" xfId="0" applyFont="1" applyFill="1" applyBorder="1" applyAlignment="1">
      <alignment horizontal="left"/>
    </xf>
    <xf numFmtId="0" fontId="11" fillId="2" borderId="19" xfId="0" applyFont="1" applyFill="1" applyBorder="1" applyAlignment="1">
      <alignment wrapText="1"/>
    </xf>
    <xf numFmtId="0" fontId="7" fillId="3" borderId="0" xfId="0" applyFont="1" applyFill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19" fillId="4" borderId="25" xfId="0" applyFont="1" applyFill="1" applyBorder="1" applyAlignment="1">
      <alignment horizontal="center"/>
    </xf>
    <xf numFmtId="0" fontId="19" fillId="4" borderId="26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0" fontId="10" fillId="2" borderId="0" xfId="3" applyNumberFormat="1" applyFont="1" applyFill="1" applyBorder="1" applyAlignment="1">
      <alignment horizontal="center"/>
    </xf>
    <xf numFmtId="0" fontId="19" fillId="4" borderId="27" xfId="0" applyFont="1" applyFill="1" applyBorder="1" applyAlignment="1">
      <alignment horizontal="center"/>
    </xf>
    <xf numFmtId="167" fontId="10" fillId="2" borderId="0" xfId="3" applyNumberFormat="1" applyFont="1" applyFill="1" applyBorder="1" applyAlignment="1">
      <alignment horizontal="center"/>
    </xf>
    <xf numFmtId="170" fontId="10" fillId="2" borderId="31" xfId="3" applyNumberFormat="1" applyFont="1" applyFill="1" applyBorder="1" applyAlignment="1">
      <alignment horizontal="center"/>
    </xf>
    <xf numFmtId="167" fontId="11" fillId="2" borderId="34" xfId="3" applyNumberFormat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right"/>
    </xf>
    <xf numFmtId="0" fontId="11" fillId="2" borderId="36" xfId="0" applyFont="1" applyFill="1" applyBorder="1" applyAlignment="1">
      <alignment horizontal="right"/>
    </xf>
    <xf numFmtId="167" fontId="8" fillId="7" borderId="3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 vertical="center"/>
    </xf>
    <xf numFmtId="0" fontId="11" fillId="2" borderId="33" xfId="0" applyFont="1" applyFill="1" applyBorder="1" applyAlignment="1">
      <alignment horizontal="right" vertical="center"/>
    </xf>
    <xf numFmtId="171" fontId="11" fillId="2" borderId="34" xfId="1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0" xfId="0" applyFont="1" applyFill="1" applyAlignment="1">
      <alignment horizontal="center" vertical="center" textRotation="90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0" fillId="2" borderId="0" xfId="0" applyFill="1" applyAlignment="1"/>
    <xf numFmtId="0" fontId="1" fillId="2" borderId="0" xfId="0" applyFont="1" applyFill="1"/>
    <xf numFmtId="167" fontId="1" fillId="2" borderId="18" xfId="1" applyNumberFormat="1" applyFont="1" applyFill="1" applyBorder="1" applyAlignment="1">
      <alignment horizontal="center"/>
    </xf>
    <xf numFmtId="167" fontId="1" fillId="2" borderId="0" xfId="0" applyNumberFormat="1" applyFont="1" applyFill="1"/>
    <xf numFmtId="167" fontId="1" fillId="2" borderId="5" xfId="1" applyNumberFormat="1" applyFont="1" applyFill="1" applyBorder="1" applyAlignment="1">
      <alignment horizontal="center"/>
    </xf>
  </cellXfs>
  <cellStyles count="5">
    <cellStyle name="Euro" xfId="1" xr:uid="{00000000-0005-0000-0000-000000000000}"/>
    <cellStyle name="Millares" xfId="2" builtinId="3"/>
    <cellStyle name="Moneda" xfId="3" builtinId="4"/>
    <cellStyle name="Normal" xfId="0" builtinId="0"/>
    <cellStyle name="Normal_Funct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13</xdr:col>
      <xdr:colOff>9525</xdr:colOff>
      <xdr:row>2</xdr:row>
      <xdr:rowOff>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rrowheads="1"/>
        </xdr:cNvSpPr>
      </xdr:nvSpPr>
      <xdr:spPr bwMode="auto">
        <a:xfrm>
          <a:off x="6657975" y="495300"/>
          <a:ext cx="666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2</xdr:row>
      <xdr:rowOff>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rrowheads="1"/>
        </xdr:cNvSpPr>
      </xdr:nvSpPr>
      <xdr:spPr bwMode="auto">
        <a:xfrm>
          <a:off x="3590925" y="495300"/>
          <a:ext cx="1047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8</xdr:col>
      <xdr:colOff>9525</xdr:colOff>
      <xdr:row>3</xdr:row>
      <xdr:rowOff>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SpPr>
          <a:spLocks noChangeArrowheads="1"/>
        </xdr:cNvSpPr>
      </xdr:nvSpPr>
      <xdr:spPr bwMode="auto">
        <a:xfrm>
          <a:off x="5419725" y="647700"/>
          <a:ext cx="952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>
          <a:spLocks noChangeArrowheads="1"/>
        </xdr:cNvSpPr>
      </xdr:nvSpPr>
      <xdr:spPr bwMode="auto">
        <a:xfrm>
          <a:off x="3305175" y="64770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0</xdr:row>
      <xdr:rowOff>152400</xdr:rowOff>
    </xdr:from>
    <xdr:to>
      <xdr:col>9</xdr:col>
      <xdr:colOff>19050</xdr:colOff>
      <xdr:row>2</xdr:row>
      <xdr:rowOff>9525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>
          <a:spLocks noChangeArrowheads="1"/>
        </xdr:cNvSpPr>
      </xdr:nvSpPr>
      <xdr:spPr bwMode="auto">
        <a:xfrm>
          <a:off x="342900" y="152400"/>
          <a:ext cx="6029325" cy="333375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666699" mc:Ignorable="a14" a14:legacySpreadsheetColorIndex="54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s-PE" sz="2200" b="1" i="0" u="none" strike="noStrike" baseline="0">
              <a:solidFill>
                <a:srgbClr val="0000FF"/>
              </a:solidFill>
              <a:latin typeface="Arial"/>
              <a:cs typeface="Arial"/>
            </a:rPr>
            <a:t>M</a:t>
          </a:r>
          <a:r>
            <a:rPr lang="es-PE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ining Division</a:t>
          </a:r>
        </a:p>
        <a:p>
          <a:pPr algn="l" rtl="0">
            <a:defRPr sz="1000"/>
          </a:pPr>
          <a:endParaRPr lang="es-PE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8</xdr:col>
      <xdr:colOff>9525</xdr:colOff>
      <xdr:row>3</xdr:row>
      <xdr:rowOff>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SpPr>
          <a:spLocks noChangeArrowheads="1"/>
        </xdr:cNvSpPr>
      </xdr:nvSpPr>
      <xdr:spPr bwMode="auto">
        <a:xfrm>
          <a:off x="5419725" y="647700"/>
          <a:ext cx="952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SpPr>
          <a:spLocks noChangeArrowheads="1"/>
        </xdr:cNvSpPr>
      </xdr:nvSpPr>
      <xdr:spPr bwMode="auto">
        <a:xfrm>
          <a:off x="3305175" y="64770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0</xdr:row>
      <xdr:rowOff>152400</xdr:rowOff>
    </xdr:from>
    <xdr:to>
      <xdr:col>9</xdr:col>
      <xdr:colOff>19050</xdr:colOff>
      <xdr:row>2</xdr:row>
      <xdr:rowOff>9525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SpPr>
          <a:spLocks noChangeArrowheads="1"/>
        </xdr:cNvSpPr>
      </xdr:nvSpPr>
      <xdr:spPr bwMode="auto">
        <a:xfrm>
          <a:off x="342900" y="152400"/>
          <a:ext cx="6029325" cy="333375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666699" mc:Ignorable="a14" a14:legacySpreadsheetColorIndex="54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s-PE" sz="2200" b="1" i="0" u="none" strike="noStrike" baseline="0">
              <a:solidFill>
                <a:srgbClr val="0000FF"/>
              </a:solidFill>
              <a:latin typeface="Arial"/>
              <a:cs typeface="Arial"/>
            </a:rPr>
            <a:t>M</a:t>
          </a:r>
          <a:r>
            <a:rPr lang="es-PE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ining Division</a:t>
          </a:r>
        </a:p>
        <a:p>
          <a:pPr algn="l" rtl="0">
            <a:defRPr sz="1000"/>
          </a:pPr>
          <a:endParaRPr lang="es-PE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8</xdr:col>
      <xdr:colOff>9525</xdr:colOff>
      <xdr:row>3</xdr:row>
      <xdr:rowOff>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00000000-0008-0000-0500-0000010C0000}"/>
            </a:ext>
          </a:extLst>
        </xdr:cNvPr>
        <xdr:cNvSpPr>
          <a:spLocks noChangeArrowheads="1"/>
        </xdr:cNvSpPr>
      </xdr:nvSpPr>
      <xdr:spPr bwMode="auto">
        <a:xfrm>
          <a:off x="5419725" y="647700"/>
          <a:ext cx="952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500-0000020C0000}"/>
            </a:ext>
          </a:extLst>
        </xdr:cNvPr>
        <xdr:cNvSpPr>
          <a:spLocks noChangeArrowheads="1"/>
        </xdr:cNvSpPr>
      </xdr:nvSpPr>
      <xdr:spPr bwMode="auto">
        <a:xfrm>
          <a:off x="3305175" y="64770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8</xdr:col>
      <xdr:colOff>9525</xdr:colOff>
      <xdr:row>3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5419725" y="647700"/>
          <a:ext cx="952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3305175" y="64770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andz\Handz%20Valentin\NEW%20HORIZONS\Ejemplos%20Excel\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LISTA COMPROBACIÓN (3)"/>
      <sheetName val="Hoja1"/>
      <sheetName val="Hoja2"/>
      <sheetName val="Hoja3"/>
      <sheetName val="03"/>
    </sheetNames>
    <sheetDataSet>
      <sheetData sheetId="0">
        <row r="8">
          <cell r="D8">
            <v>23115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"/>
  <sheetViews>
    <sheetView tabSelected="1" workbookViewId="0">
      <selection activeCell="K22" sqref="K22"/>
    </sheetView>
  </sheetViews>
  <sheetFormatPr defaultColWidth="9.140625" defaultRowHeight="12"/>
  <cols>
    <col min="1" max="1" width="1.140625" style="1" customWidth="1"/>
    <col min="2" max="2" width="16.5703125" style="1" customWidth="1"/>
    <col min="3" max="3" width="1.28515625" style="1" customWidth="1"/>
    <col min="4" max="21" width="4.5703125" style="1" customWidth="1"/>
    <col min="22" max="22" width="2.42578125" style="1" customWidth="1"/>
    <col min="23" max="16384" width="9.140625" style="1"/>
  </cols>
  <sheetData>
    <row r="1" spans="2:21" ht="4.5" customHeight="1"/>
    <row r="2" spans="2:21" ht="27" customHeight="1">
      <c r="B2" s="48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2:21" ht="16.5" customHeight="1">
      <c r="B3" s="4" t="s">
        <v>1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</row>
    <row r="4" spans="2:21" ht="17.25" customHeight="1">
      <c r="B4" s="49" t="s">
        <v>2</v>
      </c>
      <c r="C4" s="37"/>
      <c r="D4" s="50" t="s">
        <v>3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1"/>
    </row>
    <row r="5" spans="2:21" ht="12.75" customHeight="1">
      <c r="B5" s="49"/>
      <c r="C5" s="38"/>
      <c r="D5" s="52" t="s">
        <v>4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4"/>
    </row>
    <row r="6" spans="2:21" ht="8.25" customHeight="1">
      <c r="B6" s="49"/>
      <c r="C6" s="38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2:21">
      <c r="B7" s="49"/>
      <c r="C7" s="38"/>
      <c r="D7" s="55" t="s">
        <v>5</v>
      </c>
      <c r="E7" s="56"/>
      <c r="F7" s="56"/>
      <c r="G7" s="56"/>
      <c r="H7" s="56"/>
      <c r="I7" s="56"/>
      <c r="J7" s="56" t="s">
        <v>6</v>
      </c>
      <c r="K7" s="56"/>
      <c r="L7" s="56"/>
      <c r="M7" s="56"/>
      <c r="N7" s="56"/>
      <c r="O7" s="56"/>
      <c r="P7" s="56" t="s">
        <v>7</v>
      </c>
      <c r="Q7" s="56"/>
      <c r="R7" s="56"/>
      <c r="S7" s="56"/>
      <c r="T7" s="56"/>
      <c r="U7" s="59"/>
    </row>
    <row r="8" spans="2:21" ht="13.5" customHeight="1">
      <c r="B8" s="49"/>
      <c r="C8" s="38"/>
      <c r="D8" s="57" t="s">
        <v>8</v>
      </c>
      <c r="E8" s="57"/>
      <c r="F8" s="57" t="s">
        <v>9</v>
      </c>
      <c r="G8" s="57"/>
      <c r="H8" s="57" t="s">
        <v>10</v>
      </c>
      <c r="I8" s="57"/>
      <c r="J8" s="57" t="s">
        <v>11</v>
      </c>
      <c r="K8" s="57"/>
      <c r="L8" s="57" t="s">
        <v>12</v>
      </c>
      <c r="M8" s="57"/>
      <c r="N8" s="57" t="s">
        <v>13</v>
      </c>
      <c r="O8" s="57"/>
      <c r="P8" s="57" t="s">
        <v>14</v>
      </c>
      <c r="Q8" s="57"/>
      <c r="R8" s="57" t="s">
        <v>15</v>
      </c>
      <c r="S8" s="57"/>
      <c r="T8" s="57" t="s">
        <v>16</v>
      </c>
      <c r="U8" s="57"/>
    </row>
    <row r="9" spans="2:21">
      <c r="B9" s="12" t="s">
        <v>17</v>
      </c>
      <c r="C9" s="40"/>
      <c r="D9" s="60">
        <f>[1]TABLA!D8</f>
        <v>23115</v>
      </c>
      <c r="E9" s="60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spans="2:21">
      <c r="B10" s="12" t="s">
        <v>18</v>
      </c>
      <c r="C10" s="41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</row>
    <row r="11" spans="2:21">
      <c r="B11" s="12" t="s">
        <v>19</v>
      </c>
      <c r="C11" s="41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</row>
    <row r="12" spans="2:21">
      <c r="B12" s="12" t="s">
        <v>20</v>
      </c>
      <c r="C12" s="41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2:21">
      <c r="B13" s="12" t="s">
        <v>21</v>
      </c>
      <c r="C13" s="41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2:21">
      <c r="B14" s="12" t="s">
        <v>22</v>
      </c>
      <c r="C14" s="41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2:21">
      <c r="B15" s="12" t="s">
        <v>23</v>
      </c>
      <c r="C15" s="41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2:21">
      <c r="B16" s="12" t="s">
        <v>24</v>
      </c>
      <c r="C16" s="41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2:21">
      <c r="B17" s="12" t="s">
        <v>25</v>
      </c>
      <c r="C17" s="41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</row>
    <row r="18" spans="2:21" ht="12.75" thickBot="1">
      <c r="B18" s="14" t="s">
        <v>26</v>
      </c>
      <c r="C18" s="4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</row>
    <row r="19" spans="2:21" ht="14.25" customHeight="1" thickTop="1">
      <c r="B19" s="66" t="s">
        <v>27</v>
      </c>
      <c r="C19" s="67"/>
      <c r="D19" s="62">
        <f>SUM(D9:E18)</f>
        <v>23115</v>
      </c>
      <c r="E19" s="62"/>
      <c r="F19" s="68">
        <f>SUM(F9:G18)</f>
        <v>0</v>
      </c>
      <c r="G19" s="68"/>
      <c r="H19" s="62">
        <f>SUM(H9:I18)</f>
        <v>0</v>
      </c>
      <c r="I19" s="62"/>
      <c r="J19" s="62">
        <f>SUM(J9:K18)</f>
        <v>0</v>
      </c>
      <c r="K19" s="62"/>
      <c r="L19" s="62">
        <f>SUM(L9:M18)</f>
        <v>0</v>
      </c>
      <c r="M19" s="62"/>
      <c r="N19" s="62">
        <f>SUM(N9:O18)</f>
        <v>0</v>
      </c>
      <c r="O19" s="62"/>
      <c r="P19" s="62">
        <f>SUM(P9:Q18)</f>
        <v>0</v>
      </c>
      <c r="Q19" s="62"/>
      <c r="R19" s="62">
        <f>SUM(R9:S18)</f>
        <v>0</v>
      </c>
      <c r="S19" s="62"/>
      <c r="T19" s="62">
        <f>SUM(T9:U18)</f>
        <v>0</v>
      </c>
      <c r="U19" s="62"/>
    </row>
    <row r="20" spans="2:21" ht="14.25" customHeight="1">
      <c r="B20" s="63" t="s">
        <v>28</v>
      </c>
      <c r="C20" s="64"/>
      <c r="D20" s="65">
        <f>SUM(D19:I19)</f>
        <v>23115</v>
      </c>
      <c r="E20" s="65"/>
      <c r="F20" s="65"/>
      <c r="G20" s="65"/>
      <c r="H20" s="65"/>
      <c r="I20" s="65"/>
      <c r="J20" s="65">
        <f>SUM(J19:O19)</f>
        <v>0</v>
      </c>
      <c r="K20" s="65"/>
      <c r="L20" s="65"/>
      <c r="M20" s="65"/>
      <c r="N20" s="65"/>
      <c r="O20" s="65"/>
      <c r="P20" s="65">
        <f>SUM(P19:U19)</f>
        <v>0</v>
      </c>
      <c r="Q20" s="65"/>
      <c r="R20" s="65"/>
      <c r="S20" s="65"/>
      <c r="T20" s="65"/>
      <c r="U20" s="65"/>
    </row>
    <row r="22" spans="2:21" ht="12" customHeight="1"/>
    <row r="23" spans="2:21" ht="12" customHeight="1"/>
  </sheetData>
  <mergeCells count="121">
    <mergeCell ref="T19:U19"/>
    <mergeCell ref="B20:C20"/>
    <mergeCell ref="D20:I20"/>
    <mergeCell ref="J20:O20"/>
    <mergeCell ref="P20:U20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L18:M18"/>
    <mergeCell ref="N18:O18"/>
    <mergeCell ref="P18:Q18"/>
    <mergeCell ref="R18:S18"/>
    <mergeCell ref="N17:O17"/>
    <mergeCell ref="P17:Q17"/>
    <mergeCell ref="R17:S17"/>
    <mergeCell ref="T17:U17"/>
    <mergeCell ref="L16:M16"/>
    <mergeCell ref="N16:O16"/>
    <mergeCell ref="P16:Q16"/>
    <mergeCell ref="R16:S16"/>
    <mergeCell ref="D18:E18"/>
    <mergeCell ref="F18:G18"/>
    <mergeCell ref="H18:I18"/>
    <mergeCell ref="J18:K18"/>
    <mergeCell ref="T16:U16"/>
    <mergeCell ref="D17:E17"/>
    <mergeCell ref="F17:G17"/>
    <mergeCell ref="H17:I17"/>
    <mergeCell ref="J17:K17"/>
    <mergeCell ref="L17:M17"/>
    <mergeCell ref="N15:O15"/>
    <mergeCell ref="P15:Q15"/>
    <mergeCell ref="R15:S15"/>
    <mergeCell ref="T15:U15"/>
    <mergeCell ref="L14:M14"/>
    <mergeCell ref="N14:O14"/>
    <mergeCell ref="P14:Q14"/>
    <mergeCell ref="R14:S14"/>
    <mergeCell ref="D16:E16"/>
    <mergeCell ref="F16:G16"/>
    <mergeCell ref="H16:I16"/>
    <mergeCell ref="J16:K16"/>
    <mergeCell ref="T14:U14"/>
    <mergeCell ref="D15:E15"/>
    <mergeCell ref="F15:G15"/>
    <mergeCell ref="H15:I15"/>
    <mergeCell ref="J15:K15"/>
    <mergeCell ref="L15:M15"/>
    <mergeCell ref="N13:O13"/>
    <mergeCell ref="P13:Q13"/>
    <mergeCell ref="R13:S13"/>
    <mergeCell ref="T13:U13"/>
    <mergeCell ref="L12:M12"/>
    <mergeCell ref="N12:O12"/>
    <mergeCell ref="P12:Q12"/>
    <mergeCell ref="R12:S12"/>
    <mergeCell ref="D14:E14"/>
    <mergeCell ref="F14:G14"/>
    <mergeCell ref="H14:I14"/>
    <mergeCell ref="J14:K14"/>
    <mergeCell ref="T12:U12"/>
    <mergeCell ref="D13:E13"/>
    <mergeCell ref="F13:G13"/>
    <mergeCell ref="H13:I13"/>
    <mergeCell ref="J13:K13"/>
    <mergeCell ref="L13:M13"/>
    <mergeCell ref="N11:O11"/>
    <mergeCell ref="P11:Q11"/>
    <mergeCell ref="R11:S11"/>
    <mergeCell ref="T11:U11"/>
    <mergeCell ref="R9:S9"/>
    <mergeCell ref="T9:U9"/>
    <mergeCell ref="P10:Q10"/>
    <mergeCell ref="R10:S10"/>
    <mergeCell ref="D12:E12"/>
    <mergeCell ref="F12:G12"/>
    <mergeCell ref="H12:I12"/>
    <mergeCell ref="J12:K12"/>
    <mergeCell ref="T10:U10"/>
    <mergeCell ref="D11:E11"/>
    <mergeCell ref="F11:G11"/>
    <mergeCell ref="H11:I11"/>
    <mergeCell ref="J11:K11"/>
    <mergeCell ref="L11:M11"/>
    <mergeCell ref="D9:E9"/>
    <mergeCell ref="F9:G9"/>
    <mergeCell ref="H9:I9"/>
    <mergeCell ref="J9:K9"/>
    <mergeCell ref="L9:M9"/>
    <mergeCell ref="N9:O9"/>
    <mergeCell ref="P9:Q9"/>
    <mergeCell ref="D10:E10"/>
    <mergeCell ref="F10:G10"/>
    <mergeCell ref="H10:I10"/>
    <mergeCell ref="J10:K10"/>
    <mergeCell ref="L10:M10"/>
    <mergeCell ref="N10:O10"/>
    <mergeCell ref="J7:O7"/>
    <mergeCell ref="P7:U7"/>
    <mergeCell ref="D8:E8"/>
    <mergeCell ref="F8:G8"/>
    <mergeCell ref="H8:I8"/>
    <mergeCell ref="J8:K8"/>
    <mergeCell ref="L8:M8"/>
    <mergeCell ref="N8:O8"/>
    <mergeCell ref="B2:U2"/>
    <mergeCell ref="D3:U3"/>
    <mergeCell ref="B4:B8"/>
    <mergeCell ref="D4:U4"/>
    <mergeCell ref="D5:U5"/>
    <mergeCell ref="D7:I7"/>
    <mergeCell ref="P8:Q8"/>
    <mergeCell ref="R8:S8"/>
    <mergeCell ref="T8:U8"/>
  </mergeCells>
  <phoneticPr fontId="12" type="noConversion"/>
  <pageMargins left="0.75" right="0.75" top="1" bottom="1" header="0" footer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9:D16"/>
  <sheetViews>
    <sheetView workbookViewId="0"/>
  </sheetViews>
  <sheetFormatPr defaultColWidth="9.140625" defaultRowHeight="12"/>
  <cols>
    <col min="1" max="3" width="9.140625" customWidth="1"/>
    <col min="4" max="4" width="18.7109375" bestFit="1" customWidth="1"/>
  </cols>
  <sheetData>
    <row r="9" spans="4:4">
      <c r="D9" s="35">
        <v>27000000</v>
      </c>
    </row>
    <row r="10" spans="4:4">
      <c r="D10" s="35">
        <f>D9*4.8</f>
        <v>129600000</v>
      </c>
    </row>
    <row r="11" spans="4:4">
      <c r="D11" s="36">
        <f>D10*40</f>
        <v>5184000000</v>
      </c>
    </row>
    <row r="12" spans="4:4">
      <c r="D12" s="36">
        <f>D11/7</f>
        <v>740571428.57142854</v>
      </c>
    </row>
    <row r="13" spans="4:4">
      <c r="D13" s="36">
        <f>D12*0.93</f>
        <v>688731428.57142854</v>
      </c>
    </row>
    <row r="16" spans="4:4">
      <c r="D16" s="36">
        <f>D13*365</f>
        <v>251386971428.57141</v>
      </c>
    </row>
  </sheetData>
  <phoneticPr fontId="1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0"/>
  <sheetViews>
    <sheetView zoomScaleNormal="100" workbookViewId="0">
      <selection activeCell="C17" sqref="C17"/>
    </sheetView>
  </sheetViews>
  <sheetFormatPr defaultColWidth="9.140625" defaultRowHeight="12"/>
  <cols>
    <col min="1" max="1" width="1.140625" style="1" customWidth="1"/>
    <col min="2" max="2" width="3.28515625" style="1" customWidth="1"/>
    <col min="3" max="3" width="7.140625" style="1" customWidth="1"/>
    <col min="4" max="7" width="10.5703125" style="1" customWidth="1"/>
    <col min="8" max="8" width="1.5703125" style="1" customWidth="1"/>
    <col min="9" max="10" width="10.5703125" style="1" customWidth="1"/>
    <col min="11" max="12" width="11.5703125" style="1" bestFit="1" customWidth="1"/>
    <col min="13" max="13" width="1" style="1" customWidth="1"/>
    <col min="14" max="14" width="14" style="1" customWidth="1"/>
    <col min="15" max="16" width="9.5703125" style="1" customWidth="1"/>
    <col min="17" max="17" width="2.42578125" style="1" customWidth="1"/>
    <col min="18" max="16384" width="9.140625" style="1"/>
  </cols>
  <sheetData>
    <row r="1" spans="2:14" ht="25.5" customHeight="1">
      <c r="B1" s="2" t="s">
        <v>29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2:14" ht="13.5" customHeight="1">
      <c r="B2" s="4" t="s">
        <v>30</v>
      </c>
      <c r="D2" s="5"/>
      <c r="E2" s="5"/>
      <c r="G2" s="21"/>
    </row>
    <row r="3" spans="2:14" ht="12.75" customHeight="1">
      <c r="B3" s="22"/>
      <c r="C3" s="23"/>
      <c r="D3" s="69" t="s">
        <v>31</v>
      </c>
      <c r="E3" s="69"/>
      <c r="F3" s="69"/>
      <c r="G3" s="69"/>
      <c r="H3" s="69"/>
      <c r="I3" s="69"/>
      <c r="J3" s="69"/>
      <c r="K3" s="69"/>
      <c r="L3" s="70"/>
      <c r="N3" s="24" t="s">
        <v>32</v>
      </c>
    </row>
    <row r="4" spans="2:14" ht="12.75">
      <c r="B4" s="71" t="s">
        <v>33</v>
      </c>
      <c r="C4" s="25"/>
      <c r="D4" s="72" t="s">
        <v>19</v>
      </c>
      <c r="E4" s="72"/>
      <c r="F4" s="72"/>
      <c r="G4" s="73"/>
      <c r="H4" s="78"/>
      <c r="I4" s="74" t="s">
        <v>23</v>
      </c>
      <c r="J4" s="72"/>
      <c r="K4" s="72"/>
      <c r="L4" s="73"/>
      <c r="M4" s="78"/>
      <c r="N4" s="26" t="s">
        <v>34</v>
      </c>
    </row>
    <row r="5" spans="2:14">
      <c r="B5" s="71"/>
      <c r="C5" s="8"/>
      <c r="D5" s="27" t="s">
        <v>35</v>
      </c>
      <c r="E5" s="27" t="s">
        <v>36</v>
      </c>
      <c r="F5" s="28" t="s">
        <v>37</v>
      </c>
      <c r="G5" s="28" t="s">
        <v>38</v>
      </c>
      <c r="H5" s="78"/>
      <c r="I5" s="27" t="s">
        <v>35</v>
      </c>
      <c r="J5" s="27" t="s">
        <v>36</v>
      </c>
      <c r="K5" s="28" t="s">
        <v>37</v>
      </c>
      <c r="L5" s="28" t="s">
        <v>38</v>
      </c>
      <c r="M5" s="78"/>
      <c r="N5" s="28" t="s">
        <v>39</v>
      </c>
    </row>
    <row r="6" spans="2:14" ht="13.5" customHeight="1">
      <c r="B6" s="71"/>
      <c r="C6" s="29" t="s">
        <v>8</v>
      </c>
      <c r="D6" s="79">
        <v>23114.041566209904</v>
      </c>
      <c r="E6" s="79">
        <v>16548.142948698383</v>
      </c>
      <c r="F6" s="79">
        <f t="shared" ref="F6:F17" si="0">D6-E6</f>
        <v>6565.8986175115206</v>
      </c>
      <c r="G6" s="79">
        <f>F6</f>
        <v>6565.8986175115206</v>
      </c>
      <c r="H6" s="80"/>
      <c r="I6" s="79">
        <v>5474.2515335551007</v>
      </c>
      <c r="J6" s="79">
        <v>22991.119113742483</v>
      </c>
      <c r="K6" s="79">
        <f t="shared" ref="K6:K17" si="1">I6-J6</f>
        <v>-17516.867580187383</v>
      </c>
      <c r="L6" s="79">
        <f>K6</f>
        <v>-17516.867580187383</v>
      </c>
      <c r="M6" s="80"/>
      <c r="N6" s="79">
        <f t="shared" ref="N6:N17" si="2">L6+G6</f>
        <v>-10950.968962675863</v>
      </c>
    </row>
    <row r="7" spans="2:14" ht="13.5" customHeight="1">
      <c r="B7" s="71"/>
      <c r="C7" s="29" t="s">
        <v>9</v>
      </c>
      <c r="D7" s="81">
        <v>14407.452620014039</v>
      </c>
      <c r="E7" s="81">
        <v>20657.264931180758</v>
      </c>
      <c r="F7" s="81">
        <f t="shared" si="0"/>
        <v>-6249.8123111667192</v>
      </c>
      <c r="G7" s="81">
        <f t="shared" ref="G7:G17" si="3">F7+G6</f>
        <v>316.08630634480141</v>
      </c>
      <c r="H7" s="80"/>
      <c r="I7" s="81">
        <v>8260.4937894833201</v>
      </c>
      <c r="J7" s="81">
        <v>16183.556627094335</v>
      </c>
      <c r="K7" s="81">
        <f t="shared" si="1"/>
        <v>-7923.0628376110144</v>
      </c>
      <c r="L7" s="81">
        <f t="shared" ref="L7:L17" si="4">K7+L6</f>
        <v>-25439.930417798398</v>
      </c>
      <c r="M7" s="80"/>
      <c r="N7" s="81">
        <f t="shared" si="2"/>
        <v>-25123.844111453596</v>
      </c>
    </row>
    <row r="8" spans="2:14" ht="13.5" customHeight="1">
      <c r="B8" s="71"/>
      <c r="C8" s="29" t="s">
        <v>10</v>
      </c>
      <c r="D8" s="81">
        <v>20380.480361339152</v>
      </c>
      <c r="E8" s="81">
        <v>13623.090304269539</v>
      </c>
      <c r="F8" s="81">
        <f t="shared" si="0"/>
        <v>6757.3900570696132</v>
      </c>
      <c r="G8" s="81">
        <f t="shared" si="3"/>
        <v>7073.4763634144147</v>
      </c>
      <c r="H8" s="80"/>
      <c r="I8" s="81">
        <v>10677.968688009278</v>
      </c>
      <c r="J8" s="81">
        <v>23470.265816217536</v>
      </c>
      <c r="K8" s="81">
        <f t="shared" si="1"/>
        <v>-12792.297128208258</v>
      </c>
      <c r="L8" s="81">
        <f t="shared" si="4"/>
        <v>-38232.227546006659</v>
      </c>
      <c r="M8" s="80"/>
      <c r="N8" s="81">
        <f t="shared" si="2"/>
        <v>-31158.751182592245</v>
      </c>
    </row>
    <row r="9" spans="2:14" ht="13.5" customHeight="1">
      <c r="B9" s="71"/>
      <c r="C9" s="29" t="s">
        <v>11</v>
      </c>
      <c r="D9" s="81">
        <v>18765.764336069828</v>
      </c>
      <c r="E9" s="81">
        <v>12278.469191564684</v>
      </c>
      <c r="F9" s="81">
        <f t="shared" si="0"/>
        <v>6487.295144505144</v>
      </c>
      <c r="G9" s="81">
        <f t="shared" si="3"/>
        <v>13560.771507919559</v>
      </c>
      <c r="H9" s="80"/>
      <c r="I9" s="81">
        <v>26611.896114993742</v>
      </c>
      <c r="J9" s="81">
        <v>25845.930356761375</v>
      </c>
      <c r="K9" s="81">
        <f t="shared" si="1"/>
        <v>765.96575823236708</v>
      </c>
      <c r="L9" s="81">
        <f t="shared" si="4"/>
        <v>-37466.261787774289</v>
      </c>
      <c r="M9" s="80"/>
      <c r="N9" s="81">
        <f t="shared" si="2"/>
        <v>-23905.49027985473</v>
      </c>
    </row>
    <row r="10" spans="2:14" ht="13.5" customHeight="1">
      <c r="B10" s="71"/>
      <c r="C10" s="29" t="s">
        <v>12</v>
      </c>
      <c r="D10" s="81">
        <v>13525.254066591388</v>
      </c>
      <c r="E10" s="81">
        <v>10874.477370525223</v>
      </c>
      <c r="F10" s="81">
        <f t="shared" si="0"/>
        <v>2650.7766960661647</v>
      </c>
      <c r="G10" s="81">
        <f t="shared" si="3"/>
        <v>16211.548203985723</v>
      </c>
      <c r="H10" s="80"/>
      <c r="I10" s="81">
        <v>9282.3389385662394</v>
      </c>
      <c r="J10" s="81">
        <v>13097.116000854519</v>
      </c>
      <c r="K10" s="81">
        <f t="shared" si="1"/>
        <v>-3814.7770622882799</v>
      </c>
      <c r="L10" s="81">
        <f t="shared" si="4"/>
        <v>-41281.03885006257</v>
      </c>
      <c r="M10" s="80"/>
      <c r="N10" s="81">
        <f t="shared" si="2"/>
        <v>-25069.490646076847</v>
      </c>
    </row>
    <row r="11" spans="2:14" ht="13.5" customHeight="1">
      <c r="B11" s="71"/>
      <c r="C11" s="29" t="s">
        <v>13</v>
      </c>
      <c r="D11" s="81">
        <v>8759.7094637897881</v>
      </c>
      <c r="E11" s="81">
        <v>20853.773613696707</v>
      </c>
      <c r="F11" s="81">
        <f t="shared" si="0"/>
        <v>-12094.064149906919</v>
      </c>
      <c r="G11" s="81">
        <f t="shared" si="3"/>
        <v>4117.4840540788045</v>
      </c>
      <c r="H11" s="80"/>
      <c r="I11" s="81">
        <v>5970.1223792229994</v>
      </c>
      <c r="J11" s="81">
        <v>21460.023804437391</v>
      </c>
      <c r="K11" s="81">
        <f t="shared" si="1"/>
        <v>-15489.901425214392</v>
      </c>
      <c r="L11" s="81">
        <f t="shared" si="4"/>
        <v>-56770.94027527696</v>
      </c>
      <c r="M11" s="80"/>
      <c r="N11" s="81">
        <f t="shared" si="2"/>
        <v>-52653.456221198154</v>
      </c>
    </row>
    <row r="12" spans="2:14" ht="13.5" customHeight="1">
      <c r="B12" s="71"/>
      <c r="C12" s="29" t="s">
        <v>14</v>
      </c>
      <c r="D12" s="81">
        <v>14324.668111209448</v>
      </c>
      <c r="E12" s="81">
        <v>24990.490432447281</v>
      </c>
      <c r="F12" s="81">
        <f t="shared" si="0"/>
        <v>-10665.822321237833</v>
      </c>
      <c r="G12" s="81">
        <f t="shared" si="3"/>
        <v>-6548.338267159028</v>
      </c>
      <c r="H12" s="80"/>
      <c r="I12" s="81">
        <v>27852.827539902952</v>
      </c>
      <c r="J12" s="81">
        <v>16288.918729209267</v>
      </c>
      <c r="K12" s="81">
        <f t="shared" si="1"/>
        <v>11563.908810693685</v>
      </c>
      <c r="L12" s="81">
        <f t="shared" si="4"/>
        <v>-45207.031464583277</v>
      </c>
      <c r="M12" s="80"/>
      <c r="N12" s="81">
        <f t="shared" si="2"/>
        <v>-51755.369731742307</v>
      </c>
    </row>
    <row r="13" spans="2:14" ht="13.5" customHeight="1">
      <c r="B13" s="71"/>
      <c r="C13" s="29" t="s">
        <v>15</v>
      </c>
      <c r="D13" s="81">
        <v>5917.4413281655325</v>
      </c>
      <c r="E13" s="81">
        <v>23699.386577959533</v>
      </c>
      <c r="F13" s="81">
        <f t="shared" si="0"/>
        <v>-17781.945249794</v>
      </c>
      <c r="G13" s="81">
        <f t="shared" si="3"/>
        <v>-24330.28351695303</v>
      </c>
      <c r="H13" s="80"/>
      <c r="I13" s="81">
        <v>18618.591875972776</v>
      </c>
      <c r="J13" s="81">
        <v>6021.1310159611803</v>
      </c>
      <c r="K13" s="81">
        <f t="shared" si="1"/>
        <v>12597.460860011595</v>
      </c>
      <c r="L13" s="81">
        <f t="shared" si="4"/>
        <v>-32609.57060457168</v>
      </c>
      <c r="M13" s="80"/>
      <c r="N13" s="81">
        <f t="shared" si="2"/>
        <v>-56939.85412152471</v>
      </c>
    </row>
    <row r="14" spans="2:14" ht="13.5" customHeight="1">
      <c r="B14" s="71"/>
      <c r="C14" s="29" t="s">
        <v>16</v>
      </c>
      <c r="D14" s="81">
        <v>3612.0181890316476</v>
      </c>
      <c r="E14" s="81">
        <v>20961.644337290567</v>
      </c>
      <c r="F14" s="81">
        <f t="shared" si="0"/>
        <v>-17349.626148258918</v>
      </c>
      <c r="G14" s="81">
        <f t="shared" si="3"/>
        <v>-41679.909665211948</v>
      </c>
      <c r="H14" s="80"/>
      <c r="I14" s="81">
        <v>26385.283974730675</v>
      </c>
      <c r="J14" s="81">
        <v>8438.605914487136</v>
      </c>
      <c r="K14" s="81">
        <f t="shared" si="1"/>
        <v>17946.678060243539</v>
      </c>
      <c r="L14" s="81">
        <f t="shared" si="4"/>
        <v>-14662.892544328141</v>
      </c>
      <c r="M14" s="80"/>
      <c r="N14" s="81">
        <f t="shared" si="2"/>
        <v>-56342.802209540088</v>
      </c>
    </row>
    <row r="15" spans="2:14" ht="13.5" customHeight="1">
      <c r="B15" s="71"/>
      <c r="C15" s="29" t="s">
        <v>40</v>
      </c>
      <c r="D15" s="81">
        <v>20686.532181768245</v>
      </c>
      <c r="E15" s="81">
        <v>23468.593401898252</v>
      </c>
      <c r="F15" s="81">
        <f t="shared" si="0"/>
        <v>-2782.0612201300064</v>
      </c>
      <c r="G15" s="81">
        <f t="shared" si="3"/>
        <v>-44461.970885341958</v>
      </c>
      <c r="H15" s="80"/>
      <c r="I15" s="81">
        <v>17046.522415845211</v>
      </c>
      <c r="J15" s="81">
        <v>21073.696096682637</v>
      </c>
      <c r="K15" s="81">
        <f t="shared" si="1"/>
        <v>-4027.1736808374262</v>
      </c>
      <c r="L15" s="81">
        <f t="shared" si="4"/>
        <v>-18690.066225165567</v>
      </c>
      <c r="M15" s="80"/>
      <c r="N15" s="81">
        <f t="shared" si="2"/>
        <v>-63152.037110507525</v>
      </c>
    </row>
    <row r="16" spans="2:14" ht="13.5" customHeight="1">
      <c r="B16" s="71"/>
      <c r="C16" s="29" t="s">
        <v>41</v>
      </c>
      <c r="D16" s="81">
        <v>13525.254066591388</v>
      </c>
      <c r="E16" s="81">
        <v>10874.477370525223</v>
      </c>
      <c r="F16" s="81">
        <f t="shared" si="0"/>
        <v>2650.7766960661647</v>
      </c>
      <c r="G16" s="81">
        <f t="shared" si="3"/>
        <v>-41811.19418927579</v>
      </c>
      <c r="H16" s="80"/>
      <c r="I16" s="81">
        <v>9282.3389385662394</v>
      </c>
      <c r="J16" s="81">
        <v>13097.116000854519</v>
      </c>
      <c r="K16" s="81">
        <f t="shared" si="1"/>
        <v>-3814.7770622882799</v>
      </c>
      <c r="L16" s="81">
        <f t="shared" si="4"/>
        <v>-22504.843287453848</v>
      </c>
      <c r="M16" s="80"/>
      <c r="N16" s="81">
        <f t="shared" si="2"/>
        <v>-64316.037476729638</v>
      </c>
    </row>
    <row r="17" spans="2:14" ht="13.5" customHeight="1">
      <c r="B17" s="71"/>
      <c r="C17" s="29" t="s">
        <v>42</v>
      </c>
      <c r="D17" s="81">
        <v>8759.7094637897881</v>
      </c>
      <c r="E17" s="81">
        <v>20853.773613696707</v>
      </c>
      <c r="F17" s="81">
        <f t="shared" si="0"/>
        <v>-12094.064149906919</v>
      </c>
      <c r="G17" s="81">
        <f t="shared" si="3"/>
        <v>-53905.258339182707</v>
      </c>
      <c r="H17" s="80"/>
      <c r="I17" s="81">
        <v>5970.1223792229994</v>
      </c>
      <c r="J17" s="81">
        <v>21460.023804437391</v>
      </c>
      <c r="K17" s="81">
        <f t="shared" si="1"/>
        <v>-15489.901425214392</v>
      </c>
      <c r="L17" s="81">
        <f t="shared" si="4"/>
        <v>-37994.744712668238</v>
      </c>
      <c r="M17" s="80"/>
      <c r="N17" s="30">
        <f t="shared" si="2"/>
        <v>-91900.003051850945</v>
      </c>
    </row>
    <row r="18" spans="2:14" ht="14.25" customHeight="1">
      <c r="B18" s="22"/>
      <c r="C18" s="31" t="s">
        <v>34</v>
      </c>
      <c r="D18" s="32">
        <f>SUM(D6:D17)</f>
        <v>165778.32575457013</v>
      </c>
      <c r="E18" s="32">
        <f>SUM(E6:E17)</f>
        <v>219683.58409375287</v>
      </c>
      <c r="F18" s="33"/>
      <c r="G18" s="32">
        <f>E18-D18</f>
        <v>53905.258339182736</v>
      </c>
      <c r="H18" s="34"/>
      <c r="I18" s="32">
        <f>SUM(I6:I17)</f>
        <v>171432.75856807156</v>
      </c>
      <c r="J18" s="32">
        <f>SUM(J6:J17)</f>
        <v>209427.50328073977</v>
      </c>
      <c r="K18" s="33"/>
      <c r="L18" s="32">
        <f>J18-I18</f>
        <v>37994.744712668209</v>
      </c>
      <c r="M18" s="34"/>
      <c r="N18" s="34"/>
    </row>
    <row r="20" spans="2:14" ht="12" customHeight="1"/>
  </sheetData>
  <mergeCells count="4">
    <mergeCell ref="D3:L3"/>
    <mergeCell ref="B4:B17"/>
    <mergeCell ref="D4:G4"/>
    <mergeCell ref="I4:L4"/>
  </mergeCells>
  <phoneticPr fontId="12" type="noConversion"/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9"/>
  <sheetViews>
    <sheetView workbookViewId="0">
      <selection activeCell="C6" sqref="C6:H6"/>
    </sheetView>
  </sheetViews>
  <sheetFormatPr defaultColWidth="9.140625" defaultRowHeight="12"/>
  <cols>
    <col min="1" max="1" width="5.140625" style="1" customWidth="1"/>
    <col min="2" max="2" width="12.7109375" style="1" customWidth="1"/>
    <col min="3" max="8" width="10.5703125" style="1" customWidth="1"/>
    <col min="9" max="9" width="14" style="1" customWidth="1"/>
    <col min="10" max="11" width="9.5703125" style="1" customWidth="1"/>
    <col min="12" max="12" width="2.42578125" style="1" customWidth="1"/>
    <col min="13" max="16384" width="9.140625" style="1"/>
  </cols>
  <sheetData>
    <row r="2" spans="2:9" ht="25.5" customHeight="1">
      <c r="B2" s="2" t="s">
        <v>43</v>
      </c>
      <c r="C2" s="3"/>
      <c r="D2" s="3"/>
      <c r="E2" s="3"/>
      <c r="F2" s="3"/>
      <c r="G2" s="3"/>
      <c r="H2" s="3"/>
      <c r="I2" s="3"/>
    </row>
    <row r="3" spans="2:9" ht="13.5" customHeight="1">
      <c r="B3" s="4" t="s">
        <v>44</v>
      </c>
      <c r="D3" s="5"/>
    </row>
    <row r="4" spans="2:9" ht="6.75" customHeight="1">
      <c r="B4" s="4"/>
      <c r="D4" s="5"/>
    </row>
    <row r="5" spans="2:9" ht="12.75" customHeight="1">
      <c r="B5" s="42"/>
      <c r="C5" s="75" t="s">
        <v>5</v>
      </c>
      <c r="D5" s="75"/>
      <c r="E5" s="75"/>
      <c r="F5" s="75" t="s">
        <v>6</v>
      </c>
      <c r="G5" s="75"/>
      <c r="H5" s="75"/>
      <c r="I5" s="43"/>
    </row>
    <row r="6" spans="2:9">
      <c r="B6" s="44"/>
      <c r="C6" s="45" t="s">
        <v>45</v>
      </c>
      <c r="D6" s="45" t="s">
        <v>46</v>
      </c>
      <c r="E6" s="45" t="s">
        <v>47</v>
      </c>
      <c r="F6" s="45" t="s">
        <v>48</v>
      </c>
      <c r="G6" s="45" t="s">
        <v>12</v>
      </c>
      <c r="H6" s="45" t="s">
        <v>49</v>
      </c>
      <c r="I6" s="45" t="s">
        <v>50</v>
      </c>
    </row>
    <row r="7" spans="2:9" ht="13.5" customHeight="1">
      <c r="B7" s="10" t="s">
        <v>17</v>
      </c>
      <c r="C7" s="11">
        <v>23114.041566209904</v>
      </c>
      <c r="D7" s="11">
        <f>E7-200</f>
        <v>16348.142948698383</v>
      </c>
      <c r="E7" s="11">
        <v>16548.142948698383</v>
      </c>
      <c r="F7" s="11">
        <f>G7-200</f>
        <v>5643.0188909573653</v>
      </c>
      <c r="G7" s="11">
        <v>5843.0188909573653</v>
      </c>
      <c r="H7" s="11">
        <f>G7-1000</f>
        <v>4843.0188909573653</v>
      </c>
      <c r="I7" s="11">
        <f>SUM(C7:H7)</f>
        <v>72339.384136478766</v>
      </c>
    </row>
    <row r="8" spans="2:9" ht="13.5" customHeight="1">
      <c r="B8" s="12" t="s">
        <v>18</v>
      </c>
      <c r="C8" s="13">
        <v>14407.452620014039</v>
      </c>
      <c r="D8" s="13">
        <f t="shared" ref="D8:F16" si="0">E8-200</f>
        <v>20457.264931180758</v>
      </c>
      <c r="E8" s="13">
        <v>20657.264931180758</v>
      </c>
      <c r="F8" s="13">
        <f t="shared" si="0"/>
        <v>11513.193151646474</v>
      </c>
      <c r="G8" s="13">
        <v>11713.193151646474</v>
      </c>
      <c r="H8" s="13">
        <f t="shared" ref="H8:H16" si="1">G8-1000</f>
        <v>10713.193151646474</v>
      </c>
      <c r="I8" s="13">
        <f t="shared" ref="I8:I16" si="2">SUM(C8:H8)</f>
        <v>89461.561937314968</v>
      </c>
    </row>
    <row r="9" spans="2:9" ht="13.5" customHeight="1">
      <c r="B9" s="12" t="s">
        <v>19</v>
      </c>
      <c r="C9" s="13">
        <v>20380.480361339152</v>
      </c>
      <c r="D9" s="13">
        <f t="shared" si="0"/>
        <v>13423.090304269539</v>
      </c>
      <c r="E9" s="13">
        <v>13623.090304269539</v>
      </c>
      <c r="F9" s="13">
        <f t="shared" si="0"/>
        <v>3770.7510605182042</v>
      </c>
      <c r="G9" s="13">
        <v>3970.7510605182042</v>
      </c>
      <c r="H9" s="13">
        <f t="shared" si="1"/>
        <v>2970.7510605182042</v>
      </c>
      <c r="I9" s="13">
        <f t="shared" si="2"/>
        <v>58138.914151432837</v>
      </c>
    </row>
    <row r="10" spans="2:9" ht="13.5" customHeight="1">
      <c r="B10" s="12" t="s">
        <v>20</v>
      </c>
      <c r="C10" s="13">
        <v>18765.764336069828</v>
      </c>
      <c r="D10" s="13">
        <f t="shared" si="0"/>
        <v>12078.469191564684</v>
      </c>
      <c r="E10" s="13">
        <v>12278.469191564684</v>
      </c>
      <c r="F10" s="13">
        <f t="shared" si="0"/>
        <v>3268.190557573168</v>
      </c>
      <c r="G10" s="13">
        <v>3468.190557573168</v>
      </c>
      <c r="H10" s="13">
        <f t="shared" si="1"/>
        <v>2468.190557573168</v>
      </c>
      <c r="I10" s="13">
        <f t="shared" si="2"/>
        <v>52327.274391918691</v>
      </c>
    </row>
    <row r="11" spans="2:9" ht="13.5" customHeight="1">
      <c r="B11" s="12" t="s">
        <v>21</v>
      </c>
      <c r="C11" s="13">
        <v>13525.254066591388</v>
      </c>
      <c r="D11" s="13">
        <f t="shared" si="0"/>
        <v>10674.477370525223</v>
      </c>
      <c r="E11" s="13">
        <v>10874.477370525223</v>
      </c>
      <c r="F11" s="13">
        <f t="shared" si="0"/>
        <v>23607.257301553393</v>
      </c>
      <c r="G11" s="13">
        <v>23807.257301553393</v>
      </c>
      <c r="H11" s="13">
        <f t="shared" si="1"/>
        <v>22807.257301553393</v>
      </c>
      <c r="I11" s="13">
        <f t="shared" si="2"/>
        <v>105295.980712302</v>
      </c>
    </row>
    <row r="12" spans="2:9" ht="13.5" customHeight="1">
      <c r="B12" s="12" t="s">
        <v>22</v>
      </c>
      <c r="C12" s="13">
        <v>8759.7094637897881</v>
      </c>
      <c r="D12" s="13">
        <f t="shared" si="0"/>
        <v>20653.773613696707</v>
      </c>
      <c r="E12" s="13">
        <v>20853.773613696707</v>
      </c>
      <c r="F12" s="13">
        <f t="shared" si="0"/>
        <v>15943.418683431501</v>
      </c>
      <c r="G12" s="13">
        <v>16143.418683431501</v>
      </c>
      <c r="H12" s="13">
        <f t="shared" si="1"/>
        <v>15143.418683431501</v>
      </c>
      <c r="I12" s="13">
        <f t="shared" si="2"/>
        <v>97497.512741477709</v>
      </c>
    </row>
    <row r="13" spans="2:9" ht="13.5" customHeight="1">
      <c r="B13" s="12" t="s">
        <v>23</v>
      </c>
      <c r="C13" s="13">
        <v>14324.668111209448</v>
      </c>
      <c r="D13" s="13">
        <f t="shared" si="0"/>
        <v>24790.490432447281</v>
      </c>
      <c r="E13" s="13">
        <v>24990.490432447281</v>
      </c>
      <c r="F13" s="13">
        <f t="shared" si="0"/>
        <v>1152.5864436780907</v>
      </c>
      <c r="G13" s="13">
        <v>1352.5864436780907</v>
      </c>
      <c r="H13" s="13">
        <f t="shared" si="1"/>
        <v>352.58644367809075</v>
      </c>
      <c r="I13" s="13">
        <f t="shared" si="2"/>
        <v>66963.408307138292</v>
      </c>
    </row>
    <row r="14" spans="2:9" ht="13.5" customHeight="1">
      <c r="B14" s="12" t="s">
        <v>24</v>
      </c>
      <c r="C14" s="13">
        <v>5917.4413281655325</v>
      </c>
      <c r="D14" s="13">
        <f t="shared" si="0"/>
        <v>23499.386577959533</v>
      </c>
      <c r="E14" s="13">
        <v>23699.386577959533</v>
      </c>
      <c r="F14" s="13">
        <f t="shared" si="0"/>
        <v>17573.186437574386</v>
      </c>
      <c r="G14" s="13">
        <v>17773.186437574386</v>
      </c>
      <c r="H14" s="13">
        <f t="shared" si="1"/>
        <v>16773.186437574386</v>
      </c>
      <c r="I14" s="13">
        <f t="shared" si="2"/>
        <v>105235.77379680777</v>
      </c>
    </row>
    <row r="15" spans="2:9" ht="13.5" customHeight="1">
      <c r="B15" s="12" t="s">
        <v>25</v>
      </c>
      <c r="C15" s="13">
        <v>3612.0181890316476</v>
      </c>
      <c r="D15" s="13">
        <f t="shared" si="0"/>
        <v>20761.644337290567</v>
      </c>
      <c r="E15" s="13">
        <v>20961.644337290567</v>
      </c>
      <c r="F15" s="13">
        <f t="shared" si="0"/>
        <v>9005.407879879147</v>
      </c>
      <c r="G15" s="13">
        <v>9205.407879879147</v>
      </c>
      <c r="H15" s="13">
        <f t="shared" si="1"/>
        <v>8205.407879879147</v>
      </c>
      <c r="I15" s="13">
        <f t="shared" si="2"/>
        <v>71751.530503250222</v>
      </c>
    </row>
    <row r="16" spans="2:9" ht="13.5" customHeight="1">
      <c r="B16" s="14" t="s">
        <v>26</v>
      </c>
      <c r="C16" s="15">
        <v>20686.532181768245</v>
      </c>
      <c r="D16" s="15">
        <f t="shared" si="0"/>
        <v>23268.593401898252</v>
      </c>
      <c r="E16" s="15">
        <v>23468.593401898252</v>
      </c>
      <c r="F16" s="15">
        <f t="shared" si="0"/>
        <v>19799.169896542251</v>
      </c>
      <c r="G16" s="15">
        <v>19999.169896542251</v>
      </c>
      <c r="H16" s="15">
        <f t="shared" si="1"/>
        <v>18999.169896542251</v>
      </c>
      <c r="I16" s="13">
        <f t="shared" si="2"/>
        <v>126221.22867519151</v>
      </c>
    </row>
    <row r="17" spans="2:9" ht="14.25" customHeight="1">
      <c r="B17" s="46" t="s">
        <v>34</v>
      </c>
      <c r="C17" s="47">
        <f t="shared" ref="C17:H17" si="3">SUM(C7:C16)</f>
        <v>143493.36222418895</v>
      </c>
      <c r="D17" s="47">
        <f t="shared" si="3"/>
        <v>185955.33310953094</v>
      </c>
      <c r="E17" s="47">
        <f t="shared" si="3"/>
        <v>187955.33310953094</v>
      </c>
      <c r="F17" s="47">
        <f t="shared" si="3"/>
        <v>111276.18030335398</v>
      </c>
      <c r="G17" s="47">
        <f t="shared" si="3"/>
        <v>113276.18030335399</v>
      </c>
      <c r="H17" s="47">
        <f t="shared" si="3"/>
        <v>103276.18030335398</v>
      </c>
      <c r="I17" s="18"/>
    </row>
    <row r="19" spans="2:9" ht="12" customHeight="1">
      <c r="C19" s="19"/>
    </row>
  </sheetData>
  <mergeCells count="2">
    <mergeCell ref="C5:E5"/>
    <mergeCell ref="F5:H5"/>
  </mergeCells>
  <phoneticPr fontId="12" type="noConversion"/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9"/>
  <sheetViews>
    <sheetView workbookViewId="0">
      <selection activeCell="C6" sqref="C6:I6"/>
    </sheetView>
  </sheetViews>
  <sheetFormatPr defaultColWidth="9.140625" defaultRowHeight="12"/>
  <cols>
    <col min="1" max="1" width="5.140625" style="1" customWidth="1"/>
    <col min="2" max="2" width="12.7109375" style="1" customWidth="1"/>
    <col min="3" max="8" width="10.5703125" style="1" customWidth="1"/>
    <col min="9" max="9" width="14" style="1" customWidth="1"/>
    <col min="10" max="11" width="9.5703125" style="1" customWidth="1"/>
    <col min="12" max="12" width="2.42578125" style="1" customWidth="1"/>
    <col min="13" max="16384" width="9.140625" style="1"/>
  </cols>
  <sheetData>
    <row r="2" spans="2:9" ht="25.5" customHeight="1">
      <c r="B2" s="2" t="s">
        <v>43</v>
      </c>
      <c r="C2" s="3"/>
      <c r="D2" s="3"/>
      <c r="E2" s="3"/>
      <c r="F2" s="3"/>
      <c r="G2" s="3"/>
      <c r="H2" s="3"/>
      <c r="I2" s="3"/>
    </row>
    <row r="3" spans="2:9" ht="13.5" customHeight="1">
      <c r="B3" s="4" t="s">
        <v>44</v>
      </c>
      <c r="D3" s="5"/>
    </row>
    <row r="4" spans="2:9" ht="6.75" customHeight="1">
      <c r="B4" s="4"/>
      <c r="D4" s="5"/>
    </row>
    <row r="5" spans="2:9" ht="12.75" customHeight="1">
      <c r="B5" s="42"/>
      <c r="C5" s="75" t="s">
        <v>5</v>
      </c>
      <c r="D5" s="75"/>
      <c r="E5" s="75"/>
      <c r="F5" s="75" t="s">
        <v>6</v>
      </c>
      <c r="G5" s="75"/>
      <c r="H5" s="75"/>
      <c r="I5" s="43"/>
    </row>
    <row r="6" spans="2:9">
      <c r="B6" s="44"/>
      <c r="C6" s="45" t="s">
        <v>45</v>
      </c>
      <c r="D6" s="45" t="s">
        <v>46</v>
      </c>
      <c r="E6" s="45" t="s">
        <v>47</v>
      </c>
      <c r="F6" s="45" t="s">
        <v>48</v>
      </c>
      <c r="G6" s="45" t="s">
        <v>12</v>
      </c>
      <c r="H6" s="45" t="s">
        <v>49</v>
      </c>
      <c r="I6" s="45" t="s">
        <v>50</v>
      </c>
    </row>
    <row r="7" spans="2:9" ht="13.5" customHeight="1">
      <c r="B7" s="10" t="s">
        <v>17</v>
      </c>
      <c r="C7" s="11">
        <v>23114.041566209904</v>
      </c>
      <c r="D7" s="11">
        <f t="shared" ref="D7:D16" si="0">E7-200</f>
        <v>16348.142948698383</v>
      </c>
      <c r="E7" s="11">
        <v>16548.142948698383</v>
      </c>
      <c r="F7" s="11">
        <f t="shared" ref="F7:F16" si="1">G7-200</f>
        <v>5643.0188909573653</v>
      </c>
      <c r="G7" s="11">
        <v>5843.0188909573653</v>
      </c>
      <c r="H7" s="11">
        <f t="shared" ref="H7:H16" si="2">G7-1000</f>
        <v>4843.0188909573653</v>
      </c>
      <c r="I7" s="11">
        <f t="shared" ref="I7:I16" si="3">SUM(C7:H7)</f>
        <v>72339.384136478766</v>
      </c>
    </row>
    <row r="8" spans="2:9" ht="13.5" customHeight="1">
      <c r="B8" s="12" t="s">
        <v>18</v>
      </c>
      <c r="C8" s="13">
        <v>14407.452620014039</v>
      </c>
      <c r="D8" s="13">
        <f t="shared" si="0"/>
        <v>20457.264931180758</v>
      </c>
      <c r="E8" s="13">
        <v>20657.264931180758</v>
      </c>
      <c r="F8" s="13">
        <f t="shared" si="1"/>
        <v>11513.193151646474</v>
      </c>
      <c r="G8" s="13">
        <v>11713.193151646474</v>
      </c>
      <c r="H8" s="13">
        <f t="shared" si="2"/>
        <v>10713.193151646474</v>
      </c>
      <c r="I8" s="13">
        <f t="shared" si="3"/>
        <v>89461.561937314968</v>
      </c>
    </row>
    <row r="9" spans="2:9" ht="13.5" customHeight="1">
      <c r="B9" s="12" t="s">
        <v>19</v>
      </c>
      <c r="C9" s="13">
        <v>20380.480361339152</v>
      </c>
      <c r="D9" s="13">
        <f t="shared" si="0"/>
        <v>13423.090304269539</v>
      </c>
      <c r="E9" s="13">
        <v>13623.090304269539</v>
      </c>
      <c r="F9" s="13">
        <f t="shared" si="1"/>
        <v>3770.7510605182042</v>
      </c>
      <c r="G9" s="13">
        <v>3970.7510605182042</v>
      </c>
      <c r="H9" s="13">
        <f t="shared" si="2"/>
        <v>2970.7510605182042</v>
      </c>
      <c r="I9" s="13">
        <f t="shared" si="3"/>
        <v>58138.914151432837</v>
      </c>
    </row>
    <row r="10" spans="2:9" ht="13.5" customHeight="1">
      <c r="B10" s="12" t="s">
        <v>20</v>
      </c>
      <c r="C10" s="13">
        <v>18765.764336069828</v>
      </c>
      <c r="D10" s="13">
        <f t="shared" si="0"/>
        <v>12078.469191564684</v>
      </c>
      <c r="E10" s="13">
        <v>12278.469191564684</v>
      </c>
      <c r="F10" s="13">
        <f t="shared" si="1"/>
        <v>3268.190557573168</v>
      </c>
      <c r="G10" s="13">
        <v>3468.190557573168</v>
      </c>
      <c r="H10" s="13">
        <f t="shared" si="2"/>
        <v>2468.190557573168</v>
      </c>
      <c r="I10" s="13">
        <f t="shared" si="3"/>
        <v>52327.274391918691</v>
      </c>
    </row>
    <row r="11" spans="2:9" ht="13.5" customHeight="1">
      <c r="B11" s="12" t="s">
        <v>21</v>
      </c>
      <c r="C11" s="13">
        <v>13525.254066591388</v>
      </c>
      <c r="D11" s="13">
        <f t="shared" si="0"/>
        <v>10674.477370525223</v>
      </c>
      <c r="E11" s="13">
        <v>10874.477370525223</v>
      </c>
      <c r="F11" s="13">
        <f t="shared" si="1"/>
        <v>23607.257301553393</v>
      </c>
      <c r="G11" s="13">
        <v>23807.257301553393</v>
      </c>
      <c r="H11" s="13">
        <f t="shared" si="2"/>
        <v>22807.257301553393</v>
      </c>
      <c r="I11" s="13">
        <f t="shared" si="3"/>
        <v>105295.980712302</v>
      </c>
    </row>
    <row r="12" spans="2:9" ht="13.5" customHeight="1">
      <c r="B12" s="12" t="s">
        <v>22</v>
      </c>
      <c r="C12" s="13">
        <v>8759.7094637897881</v>
      </c>
      <c r="D12" s="13">
        <f t="shared" si="0"/>
        <v>20653.773613696707</v>
      </c>
      <c r="E12" s="13">
        <v>20853.773613696707</v>
      </c>
      <c r="F12" s="13">
        <f t="shared" si="1"/>
        <v>15943.418683431501</v>
      </c>
      <c r="G12" s="13">
        <v>16143.418683431501</v>
      </c>
      <c r="H12" s="13">
        <f t="shared" si="2"/>
        <v>15143.418683431501</v>
      </c>
      <c r="I12" s="13">
        <f t="shared" si="3"/>
        <v>97497.512741477709</v>
      </c>
    </row>
    <row r="13" spans="2:9" ht="13.5" customHeight="1">
      <c r="B13" s="12" t="s">
        <v>23</v>
      </c>
      <c r="C13" s="13">
        <v>14324.668111209448</v>
      </c>
      <c r="D13" s="13">
        <f t="shared" si="0"/>
        <v>24790.490432447281</v>
      </c>
      <c r="E13" s="13">
        <v>24990.490432447281</v>
      </c>
      <c r="F13" s="13">
        <f t="shared" si="1"/>
        <v>1152.5864436780907</v>
      </c>
      <c r="G13" s="13">
        <v>1352.5864436780907</v>
      </c>
      <c r="H13" s="13">
        <f t="shared" si="2"/>
        <v>352.58644367809075</v>
      </c>
      <c r="I13" s="13">
        <f t="shared" si="3"/>
        <v>66963.408307138292</v>
      </c>
    </row>
    <row r="14" spans="2:9" ht="13.5" customHeight="1">
      <c r="B14" s="12" t="s">
        <v>24</v>
      </c>
      <c r="C14" s="13">
        <v>5917.4413281655325</v>
      </c>
      <c r="D14" s="13">
        <f t="shared" si="0"/>
        <v>23499.386577959533</v>
      </c>
      <c r="E14" s="13">
        <v>23699.386577959533</v>
      </c>
      <c r="F14" s="13">
        <f t="shared" si="1"/>
        <v>17573.186437574386</v>
      </c>
      <c r="G14" s="13">
        <v>17773.186437574386</v>
      </c>
      <c r="H14" s="13">
        <f t="shared" si="2"/>
        <v>16773.186437574386</v>
      </c>
      <c r="I14" s="13">
        <f t="shared" si="3"/>
        <v>105235.77379680777</v>
      </c>
    </row>
    <row r="15" spans="2:9" ht="13.5" customHeight="1">
      <c r="B15" s="12" t="s">
        <v>25</v>
      </c>
      <c r="C15" s="13">
        <v>3612.0181890316476</v>
      </c>
      <c r="D15" s="13">
        <f t="shared" si="0"/>
        <v>20761.644337290567</v>
      </c>
      <c r="E15" s="13">
        <v>20961.644337290567</v>
      </c>
      <c r="F15" s="13">
        <f t="shared" si="1"/>
        <v>9005.407879879147</v>
      </c>
      <c r="G15" s="13">
        <v>9205.407879879147</v>
      </c>
      <c r="H15" s="13">
        <f t="shared" si="2"/>
        <v>8205.407879879147</v>
      </c>
      <c r="I15" s="13">
        <f t="shared" si="3"/>
        <v>71751.530503250222</v>
      </c>
    </row>
    <row r="16" spans="2:9" ht="13.5" customHeight="1">
      <c r="B16" s="14" t="s">
        <v>26</v>
      </c>
      <c r="C16" s="15">
        <v>20686.532181768245</v>
      </c>
      <c r="D16" s="15">
        <f t="shared" si="0"/>
        <v>23268.593401898252</v>
      </c>
      <c r="E16" s="15">
        <v>23468.593401898252</v>
      </c>
      <c r="F16" s="15">
        <f t="shared" si="1"/>
        <v>19799.169896542251</v>
      </c>
      <c r="G16" s="15">
        <v>19999.169896542251</v>
      </c>
      <c r="H16" s="15">
        <f t="shared" si="2"/>
        <v>18999.169896542251</v>
      </c>
      <c r="I16" s="13">
        <f t="shared" si="3"/>
        <v>126221.22867519151</v>
      </c>
    </row>
    <row r="17" spans="2:9" ht="14.25" customHeight="1">
      <c r="B17" s="46" t="s">
        <v>34</v>
      </c>
      <c r="C17" s="47">
        <f t="shared" ref="C17:H17" si="4">SUM(C7:C16)</f>
        <v>143493.36222418895</v>
      </c>
      <c r="D17" s="47">
        <f t="shared" si="4"/>
        <v>185955.33310953094</v>
      </c>
      <c r="E17" s="47">
        <f t="shared" si="4"/>
        <v>187955.33310953094</v>
      </c>
      <c r="F17" s="47">
        <f t="shared" si="4"/>
        <v>111276.18030335398</v>
      </c>
      <c r="G17" s="47">
        <f t="shared" si="4"/>
        <v>113276.18030335399</v>
      </c>
      <c r="H17" s="47">
        <f t="shared" si="4"/>
        <v>103276.18030335398</v>
      </c>
      <c r="I17" s="18"/>
    </row>
    <row r="19" spans="2:9" ht="12" customHeight="1"/>
  </sheetData>
  <mergeCells count="2">
    <mergeCell ref="C5:E5"/>
    <mergeCell ref="F5:H5"/>
  </mergeCells>
  <phoneticPr fontId="12" type="noConversion"/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19"/>
  <sheetViews>
    <sheetView workbookViewId="0">
      <selection activeCell="C6" sqref="C6:I6"/>
    </sheetView>
  </sheetViews>
  <sheetFormatPr defaultColWidth="9.140625" defaultRowHeight="12"/>
  <cols>
    <col min="1" max="1" width="5.140625" style="1" customWidth="1"/>
    <col min="2" max="2" width="12.7109375" style="1" customWidth="1"/>
    <col min="3" max="8" width="10.5703125" style="1" customWidth="1"/>
    <col min="9" max="9" width="14" style="1" customWidth="1"/>
    <col min="10" max="11" width="9.5703125" style="1" customWidth="1"/>
    <col min="12" max="12" width="2.42578125" style="1" customWidth="1"/>
    <col min="13" max="16384" width="9.140625" style="1"/>
  </cols>
  <sheetData>
    <row r="2" spans="2:9" ht="25.5" customHeight="1">
      <c r="B2" s="2" t="s">
        <v>43</v>
      </c>
      <c r="C2" s="3"/>
      <c r="D2" s="3"/>
      <c r="E2" s="3"/>
      <c r="F2" s="3"/>
      <c r="G2" s="3"/>
      <c r="H2" s="3"/>
      <c r="I2" s="3"/>
    </row>
    <row r="3" spans="2:9" ht="13.5" customHeight="1">
      <c r="B3" s="4" t="s">
        <v>44</v>
      </c>
      <c r="D3" s="5"/>
    </row>
    <row r="4" spans="2:9" ht="6.75" customHeight="1">
      <c r="B4" s="4"/>
      <c r="D4" s="5"/>
    </row>
    <row r="5" spans="2:9" ht="12.75" customHeight="1">
      <c r="B5" s="42"/>
      <c r="C5" s="75" t="s">
        <v>5</v>
      </c>
      <c r="D5" s="75"/>
      <c r="E5" s="75"/>
      <c r="F5" s="75" t="s">
        <v>6</v>
      </c>
      <c r="G5" s="75"/>
      <c r="H5" s="75"/>
      <c r="I5" s="43"/>
    </row>
    <row r="6" spans="2:9">
      <c r="B6" s="44"/>
      <c r="C6" s="45" t="s">
        <v>45</v>
      </c>
      <c r="D6" s="45" t="s">
        <v>46</v>
      </c>
      <c r="E6" s="45" t="s">
        <v>47</v>
      </c>
      <c r="F6" s="45" t="s">
        <v>48</v>
      </c>
      <c r="G6" s="45" t="s">
        <v>12</v>
      </c>
      <c r="H6" s="45" t="s">
        <v>49</v>
      </c>
      <c r="I6" s="45" t="s">
        <v>50</v>
      </c>
    </row>
    <row r="7" spans="2:9" ht="13.5" customHeight="1">
      <c r="B7" s="10" t="s">
        <v>17</v>
      </c>
      <c r="C7" s="11">
        <v>23114.041566209904</v>
      </c>
      <c r="D7" s="11">
        <f t="shared" ref="D7:D16" si="0">E7-200</f>
        <v>16348.142948698383</v>
      </c>
      <c r="E7" s="11">
        <v>16548.142948698383</v>
      </c>
      <c r="F7" s="11">
        <f t="shared" ref="F7:F16" si="1">G7-200</f>
        <v>5643.0188909573653</v>
      </c>
      <c r="G7" s="11">
        <v>5843.0188909573653</v>
      </c>
      <c r="H7" s="11">
        <f t="shared" ref="H7:H16" si="2">G7-1000</f>
        <v>4843.0188909573653</v>
      </c>
      <c r="I7" s="11">
        <f t="shared" ref="I7:I16" si="3">SUM(C7:H7)</f>
        <v>72339.384136478766</v>
      </c>
    </row>
    <row r="8" spans="2:9" ht="13.5" customHeight="1">
      <c r="B8" s="12" t="s">
        <v>18</v>
      </c>
      <c r="C8" s="13">
        <v>14407.452620014039</v>
      </c>
      <c r="D8" s="13">
        <f t="shared" si="0"/>
        <v>20457.264931180758</v>
      </c>
      <c r="E8" s="13">
        <v>20657.264931180758</v>
      </c>
      <c r="F8" s="13">
        <f t="shared" si="1"/>
        <v>11513.193151646474</v>
      </c>
      <c r="G8" s="13">
        <v>11713.193151646474</v>
      </c>
      <c r="H8" s="13">
        <f t="shared" si="2"/>
        <v>10713.193151646474</v>
      </c>
      <c r="I8" s="13">
        <f t="shared" si="3"/>
        <v>89461.561937314968</v>
      </c>
    </row>
    <row r="9" spans="2:9" ht="13.5" customHeight="1">
      <c r="B9" s="12" t="s">
        <v>19</v>
      </c>
      <c r="C9" s="13">
        <v>20380.480361339152</v>
      </c>
      <c r="D9" s="13">
        <f t="shared" si="0"/>
        <v>13423.090304269539</v>
      </c>
      <c r="E9" s="13">
        <v>13623.090304269539</v>
      </c>
      <c r="F9" s="13">
        <f t="shared" si="1"/>
        <v>3770.7510605182042</v>
      </c>
      <c r="G9" s="13">
        <v>3970.7510605182042</v>
      </c>
      <c r="H9" s="13">
        <f t="shared" si="2"/>
        <v>2970.7510605182042</v>
      </c>
      <c r="I9" s="13">
        <f t="shared" si="3"/>
        <v>58138.914151432837</v>
      </c>
    </row>
    <row r="10" spans="2:9" ht="13.5" customHeight="1">
      <c r="B10" s="12" t="s">
        <v>20</v>
      </c>
      <c r="C10" s="13">
        <v>18765.764336069828</v>
      </c>
      <c r="D10" s="13">
        <f t="shared" si="0"/>
        <v>12078.469191564684</v>
      </c>
      <c r="E10" s="13">
        <v>12278.469191564684</v>
      </c>
      <c r="F10" s="13">
        <f t="shared" si="1"/>
        <v>3268.190557573168</v>
      </c>
      <c r="G10" s="13">
        <v>3468.190557573168</v>
      </c>
      <c r="H10" s="13">
        <f t="shared" si="2"/>
        <v>2468.190557573168</v>
      </c>
      <c r="I10" s="13">
        <f t="shared" si="3"/>
        <v>52327.274391918691</v>
      </c>
    </row>
    <row r="11" spans="2:9" ht="13.5" customHeight="1">
      <c r="B11" s="12" t="s">
        <v>21</v>
      </c>
      <c r="C11" s="13">
        <v>13525.254066591388</v>
      </c>
      <c r="D11" s="13">
        <f t="shared" si="0"/>
        <v>10674.477370525223</v>
      </c>
      <c r="E11" s="13">
        <v>10874.477370525223</v>
      </c>
      <c r="F11" s="13">
        <f t="shared" si="1"/>
        <v>23607.257301553393</v>
      </c>
      <c r="G11" s="13">
        <v>23807.257301553393</v>
      </c>
      <c r="H11" s="13">
        <f t="shared" si="2"/>
        <v>22807.257301553393</v>
      </c>
      <c r="I11" s="13">
        <f t="shared" si="3"/>
        <v>105295.980712302</v>
      </c>
    </row>
    <row r="12" spans="2:9" ht="13.5" customHeight="1">
      <c r="B12" s="12" t="s">
        <v>22</v>
      </c>
      <c r="C12" s="13">
        <v>8759.7094637897881</v>
      </c>
      <c r="D12" s="13">
        <f t="shared" si="0"/>
        <v>20653.773613696707</v>
      </c>
      <c r="E12" s="13">
        <v>20853.773613696707</v>
      </c>
      <c r="F12" s="13">
        <f t="shared" si="1"/>
        <v>15943.418683431501</v>
      </c>
      <c r="G12" s="13">
        <v>16143.418683431501</v>
      </c>
      <c r="H12" s="13">
        <f t="shared" si="2"/>
        <v>15143.418683431501</v>
      </c>
      <c r="I12" s="13">
        <f t="shared" si="3"/>
        <v>97497.512741477709</v>
      </c>
    </row>
    <row r="13" spans="2:9" ht="13.5" customHeight="1">
      <c r="B13" s="12" t="s">
        <v>23</v>
      </c>
      <c r="C13" s="13">
        <v>14324.668111209448</v>
      </c>
      <c r="D13" s="13">
        <f t="shared" si="0"/>
        <v>24790.490432447281</v>
      </c>
      <c r="E13" s="13">
        <v>24990.490432447281</v>
      </c>
      <c r="F13" s="13">
        <f t="shared" si="1"/>
        <v>1152.5864436780907</v>
      </c>
      <c r="G13" s="13">
        <v>1352.5864436780907</v>
      </c>
      <c r="H13" s="13">
        <f t="shared" si="2"/>
        <v>352.58644367809075</v>
      </c>
      <c r="I13" s="13">
        <f t="shared" si="3"/>
        <v>66963.408307138292</v>
      </c>
    </row>
    <row r="14" spans="2:9" ht="13.5" customHeight="1">
      <c r="B14" s="12" t="s">
        <v>24</v>
      </c>
      <c r="C14" s="13">
        <v>5917.4413281655325</v>
      </c>
      <c r="D14" s="13">
        <f t="shared" si="0"/>
        <v>23499.386577959533</v>
      </c>
      <c r="E14" s="13">
        <v>23699.386577959533</v>
      </c>
      <c r="F14" s="13">
        <f t="shared" si="1"/>
        <v>17573.186437574386</v>
      </c>
      <c r="G14" s="13">
        <v>17773.186437574386</v>
      </c>
      <c r="H14" s="13">
        <f t="shared" si="2"/>
        <v>16773.186437574386</v>
      </c>
      <c r="I14" s="13">
        <f t="shared" si="3"/>
        <v>105235.77379680777</v>
      </c>
    </row>
    <row r="15" spans="2:9" ht="13.5" customHeight="1">
      <c r="B15" s="12" t="s">
        <v>25</v>
      </c>
      <c r="C15" s="13">
        <v>3612.0181890316476</v>
      </c>
      <c r="D15" s="13">
        <f t="shared" si="0"/>
        <v>20761.644337290567</v>
      </c>
      <c r="E15" s="13">
        <v>20961.644337290567</v>
      </c>
      <c r="F15" s="13">
        <f t="shared" si="1"/>
        <v>9005.407879879147</v>
      </c>
      <c r="G15" s="13">
        <v>9205.407879879147</v>
      </c>
      <c r="H15" s="13">
        <f t="shared" si="2"/>
        <v>8205.407879879147</v>
      </c>
      <c r="I15" s="13">
        <f t="shared" si="3"/>
        <v>71751.530503250222</v>
      </c>
    </row>
    <row r="16" spans="2:9" ht="13.5" customHeight="1">
      <c r="B16" s="14" t="s">
        <v>26</v>
      </c>
      <c r="C16" s="15">
        <v>20686.532181768245</v>
      </c>
      <c r="D16" s="15">
        <f t="shared" si="0"/>
        <v>23268.593401898252</v>
      </c>
      <c r="E16" s="15">
        <v>23468.593401898252</v>
      </c>
      <c r="F16" s="15">
        <f t="shared" si="1"/>
        <v>19799.169896542251</v>
      </c>
      <c r="G16" s="15">
        <v>19999.169896542251</v>
      </c>
      <c r="H16" s="15">
        <f t="shared" si="2"/>
        <v>18999.169896542251</v>
      </c>
      <c r="I16" s="13">
        <f t="shared" si="3"/>
        <v>126221.22867519151</v>
      </c>
    </row>
    <row r="17" spans="2:9" ht="14.25" customHeight="1">
      <c r="B17" s="46" t="s">
        <v>34</v>
      </c>
      <c r="C17" s="47">
        <f t="shared" ref="C17:H17" si="4">SUM(C7:C16)</f>
        <v>143493.36222418895</v>
      </c>
      <c r="D17" s="47">
        <f t="shared" si="4"/>
        <v>185955.33310953094</v>
      </c>
      <c r="E17" s="47">
        <f t="shared" si="4"/>
        <v>187955.33310953094</v>
      </c>
      <c r="F17" s="47">
        <f t="shared" si="4"/>
        <v>111276.18030335398</v>
      </c>
      <c r="G17" s="47">
        <f t="shared" si="4"/>
        <v>113276.18030335399</v>
      </c>
      <c r="H17" s="47">
        <f t="shared" si="4"/>
        <v>103276.18030335398</v>
      </c>
      <c r="I17" s="18"/>
    </row>
    <row r="19" spans="2:9" ht="12" customHeight="1"/>
  </sheetData>
  <mergeCells count="2">
    <mergeCell ref="C5:E5"/>
    <mergeCell ref="F5:H5"/>
  </mergeCells>
  <phoneticPr fontId="12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B4" sqref="B4"/>
    </sheetView>
  </sheetViews>
  <sheetFormatPr defaultColWidth="11.42578125" defaultRowHeight="1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19"/>
  <sheetViews>
    <sheetView workbookViewId="0">
      <selection activeCell="C7" sqref="C7"/>
    </sheetView>
  </sheetViews>
  <sheetFormatPr defaultColWidth="9.140625" defaultRowHeight="12"/>
  <cols>
    <col min="1" max="1" width="5.140625" style="1" customWidth="1"/>
    <col min="2" max="2" width="12.7109375" style="1" customWidth="1"/>
    <col min="3" max="8" width="10.5703125" style="1" customWidth="1"/>
    <col min="9" max="9" width="14" style="1" customWidth="1"/>
    <col min="10" max="11" width="9.5703125" style="1" customWidth="1"/>
    <col min="12" max="12" width="2.42578125" style="1" customWidth="1"/>
    <col min="13" max="16384" width="9.140625" style="1"/>
  </cols>
  <sheetData>
    <row r="2" spans="2:9" ht="25.5" customHeight="1">
      <c r="B2" s="2" t="s">
        <v>43</v>
      </c>
      <c r="C2" s="3"/>
      <c r="D2" s="3"/>
      <c r="E2" s="3"/>
      <c r="F2" s="3"/>
      <c r="G2" s="3"/>
      <c r="H2" s="3"/>
      <c r="I2" s="3"/>
    </row>
    <row r="3" spans="2:9" ht="13.5" customHeight="1">
      <c r="B3" s="4" t="s">
        <v>44</v>
      </c>
      <c r="D3" s="5"/>
    </row>
    <row r="4" spans="2:9" ht="6.75" customHeight="1">
      <c r="B4" s="4"/>
      <c r="D4" s="5"/>
    </row>
    <row r="5" spans="2:9" ht="12.75" customHeight="1">
      <c r="B5" s="6"/>
      <c r="C5" s="76" t="s">
        <v>5</v>
      </c>
      <c r="D5" s="76"/>
      <c r="E5" s="76"/>
      <c r="F5" s="76" t="s">
        <v>6</v>
      </c>
      <c r="G5" s="76"/>
      <c r="H5" s="76"/>
      <c r="I5" s="7"/>
    </row>
    <row r="6" spans="2:9">
      <c r="B6" s="8"/>
      <c r="C6" s="9" t="s">
        <v>45</v>
      </c>
      <c r="D6" s="9" t="s">
        <v>46</v>
      </c>
      <c r="E6" s="9" t="s">
        <v>47</v>
      </c>
      <c r="F6" s="9" t="s">
        <v>48</v>
      </c>
      <c r="G6" s="9" t="s">
        <v>12</v>
      </c>
      <c r="H6" s="9" t="s">
        <v>49</v>
      </c>
      <c r="I6" s="9" t="s">
        <v>50</v>
      </c>
    </row>
    <row r="7" spans="2:9" ht="13.5" customHeight="1">
      <c r="B7" s="10" t="s">
        <v>17</v>
      </c>
      <c r="C7" s="11">
        <v>23114.041566209904</v>
      </c>
      <c r="D7" s="11">
        <f t="shared" ref="D7:D16" si="0">E7-200</f>
        <v>16348.142948698383</v>
      </c>
      <c r="E7" s="11">
        <v>16548.142948698383</v>
      </c>
      <c r="F7" s="11">
        <f t="shared" ref="F7:F16" si="1">G7-200</f>
        <v>5643.0188909573653</v>
      </c>
      <c r="G7" s="11">
        <v>5843.0188909573653</v>
      </c>
      <c r="H7" s="11">
        <f t="shared" ref="H7:H16" si="2">G7-1000</f>
        <v>4843.0188909573653</v>
      </c>
      <c r="I7" s="11">
        <f t="shared" ref="I7:I16" si="3">SUM(C7:H7)</f>
        <v>72339.384136478766</v>
      </c>
    </row>
    <row r="8" spans="2:9" ht="13.5" customHeight="1">
      <c r="B8" s="12" t="s">
        <v>18</v>
      </c>
      <c r="C8" s="13">
        <v>14407.452620014039</v>
      </c>
      <c r="D8" s="13">
        <f t="shared" si="0"/>
        <v>20457.264931180758</v>
      </c>
      <c r="E8" s="13">
        <v>20657.264931180758</v>
      </c>
      <c r="F8" s="13">
        <f t="shared" si="1"/>
        <v>11513.193151646474</v>
      </c>
      <c r="G8" s="13">
        <v>11713.193151646474</v>
      </c>
      <c r="H8" s="13">
        <f t="shared" si="2"/>
        <v>10713.193151646474</v>
      </c>
      <c r="I8" s="13">
        <f t="shared" si="3"/>
        <v>89461.561937314968</v>
      </c>
    </row>
    <row r="9" spans="2:9" ht="13.5" customHeight="1">
      <c r="B9" s="12" t="s">
        <v>19</v>
      </c>
      <c r="C9" s="13">
        <v>20380.480361339152</v>
      </c>
      <c r="D9" s="13">
        <f t="shared" si="0"/>
        <v>13423.090304269539</v>
      </c>
      <c r="E9" s="13">
        <v>13623.090304269539</v>
      </c>
      <c r="F9" s="13">
        <f t="shared" si="1"/>
        <v>3770.7510605182042</v>
      </c>
      <c r="G9" s="13">
        <v>3970.7510605182042</v>
      </c>
      <c r="H9" s="13">
        <f t="shared" si="2"/>
        <v>2970.7510605182042</v>
      </c>
      <c r="I9" s="13">
        <f t="shared" si="3"/>
        <v>58138.914151432837</v>
      </c>
    </row>
    <row r="10" spans="2:9" ht="13.5" customHeight="1">
      <c r="B10" s="12" t="s">
        <v>20</v>
      </c>
      <c r="C10" s="13">
        <v>18765.764336069828</v>
      </c>
      <c r="D10" s="13">
        <f t="shared" si="0"/>
        <v>12078.469191564684</v>
      </c>
      <c r="E10" s="13">
        <v>12278.469191564684</v>
      </c>
      <c r="F10" s="13">
        <f t="shared" si="1"/>
        <v>3268.190557573168</v>
      </c>
      <c r="G10" s="13">
        <v>3468.190557573168</v>
      </c>
      <c r="H10" s="13">
        <f t="shared" si="2"/>
        <v>2468.190557573168</v>
      </c>
      <c r="I10" s="13">
        <f t="shared" si="3"/>
        <v>52327.274391918691</v>
      </c>
    </row>
    <row r="11" spans="2:9" ht="13.5" customHeight="1">
      <c r="B11" s="12" t="s">
        <v>21</v>
      </c>
      <c r="C11" s="13">
        <v>13525.254066591388</v>
      </c>
      <c r="D11" s="13">
        <f t="shared" si="0"/>
        <v>10674.477370525223</v>
      </c>
      <c r="E11" s="13">
        <v>10874.477370525223</v>
      </c>
      <c r="F11" s="13">
        <f t="shared" si="1"/>
        <v>23607.257301553393</v>
      </c>
      <c r="G11" s="13">
        <v>23807.257301553393</v>
      </c>
      <c r="H11" s="13">
        <f t="shared" si="2"/>
        <v>22807.257301553393</v>
      </c>
      <c r="I11" s="13">
        <f t="shared" si="3"/>
        <v>105295.980712302</v>
      </c>
    </row>
    <row r="12" spans="2:9" ht="13.5" customHeight="1">
      <c r="B12" s="12" t="s">
        <v>22</v>
      </c>
      <c r="C12" s="13">
        <v>8759.7094637897881</v>
      </c>
      <c r="D12" s="13">
        <f t="shared" si="0"/>
        <v>20653.773613696707</v>
      </c>
      <c r="E12" s="13">
        <v>20853.773613696707</v>
      </c>
      <c r="F12" s="13">
        <f t="shared" si="1"/>
        <v>15943.418683431501</v>
      </c>
      <c r="G12" s="13">
        <v>16143.418683431501</v>
      </c>
      <c r="H12" s="13">
        <f t="shared" si="2"/>
        <v>15143.418683431501</v>
      </c>
      <c r="I12" s="13">
        <f t="shared" si="3"/>
        <v>97497.512741477709</v>
      </c>
    </row>
    <row r="13" spans="2:9" ht="13.5" customHeight="1">
      <c r="B13" s="12" t="s">
        <v>23</v>
      </c>
      <c r="C13" s="13">
        <v>14324.668111209448</v>
      </c>
      <c r="D13" s="13">
        <f t="shared" si="0"/>
        <v>24790.490432447281</v>
      </c>
      <c r="E13" s="13">
        <v>24990.490432447281</v>
      </c>
      <c r="F13" s="13">
        <f t="shared" si="1"/>
        <v>1152.5864436780907</v>
      </c>
      <c r="G13" s="13">
        <v>1352.5864436780907</v>
      </c>
      <c r="H13" s="13">
        <f t="shared" si="2"/>
        <v>352.58644367809075</v>
      </c>
      <c r="I13" s="13">
        <f t="shared" si="3"/>
        <v>66963.408307138292</v>
      </c>
    </row>
    <row r="14" spans="2:9" ht="13.5" customHeight="1">
      <c r="B14" s="12" t="s">
        <v>24</v>
      </c>
      <c r="C14" s="13">
        <v>5917.4413281655325</v>
      </c>
      <c r="D14" s="13">
        <f t="shared" si="0"/>
        <v>23499.386577959533</v>
      </c>
      <c r="E14" s="13">
        <v>23699.386577959533</v>
      </c>
      <c r="F14" s="13">
        <f t="shared" si="1"/>
        <v>17573.186437574386</v>
      </c>
      <c r="G14" s="13">
        <v>17773.186437574386</v>
      </c>
      <c r="H14" s="13">
        <f t="shared" si="2"/>
        <v>16773.186437574386</v>
      </c>
      <c r="I14" s="13">
        <f t="shared" si="3"/>
        <v>105235.77379680777</v>
      </c>
    </row>
    <row r="15" spans="2:9" ht="13.5" customHeight="1">
      <c r="B15" s="12" t="s">
        <v>25</v>
      </c>
      <c r="C15" s="13">
        <v>3612.0181890316476</v>
      </c>
      <c r="D15" s="13">
        <f t="shared" si="0"/>
        <v>20761.644337290567</v>
      </c>
      <c r="E15" s="13">
        <v>20961.644337290567</v>
      </c>
      <c r="F15" s="13">
        <f t="shared" si="1"/>
        <v>9005.407879879147</v>
      </c>
      <c r="G15" s="13">
        <v>9205.407879879147</v>
      </c>
      <c r="H15" s="13">
        <f t="shared" si="2"/>
        <v>8205.407879879147</v>
      </c>
      <c r="I15" s="13">
        <f t="shared" si="3"/>
        <v>71751.530503250222</v>
      </c>
    </row>
    <row r="16" spans="2:9" ht="13.5" customHeight="1">
      <c r="B16" s="14" t="s">
        <v>26</v>
      </c>
      <c r="C16" s="15">
        <v>20686.532181768245</v>
      </c>
      <c r="D16" s="15">
        <f t="shared" si="0"/>
        <v>23268.593401898252</v>
      </c>
      <c r="E16" s="15">
        <v>23468.593401898252</v>
      </c>
      <c r="F16" s="15">
        <f t="shared" si="1"/>
        <v>19799.169896542251</v>
      </c>
      <c r="G16" s="15">
        <v>19999.169896542251</v>
      </c>
      <c r="H16" s="15">
        <f t="shared" si="2"/>
        <v>18999.169896542251</v>
      </c>
      <c r="I16" s="13">
        <f t="shared" si="3"/>
        <v>126221.22867519151</v>
      </c>
    </row>
    <row r="17" spans="2:9" ht="14.25" customHeight="1" thickBot="1">
      <c r="B17" s="16" t="s">
        <v>34</v>
      </c>
      <c r="C17" s="17">
        <f t="shared" ref="C17:H17" si="4">SUM(C7:C16)</f>
        <v>143493.36222418895</v>
      </c>
      <c r="D17" s="17">
        <f t="shared" si="4"/>
        <v>185955.33310953094</v>
      </c>
      <c r="E17" s="17">
        <f t="shared" si="4"/>
        <v>187955.33310953094</v>
      </c>
      <c r="F17" s="17">
        <f t="shared" si="4"/>
        <v>111276.18030335398</v>
      </c>
      <c r="G17" s="17">
        <f t="shared" si="4"/>
        <v>113276.18030335399</v>
      </c>
      <c r="H17" s="17">
        <f t="shared" si="4"/>
        <v>103276.18030335398</v>
      </c>
      <c r="I17" s="18"/>
    </row>
    <row r="18" spans="2:9" ht="12.75" thickTop="1"/>
    <row r="19" spans="2:9" ht="12" customHeight="1"/>
  </sheetData>
  <mergeCells count="2">
    <mergeCell ref="C5:E5"/>
    <mergeCell ref="F5:H5"/>
  </mergeCells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Traductora independiente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Scott</dc:creator>
  <cp:keywords/>
  <dc:description/>
  <cp:lastModifiedBy>Handz Johan Valentin Huiza</cp:lastModifiedBy>
  <cp:revision/>
  <dcterms:created xsi:type="dcterms:W3CDTF">2003-11-07T13:08:33Z</dcterms:created>
  <dcterms:modified xsi:type="dcterms:W3CDTF">2022-01-25T01:17:10Z</dcterms:modified>
  <cp:category/>
  <cp:contentStatus/>
</cp:coreProperties>
</file>