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Z:\excel2016files5\"/>
    </mc:Choice>
  </mc:AlternateContent>
  <xr:revisionPtr revIDLastSave="0" documentId="8_{09EEBEE0-C645-4C65-A809-ADCD3EF92BC5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Payroll" sheetId="1" r:id="rId1"/>
  </sheets>
  <definedNames>
    <definedName name="_xlnm._FilterDatabase" localSheetId="0" hidden="1">Payroll!$B$3:$P$15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5" i="1"/>
  <c r="L6" i="1"/>
  <c r="L7" i="1"/>
  <c r="L8" i="1"/>
  <c r="L9" i="1"/>
  <c r="L10" i="1"/>
  <c r="L11" i="1"/>
  <c r="L12" i="1"/>
  <c r="L13" i="1"/>
  <c r="L14" i="1"/>
  <c r="L15" i="1"/>
  <c r="O8" i="1"/>
  <c r="L5" i="1"/>
  <c r="K6" i="1"/>
  <c r="K7" i="1"/>
  <c r="K8" i="1"/>
  <c r="K9" i="1"/>
  <c r="K10" i="1"/>
  <c r="K11" i="1"/>
  <c r="K12" i="1"/>
  <c r="K13" i="1"/>
  <c r="K14" i="1"/>
  <c r="O14" i="1" s="1"/>
  <c r="K15" i="1"/>
  <c r="K5" i="1"/>
  <c r="J6" i="1"/>
  <c r="J7" i="1"/>
  <c r="J8" i="1"/>
  <c r="J9" i="1"/>
  <c r="J10" i="1"/>
  <c r="J11" i="1"/>
  <c r="J12" i="1"/>
  <c r="J13" i="1"/>
  <c r="J14" i="1"/>
  <c r="J15" i="1"/>
  <c r="N15" i="1" s="1"/>
  <c r="J5" i="1"/>
  <c r="H6" i="1"/>
  <c r="H7" i="1"/>
  <c r="H8" i="1"/>
  <c r="H9" i="1"/>
  <c r="H10" i="1"/>
  <c r="H11" i="1"/>
  <c r="H12" i="1"/>
  <c r="H13" i="1"/>
  <c r="H14" i="1"/>
  <c r="H15" i="1"/>
  <c r="H5" i="1"/>
  <c r="O15" i="1"/>
  <c r="I15" i="1"/>
  <c r="I14" i="1"/>
  <c r="N14" i="1" s="1"/>
  <c r="I13" i="1"/>
  <c r="O12" i="1"/>
  <c r="P12" i="1" s="1"/>
  <c r="N12" i="1"/>
  <c r="I12" i="1"/>
  <c r="O11" i="1"/>
  <c r="I11" i="1"/>
  <c r="N11" i="1"/>
  <c r="O10" i="1"/>
  <c r="I10" i="1"/>
  <c r="N10" i="1"/>
  <c r="I9" i="1"/>
  <c r="N8" i="1"/>
  <c r="I8" i="1"/>
  <c r="O7" i="1"/>
  <c r="I7" i="1"/>
  <c r="N7" i="1"/>
  <c r="O6" i="1"/>
  <c r="I6" i="1"/>
  <c r="N6" i="1"/>
  <c r="I5" i="1"/>
  <c r="P15" i="1" l="1"/>
  <c r="O9" i="1"/>
  <c r="O13" i="1"/>
  <c r="P13" i="1" s="1"/>
  <c r="O5" i="1"/>
  <c r="P5" i="1" s="1"/>
  <c r="P6" i="1"/>
  <c r="P8" i="1"/>
  <c r="P11" i="1"/>
  <c r="N13" i="1"/>
  <c r="P7" i="1"/>
  <c r="N9" i="1"/>
  <c r="P9" i="1" s="1"/>
  <c r="P10" i="1"/>
  <c r="N5" i="1"/>
  <c r="P14" i="1"/>
</calcChain>
</file>

<file path=xl/sharedStrings.xml><?xml version="1.0" encoding="utf-8"?>
<sst xmlns="http://schemas.openxmlformats.org/spreadsheetml/2006/main" count="74" uniqueCount="53">
  <si>
    <t>Area</t>
  </si>
  <si>
    <t>AFP</t>
  </si>
  <si>
    <t>Bon1</t>
  </si>
  <si>
    <t>Bon2</t>
  </si>
  <si>
    <t>Bon3</t>
  </si>
  <si>
    <t>CC-00-001</t>
  </si>
  <si>
    <t>LL-00-005</t>
  </si>
  <si>
    <t>OO-002-01</t>
  </si>
  <si>
    <t>II-004-002</t>
  </si>
  <si>
    <t>Counter</t>
  </si>
  <si>
    <t>CC-00-003</t>
  </si>
  <si>
    <t>LL-00-006</t>
  </si>
  <si>
    <t>CC-00-002</t>
  </si>
  <si>
    <t>CC-00-004</t>
  </si>
  <si>
    <t>LL-00-007</t>
  </si>
  <si>
    <t>OO-002-02</t>
  </si>
  <si>
    <t>II-004-001</t>
  </si>
  <si>
    <t>CODE</t>
  </si>
  <si>
    <t>EMPLOYEE</t>
  </si>
  <si>
    <t>Basic</t>
  </si>
  <si>
    <t>Payment Day</t>
  </si>
  <si>
    <t>Tipe</t>
  </si>
  <si>
    <t>Discounts</t>
  </si>
  <si>
    <t>Bonus</t>
  </si>
  <si>
    <t>Net to pay</t>
  </si>
  <si>
    <t>Total discount</t>
  </si>
  <si>
    <t>Total bonus</t>
  </si>
  <si>
    <t>Dsct1</t>
  </si>
  <si>
    <t>Dsct2</t>
  </si>
  <si>
    <t>Warehouse</t>
  </si>
  <si>
    <t>Accounting</t>
  </si>
  <si>
    <t>Logistics</t>
  </si>
  <si>
    <t>Hired</t>
  </si>
  <si>
    <t>Stable</t>
  </si>
  <si>
    <t>Solve</t>
  </si>
  <si>
    <t>18% of the fifth part of Basic</t>
  </si>
  <si>
    <t>9% of the Basic if the area is WAREHOUSE otherwise 0</t>
  </si>
  <si>
    <t>12% of Basic only for hired</t>
  </si>
  <si>
    <t>40% of the difference of Basico and add discounts only for those who are WAREHOUSE and STABLE</t>
  </si>
  <si>
    <t>50% of 80% of Basic if HIRED</t>
  </si>
  <si>
    <t>40% of the Basic if the BASIC IS greater than 1600 and is from the Systems or Stable area</t>
  </si>
  <si>
    <t>Anna Bedecs</t>
  </si>
  <si>
    <t>Antonio Gratacos Solsona</t>
  </si>
  <si>
    <t>Thomas Axen</t>
  </si>
  <si>
    <t>Christina Lee</t>
  </si>
  <si>
    <t>Martin O’Donnell</t>
  </si>
  <si>
    <t>Francisco Pérez-Olaeta</t>
  </si>
  <si>
    <t>Ming-Yang Xie</t>
  </si>
  <si>
    <t>Elizabeth Andersen</t>
  </si>
  <si>
    <t>Sven Mortensen</t>
  </si>
  <si>
    <t>Roland Wacker</t>
  </si>
  <si>
    <t>Peter Krschne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</si>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</sst>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S/.&quot;#,##0.00;[Red]&quot;S/.&quot;\-#,##0.00"/>
    <numFmt numFmtId="166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 Black"/>
      <family val="2"/>
    </font>
    <font>
      <sz val="10"/>
      <color theme="1"/>
      <name val="Arial"/>
      <family val="2"/>
    </font>
    <font>
      <b/>
      <sz val="11"/>
      <color rgb="FFC00000"/>
      <name val="Arial Black"/>
      <family val="2"/>
    </font>
    <font>
      <b/>
      <sz val="10"/>
      <color theme="1"/>
      <name val="Arial"/>
      <family val="2"/>
    </font>
    <font>
      <sz val="10"/>
      <color theme="9" tint="0.79998168889431442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/>
    <xf numFmtId="165" fontId="0" fillId="2" borderId="0" xfId="0" applyNumberFormat="1" applyFill="1"/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5" fillId="2" borderId="0" xfId="0" applyFont="1" applyFill="1" applyAlignme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6" fontId="2" fillId="4" borderId="1" xfId="1" applyNumberFormat="1" applyFont="1" applyFill="1" applyBorder="1"/>
  </cellXfs>
  <cellStyles count="2">
    <cellStyle name="Normal" xfId="0" builtinId="0"/>
    <cellStyle name="Normal 2" xfId="1" xr:uid="{43167F56-0436-4CAF-85F6-9CE642EFF4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workbookViewId="0">
      <selection activeCell="C5" sqref="C5"/>
    </sheetView>
  </sheetViews>
  <sheetFormatPr defaultColWidth="11.42578125" defaultRowHeight="15" x14ac:dyDescent="0.25"/>
  <cols>
    <col min="1" max="1" width="1.28515625" customWidth="1"/>
    <col min="3" max="3" width="20.5703125" bestFit="1" customWidth="1"/>
    <col min="5" max="5" width="14.7109375" bestFit="1" customWidth="1"/>
    <col min="15" max="15" width="13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3" t="s">
        <v>17</v>
      </c>
      <c r="C3" s="13" t="s">
        <v>18</v>
      </c>
      <c r="D3" s="13" t="s">
        <v>19</v>
      </c>
      <c r="E3" s="13" t="s">
        <v>20</v>
      </c>
      <c r="F3" s="13" t="s">
        <v>0</v>
      </c>
      <c r="G3" s="13" t="s">
        <v>21</v>
      </c>
      <c r="H3" s="11" t="s">
        <v>22</v>
      </c>
      <c r="I3" s="11"/>
      <c r="J3" s="11"/>
      <c r="K3" s="11" t="s">
        <v>23</v>
      </c>
      <c r="L3" s="11"/>
      <c r="M3" s="11"/>
      <c r="N3" s="12" t="s">
        <v>25</v>
      </c>
      <c r="O3" s="12" t="s">
        <v>26</v>
      </c>
      <c r="P3" s="12" t="s">
        <v>24</v>
      </c>
      <c r="Q3" s="1"/>
    </row>
    <row r="4" spans="1:17" x14ac:dyDescent="0.25">
      <c r="A4" s="1"/>
      <c r="B4" s="13"/>
      <c r="C4" s="13"/>
      <c r="D4" s="13"/>
      <c r="E4" s="13"/>
      <c r="F4" s="13"/>
      <c r="G4" s="13"/>
      <c r="H4" s="9" t="s">
        <v>1</v>
      </c>
      <c r="I4" s="9" t="s">
        <v>27</v>
      </c>
      <c r="J4" s="9" t="s">
        <v>28</v>
      </c>
      <c r="K4" s="9" t="s">
        <v>2</v>
      </c>
      <c r="L4" s="9" t="s">
        <v>3</v>
      </c>
      <c r="M4" s="9" t="s">
        <v>4</v>
      </c>
      <c r="N4" s="12"/>
      <c r="O4" s="12"/>
      <c r="P4" s="12"/>
      <c r="Q4" s="1"/>
    </row>
    <row r="5" spans="1:17" x14ac:dyDescent="0.25">
      <c r="A5" s="1"/>
      <c r="B5" s="2" t="s">
        <v>5</v>
      </c>
      <c r="C5" s="3" t="s">
        <v>41</v>
      </c>
      <c r="D5" s="14">
        <v>1800</v>
      </c>
      <c r="E5" s="4">
        <v>40255</v>
      </c>
      <c r="F5" s="3" t="s">
        <v>29</v>
      </c>
      <c r="G5" s="3" t="s">
        <v>33</v>
      </c>
      <c r="H5" s="15">
        <f>IF(G5="Hired",(D5*12%),0)</f>
        <v>0</v>
      </c>
      <c r="I5" s="15">
        <f>(D5*(1/5))*18%</f>
        <v>64.8</v>
      </c>
      <c r="J5" s="15">
        <f>IF(F5="Warehouse",(D5*9%),0)</f>
        <v>162</v>
      </c>
      <c r="K5" s="15">
        <f>IF(AND(F5="Warehouse",G5="Stable"),(D5-(H5+I5+J5))*40%,0)</f>
        <v>629.28000000000009</v>
      </c>
      <c r="L5" s="15">
        <f>IF(G5="Hired",(D5*80%)*50%,0)</f>
        <v>0</v>
      </c>
      <c r="M5" s="15">
        <f>IF(AND(D5&gt;=1600,OR(F5="IT",G5="Stable")),(D5*40%),0)</f>
        <v>720</v>
      </c>
      <c r="N5" s="15">
        <f>SUM(H5:J5)</f>
        <v>226.8</v>
      </c>
      <c r="O5" s="15">
        <f>SUM(K5:M5)</f>
        <v>1349.2800000000002</v>
      </c>
      <c r="P5" s="15">
        <f>D5+O5-N5</f>
        <v>2922.48</v>
      </c>
      <c r="Q5" s="1"/>
    </row>
    <row r="6" spans="1:17" x14ac:dyDescent="0.25">
      <c r="A6" s="1"/>
      <c r="B6" s="2" t="s">
        <v>6</v>
      </c>
      <c r="C6" s="3" t="s">
        <v>42</v>
      </c>
      <c r="D6" s="14">
        <v>1600</v>
      </c>
      <c r="E6" s="4">
        <v>40533</v>
      </c>
      <c r="F6" s="3" t="s">
        <v>31</v>
      </c>
      <c r="G6" s="3" t="s">
        <v>33</v>
      </c>
      <c r="H6" s="15">
        <f t="shared" ref="H6:H15" si="0">IF(G6="Hired",(D6*12%),0)</f>
        <v>0</v>
      </c>
      <c r="I6" s="15">
        <f t="shared" ref="I6:I15" si="1">(D6*(1/5))*18%</f>
        <v>57.599999999999994</v>
      </c>
      <c r="J6" s="15">
        <f t="shared" ref="J6:J15" si="2">IF(F6="Warehouse",(D6*9%),0)</f>
        <v>0</v>
      </c>
      <c r="K6" s="15">
        <f t="shared" ref="K6:K15" si="3">IF(AND(F6="Warehouse",G6="Stable"),(D6-(H6+I6+J6))*40%,0)</f>
        <v>0</v>
      </c>
      <c r="L6" s="15">
        <f t="shared" ref="L6:L15" si="4">IF(G6="Hired",(D6*80%)*50%,0)</f>
        <v>0</v>
      </c>
      <c r="M6" s="15">
        <f t="shared" ref="M6:M15" si="5">IF(AND(D6&gt;=1600,OR(F6="IT",G6="Stable")),(D6*40%),0)</f>
        <v>640</v>
      </c>
      <c r="N6" s="15">
        <f t="shared" ref="N6:N15" si="6">SUM(H6:J6)</f>
        <v>57.599999999999994</v>
      </c>
      <c r="O6" s="15">
        <f t="shared" ref="O6:O15" si="7">SUM(K6:M6)</f>
        <v>640</v>
      </c>
      <c r="P6" s="15">
        <f t="shared" ref="P6:P15" si="8">D6+O6-N6</f>
        <v>2182.4</v>
      </c>
      <c r="Q6" s="1"/>
    </row>
    <row r="7" spans="1:17" x14ac:dyDescent="0.25">
      <c r="A7" s="1"/>
      <c r="B7" s="2" t="s">
        <v>7</v>
      </c>
      <c r="C7" s="3" t="s">
        <v>43</v>
      </c>
      <c r="D7" s="14">
        <v>1800</v>
      </c>
      <c r="E7" s="4">
        <v>40283</v>
      </c>
      <c r="F7" s="3" t="s">
        <v>31</v>
      </c>
      <c r="G7" s="3" t="s">
        <v>32</v>
      </c>
      <c r="H7" s="15">
        <f t="shared" si="0"/>
        <v>216</v>
      </c>
      <c r="I7" s="15">
        <f t="shared" si="1"/>
        <v>64.8</v>
      </c>
      <c r="J7" s="15">
        <f t="shared" si="2"/>
        <v>0</v>
      </c>
      <c r="K7" s="15">
        <f t="shared" si="3"/>
        <v>0</v>
      </c>
      <c r="L7" s="15">
        <f t="shared" si="4"/>
        <v>720</v>
      </c>
      <c r="M7" s="15">
        <f t="shared" si="5"/>
        <v>0</v>
      </c>
      <c r="N7" s="15">
        <f t="shared" si="6"/>
        <v>280.8</v>
      </c>
      <c r="O7" s="15">
        <f t="shared" si="7"/>
        <v>720</v>
      </c>
      <c r="P7" s="15">
        <f t="shared" si="8"/>
        <v>2239.1999999999998</v>
      </c>
      <c r="Q7" s="1"/>
    </row>
    <row r="8" spans="1:17" x14ac:dyDescent="0.25">
      <c r="A8" s="1"/>
      <c r="B8" s="2" t="s">
        <v>8</v>
      </c>
      <c r="C8" s="3" t="s">
        <v>44</v>
      </c>
      <c r="D8" s="14">
        <v>1300</v>
      </c>
      <c r="E8" s="4">
        <v>40299</v>
      </c>
      <c r="F8" s="3" t="s">
        <v>9</v>
      </c>
      <c r="G8" s="3" t="s">
        <v>33</v>
      </c>
      <c r="H8" s="15">
        <f t="shared" si="0"/>
        <v>0</v>
      </c>
      <c r="I8" s="15">
        <f t="shared" si="1"/>
        <v>46.8</v>
      </c>
      <c r="J8" s="15">
        <f t="shared" si="2"/>
        <v>0</v>
      </c>
      <c r="K8" s="15">
        <f t="shared" si="3"/>
        <v>0</v>
      </c>
      <c r="L8" s="15">
        <f t="shared" si="4"/>
        <v>0</v>
      </c>
      <c r="M8" s="15">
        <f t="shared" si="5"/>
        <v>0</v>
      </c>
      <c r="N8" s="15">
        <f t="shared" si="6"/>
        <v>46.8</v>
      </c>
      <c r="O8" s="15">
        <f t="shared" si="7"/>
        <v>0</v>
      </c>
      <c r="P8" s="15">
        <f t="shared" si="8"/>
        <v>1253.2</v>
      </c>
      <c r="Q8" s="1"/>
    </row>
    <row r="9" spans="1:17" x14ac:dyDescent="0.25">
      <c r="A9" s="1"/>
      <c r="B9" s="2" t="s">
        <v>10</v>
      </c>
      <c r="C9" s="3" t="s">
        <v>45</v>
      </c>
      <c r="D9" s="14">
        <v>1400</v>
      </c>
      <c r="E9" s="4">
        <v>40332</v>
      </c>
      <c r="F9" s="3" t="s">
        <v>9</v>
      </c>
      <c r="G9" s="3" t="s">
        <v>33</v>
      </c>
      <c r="H9" s="15">
        <f t="shared" si="0"/>
        <v>0</v>
      </c>
      <c r="I9" s="15">
        <f t="shared" si="1"/>
        <v>50.4</v>
      </c>
      <c r="J9" s="15">
        <f t="shared" si="2"/>
        <v>0</v>
      </c>
      <c r="K9" s="15">
        <f t="shared" si="3"/>
        <v>0</v>
      </c>
      <c r="L9" s="15">
        <f t="shared" si="4"/>
        <v>0</v>
      </c>
      <c r="M9" s="15">
        <f t="shared" si="5"/>
        <v>0</v>
      </c>
      <c r="N9" s="15">
        <f t="shared" si="6"/>
        <v>50.4</v>
      </c>
      <c r="O9" s="15">
        <f t="shared" si="7"/>
        <v>0</v>
      </c>
      <c r="P9" s="15">
        <f t="shared" si="8"/>
        <v>1349.6</v>
      </c>
      <c r="Q9" s="1"/>
    </row>
    <row r="10" spans="1:17" x14ac:dyDescent="0.25">
      <c r="A10" s="1"/>
      <c r="B10" s="2" t="s">
        <v>11</v>
      </c>
      <c r="C10" s="3" t="s">
        <v>46</v>
      </c>
      <c r="D10" s="14">
        <v>1500</v>
      </c>
      <c r="E10" s="4">
        <v>40472</v>
      </c>
      <c r="F10" s="3" t="s">
        <v>31</v>
      </c>
      <c r="G10" s="3" t="s">
        <v>32</v>
      </c>
      <c r="H10" s="15">
        <f t="shared" si="0"/>
        <v>180</v>
      </c>
      <c r="I10" s="15">
        <f t="shared" si="1"/>
        <v>54</v>
      </c>
      <c r="J10" s="15">
        <f t="shared" si="2"/>
        <v>0</v>
      </c>
      <c r="K10" s="15">
        <f t="shared" si="3"/>
        <v>0</v>
      </c>
      <c r="L10" s="15">
        <f t="shared" si="4"/>
        <v>600</v>
      </c>
      <c r="M10" s="15">
        <f t="shared" si="5"/>
        <v>0</v>
      </c>
      <c r="N10" s="15">
        <f t="shared" si="6"/>
        <v>234</v>
      </c>
      <c r="O10" s="15">
        <f t="shared" si="7"/>
        <v>600</v>
      </c>
      <c r="P10" s="15">
        <f t="shared" si="8"/>
        <v>1866</v>
      </c>
      <c r="Q10" s="1"/>
    </row>
    <row r="11" spans="1:17" x14ac:dyDescent="0.25">
      <c r="A11" s="1"/>
      <c r="B11" s="2" t="s">
        <v>12</v>
      </c>
      <c r="C11" s="3" t="s">
        <v>47</v>
      </c>
      <c r="D11" s="14">
        <v>1400</v>
      </c>
      <c r="E11" s="4">
        <v>40426</v>
      </c>
      <c r="F11" s="3" t="s">
        <v>29</v>
      </c>
      <c r="G11" s="3" t="s">
        <v>33</v>
      </c>
      <c r="H11" s="15">
        <f t="shared" si="0"/>
        <v>0</v>
      </c>
      <c r="I11" s="15">
        <f t="shared" si="1"/>
        <v>50.4</v>
      </c>
      <c r="J11" s="15">
        <f t="shared" si="2"/>
        <v>126</v>
      </c>
      <c r="K11" s="15">
        <f t="shared" si="3"/>
        <v>489.44</v>
      </c>
      <c r="L11" s="15">
        <f t="shared" si="4"/>
        <v>0</v>
      </c>
      <c r="M11" s="15">
        <f t="shared" si="5"/>
        <v>0</v>
      </c>
      <c r="N11" s="15">
        <f t="shared" si="6"/>
        <v>176.4</v>
      </c>
      <c r="O11" s="15">
        <f t="shared" si="7"/>
        <v>489.44</v>
      </c>
      <c r="P11" s="15">
        <f t="shared" si="8"/>
        <v>1713.04</v>
      </c>
      <c r="Q11" s="1"/>
    </row>
    <row r="12" spans="1:17" x14ac:dyDescent="0.25">
      <c r="A12" s="1"/>
      <c r="B12" s="2" t="s">
        <v>13</v>
      </c>
      <c r="C12" s="3" t="s">
        <v>48</v>
      </c>
      <c r="D12" s="14">
        <v>1950</v>
      </c>
      <c r="E12" s="4">
        <v>40431</v>
      </c>
      <c r="F12" s="3" t="s">
        <v>30</v>
      </c>
      <c r="G12" s="3" t="s">
        <v>33</v>
      </c>
      <c r="H12" s="15">
        <f t="shared" si="0"/>
        <v>0</v>
      </c>
      <c r="I12" s="15">
        <f t="shared" si="1"/>
        <v>70.2</v>
      </c>
      <c r="J12" s="15">
        <f t="shared" si="2"/>
        <v>0</v>
      </c>
      <c r="K12" s="15">
        <f t="shared" si="3"/>
        <v>0</v>
      </c>
      <c r="L12" s="15">
        <f t="shared" si="4"/>
        <v>0</v>
      </c>
      <c r="M12" s="15">
        <f t="shared" si="5"/>
        <v>780</v>
      </c>
      <c r="N12" s="15">
        <f t="shared" si="6"/>
        <v>70.2</v>
      </c>
      <c r="O12" s="15">
        <f t="shared" si="7"/>
        <v>780</v>
      </c>
      <c r="P12" s="15">
        <f t="shared" si="8"/>
        <v>2659.8</v>
      </c>
      <c r="Q12" s="1"/>
    </row>
    <row r="13" spans="1:17" x14ac:dyDescent="0.25">
      <c r="A13" s="1"/>
      <c r="B13" s="2" t="s">
        <v>14</v>
      </c>
      <c r="C13" s="3" t="s">
        <v>49</v>
      </c>
      <c r="D13" s="14">
        <v>1852</v>
      </c>
      <c r="E13" s="4">
        <v>40289</v>
      </c>
      <c r="F13" s="3" t="s">
        <v>30</v>
      </c>
      <c r="G13" s="3" t="s">
        <v>32</v>
      </c>
      <c r="H13" s="15">
        <f t="shared" si="0"/>
        <v>222.23999999999998</v>
      </c>
      <c r="I13" s="15">
        <f t="shared" si="1"/>
        <v>66.671999999999997</v>
      </c>
      <c r="J13" s="15">
        <f t="shared" si="2"/>
        <v>0</v>
      </c>
      <c r="K13" s="15">
        <f t="shared" si="3"/>
        <v>0</v>
      </c>
      <c r="L13" s="15">
        <f t="shared" si="4"/>
        <v>740.80000000000007</v>
      </c>
      <c r="M13" s="15">
        <f t="shared" si="5"/>
        <v>0</v>
      </c>
      <c r="N13" s="15">
        <f t="shared" si="6"/>
        <v>288.91199999999998</v>
      </c>
      <c r="O13" s="15">
        <f t="shared" si="7"/>
        <v>740.80000000000007</v>
      </c>
      <c r="P13" s="15">
        <f t="shared" si="8"/>
        <v>2303.8880000000004</v>
      </c>
      <c r="Q13" s="1"/>
    </row>
    <row r="14" spans="1:17" x14ac:dyDescent="0.25">
      <c r="A14" s="1"/>
      <c r="B14" s="2" t="s">
        <v>15</v>
      </c>
      <c r="C14" s="3" t="s">
        <v>50</v>
      </c>
      <c r="D14" s="14">
        <v>2000</v>
      </c>
      <c r="E14" s="4">
        <v>40427</v>
      </c>
      <c r="F14" s="3" t="s">
        <v>52</v>
      </c>
      <c r="G14" s="3" t="s">
        <v>33</v>
      </c>
      <c r="H14" s="15">
        <f t="shared" si="0"/>
        <v>0</v>
      </c>
      <c r="I14" s="15">
        <f t="shared" si="1"/>
        <v>72</v>
      </c>
      <c r="J14" s="15">
        <f t="shared" si="2"/>
        <v>0</v>
      </c>
      <c r="K14" s="15">
        <f t="shared" si="3"/>
        <v>0</v>
      </c>
      <c r="L14" s="15">
        <f t="shared" si="4"/>
        <v>0</v>
      </c>
      <c r="M14" s="15">
        <f t="shared" si="5"/>
        <v>800</v>
      </c>
      <c r="N14" s="15">
        <f t="shared" si="6"/>
        <v>72</v>
      </c>
      <c r="O14" s="15">
        <f t="shared" si="7"/>
        <v>800</v>
      </c>
      <c r="P14" s="15">
        <f t="shared" si="8"/>
        <v>2728</v>
      </c>
      <c r="Q14" s="1"/>
    </row>
    <row r="15" spans="1:17" x14ac:dyDescent="0.25">
      <c r="A15" s="1"/>
      <c r="B15" s="2" t="s">
        <v>16</v>
      </c>
      <c r="C15" s="3" t="s">
        <v>51</v>
      </c>
      <c r="D15" s="14">
        <v>1892</v>
      </c>
      <c r="E15" s="4">
        <v>40249</v>
      </c>
      <c r="F15" s="3" t="s">
        <v>52</v>
      </c>
      <c r="G15" s="3" t="s">
        <v>33</v>
      </c>
      <c r="H15" s="15">
        <f t="shared" si="0"/>
        <v>0</v>
      </c>
      <c r="I15" s="15">
        <f t="shared" si="1"/>
        <v>68.112000000000009</v>
      </c>
      <c r="J15" s="15">
        <f t="shared" si="2"/>
        <v>0</v>
      </c>
      <c r="K15" s="15">
        <f t="shared" si="3"/>
        <v>0</v>
      </c>
      <c r="L15" s="15">
        <f t="shared" si="4"/>
        <v>0</v>
      </c>
      <c r="M15" s="15">
        <f t="shared" si="5"/>
        <v>756.80000000000007</v>
      </c>
      <c r="N15" s="15">
        <f t="shared" si="6"/>
        <v>68.112000000000009</v>
      </c>
      <c r="O15" s="15">
        <f t="shared" si="7"/>
        <v>756.80000000000007</v>
      </c>
      <c r="P15" s="15">
        <f t="shared" si="8"/>
        <v>2580.6880000000001</v>
      </c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8.75" x14ac:dyDescent="0.4">
      <c r="A17" s="1"/>
      <c r="B17" s="5" t="s">
        <v>34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6" t="s">
        <v>27</v>
      </c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8" t="s">
        <v>35</v>
      </c>
      <c r="C19" s="1"/>
      <c r="D19" s="1"/>
      <c r="E19" s="1"/>
      <c r="F19" s="1"/>
      <c r="G19" s="7"/>
      <c r="H19" s="1"/>
      <c r="I19" s="1"/>
      <c r="J19" s="7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6" t="s">
        <v>28</v>
      </c>
      <c r="C20" s="1"/>
      <c r="D20" s="1"/>
      <c r="E20" s="1"/>
      <c r="F20" s="1"/>
      <c r="G20" s="1"/>
      <c r="H20" s="1"/>
      <c r="I20" s="1"/>
      <c r="J20" s="7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8" t="s">
        <v>36</v>
      </c>
      <c r="C21" s="1"/>
      <c r="D21" s="1"/>
      <c r="E21" s="1"/>
      <c r="F21" s="1"/>
      <c r="G21" s="1"/>
      <c r="H21" s="7"/>
      <c r="I21" s="1"/>
      <c r="J21" s="7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6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8" t="s">
        <v>37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6" t="s">
        <v>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0" t="s">
        <v>38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6" t="s">
        <v>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8" t="s">
        <v>39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6" t="s">
        <v>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8" t="s">
        <v>40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</sheetData>
  <mergeCells count="11">
    <mergeCell ref="G3:G4"/>
    <mergeCell ref="B3:B4"/>
    <mergeCell ref="C3:C4"/>
    <mergeCell ref="D3:D4"/>
    <mergeCell ref="E3:E4"/>
    <mergeCell ref="F3:F4"/>
    <mergeCell ref="H3:J3"/>
    <mergeCell ref="K3:M3"/>
    <mergeCell ref="N3:N4"/>
    <mergeCell ref="O3:O4"/>
    <mergeCell ref="P3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2013-10-07T06:05:02Z</dcterms:created>
  <dcterms:modified xsi:type="dcterms:W3CDTF">2018-07-24T22:06:03Z</dcterms:modified>
</cp:coreProperties>
</file>