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PVT-perf-1Dmodel\"/>
    </mc:Choice>
  </mc:AlternateContent>
  <xr:revisionPtr revIDLastSave="0" documentId="13_ncr:1_{848705C1-47EF-4660-92E2-93293616454C}" xr6:coauthVersionLast="47" xr6:coauthVersionMax="47" xr10:uidLastSave="{00000000-0000-0000-0000-000000000000}"/>
  <bookViews>
    <workbookView xWindow="-108" yWindow="-108" windowWidth="23256" windowHeight="12456" xr2:uid="{6A02FE2B-2717-4255-A09B-CD64A0D733A8}"/>
  </bookViews>
  <sheets>
    <sheet name="Data" sheetId="1" r:id="rId1"/>
    <sheet name="Non insulated v4 TUV G=0" sheetId="6" r:id="rId2"/>
    <sheet name="Insulated v4 TU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3" i="6" l="1"/>
  <c r="Q33" i="6"/>
  <c r="U33" i="6" s="1"/>
  <c r="P33" i="6"/>
  <c r="N33" i="6"/>
  <c r="T32" i="6"/>
  <c r="Q32" i="6"/>
  <c r="R32" i="6" s="1"/>
  <c r="P32" i="6"/>
  <c r="N32" i="6"/>
  <c r="T31" i="6"/>
  <c r="Q31" i="6"/>
  <c r="U31" i="6" s="1"/>
  <c r="P31" i="6"/>
  <c r="N31" i="6"/>
  <c r="U30" i="6"/>
  <c r="T30" i="6"/>
  <c r="S30" i="6"/>
  <c r="Q30" i="6"/>
  <c r="R30" i="6" s="1"/>
  <c r="P30" i="6"/>
  <c r="N30" i="6"/>
  <c r="T29" i="6"/>
  <c r="Q29" i="6"/>
  <c r="U29" i="6" s="1"/>
  <c r="P29" i="6"/>
  <c r="N29" i="6"/>
  <c r="U28" i="6"/>
  <c r="T28" i="6"/>
  <c r="S28" i="6"/>
  <c r="Q28" i="6"/>
  <c r="R28" i="6" s="1"/>
  <c r="P28" i="6"/>
  <c r="N28" i="6"/>
  <c r="T27" i="6"/>
  <c r="Q27" i="6"/>
  <c r="S27" i="6" s="1"/>
  <c r="P27" i="6"/>
  <c r="N27" i="6"/>
  <c r="T26" i="6"/>
  <c r="Q26" i="6"/>
  <c r="U26" i="6" s="1"/>
  <c r="P26" i="6"/>
  <c r="N26" i="6"/>
  <c r="U25" i="6"/>
  <c r="T25" i="6"/>
  <c r="S25" i="6"/>
  <c r="R25" i="6"/>
  <c r="Q25" i="6"/>
  <c r="P25" i="6"/>
  <c r="N25" i="6"/>
  <c r="T24" i="6"/>
  <c r="Q24" i="6"/>
  <c r="U24" i="6" s="1"/>
  <c r="P24" i="6"/>
  <c r="N24" i="6"/>
  <c r="U23" i="6"/>
  <c r="T23" i="6"/>
  <c r="R23" i="6"/>
  <c r="Q23" i="6"/>
  <c r="S23" i="6" s="1"/>
  <c r="P23" i="6"/>
  <c r="N23" i="6"/>
  <c r="T22" i="6"/>
  <c r="Q22" i="6"/>
  <c r="U22" i="6" s="1"/>
  <c r="P22" i="6"/>
  <c r="N22" i="6"/>
  <c r="T21" i="6"/>
  <c r="Q21" i="6"/>
  <c r="U21" i="6" s="1"/>
  <c r="P21" i="6"/>
  <c r="N21" i="6"/>
  <c r="T20" i="6"/>
  <c r="Q20" i="6"/>
  <c r="R20" i="6" s="1"/>
  <c r="P20" i="6"/>
  <c r="N20" i="6"/>
  <c r="T19" i="6"/>
  <c r="S19" i="6"/>
  <c r="R19" i="6"/>
  <c r="Q19" i="6"/>
  <c r="U19" i="6" s="1"/>
  <c r="P19" i="6"/>
  <c r="N19" i="6"/>
  <c r="U18" i="6"/>
  <c r="T18" i="6"/>
  <c r="S18" i="6"/>
  <c r="Q18" i="6"/>
  <c r="R18" i="6" s="1"/>
  <c r="P18" i="6"/>
  <c r="N18" i="6"/>
  <c r="T17" i="6"/>
  <c r="Q17" i="6"/>
  <c r="U17" i="6" s="1"/>
  <c r="P17" i="6"/>
  <c r="N17" i="6"/>
  <c r="U16" i="6"/>
  <c r="T16" i="6"/>
  <c r="Q16" i="6"/>
  <c r="S16" i="6" s="1"/>
  <c r="P16" i="6"/>
  <c r="N16" i="6"/>
  <c r="T15" i="6"/>
  <c r="Q15" i="6"/>
  <c r="S15" i="6" s="1"/>
  <c r="P15" i="6"/>
  <c r="N15" i="6"/>
  <c r="T14" i="6"/>
  <c r="Q14" i="6"/>
  <c r="U14" i="6" s="1"/>
  <c r="P14" i="6"/>
  <c r="N14" i="6"/>
  <c r="U13" i="6"/>
  <c r="T13" i="6"/>
  <c r="S13" i="6"/>
  <c r="R13" i="6"/>
  <c r="Q13" i="6"/>
  <c r="P13" i="6"/>
  <c r="N13" i="6"/>
  <c r="T12" i="6"/>
  <c r="Q12" i="6"/>
  <c r="U12" i="6" s="1"/>
  <c r="P12" i="6"/>
  <c r="N12" i="6"/>
  <c r="U11" i="6"/>
  <c r="T11" i="6"/>
  <c r="Q11" i="6"/>
  <c r="S11" i="6" s="1"/>
  <c r="P11" i="6"/>
  <c r="N11" i="6"/>
  <c r="T10" i="6"/>
  <c r="Q10" i="6"/>
  <c r="U10" i="6" s="1"/>
  <c r="P10" i="6"/>
  <c r="N10" i="6"/>
  <c r="T9" i="6"/>
  <c r="Q9" i="6"/>
  <c r="U9" i="6" s="1"/>
  <c r="P9" i="6"/>
  <c r="N9" i="6"/>
  <c r="T8" i="6"/>
  <c r="Q8" i="6"/>
  <c r="R8" i="6" s="1"/>
  <c r="P8" i="6"/>
  <c r="N8" i="6"/>
  <c r="U7" i="6"/>
  <c r="T7" i="6"/>
  <c r="S7" i="6"/>
  <c r="R7" i="6"/>
  <c r="Q7" i="6"/>
  <c r="P7" i="6"/>
  <c r="N7" i="6"/>
  <c r="U6" i="6"/>
  <c r="T6" i="6"/>
  <c r="S6" i="6"/>
  <c r="Q6" i="6"/>
  <c r="R6" i="6" s="1"/>
  <c r="P6" i="6"/>
  <c r="N6" i="6"/>
  <c r="T5" i="6"/>
  <c r="Q5" i="6"/>
  <c r="U5" i="6" s="1"/>
  <c r="P5" i="6"/>
  <c r="N5" i="6"/>
  <c r="U4" i="6"/>
  <c r="T4" i="6"/>
  <c r="S4" i="6"/>
  <c r="R4" i="6"/>
  <c r="Q4" i="6"/>
  <c r="P4" i="6"/>
  <c r="N4" i="6"/>
  <c r="T3" i="6"/>
  <c r="Q3" i="6"/>
  <c r="R3" i="6" s="1"/>
  <c r="P3" i="6"/>
  <c r="N3" i="6"/>
  <c r="R27" i="6" l="1"/>
  <c r="S32" i="6"/>
  <c r="R15" i="6"/>
  <c r="S8" i="6"/>
  <c r="S20" i="6"/>
  <c r="R10" i="6"/>
  <c r="R5" i="6"/>
  <c r="U8" i="6"/>
  <c r="S10" i="6"/>
  <c r="R17" i="6"/>
  <c r="U20" i="6"/>
  <c r="S22" i="6"/>
  <c r="R29" i="6"/>
  <c r="U32" i="6"/>
  <c r="R22" i="6"/>
  <c r="U3" i="6"/>
  <c r="S5" i="6"/>
  <c r="R12" i="6"/>
  <c r="U15" i="6"/>
  <c r="S17" i="6"/>
  <c r="R24" i="6"/>
  <c r="U27" i="6"/>
  <c r="S29" i="6"/>
  <c r="S12" i="6"/>
  <c r="S24" i="6"/>
  <c r="R31" i="6"/>
  <c r="S3" i="6"/>
  <c r="R14" i="6"/>
  <c r="R26" i="6"/>
  <c r="S31" i="6"/>
  <c r="R9" i="6"/>
  <c r="S14" i="6"/>
  <c r="R21" i="6"/>
  <c r="S26" i="6"/>
  <c r="R33" i="6"/>
  <c r="S9" i="6"/>
  <c r="R16" i="6"/>
  <c r="S21" i="6"/>
  <c r="S33" i="6"/>
  <c r="R11" i="6"/>
  <c r="T20" i="1" l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W12" i="1"/>
  <c r="Q20" i="5"/>
  <c r="T20" i="5" s="1"/>
  <c r="P20" i="5"/>
  <c r="S20" i="5" s="1"/>
  <c r="Q19" i="5"/>
  <c r="T19" i="5" s="1"/>
  <c r="P19" i="5"/>
  <c r="S19" i="5" s="1"/>
  <c r="Q18" i="5"/>
  <c r="P18" i="5"/>
  <c r="S18" i="5" s="1"/>
  <c r="Q17" i="5"/>
  <c r="T17" i="5" s="1"/>
  <c r="P17" i="5"/>
  <c r="S17" i="5" s="1"/>
  <c r="Q16" i="5"/>
  <c r="T16" i="5" s="1"/>
  <c r="P16" i="5"/>
  <c r="S16" i="5" s="1"/>
  <c r="Q15" i="5"/>
  <c r="T15" i="5" s="1"/>
  <c r="P15" i="5"/>
  <c r="S15" i="5" s="1"/>
  <c r="Q14" i="5"/>
  <c r="T14" i="5" s="1"/>
  <c r="P14" i="5"/>
  <c r="S14" i="5" s="1"/>
  <c r="Q13" i="5"/>
  <c r="T13" i="5" s="1"/>
  <c r="P13" i="5"/>
  <c r="S13" i="5" s="1"/>
  <c r="Q12" i="5"/>
  <c r="T12" i="5" s="1"/>
  <c r="P12" i="5"/>
  <c r="S12" i="5" s="1"/>
  <c r="Q11" i="5"/>
  <c r="T11" i="5" s="1"/>
  <c r="P11" i="5"/>
  <c r="S11" i="5" s="1"/>
  <c r="Q10" i="5"/>
  <c r="T10" i="5" s="1"/>
  <c r="P10" i="5"/>
  <c r="S10" i="5" s="1"/>
  <c r="Q9" i="5"/>
  <c r="T9" i="5" s="1"/>
  <c r="P9" i="5"/>
  <c r="S9" i="5" s="1"/>
  <c r="Q8" i="5"/>
  <c r="T8" i="5" s="1"/>
  <c r="P8" i="5"/>
  <c r="S8" i="5" s="1"/>
  <c r="Q7" i="5"/>
  <c r="T7" i="5" s="1"/>
  <c r="P7" i="5"/>
  <c r="S7" i="5" s="1"/>
  <c r="Q6" i="5"/>
  <c r="T6" i="5" s="1"/>
  <c r="P6" i="5"/>
  <c r="S6" i="5" s="1"/>
  <c r="R6" i="5" s="1"/>
  <c r="Q5" i="5"/>
  <c r="T5" i="5" s="1"/>
  <c r="P5" i="5"/>
  <c r="S5" i="5" s="1"/>
  <c r="Q4" i="5"/>
  <c r="T4" i="5" s="1"/>
  <c r="P4" i="5"/>
  <c r="S4" i="5" s="1"/>
  <c r="Q3" i="5"/>
  <c r="T3" i="5" s="1"/>
  <c r="P3" i="5"/>
  <c r="S3" i="5" s="1"/>
  <c r="N3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R13" i="5" l="1"/>
  <c r="R14" i="5"/>
  <c r="R15" i="5"/>
  <c r="R16" i="5"/>
  <c r="R12" i="5"/>
  <c r="R8" i="5"/>
  <c r="R7" i="5"/>
  <c r="T18" i="5"/>
  <c r="R4" i="5"/>
  <c r="R11" i="5"/>
  <c r="R18" i="5"/>
  <c r="R19" i="5"/>
  <c r="R10" i="5"/>
  <c r="R3" i="5"/>
  <c r="R20" i="5"/>
  <c r="R17" i="5"/>
  <c r="R9" i="5"/>
  <c r="R5" i="5"/>
  <c r="Q20" i="1"/>
  <c r="Q19" i="1"/>
  <c r="S19" i="1" s="1"/>
  <c r="Q18" i="1"/>
  <c r="Q17" i="1"/>
  <c r="Q16" i="1"/>
  <c r="Q15" i="1"/>
  <c r="Q14" i="1"/>
  <c r="S14" i="1" s="1"/>
  <c r="Q13" i="1"/>
  <c r="Q12" i="1"/>
  <c r="Q11" i="1"/>
  <c r="Q10" i="1"/>
  <c r="Q9" i="1"/>
  <c r="Q8" i="1"/>
  <c r="Q7" i="1"/>
  <c r="Q6" i="1"/>
  <c r="Q5" i="1"/>
  <c r="Q4" i="1"/>
  <c r="Q3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R16" i="1" l="1"/>
  <c r="S16" i="1"/>
  <c r="R4" i="1"/>
  <c r="S4" i="1"/>
  <c r="U5" i="1"/>
  <c r="S5" i="1"/>
  <c r="R9" i="1"/>
  <c r="S9" i="1"/>
  <c r="U10" i="1"/>
  <c r="S10" i="1"/>
  <c r="R3" i="1"/>
  <c r="S3" i="1"/>
  <c r="U6" i="1"/>
  <c r="S6" i="1"/>
  <c r="U20" i="1"/>
  <c r="S20" i="1"/>
  <c r="R11" i="1"/>
  <c r="S11" i="1"/>
  <c r="U15" i="1"/>
  <c r="S15" i="1"/>
  <c r="U17" i="1"/>
  <c r="S17" i="1"/>
  <c r="R7" i="1"/>
  <c r="S7" i="1"/>
  <c r="U8" i="1"/>
  <c r="S8" i="1"/>
  <c r="R12" i="1"/>
  <c r="S12" i="1"/>
  <c r="U13" i="1"/>
  <c r="S13" i="1"/>
  <c r="U18" i="1"/>
  <c r="S18" i="1"/>
  <c r="V5" i="5" a="1"/>
  <c r="V5" i="5" s="1"/>
  <c r="U19" i="1"/>
  <c r="U3" i="1"/>
  <c r="U4" i="1"/>
  <c r="U7" i="1"/>
  <c r="U9" i="1"/>
  <c r="U11" i="1"/>
  <c r="R15" i="1"/>
  <c r="R17" i="1"/>
  <c r="U16" i="1"/>
  <c r="R14" i="1"/>
  <c r="R19" i="1"/>
  <c r="U12" i="1"/>
  <c r="R5" i="1"/>
  <c r="U14" i="1"/>
  <c r="R6" i="1"/>
  <c r="R18" i="1"/>
  <c r="R8" i="1"/>
  <c r="R20" i="1"/>
  <c r="R10" i="1"/>
  <c r="R13" i="1"/>
  <c r="W5" i="1" l="1" a="1"/>
  <c r="W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<sst xmlns="http://schemas.openxmlformats.org/spreadsheetml/2006/main" count="135" uniqueCount="50">
  <si>
    <t>mdot</t>
  </si>
  <si>
    <t>tm-ta</t>
  </si>
  <si>
    <t>m²*K/W</t>
  </si>
  <si>
    <t>eta g</t>
  </si>
  <si>
    <t>Qdot</t>
  </si>
  <si>
    <t>T*m</t>
  </si>
  <si>
    <t>tm</t>
  </si>
  <si>
    <t>te</t>
  </si>
  <si>
    <t>tin</t>
  </si>
  <si>
    <t>U</t>
  </si>
  <si>
    <t>ta</t>
  </si>
  <si>
    <t>G</t>
  </si>
  <si>
    <t>Date</t>
  </si>
  <si>
    <t>UTC</t>
  </si>
  <si>
    <t>A_G</t>
  </si>
  <si>
    <t>W/m2 coll.</t>
  </si>
  <si>
    <t>Qdot/A_G</t>
  </si>
  <si>
    <t>YY-MM-DD</t>
  </si>
  <si>
    <t>Hh:mm</t>
  </si>
  <si>
    <t>W</t>
  </si>
  <si>
    <t>W/m²</t>
  </si>
  <si>
    <t>°C</t>
  </si>
  <si>
    <t>m/s</t>
  </si>
  <si>
    <t>kg/s</t>
  </si>
  <si>
    <t>K</t>
  </si>
  <si>
    <t>(tm-ta)^2</t>
  </si>
  <si>
    <t>W/m2</t>
  </si>
  <si>
    <t>(tm-ta)^4</t>
  </si>
  <si>
    <t>K2</t>
  </si>
  <si>
    <t>mK/s</t>
  </si>
  <si>
    <t>K4</t>
  </si>
  <si>
    <t>a0</t>
  </si>
  <si>
    <t>a1</t>
  </si>
  <si>
    <t>a2</t>
  </si>
  <si>
    <t>a3</t>
  </si>
  <si>
    <t>a6</t>
  </si>
  <si>
    <t>a8</t>
  </si>
  <si>
    <t>u'</t>
  </si>
  <si>
    <t>u' * tm - ta</t>
  </si>
  <si>
    <t>°c</t>
  </si>
  <si>
    <t>hh:mm</t>
  </si>
  <si>
    <t>u'G</t>
  </si>
  <si>
    <t>-a1</t>
  </si>
  <si>
    <t>-a2</t>
  </si>
  <si>
    <t>-a3</t>
  </si>
  <si>
    <t>-a6</t>
  </si>
  <si>
    <t>0.033</t>
  </si>
  <si>
    <t>-</t>
  </si>
  <si>
    <t>a4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</si>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</sst>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4" xfId="0" applyNumberFormat="1" applyBorder="1"/>
    <xf numFmtId="2" fontId="0" fillId="0" borderId="0" xfId="0" applyNumberFormat="1" applyBorder="1"/>
    <xf numFmtId="2" fontId="0" fillId="2" borderId="0" xfId="0" applyNumberFormat="1" applyFill="1" applyBorder="1"/>
    <xf numFmtId="10" fontId="0" fillId="2" borderId="0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6" fontId="0" fillId="2" borderId="4" xfId="0" applyNumberFormat="1" applyFill="1" applyBorder="1"/>
    <xf numFmtId="165" fontId="0" fillId="2" borderId="0" xfId="0" applyNumberFormat="1" applyFill="1" applyBorder="1"/>
    <xf numFmtId="165" fontId="0" fillId="0" borderId="0" xfId="0" applyNumberFormat="1" applyBorder="1"/>
    <xf numFmtId="0" fontId="0" fillId="0" borderId="0" xfId="0" quotePrefix="1" applyBorder="1"/>
    <xf numFmtId="164" fontId="0" fillId="2" borderId="0" xfId="0" applyNumberFormat="1" applyFill="1" applyBorder="1"/>
    <xf numFmtId="0" fontId="1" fillId="0" borderId="0" xfId="0" applyFont="1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2" fillId="0" borderId="0" xfId="0" applyFont="1" applyFill="1"/>
    <xf numFmtId="0" fontId="1" fillId="0" borderId="0" xfId="0" applyFont="1"/>
    <xf numFmtId="10" fontId="3" fillId="0" borderId="9" xfId="0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1DF1-5D62-495B-AF14-6EE49B4DC0DE}">
  <sheetPr codeName="Feuil1"/>
  <dimension ref="A1:AC20"/>
  <sheetViews>
    <sheetView tabSelected="1" workbookViewId="0">
      <selection activeCell="F21" sqref="F21"/>
    </sheetView>
  </sheetViews>
  <sheetFormatPr baseColWidth="10" defaultRowHeight="14.4" x14ac:dyDescent="0.3"/>
  <cols>
    <col min="1" max="1" width="11.5546875" customWidth="1"/>
    <col min="23" max="23" width="12.6640625" bestFit="1" customWidth="1"/>
    <col min="27" max="27" width="12.109375" bestFit="1" customWidth="1"/>
  </cols>
  <sheetData>
    <row r="1" spans="1:29" x14ac:dyDescent="0.3">
      <c r="A1" t="s">
        <v>12</v>
      </c>
      <c r="B1" t="s">
        <v>13</v>
      </c>
      <c r="C1" t="s">
        <v>11</v>
      </c>
      <c r="D1" t="s">
        <v>10</v>
      </c>
      <c r="E1" t="s">
        <v>9</v>
      </c>
      <c r="F1" t="s">
        <v>0</v>
      </c>
      <c r="G1" t="s">
        <v>8</v>
      </c>
      <c r="H1" t="s">
        <v>7</v>
      </c>
      <c r="I1" t="s">
        <v>6</v>
      </c>
      <c r="J1" t="s">
        <v>1</v>
      </c>
      <c r="K1" t="s">
        <v>5</v>
      </c>
      <c r="L1" t="s">
        <v>4</v>
      </c>
      <c r="M1" t="s">
        <v>3</v>
      </c>
      <c r="N1" t="s">
        <v>16</v>
      </c>
      <c r="P1" t="s">
        <v>11</v>
      </c>
      <c r="Q1" t="s">
        <v>1</v>
      </c>
      <c r="R1" t="s">
        <v>25</v>
      </c>
      <c r="S1" t="s">
        <v>38</v>
      </c>
      <c r="T1" t="s">
        <v>41</v>
      </c>
      <c r="U1" t="s">
        <v>27</v>
      </c>
      <c r="W1" t="s">
        <v>14</v>
      </c>
      <c r="X1" s="25">
        <v>1.9370000000000001</v>
      </c>
    </row>
    <row r="2" spans="1:29" x14ac:dyDescent="0.3">
      <c r="A2" t="s">
        <v>17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21</v>
      </c>
      <c r="H2" t="s">
        <v>21</v>
      </c>
      <c r="I2" t="s">
        <v>21</v>
      </c>
      <c r="J2" t="s">
        <v>24</v>
      </c>
      <c r="K2" t="s">
        <v>2</v>
      </c>
      <c r="L2" t="s">
        <v>19</v>
      </c>
      <c r="N2" t="s">
        <v>15</v>
      </c>
      <c r="P2" t="s">
        <v>26</v>
      </c>
      <c r="Q2" t="s">
        <v>24</v>
      </c>
      <c r="R2" t="s">
        <v>28</v>
      </c>
      <c r="S2" t="s">
        <v>29</v>
      </c>
      <c r="T2" t="s">
        <v>22</v>
      </c>
      <c r="U2" t="s">
        <v>30</v>
      </c>
    </row>
    <row r="3" spans="1:29" x14ac:dyDescent="0.3">
      <c r="A3" s="1">
        <v>44593</v>
      </c>
      <c r="B3" s="2">
        <v>0.38541666666666669</v>
      </c>
      <c r="C3">
        <v>966</v>
      </c>
      <c r="D3">
        <v>27.28</v>
      </c>
      <c r="E3">
        <v>0.7</v>
      </c>
      <c r="F3">
        <v>3.2899999999999999E-2</v>
      </c>
      <c r="G3">
        <v>23.08</v>
      </c>
      <c r="H3">
        <v>28.7</v>
      </c>
      <c r="I3">
        <v>25.89</v>
      </c>
      <c r="J3">
        <v>-1.39</v>
      </c>
      <c r="K3">
        <v>-1.4400000000000001E-3</v>
      </c>
      <c r="L3">
        <v>775.1</v>
      </c>
      <c r="M3">
        <v>0.41399999999999998</v>
      </c>
      <c r="N3">
        <f>L3/Data!$X$1</f>
        <v>400.15487867836862</v>
      </c>
      <c r="P3">
        <v>966</v>
      </c>
      <c r="Q3">
        <f t="shared" ref="Q3:Q20" si="0">J3</f>
        <v>-1.39</v>
      </c>
      <c r="R3">
        <f t="shared" ref="R3:R20" si="1">Q3^2</f>
        <v>1.9320999999999997</v>
      </c>
      <c r="S3">
        <f t="shared" ref="S3:S20" si="2">(E3-3)*Q3</f>
        <v>3.1969999999999996</v>
      </c>
      <c r="T3">
        <f t="shared" ref="T3:T20" si="3">(E3-3)*C3</f>
        <v>-2221.7999999999997</v>
      </c>
      <c r="U3">
        <f t="shared" ref="U3:U20" si="4">+Q3^4</f>
        <v>3.733010409999999</v>
      </c>
      <c r="W3" s="3" t="s">
        <v>27</v>
      </c>
      <c r="X3" s="4" t="s">
        <v>37</v>
      </c>
      <c r="Y3" s="4" t="s">
        <v>38</v>
      </c>
      <c r="Z3" s="4" t="s">
        <v>25</v>
      </c>
      <c r="AA3" s="4" t="s">
        <v>1</v>
      </c>
      <c r="AB3" s="4" t="s">
        <v>11</v>
      </c>
      <c r="AC3" s="5"/>
    </row>
    <row r="4" spans="1:29" x14ac:dyDescent="0.3">
      <c r="A4" s="1">
        <v>44593</v>
      </c>
      <c r="B4" s="2">
        <v>0.39305555555555555</v>
      </c>
      <c r="C4">
        <v>966</v>
      </c>
      <c r="D4">
        <v>27.2</v>
      </c>
      <c r="E4">
        <v>0.7</v>
      </c>
      <c r="F4">
        <v>3.2899999999999999E-2</v>
      </c>
      <c r="G4">
        <v>23.03</v>
      </c>
      <c r="H4">
        <v>28.67</v>
      </c>
      <c r="I4">
        <v>25.85</v>
      </c>
      <c r="J4">
        <v>-1.35</v>
      </c>
      <c r="K4">
        <v>-1.4E-3</v>
      </c>
      <c r="L4">
        <v>778</v>
      </c>
      <c r="M4">
        <v>0.41599999999999998</v>
      </c>
      <c r="N4">
        <f>L4/Data!$X$1</f>
        <v>401.65203923593185</v>
      </c>
      <c r="P4">
        <f t="shared" ref="P4:P20" si="5">C4</f>
        <v>966</v>
      </c>
      <c r="Q4">
        <f t="shared" si="0"/>
        <v>-1.35</v>
      </c>
      <c r="R4">
        <f t="shared" si="1"/>
        <v>1.8225000000000002</v>
      </c>
      <c r="S4">
        <f t="shared" si="2"/>
        <v>3.105</v>
      </c>
      <c r="T4">
        <f t="shared" si="3"/>
        <v>-2221.7999999999997</v>
      </c>
      <c r="U4">
        <f t="shared" si="4"/>
        <v>3.321506250000001</v>
      </c>
      <c r="W4" s="6" t="s">
        <v>36</v>
      </c>
      <c r="X4" s="19" t="s">
        <v>45</v>
      </c>
      <c r="Y4" s="19" t="s">
        <v>44</v>
      </c>
      <c r="Z4" s="19" t="s">
        <v>43</v>
      </c>
      <c r="AA4" s="19" t="s">
        <v>42</v>
      </c>
      <c r="AB4" s="7" t="s">
        <v>31</v>
      </c>
      <c r="AC4" s="8"/>
    </row>
    <row r="5" spans="1:29" x14ac:dyDescent="0.3">
      <c r="A5" s="1">
        <v>44593</v>
      </c>
      <c r="B5" s="2">
        <v>0.41041666666666665</v>
      </c>
      <c r="C5">
        <v>966</v>
      </c>
      <c r="D5">
        <v>26.28</v>
      </c>
      <c r="E5">
        <v>1.4</v>
      </c>
      <c r="F5">
        <v>3.2899999999999999E-2</v>
      </c>
      <c r="G5">
        <v>23</v>
      </c>
      <c r="H5">
        <v>28.3</v>
      </c>
      <c r="I5">
        <v>25.65</v>
      </c>
      <c r="J5">
        <v>-0.63</v>
      </c>
      <c r="K5">
        <v>-6.4999999999999997E-4</v>
      </c>
      <c r="L5">
        <v>728.7</v>
      </c>
      <c r="M5">
        <v>0.38900000000000001</v>
      </c>
      <c r="N5">
        <f>L5/Data!$X$1</f>
        <v>376.20030975735676</v>
      </c>
      <c r="P5">
        <f t="shared" si="5"/>
        <v>966</v>
      </c>
      <c r="Q5">
        <f t="shared" si="0"/>
        <v>-0.63</v>
      </c>
      <c r="R5">
        <f t="shared" si="1"/>
        <v>0.39690000000000003</v>
      </c>
      <c r="S5">
        <f t="shared" si="2"/>
        <v>1.008</v>
      </c>
      <c r="T5">
        <f t="shared" si="3"/>
        <v>-1545.6000000000001</v>
      </c>
      <c r="U5">
        <f t="shared" si="4"/>
        <v>0.15752961000000001</v>
      </c>
      <c r="W5" s="9" cm="1">
        <f t="array" ref="W5:AC9">LINEST(N3:N20,P3:U20,FALSE,TRUE)</f>
        <v>1.090976402442454E-4</v>
      </c>
      <c r="X5" s="18">
        <v>-3.0165806770628446E-2</v>
      </c>
      <c r="Y5" s="20">
        <v>-1.5504115725423531</v>
      </c>
      <c r="Z5" s="10">
        <v>-6.1898380845362755E-2</v>
      </c>
      <c r="AA5" s="11">
        <v>-12.794678124578347</v>
      </c>
      <c r="AB5" s="12">
        <v>0.33340942372326399</v>
      </c>
      <c r="AC5" s="8">
        <v>0</v>
      </c>
    </row>
    <row r="6" spans="1:29" x14ac:dyDescent="0.3">
      <c r="A6" s="1">
        <v>44593</v>
      </c>
      <c r="B6" s="2">
        <v>0.41736111111111113</v>
      </c>
      <c r="C6">
        <v>966</v>
      </c>
      <c r="D6">
        <v>26.08</v>
      </c>
      <c r="E6">
        <v>1.4</v>
      </c>
      <c r="F6">
        <v>3.2899999999999999E-2</v>
      </c>
      <c r="G6">
        <v>23</v>
      </c>
      <c r="H6">
        <v>28.29</v>
      </c>
      <c r="I6">
        <v>25.65</v>
      </c>
      <c r="J6">
        <v>-0.43</v>
      </c>
      <c r="K6">
        <v>-4.4999999999999999E-4</v>
      </c>
      <c r="L6">
        <v>726.6</v>
      </c>
      <c r="M6">
        <v>0.38800000000000001</v>
      </c>
      <c r="N6">
        <f>L6/Data!$X$1</f>
        <v>375.11615900877644</v>
      </c>
      <c r="P6">
        <f t="shared" si="5"/>
        <v>966</v>
      </c>
      <c r="Q6">
        <f t="shared" si="0"/>
        <v>-0.43</v>
      </c>
      <c r="R6">
        <f t="shared" si="1"/>
        <v>0.18489999999999998</v>
      </c>
      <c r="S6">
        <f t="shared" si="2"/>
        <v>0.68800000000000006</v>
      </c>
      <c r="T6">
        <f t="shared" si="3"/>
        <v>-1545.6000000000001</v>
      </c>
      <c r="U6">
        <f t="shared" si="4"/>
        <v>3.4188009999999991E-2</v>
      </c>
      <c r="W6" s="6">
        <v>1.805503328945631E-4</v>
      </c>
      <c r="X6" s="7">
        <v>4.8363429526509925E-4</v>
      </c>
      <c r="Y6" s="7">
        <v>5.1035579566511523E-2</v>
      </c>
      <c r="Z6" s="7">
        <v>6.9122705015957756E-2</v>
      </c>
      <c r="AA6" s="7">
        <v>0.37139493663513223</v>
      </c>
      <c r="AB6" s="7">
        <v>8.4244430732362502E-4</v>
      </c>
      <c r="AC6" s="8" t="e">
        <v>#N/A</v>
      </c>
    </row>
    <row r="7" spans="1:29" x14ac:dyDescent="0.3">
      <c r="A7" s="1">
        <v>44593</v>
      </c>
      <c r="B7" s="2">
        <v>0.43472222222222223</v>
      </c>
      <c r="C7">
        <v>966</v>
      </c>
      <c r="D7">
        <v>25.38</v>
      </c>
      <c r="E7">
        <v>2.7</v>
      </c>
      <c r="F7">
        <v>3.2800000000000003E-2</v>
      </c>
      <c r="G7">
        <v>23.02</v>
      </c>
      <c r="H7">
        <v>27.69</v>
      </c>
      <c r="I7">
        <v>25.35</v>
      </c>
      <c r="J7">
        <v>-0.03</v>
      </c>
      <c r="K7">
        <v>-3.0000000000000001E-5</v>
      </c>
      <c r="L7">
        <v>642.6</v>
      </c>
      <c r="M7">
        <v>0.34300000000000003</v>
      </c>
      <c r="N7">
        <f>L7/Data!$X$1</f>
        <v>331.75012906556532</v>
      </c>
      <c r="P7">
        <f t="shared" si="5"/>
        <v>966</v>
      </c>
      <c r="Q7">
        <f t="shared" si="0"/>
        <v>-0.03</v>
      </c>
      <c r="R7">
        <f t="shared" si="1"/>
        <v>8.9999999999999998E-4</v>
      </c>
      <c r="S7">
        <f t="shared" si="2"/>
        <v>8.9999999999999941E-3</v>
      </c>
      <c r="T7">
        <f t="shared" si="3"/>
        <v>-289.79999999999984</v>
      </c>
      <c r="U7">
        <f t="shared" si="4"/>
        <v>8.0999999999999997E-7</v>
      </c>
      <c r="W7" s="16">
        <v>0.99999108713277085</v>
      </c>
      <c r="X7" s="7">
        <v>1.0754299252887143</v>
      </c>
      <c r="Y7" s="7" t="e">
        <v>#N/A</v>
      </c>
      <c r="Z7" s="7" t="e">
        <v>#N/A</v>
      </c>
      <c r="AA7" s="7" t="e">
        <v>#N/A</v>
      </c>
      <c r="AB7" s="7" t="e">
        <v>#N/A</v>
      </c>
      <c r="AC7" s="8" t="e">
        <v>#N/A</v>
      </c>
    </row>
    <row r="8" spans="1:29" x14ac:dyDescent="0.3">
      <c r="A8" s="1">
        <v>44593</v>
      </c>
      <c r="B8" s="2">
        <v>0.44236111111111115</v>
      </c>
      <c r="C8">
        <v>966</v>
      </c>
      <c r="D8">
        <v>25.47</v>
      </c>
      <c r="E8">
        <v>2.7</v>
      </c>
      <c r="F8">
        <v>3.2800000000000003E-2</v>
      </c>
      <c r="G8">
        <v>23</v>
      </c>
      <c r="H8">
        <v>27.66</v>
      </c>
      <c r="I8">
        <v>25.33</v>
      </c>
      <c r="J8">
        <v>-0.14000000000000001</v>
      </c>
      <c r="K8">
        <v>-1.3999999999999999E-4</v>
      </c>
      <c r="L8">
        <v>640.5</v>
      </c>
      <c r="M8">
        <v>0.34200000000000003</v>
      </c>
      <c r="N8">
        <f>L8/Data!$X$1</f>
        <v>330.66597831698505</v>
      </c>
      <c r="P8">
        <f t="shared" si="5"/>
        <v>966</v>
      </c>
      <c r="Q8">
        <f t="shared" si="0"/>
        <v>-0.14000000000000001</v>
      </c>
      <c r="R8">
        <f t="shared" si="1"/>
        <v>1.9600000000000003E-2</v>
      </c>
      <c r="S8">
        <f t="shared" si="2"/>
        <v>4.1999999999999982E-2</v>
      </c>
      <c r="T8">
        <f t="shared" si="3"/>
        <v>-289.79999999999984</v>
      </c>
      <c r="U8">
        <f t="shared" si="4"/>
        <v>3.8416000000000009E-4</v>
      </c>
      <c r="W8" s="6">
        <v>224392.68114906366</v>
      </c>
      <c r="X8" s="7">
        <v>12</v>
      </c>
      <c r="Y8" s="7" t="e">
        <v>#N/A</v>
      </c>
      <c r="Z8" s="7" t="e">
        <v>#N/A</v>
      </c>
      <c r="AA8" s="7" t="e">
        <v>#N/A</v>
      </c>
      <c r="AB8" s="7" t="e">
        <v>#N/A</v>
      </c>
      <c r="AC8" s="8" t="e">
        <v>#N/A</v>
      </c>
    </row>
    <row r="9" spans="1:29" x14ac:dyDescent="0.3">
      <c r="A9" s="1">
        <v>44593</v>
      </c>
      <c r="B9" s="2">
        <v>0.48472222222222222</v>
      </c>
      <c r="C9">
        <v>966</v>
      </c>
      <c r="D9">
        <v>28.03</v>
      </c>
      <c r="E9">
        <v>0.7</v>
      </c>
      <c r="F9">
        <v>3.3000000000000002E-2</v>
      </c>
      <c r="G9">
        <v>31.77</v>
      </c>
      <c r="H9">
        <v>36.409999999999997</v>
      </c>
      <c r="I9">
        <v>34.090000000000003</v>
      </c>
      <c r="J9">
        <v>6.06</v>
      </c>
      <c r="K9">
        <v>6.2700000000000004E-3</v>
      </c>
      <c r="L9">
        <v>639.79999999999995</v>
      </c>
      <c r="M9">
        <v>0.34200000000000003</v>
      </c>
      <c r="N9">
        <f>L9/Data!$X$1</f>
        <v>330.30459473412492</v>
      </c>
      <c r="P9">
        <f t="shared" si="5"/>
        <v>966</v>
      </c>
      <c r="Q9">
        <f t="shared" si="0"/>
        <v>6.06</v>
      </c>
      <c r="R9">
        <f t="shared" si="1"/>
        <v>36.723599999999998</v>
      </c>
      <c r="S9">
        <f t="shared" si="2"/>
        <v>-13.937999999999999</v>
      </c>
      <c r="T9">
        <f t="shared" si="3"/>
        <v>-2221.7999999999997</v>
      </c>
      <c r="U9">
        <f t="shared" si="4"/>
        <v>1348.6227969599997</v>
      </c>
      <c r="W9" s="13">
        <v>1557127.4917102086</v>
      </c>
      <c r="X9" s="14">
        <v>13.878594290477874</v>
      </c>
      <c r="Y9" s="14" t="e">
        <v>#N/A</v>
      </c>
      <c r="Z9" s="14" t="e">
        <v>#N/A</v>
      </c>
      <c r="AA9" s="14" t="e">
        <v>#N/A</v>
      </c>
      <c r="AB9" s="14" t="e">
        <v>#N/A</v>
      </c>
      <c r="AC9" s="15" t="e">
        <v>#N/A</v>
      </c>
    </row>
    <row r="10" spans="1:29" x14ac:dyDescent="0.3">
      <c r="A10" s="1">
        <v>44593</v>
      </c>
      <c r="B10" s="2">
        <v>0.4916666666666667</v>
      </c>
      <c r="C10">
        <v>966</v>
      </c>
      <c r="D10">
        <v>27.98</v>
      </c>
      <c r="E10">
        <v>0.7</v>
      </c>
      <c r="F10">
        <v>3.3000000000000002E-2</v>
      </c>
      <c r="G10">
        <v>31.76</v>
      </c>
      <c r="H10">
        <v>36.409999999999997</v>
      </c>
      <c r="I10">
        <v>34.090000000000003</v>
      </c>
      <c r="J10">
        <v>6.11</v>
      </c>
      <c r="K10">
        <v>6.3200000000000001E-3</v>
      </c>
      <c r="L10">
        <v>639.9</v>
      </c>
      <c r="M10">
        <v>0.34200000000000003</v>
      </c>
      <c r="N10">
        <f>L10/Data!$X$1</f>
        <v>330.35622096024781</v>
      </c>
      <c r="P10">
        <f t="shared" si="5"/>
        <v>966</v>
      </c>
      <c r="Q10">
        <f t="shared" si="0"/>
        <v>6.11</v>
      </c>
      <c r="R10">
        <f t="shared" si="1"/>
        <v>37.332100000000004</v>
      </c>
      <c r="S10">
        <f t="shared" si="2"/>
        <v>-14.052999999999999</v>
      </c>
      <c r="T10">
        <f t="shared" si="3"/>
        <v>-2221.7999999999997</v>
      </c>
      <c r="U10">
        <f t="shared" si="4"/>
        <v>1393.6856904100002</v>
      </c>
    </row>
    <row r="11" spans="1:29" x14ac:dyDescent="0.3">
      <c r="A11" s="1">
        <v>44593</v>
      </c>
      <c r="B11" s="2">
        <v>0.62083333333333335</v>
      </c>
      <c r="C11">
        <v>966</v>
      </c>
      <c r="D11">
        <v>26.91</v>
      </c>
      <c r="E11">
        <v>1.4</v>
      </c>
      <c r="F11">
        <v>3.2800000000000003E-2</v>
      </c>
      <c r="G11">
        <v>31.78</v>
      </c>
      <c r="H11">
        <v>35.94</v>
      </c>
      <c r="I11">
        <v>33.86</v>
      </c>
      <c r="J11">
        <v>6.95</v>
      </c>
      <c r="K11">
        <v>7.1900000000000002E-3</v>
      </c>
      <c r="L11">
        <v>571.1</v>
      </c>
      <c r="M11">
        <v>0.30499999999999999</v>
      </c>
      <c r="N11">
        <f>L11/Data!$X$1</f>
        <v>294.83737738771293</v>
      </c>
      <c r="P11">
        <f t="shared" si="5"/>
        <v>966</v>
      </c>
      <c r="Q11">
        <f t="shared" si="0"/>
        <v>6.95</v>
      </c>
      <c r="R11">
        <f t="shared" si="1"/>
        <v>48.302500000000002</v>
      </c>
      <c r="S11">
        <f t="shared" si="2"/>
        <v>-11.120000000000001</v>
      </c>
      <c r="T11">
        <f t="shared" si="3"/>
        <v>-1545.6000000000001</v>
      </c>
      <c r="U11">
        <f t="shared" si="4"/>
        <v>2333.1315062500003</v>
      </c>
    </row>
    <row r="12" spans="1:29" x14ac:dyDescent="0.3">
      <c r="A12" s="1">
        <v>44593</v>
      </c>
      <c r="B12" s="2">
        <v>0.62777777777777777</v>
      </c>
      <c r="C12">
        <v>966</v>
      </c>
      <c r="D12">
        <v>27.07</v>
      </c>
      <c r="E12">
        <v>1.4</v>
      </c>
      <c r="F12">
        <v>3.2800000000000003E-2</v>
      </c>
      <c r="G12">
        <v>31.78</v>
      </c>
      <c r="H12">
        <v>35.950000000000003</v>
      </c>
      <c r="I12">
        <v>33.869999999999997</v>
      </c>
      <c r="J12">
        <v>6.79</v>
      </c>
      <c r="K12">
        <v>7.0299999999999998E-3</v>
      </c>
      <c r="L12">
        <v>572.9</v>
      </c>
      <c r="M12">
        <v>0.30599999999999999</v>
      </c>
      <c r="N12">
        <f>L12/Data!$X$1</f>
        <v>295.76664945792459</v>
      </c>
      <c r="P12">
        <f t="shared" si="5"/>
        <v>966</v>
      </c>
      <c r="Q12">
        <f t="shared" si="0"/>
        <v>6.79</v>
      </c>
      <c r="R12">
        <f t="shared" si="1"/>
        <v>46.104100000000003</v>
      </c>
      <c r="S12">
        <f t="shared" si="2"/>
        <v>-10.864000000000001</v>
      </c>
      <c r="T12">
        <f t="shared" si="3"/>
        <v>-1545.6000000000001</v>
      </c>
      <c r="U12">
        <f t="shared" si="4"/>
        <v>2125.5880368100002</v>
      </c>
      <c r="W12">
        <f>0.334/(0.85+0.9*0.15)</f>
        <v>0.33908629441624366</v>
      </c>
    </row>
    <row r="13" spans="1:29" x14ac:dyDescent="0.3">
      <c r="A13" s="1">
        <v>44593</v>
      </c>
      <c r="B13" s="2">
        <v>0.64722222222222225</v>
      </c>
      <c r="C13">
        <v>966</v>
      </c>
      <c r="D13">
        <v>26.21</v>
      </c>
      <c r="E13">
        <v>2.7</v>
      </c>
      <c r="F13">
        <v>3.2899999999999999E-2</v>
      </c>
      <c r="G13">
        <v>31.76</v>
      </c>
      <c r="H13">
        <v>35.119999999999997</v>
      </c>
      <c r="I13">
        <v>33.44</v>
      </c>
      <c r="J13">
        <v>7.23</v>
      </c>
      <c r="K13">
        <v>7.4799999999999997E-3</v>
      </c>
      <c r="L13">
        <v>462</v>
      </c>
      <c r="M13">
        <v>0.247</v>
      </c>
      <c r="N13">
        <f>L13/Data!$X$1</f>
        <v>238.51316468766132</v>
      </c>
      <c r="P13">
        <f t="shared" si="5"/>
        <v>966</v>
      </c>
      <c r="Q13">
        <f t="shared" si="0"/>
        <v>7.23</v>
      </c>
      <c r="R13">
        <f t="shared" si="1"/>
        <v>52.272900000000007</v>
      </c>
      <c r="S13">
        <f t="shared" si="2"/>
        <v>-2.1689999999999987</v>
      </c>
      <c r="T13">
        <f t="shared" si="3"/>
        <v>-289.79999999999984</v>
      </c>
      <c r="U13">
        <f t="shared" si="4"/>
        <v>2732.4560744100008</v>
      </c>
    </row>
    <row r="14" spans="1:29" x14ac:dyDescent="0.3">
      <c r="A14" s="1">
        <v>44593</v>
      </c>
      <c r="B14" s="2">
        <v>0.65486111111111112</v>
      </c>
      <c r="C14">
        <v>966</v>
      </c>
      <c r="D14">
        <v>26.21</v>
      </c>
      <c r="E14">
        <v>2.7</v>
      </c>
      <c r="F14">
        <v>3.2899999999999999E-2</v>
      </c>
      <c r="G14">
        <v>31.75</v>
      </c>
      <c r="H14">
        <v>35.130000000000003</v>
      </c>
      <c r="I14">
        <v>33.44</v>
      </c>
      <c r="J14">
        <v>7.23</v>
      </c>
      <c r="K14">
        <v>7.4799999999999997E-3</v>
      </c>
      <c r="L14">
        <v>463.5</v>
      </c>
      <c r="M14">
        <v>0.248</v>
      </c>
      <c r="N14">
        <f>L14/Data!$X$1</f>
        <v>239.28755807950438</v>
      </c>
      <c r="P14">
        <f t="shared" si="5"/>
        <v>966</v>
      </c>
      <c r="Q14">
        <f t="shared" si="0"/>
        <v>7.23</v>
      </c>
      <c r="R14">
        <f t="shared" si="1"/>
        <v>52.272900000000007</v>
      </c>
      <c r="S14">
        <f t="shared" si="2"/>
        <v>-2.1689999999999987</v>
      </c>
      <c r="T14">
        <f t="shared" si="3"/>
        <v>-289.79999999999984</v>
      </c>
      <c r="U14">
        <f t="shared" si="4"/>
        <v>2732.4560744100008</v>
      </c>
    </row>
    <row r="15" spans="1:29" x14ac:dyDescent="0.3">
      <c r="A15" s="1">
        <v>44593</v>
      </c>
      <c r="B15" s="2">
        <v>0.58750000000000002</v>
      </c>
      <c r="C15">
        <v>966</v>
      </c>
      <c r="D15">
        <v>28.11</v>
      </c>
      <c r="E15">
        <v>0.7</v>
      </c>
      <c r="F15">
        <v>3.3000000000000002E-2</v>
      </c>
      <c r="G15">
        <v>41.37</v>
      </c>
      <c r="H15">
        <v>44.79</v>
      </c>
      <c r="I15">
        <v>43.08</v>
      </c>
      <c r="J15">
        <v>14.97</v>
      </c>
      <c r="K15">
        <v>1.549E-2</v>
      </c>
      <c r="L15">
        <v>471.1</v>
      </c>
      <c r="M15">
        <v>0.252</v>
      </c>
      <c r="N15">
        <f>L15/Data!$X$1</f>
        <v>243.21115126484256</v>
      </c>
      <c r="P15">
        <f t="shared" si="5"/>
        <v>966</v>
      </c>
      <c r="Q15">
        <f t="shared" si="0"/>
        <v>14.97</v>
      </c>
      <c r="R15">
        <f t="shared" si="1"/>
        <v>224.10090000000002</v>
      </c>
      <c r="S15">
        <f t="shared" si="2"/>
        <v>-34.430999999999997</v>
      </c>
      <c r="T15">
        <f t="shared" si="3"/>
        <v>-2221.7999999999997</v>
      </c>
      <c r="U15">
        <f t="shared" si="4"/>
        <v>50221.213380810012</v>
      </c>
    </row>
    <row r="16" spans="1:29" x14ac:dyDescent="0.3">
      <c r="A16" s="1">
        <v>44593</v>
      </c>
      <c r="B16" s="2">
        <v>0.59444444444444444</v>
      </c>
      <c r="C16">
        <v>966</v>
      </c>
      <c r="D16">
        <v>28.3</v>
      </c>
      <c r="E16">
        <v>0.7</v>
      </c>
      <c r="F16">
        <v>3.3000000000000002E-2</v>
      </c>
      <c r="G16">
        <v>41.38</v>
      </c>
      <c r="H16">
        <v>44.81</v>
      </c>
      <c r="I16">
        <v>43.1</v>
      </c>
      <c r="J16">
        <v>14.8</v>
      </c>
      <c r="K16">
        <v>1.532E-2</v>
      </c>
      <c r="L16">
        <v>472.4</v>
      </c>
      <c r="M16">
        <v>0.252</v>
      </c>
      <c r="N16">
        <f>L16/Data!$X$1</f>
        <v>243.88229220443984</v>
      </c>
      <c r="P16">
        <f t="shared" si="5"/>
        <v>966</v>
      </c>
      <c r="Q16">
        <f t="shared" si="0"/>
        <v>14.8</v>
      </c>
      <c r="R16">
        <f t="shared" si="1"/>
        <v>219.04000000000002</v>
      </c>
      <c r="S16">
        <f t="shared" si="2"/>
        <v>-34.04</v>
      </c>
      <c r="T16">
        <f t="shared" si="3"/>
        <v>-2221.7999999999997</v>
      </c>
      <c r="U16">
        <f t="shared" si="4"/>
        <v>47978.521600000007</v>
      </c>
    </row>
    <row r="17" spans="1:21" x14ac:dyDescent="0.3">
      <c r="A17" s="1">
        <v>44593</v>
      </c>
      <c r="B17" s="2">
        <v>0.5229166666666667</v>
      </c>
      <c r="C17">
        <v>966</v>
      </c>
      <c r="D17">
        <v>27.01</v>
      </c>
      <c r="E17">
        <v>1.4</v>
      </c>
      <c r="F17">
        <v>3.3000000000000002E-2</v>
      </c>
      <c r="G17">
        <v>41.37</v>
      </c>
      <c r="H17">
        <v>44.14</v>
      </c>
      <c r="I17">
        <v>42.76</v>
      </c>
      <c r="J17">
        <v>15.74</v>
      </c>
      <c r="K17">
        <v>1.6299999999999999E-2</v>
      </c>
      <c r="L17">
        <v>383.3</v>
      </c>
      <c r="M17">
        <v>0.20499999999999999</v>
      </c>
      <c r="N17">
        <f>L17/Data!$X$1</f>
        <v>197.88332472896232</v>
      </c>
      <c r="P17">
        <f t="shared" si="5"/>
        <v>966</v>
      </c>
      <c r="Q17">
        <f t="shared" si="0"/>
        <v>15.74</v>
      </c>
      <c r="R17">
        <f t="shared" si="1"/>
        <v>247.74760000000001</v>
      </c>
      <c r="S17">
        <f t="shared" si="2"/>
        <v>-25.184000000000001</v>
      </c>
      <c r="T17">
        <f t="shared" si="3"/>
        <v>-1545.6000000000001</v>
      </c>
      <c r="U17">
        <f t="shared" si="4"/>
        <v>61378.873305760004</v>
      </c>
    </row>
    <row r="18" spans="1:21" x14ac:dyDescent="0.3">
      <c r="A18" s="1">
        <v>44593</v>
      </c>
      <c r="B18" s="2">
        <v>0.52986111111111112</v>
      </c>
      <c r="C18">
        <v>966</v>
      </c>
      <c r="D18">
        <v>27.11</v>
      </c>
      <c r="E18">
        <v>1.4</v>
      </c>
      <c r="F18">
        <v>3.3000000000000002E-2</v>
      </c>
      <c r="G18">
        <v>41.37</v>
      </c>
      <c r="H18">
        <v>44.16</v>
      </c>
      <c r="I18">
        <v>42.76</v>
      </c>
      <c r="J18">
        <v>15.65</v>
      </c>
      <c r="K18">
        <v>1.6199999999999999E-2</v>
      </c>
      <c r="L18">
        <v>384.1</v>
      </c>
      <c r="M18">
        <v>0.20499999999999999</v>
      </c>
      <c r="N18">
        <f>L18/Data!$X$1</f>
        <v>198.29633453794528</v>
      </c>
      <c r="P18">
        <f t="shared" si="5"/>
        <v>966</v>
      </c>
      <c r="Q18">
        <f t="shared" si="0"/>
        <v>15.65</v>
      </c>
      <c r="R18">
        <f t="shared" si="1"/>
        <v>244.92250000000001</v>
      </c>
      <c r="S18">
        <f t="shared" si="2"/>
        <v>-25.040000000000003</v>
      </c>
      <c r="T18">
        <f t="shared" si="3"/>
        <v>-1545.6000000000001</v>
      </c>
      <c r="U18">
        <f t="shared" si="4"/>
        <v>59987.031006250007</v>
      </c>
    </row>
    <row r="19" spans="1:21" x14ac:dyDescent="0.3">
      <c r="A19" s="1">
        <v>44593</v>
      </c>
      <c r="B19" s="2">
        <v>0.54999999999999993</v>
      </c>
      <c r="C19">
        <v>966</v>
      </c>
      <c r="D19">
        <v>26.09</v>
      </c>
      <c r="E19">
        <v>2.7</v>
      </c>
      <c r="F19">
        <v>3.2899999999999999E-2</v>
      </c>
      <c r="G19">
        <v>41.37</v>
      </c>
      <c r="H19">
        <v>43.09</v>
      </c>
      <c r="I19">
        <v>42.23</v>
      </c>
      <c r="J19">
        <v>16.14</v>
      </c>
      <c r="K19">
        <v>1.6709999999999999E-2</v>
      </c>
      <c r="L19">
        <v>237.7</v>
      </c>
      <c r="M19">
        <v>0.127</v>
      </c>
      <c r="N19">
        <f>L19/Data!$X$1</f>
        <v>122.71553949406298</v>
      </c>
      <c r="P19">
        <f t="shared" si="5"/>
        <v>966</v>
      </c>
      <c r="Q19">
        <f t="shared" si="0"/>
        <v>16.14</v>
      </c>
      <c r="R19">
        <f t="shared" si="1"/>
        <v>260.49960000000004</v>
      </c>
      <c r="S19">
        <f t="shared" si="2"/>
        <v>-4.841999999999997</v>
      </c>
      <c r="T19">
        <f t="shared" si="3"/>
        <v>-289.79999999999984</v>
      </c>
      <c r="U19">
        <f t="shared" si="4"/>
        <v>67860.041600160024</v>
      </c>
    </row>
    <row r="20" spans="1:21" x14ac:dyDescent="0.3">
      <c r="A20" s="1">
        <v>44593</v>
      </c>
      <c r="B20" s="2">
        <v>0.55694444444444446</v>
      </c>
      <c r="C20">
        <v>966</v>
      </c>
      <c r="D20">
        <v>26.07</v>
      </c>
      <c r="E20">
        <v>2.7</v>
      </c>
      <c r="F20">
        <v>3.3000000000000002E-2</v>
      </c>
      <c r="G20">
        <v>41.38</v>
      </c>
      <c r="H20">
        <v>43.11</v>
      </c>
      <c r="I20">
        <v>42.24</v>
      </c>
      <c r="J20">
        <v>16.18</v>
      </c>
      <c r="K20">
        <v>1.6750000000000001E-2</v>
      </c>
      <c r="L20">
        <v>238</v>
      </c>
      <c r="M20">
        <v>0.127</v>
      </c>
      <c r="N20">
        <f>L20/Data!$X$1</f>
        <v>122.8704181724316</v>
      </c>
      <c r="P20">
        <f t="shared" si="5"/>
        <v>966</v>
      </c>
      <c r="Q20">
        <f t="shared" si="0"/>
        <v>16.18</v>
      </c>
      <c r="R20">
        <f t="shared" si="1"/>
        <v>261.79239999999999</v>
      </c>
      <c r="S20">
        <f t="shared" si="2"/>
        <v>-4.8539999999999974</v>
      </c>
      <c r="T20">
        <f t="shared" si="3"/>
        <v>-289.79999999999984</v>
      </c>
      <c r="U20">
        <f t="shared" si="4"/>
        <v>68535.260697759993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A915-1F42-4C9E-B65C-9E3F879C9203}">
  <dimension ref="A1:U33"/>
  <sheetViews>
    <sheetView workbookViewId="0">
      <selection sqref="A1:N2"/>
    </sheetView>
  </sheetViews>
  <sheetFormatPr baseColWidth="10" defaultRowHeight="14.4" x14ac:dyDescent="0.3"/>
  <sheetData>
    <row r="1" spans="1:21" x14ac:dyDescent="0.3">
      <c r="A1" t="s">
        <v>12</v>
      </c>
      <c r="B1" t="s">
        <v>13</v>
      </c>
      <c r="C1" t="s">
        <v>11</v>
      </c>
      <c r="D1" t="s">
        <v>10</v>
      </c>
      <c r="E1" t="s">
        <v>9</v>
      </c>
      <c r="F1" t="s">
        <v>0</v>
      </c>
      <c r="G1" t="s">
        <v>8</v>
      </c>
      <c r="H1" t="s">
        <v>7</v>
      </c>
      <c r="I1" t="s">
        <v>6</v>
      </c>
      <c r="J1" t="s">
        <v>1</v>
      </c>
      <c r="K1" t="s">
        <v>5</v>
      </c>
      <c r="L1" t="s">
        <v>4</v>
      </c>
      <c r="M1" t="s">
        <v>3</v>
      </c>
      <c r="N1" t="s">
        <v>16</v>
      </c>
    </row>
    <row r="2" spans="1:21" x14ac:dyDescent="0.3">
      <c r="A2" t="s">
        <v>17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21</v>
      </c>
      <c r="H2" t="s">
        <v>21</v>
      </c>
      <c r="I2" t="s">
        <v>21</v>
      </c>
      <c r="J2" t="s">
        <v>24</v>
      </c>
      <c r="K2" t="s">
        <v>2</v>
      </c>
      <c r="L2" t="s">
        <v>19</v>
      </c>
      <c r="N2" t="s">
        <v>15</v>
      </c>
    </row>
    <row r="3" spans="1:21" x14ac:dyDescent="0.3">
      <c r="A3" s="1">
        <v>44554</v>
      </c>
      <c r="B3" s="2">
        <v>0.22569444444444445</v>
      </c>
      <c r="C3">
        <v>0</v>
      </c>
      <c r="D3">
        <v>17.71</v>
      </c>
      <c r="E3">
        <v>0.8</v>
      </c>
      <c r="F3">
        <v>3.27E-2</v>
      </c>
      <c r="G3">
        <v>15.55</v>
      </c>
      <c r="H3">
        <v>15.77</v>
      </c>
      <c r="I3">
        <v>15.66</v>
      </c>
      <c r="J3">
        <v>-2.0499999999999998</v>
      </c>
      <c r="K3">
        <v>-2.0500000000000002E-3</v>
      </c>
      <c r="L3">
        <v>31.4</v>
      </c>
      <c r="N3">
        <f>L3/Data!$X$1</f>
        <v>16.210635002581309</v>
      </c>
      <c r="P3">
        <f t="shared" ref="P3:P33" si="0">C3</f>
        <v>0</v>
      </c>
      <c r="Q3">
        <f t="shared" ref="Q3:Q33" si="1">J3</f>
        <v>-2.0499999999999998</v>
      </c>
      <c r="R3">
        <f t="shared" ref="R3:R33" si="2">Q3^2</f>
        <v>4.2024999999999997</v>
      </c>
      <c r="S3">
        <f t="shared" ref="S3:S33" si="3">(E3-3)*Q3</f>
        <v>4.51</v>
      </c>
      <c r="T3">
        <f t="shared" ref="T3:T33" si="4">(E3-3)*C3</f>
        <v>0</v>
      </c>
      <c r="U3">
        <f t="shared" ref="U3:U33" si="5">+Q3^4</f>
        <v>17.661006249999996</v>
      </c>
    </row>
    <row r="4" spans="1:21" x14ac:dyDescent="0.3">
      <c r="A4" s="1">
        <v>44554</v>
      </c>
      <c r="B4" s="2">
        <v>0.23263888888888887</v>
      </c>
      <c r="C4">
        <v>0</v>
      </c>
      <c r="D4">
        <v>17.71</v>
      </c>
      <c r="E4">
        <v>0.8</v>
      </c>
      <c r="F4">
        <v>3.27E-2</v>
      </c>
      <c r="G4">
        <v>15.55</v>
      </c>
      <c r="H4">
        <v>15.78</v>
      </c>
      <c r="I4">
        <v>15.67</v>
      </c>
      <c r="J4">
        <v>-2.04</v>
      </c>
      <c r="K4">
        <v>-2.0400000000000001E-3</v>
      </c>
      <c r="L4">
        <v>31.3</v>
      </c>
      <c r="N4">
        <f>L4/Data!$X$1</f>
        <v>16.159008776458442</v>
      </c>
      <c r="P4">
        <f t="shared" si="0"/>
        <v>0</v>
      </c>
      <c r="Q4">
        <f t="shared" si="1"/>
        <v>-2.04</v>
      </c>
      <c r="R4">
        <f t="shared" si="2"/>
        <v>4.1616</v>
      </c>
      <c r="S4">
        <f t="shared" si="3"/>
        <v>4.4880000000000004</v>
      </c>
      <c r="T4">
        <f t="shared" si="4"/>
        <v>0</v>
      </c>
      <c r="U4">
        <f t="shared" si="5"/>
        <v>17.31891456</v>
      </c>
    </row>
    <row r="5" spans="1:21" x14ac:dyDescent="0.3">
      <c r="A5" s="1">
        <v>44554</v>
      </c>
      <c r="B5" s="2">
        <v>0.26527777777777778</v>
      </c>
      <c r="C5">
        <v>0</v>
      </c>
      <c r="D5">
        <v>17.77</v>
      </c>
      <c r="E5">
        <v>1.6</v>
      </c>
      <c r="F5">
        <v>3.2800000000000003E-2</v>
      </c>
      <c r="G5">
        <v>15.49</v>
      </c>
      <c r="H5">
        <v>15.77</v>
      </c>
      <c r="I5">
        <v>15.63</v>
      </c>
      <c r="J5">
        <v>-2.15</v>
      </c>
      <c r="K5">
        <v>-2.15E-3</v>
      </c>
      <c r="L5">
        <v>37.799999999999997</v>
      </c>
      <c r="N5">
        <f>L5/Data!$X$1</f>
        <v>19.514713474445017</v>
      </c>
      <c r="P5">
        <f t="shared" si="0"/>
        <v>0</v>
      </c>
      <c r="Q5">
        <f t="shared" si="1"/>
        <v>-2.15</v>
      </c>
      <c r="R5">
        <f t="shared" si="2"/>
        <v>4.6224999999999996</v>
      </c>
      <c r="S5">
        <f t="shared" si="3"/>
        <v>3.01</v>
      </c>
      <c r="T5">
        <f t="shared" si="4"/>
        <v>0</v>
      </c>
      <c r="U5">
        <f t="shared" si="5"/>
        <v>21.367506249999998</v>
      </c>
    </row>
    <row r="6" spans="1:21" x14ac:dyDescent="0.3">
      <c r="A6" s="1">
        <v>44554</v>
      </c>
      <c r="B6" s="2">
        <v>0.2722222222222222</v>
      </c>
      <c r="C6">
        <v>0</v>
      </c>
      <c r="D6">
        <v>17.77</v>
      </c>
      <c r="E6">
        <v>1.6</v>
      </c>
      <c r="F6">
        <v>3.2800000000000003E-2</v>
      </c>
      <c r="G6">
        <v>15.49</v>
      </c>
      <c r="H6">
        <v>15.77</v>
      </c>
      <c r="I6">
        <v>15.63</v>
      </c>
      <c r="J6">
        <v>-2.14</v>
      </c>
      <c r="K6">
        <v>-2.14E-3</v>
      </c>
      <c r="L6">
        <v>38.299999999999997</v>
      </c>
      <c r="N6">
        <f>L6/Data!$X$1</f>
        <v>19.772844605059369</v>
      </c>
      <c r="P6">
        <f t="shared" si="0"/>
        <v>0</v>
      </c>
      <c r="Q6">
        <f t="shared" si="1"/>
        <v>-2.14</v>
      </c>
      <c r="R6">
        <f t="shared" si="2"/>
        <v>4.5796000000000001</v>
      </c>
      <c r="S6">
        <f t="shared" si="3"/>
        <v>2.996</v>
      </c>
      <c r="T6">
        <f t="shared" si="4"/>
        <v>0</v>
      </c>
      <c r="U6">
        <f t="shared" si="5"/>
        <v>20.97273616</v>
      </c>
    </row>
    <row r="7" spans="1:21" x14ac:dyDescent="0.3">
      <c r="A7" s="1">
        <v>44554</v>
      </c>
      <c r="B7" s="2">
        <v>0.30416666666666664</v>
      </c>
      <c r="C7">
        <v>0</v>
      </c>
      <c r="D7">
        <v>17.66</v>
      </c>
      <c r="E7">
        <v>2.8</v>
      </c>
      <c r="F7">
        <v>3.2500000000000001E-2</v>
      </c>
      <c r="G7">
        <v>15.47</v>
      </c>
      <c r="H7">
        <v>15.81</v>
      </c>
      <c r="I7">
        <v>15.64</v>
      </c>
      <c r="J7">
        <v>-2.02</v>
      </c>
      <c r="K7">
        <v>-2.0200000000000001E-3</v>
      </c>
      <c r="L7">
        <v>45.7</v>
      </c>
      <c r="N7">
        <f>L7/Data!$X$1</f>
        <v>23.59318533815178</v>
      </c>
      <c r="P7">
        <f t="shared" si="0"/>
        <v>0</v>
      </c>
      <c r="Q7">
        <f t="shared" si="1"/>
        <v>-2.02</v>
      </c>
      <c r="R7">
        <f t="shared" si="2"/>
        <v>4.0804</v>
      </c>
      <c r="S7">
        <f t="shared" si="3"/>
        <v>0.40400000000000036</v>
      </c>
      <c r="T7">
        <f t="shared" si="4"/>
        <v>0</v>
      </c>
      <c r="U7">
        <f t="shared" si="5"/>
        <v>16.64966416</v>
      </c>
    </row>
    <row r="8" spans="1:21" x14ac:dyDescent="0.3">
      <c r="A8" s="1">
        <v>44554</v>
      </c>
      <c r="B8" s="2">
        <v>0.31180555555555556</v>
      </c>
      <c r="C8">
        <v>0</v>
      </c>
      <c r="D8">
        <v>17.690000000000001</v>
      </c>
      <c r="E8">
        <v>2.8</v>
      </c>
      <c r="F8">
        <v>3.2500000000000001E-2</v>
      </c>
      <c r="G8">
        <v>15.5</v>
      </c>
      <c r="H8">
        <v>15.83</v>
      </c>
      <c r="I8">
        <v>15.67</v>
      </c>
      <c r="J8">
        <v>-2.0299999999999998</v>
      </c>
      <c r="K8">
        <v>-2.0300000000000001E-3</v>
      </c>
      <c r="L8">
        <v>44.6</v>
      </c>
      <c r="N8">
        <f>L8/Data!$X$1</f>
        <v>23.025296850800206</v>
      </c>
      <c r="P8">
        <f t="shared" si="0"/>
        <v>0</v>
      </c>
      <c r="Q8">
        <f t="shared" si="1"/>
        <v>-2.0299999999999998</v>
      </c>
      <c r="R8">
        <f t="shared" si="2"/>
        <v>4.1208999999999989</v>
      </c>
      <c r="S8">
        <f t="shared" si="3"/>
        <v>0.40600000000000031</v>
      </c>
      <c r="T8">
        <f t="shared" si="4"/>
        <v>0</v>
      </c>
      <c r="U8">
        <f t="shared" si="5"/>
        <v>16.981816809999991</v>
      </c>
    </row>
    <row r="9" spans="1:21" x14ac:dyDescent="0.3">
      <c r="A9" s="1">
        <v>44552</v>
      </c>
      <c r="B9" s="2">
        <v>0.7270833333333333</v>
      </c>
      <c r="C9">
        <v>0</v>
      </c>
      <c r="D9">
        <v>16.600000000000001</v>
      </c>
      <c r="E9">
        <v>0.8</v>
      </c>
      <c r="F9">
        <v>3.1800000000000002E-2</v>
      </c>
      <c r="G9">
        <v>17.510000000000002</v>
      </c>
      <c r="H9">
        <v>17.399999999999999</v>
      </c>
      <c r="I9">
        <v>17.45</v>
      </c>
      <c r="J9">
        <v>0.85</v>
      </c>
      <c r="K9">
        <v>8.4999999999999995E-4</v>
      </c>
      <c r="L9">
        <v>-14.2</v>
      </c>
      <c r="N9">
        <f>L9/Data!$X$1</f>
        <v>-7.330924109447599</v>
      </c>
      <c r="P9">
        <f t="shared" si="0"/>
        <v>0</v>
      </c>
      <c r="Q9">
        <f t="shared" si="1"/>
        <v>0.85</v>
      </c>
      <c r="R9">
        <f t="shared" si="2"/>
        <v>0.72249999999999992</v>
      </c>
      <c r="S9">
        <f t="shared" si="3"/>
        <v>-1.87</v>
      </c>
      <c r="T9">
        <f t="shared" si="4"/>
        <v>0</v>
      </c>
      <c r="U9">
        <f t="shared" si="5"/>
        <v>0.52200624999999989</v>
      </c>
    </row>
    <row r="10" spans="1:21" x14ac:dyDescent="0.3">
      <c r="A10" s="1">
        <v>44552</v>
      </c>
      <c r="B10" s="2">
        <v>0.73402777777777783</v>
      </c>
      <c r="C10">
        <v>0</v>
      </c>
      <c r="D10">
        <v>16.61</v>
      </c>
      <c r="E10">
        <v>0.8</v>
      </c>
      <c r="F10">
        <v>3.1800000000000002E-2</v>
      </c>
      <c r="G10">
        <v>17.489999999999998</v>
      </c>
      <c r="H10">
        <v>17.399999999999999</v>
      </c>
      <c r="I10">
        <v>17.440000000000001</v>
      </c>
      <c r="J10">
        <v>0.83</v>
      </c>
      <c r="K10">
        <v>8.3000000000000001E-4</v>
      </c>
      <c r="L10">
        <v>-12.9</v>
      </c>
      <c r="N10">
        <f>L10/Data!$X$1</f>
        <v>-6.6597831698502841</v>
      </c>
      <c r="P10">
        <f t="shared" si="0"/>
        <v>0</v>
      </c>
      <c r="Q10">
        <f t="shared" si="1"/>
        <v>0.83</v>
      </c>
      <c r="R10">
        <f t="shared" si="2"/>
        <v>0.68889999999999996</v>
      </c>
      <c r="S10">
        <f t="shared" si="3"/>
        <v>-1.8260000000000001</v>
      </c>
      <c r="T10">
        <f t="shared" si="4"/>
        <v>0</v>
      </c>
      <c r="U10">
        <f t="shared" si="5"/>
        <v>0.47458320999999992</v>
      </c>
    </row>
    <row r="11" spans="1:21" x14ac:dyDescent="0.3">
      <c r="A11" s="1">
        <v>44552</v>
      </c>
      <c r="B11" s="2">
        <v>0.76597222222222217</v>
      </c>
      <c r="C11">
        <v>0</v>
      </c>
      <c r="D11">
        <v>16.66</v>
      </c>
      <c r="E11">
        <v>1.6</v>
      </c>
      <c r="F11">
        <v>3.1800000000000002E-2</v>
      </c>
      <c r="G11">
        <v>17.46</v>
      </c>
      <c r="H11">
        <v>17.36</v>
      </c>
      <c r="I11">
        <v>17.41</v>
      </c>
      <c r="J11">
        <v>0.75</v>
      </c>
      <c r="K11">
        <v>7.5000000000000002E-4</v>
      </c>
      <c r="L11">
        <v>-12.4</v>
      </c>
      <c r="N11">
        <f>L11/Data!$X$1</f>
        <v>-6.4016520392359322</v>
      </c>
      <c r="P11">
        <f t="shared" si="0"/>
        <v>0</v>
      </c>
      <c r="Q11">
        <f t="shared" si="1"/>
        <v>0.75</v>
      </c>
      <c r="R11">
        <f t="shared" si="2"/>
        <v>0.5625</v>
      </c>
      <c r="S11">
        <f t="shared" si="3"/>
        <v>-1.0499999999999998</v>
      </c>
      <c r="T11">
        <f t="shared" si="4"/>
        <v>0</v>
      </c>
      <c r="U11">
        <f t="shared" si="5"/>
        <v>0.31640625</v>
      </c>
    </row>
    <row r="12" spans="1:21" x14ac:dyDescent="0.3">
      <c r="A12" s="1">
        <v>44552</v>
      </c>
      <c r="B12" s="2">
        <v>0.77361111111111114</v>
      </c>
      <c r="C12">
        <v>0</v>
      </c>
      <c r="D12">
        <v>16.64</v>
      </c>
      <c r="E12">
        <v>1.6</v>
      </c>
      <c r="F12">
        <v>3.1800000000000002E-2</v>
      </c>
      <c r="G12">
        <v>17.48</v>
      </c>
      <c r="H12">
        <v>17.38</v>
      </c>
      <c r="I12">
        <v>17.43</v>
      </c>
      <c r="J12">
        <v>0.79</v>
      </c>
      <c r="K12">
        <v>7.9000000000000001E-4</v>
      </c>
      <c r="L12">
        <v>-13.3</v>
      </c>
      <c r="N12">
        <f>L12/Data!$X$1</f>
        <v>-6.8662880743417656</v>
      </c>
      <c r="P12">
        <f t="shared" si="0"/>
        <v>0</v>
      </c>
      <c r="Q12">
        <f t="shared" si="1"/>
        <v>0.79</v>
      </c>
      <c r="R12">
        <f t="shared" si="2"/>
        <v>0.6241000000000001</v>
      </c>
      <c r="S12">
        <f t="shared" si="3"/>
        <v>-1.1059999999999999</v>
      </c>
      <c r="T12">
        <f t="shared" si="4"/>
        <v>0</v>
      </c>
      <c r="U12">
        <f t="shared" si="5"/>
        <v>0.38950081000000014</v>
      </c>
    </row>
    <row r="13" spans="1:21" x14ac:dyDescent="0.3">
      <c r="A13" s="1">
        <v>44552</v>
      </c>
      <c r="B13" s="2">
        <v>0.80555555555555547</v>
      </c>
      <c r="C13">
        <v>0</v>
      </c>
      <c r="D13">
        <v>16.64</v>
      </c>
      <c r="E13">
        <v>2.8</v>
      </c>
      <c r="F13">
        <v>3.1800000000000002E-2</v>
      </c>
      <c r="G13">
        <v>17.46</v>
      </c>
      <c r="H13">
        <v>17.36</v>
      </c>
      <c r="I13">
        <v>17.41</v>
      </c>
      <c r="J13">
        <v>0.78</v>
      </c>
      <c r="K13">
        <v>7.7999999999999999E-4</v>
      </c>
      <c r="L13">
        <v>-13</v>
      </c>
      <c r="N13">
        <f>L13/Data!$X$1</f>
        <v>-6.7114093959731544</v>
      </c>
      <c r="P13">
        <f t="shared" si="0"/>
        <v>0</v>
      </c>
      <c r="Q13">
        <f t="shared" si="1"/>
        <v>0.78</v>
      </c>
      <c r="R13">
        <f t="shared" si="2"/>
        <v>0.60840000000000005</v>
      </c>
      <c r="S13">
        <f t="shared" si="3"/>
        <v>-0.15600000000000014</v>
      </c>
      <c r="T13">
        <f t="shared" si="4"/>
        <v>0</v>
      </c>
      <c r="U13">
        <f t="shared" si="5"/>
        <v>0.37015056000000007</v>
      </c>
    </row>
    <row r="14" spans="1:21" x14ac:dyDescent="0.3">
      <c r="A14" s="1">
        <v>44552</v>
      </c>
      <c r="B14" s="2">
        <v>0.8125</v>
      </c>
      <c r="C14">
        <v>0</v>
      </c>
      <c r="D14">
        <v>16.62</v>
      </c>
      <c r="E14">
        <v>2.8</v>
      </c>
      <c r="F14">
        <v>3.1800000000000002E-2</v>
      </c>
      <c r="G14">
        <v>17.48</v>
      </c>
      <c r="H14">
        <v>17.37</v>
      </c>
      <c r="I14">
        <v>17.420000000000002</v>
      </c>
      <c r="J14">
        <v>0.8</v>
      </c>
      <c r="K14">
        <v>8.0000000000000004E-4</v>
      </c>
      <c r="L14">
        <v>-14.1</v>
      </c>
      <c r="N14">
        <f>L14/Data!$X$1</f>
        <v>-7.2792978833247286</v>
      </c>
      <c r="P14">
        <f t="shared" si="0"/>
        <v>0</v>
      </c>
      <c r="Q14">
        <f t="shared" si="1"/>
        <v>0.8</v>
      </c>
      <c r="R14">
        <f t="shared" si="2"/>
        <v>0.64000000000000012</v>
      </c>
      <c r="S14">
        <f t="shared" si="3"/>
        <v>-0.16000000000000014</v>
      </c>
      <c r="T14">
        <f t="shared" si="4"/>
        <v>0</v>
      </c>
      <c r="U14">
        <f t="shared" si="5"/>
        <v>0.40960000000000019</v>
      </c>
    </row>
    <row r="15" spans="1:21" x14ac:dyDescent="0.3">
      <c r="A15" s="1">
        <v>44553</v>
      </c>
      <c r="B15" s="2">
        <v>0.56597222222222221</v>
      </c>
      <c r="C15">
        <v>0</v>
      </c>
      <c r="D15">
        <v>17.329999999999998</v>
      </c>
      <c r="E15">
        <v>0.8</v>
      </c>
      <c r="F15">
        <v>3.2300000000000002E-2</v>
      </c>
      <c r="G15">
        <v>27.06</v>
      </c>
      <c r="H15">
        <v>25.89</v>
      </c>
      <c r="I15">
        <v>26.48</v>
      </c>
      <c r="J15">
        <v>9.15</v>
      </c>
      <c r="K15">
        <v>9.1500000000000001E-3</v>
      </c>
      <c r="L15">
        <v>-157.80000000000001</v>
      </c>
      <c r="N15">
        <f>L15/Data!$X$1</f>
        <v>-81.466184821889527</v>
      </c>
      <c r="P15">
        <f t="shared" si="0"/>
        <v>0</v>
      </c>
      <c r="Q15">
        <f t="shared" si="1"/>
        <v>9.15</v>
      </c>
      <c r="R15">
        <f t="shared" si="2"/>
        <v>83.722500000000011</v>
      </c>
      <c r="S15">
        <f t="shared" si="3"/>
        <v>-20.130000000000003</v>
      </c>
      <c r="T15">
        <f t="shared" si="4"/>
        <v>0</v>
      </c>
      <c r="U15">
        <f t="shared" si="5"/>
        <v>7009.4570062500015</v>
      </c>
    </row>
    <row r="16" spans="1:21" x14ac:dyDescent="0.3">
      <c r="A16" s="1">
        <v>44553</v>
      </c>
      <c r="B16" s="2">
        <v>0.57361111111111118</v>
      </c>
      <c r="C16">
        <v>0</v>
      </c>
      <c r="D16">
        <v>17.350000000000001</v>
      </c>
      <c r="E16">
        <v>0.8</v>
      </c>
      <c r="F16">
        <v>3.2300000000000002E-2</v>
      </c>
      <c r="G16">
        <v>27.03</v>
      </c>
      <c r="H16">
        <v>25.88</v>
      </c>
      <c r="I16">
        <v>26.45</v>
      </c>
      <c r="J16">
        <v>9.1</v>
      </c>
      <c r="K16">
        <v>9.1000000000000004E-3</v>
      </c>
      <c r="L16">
        <v>-156</v>
      </c>
      <c r="N16">
        <f>L16/Data!$X$1</f>
        <v>-80.536912751677846</v>
      </c>
      <c r="P16">
        <f t="shared" si="0"/>
        <v>0</v>
      </c>
      <c r="Q16">
        <f t="shared" si="1"/>
        <v>9.1</v>
      </c>
      <c r="R16">
        <f t="shared" si="2"/>
        <v>82.809999999999988</v>
      </c>
      <c r="S16">
        <f t="shared" si="3"/>
        <v>-20.02</v>
      </c>
      <c r="T16">
        <f t="shared" si="4"/>
        <v>0</v>
      </c>
      <c r="U16">
        <f t="shared" si="5"/>
        <v>6857.4960999999985</v>
      </c>
    </row>
    <row r="17" spans="1:21" x14ac:dyDescent="0.3">
      <c r="A17" s="1">
        <v>44553</v>
      </c>
      <c r="B17" s="2">
        <v>0.60555555555555551</v>
      </c>
      <c r="C17">
        <v>0</v>
      </c>
      <c r="D17">
        <v>17.62</v>
      </c>
      <c r="E17">
        <v>1.6</v>
      </c>
      <c r="F17">
        <v>3.2300000000000002E-2</v>
      </c>
      <c r="G17">
        <v>27.04</v>
      </c>
      <c r="H17">
        <v>25.68</v>
      </c>
      <c r="I17">
        <v>26.36</v>
      </c>
      <c r="J17">
        <v>8.74</v>
      </c>
      <c r="K17">
        <v>8.7399999999999995E-3</v>
      </c>
      <c r="L17">
        <v>-183.9</v>
      </c>
      <c r="N17">
        <f>L17/Data!$X$1</f>
        <v>-94.940629839958703</v>
      </c>
      <c r="P17">
        <f t="shared" si="0"/>
        <v>0</v>
      </c>
      <c r="Q17">
        <f t="shared" si="1"/>
        <v>8.74</v>
      </c>
      <c r="R17">
        <f t="shared" si="2"/>
        <v>76.387600000000006</v>
      </c>
      <c r="S17">
        <f t="shared" si="3"/>
        <v>-12.235999999999999</v>
      </c>
      <c r="T17">
        <f t="shared" si="4"/>
        <v>0</v>
      </c>
      <c r="U17">
        <f t="shared" si="5"/>
        <v>5835.0654337600008</v>
      </c>
    </row>
    <row r="18" spans="1:21" x14ac:dyDescent="0.3">
      <c r="A18" s="1">
        <v>44553</v>
      </c>
      <c r="B18" s="2">
        <v>0.61249999999999993</v>
      </c>
      <c r="C18">
        <v>0</v>
      </c>
      <c r="D18">
        <v>17.62</v>
      </c>
      <c r="E18">
        <v>1.6</v>
      </c>
      <c r="F18">
        <v>3.2300000000000002E-2</v>
      </c>
      <c r="G18">
        <v>27.02</v>
      </c>
      <c r="H18">
        <v>25.66</v>
      </c>
      <c r="I18">
        <v>26.34</v>
      </c>
      <c r="J18">
        <v>8.7200000000000006</v>
      </c>
      <c r="K18">
        <v>8.7200000000000003E-3</v>
      </c>
      <c r="L18">
        <v>-183.4</v>
      </c>
      <c r="N18">
        <f>L18/Data!$X$1</f>
        <v>-94.682498709344344</v>
      </c>
      <c r="P18">
        <f t="shared" si="0"/>
        <v>0</v>
      </c>
      <c r="Q18">
        <f t="shared" si="1"/>
        <v>8.7200000000000006</v>
      </c>
      <c r="R18">
        <f t="shared" si="2"/>
        <v>76.03840000000001</v>
      </c>
      <c r="S18">
        <f t="shared" si="3"/>
        <v>-12.208</v>
      </c>
      <c r="T18">
        <f t="shared" si="4"/>
        <v>0</v>
      </c>
      <c r="U18">
        <f t="shared" si="5"/>
        <v>5781.8382745600011</v>
      </c>
    </row>
    <row r="19" spans="1:21" x14ac:dyDescent="0.3">
      <c r="A19" s="1">
        <v>44553</v>
      </c>
      <c r="B19" s="2">
        <v>0.8881944444444444</v>
      </c>
      <c r="C19">
        <v>0</v>
      </c>
      <c r="D19">
        <v>17.43</v>
      </c>
      <c r="E19">
        <v>2.8</v>
      </c>
      <c r="F19">
        <v>3.2300000000000002E-2</v>
      </c>
      <c r="G19">
        <v>26.99</v>
      </c>
      <c r="H19">
        <v>25.45</v>
      </c>
      <c r="I19">
        <v>26.22</v>
      </c>
      <c r="J19">
        <v>8.7899999999999991</v>
      </c>
      <c r="K19">
        <v>8.7899999999999992E-3</v>
      </c>
      <c r="L19">
        <v>-208.7</v>
      </c>
      <c r="N19">
        <f>L19/Data!$X$1</f>
        <v>-107.74393391843056</v>
      </c>
      <c r="P19">
        <f t="shared" si="0"/>
        <v>0</v>
      </c>
      <c r="Q19">
        <f t="shared" si="1"/>
        <v>8.7899999999999991</v>
      </c>
      <c r="R19">
        <f t="shared" si="2"/>
        <v>77.264099999999985</v>
      </c>
      <c r="S19">
        <f t="shared" si="3"/>
        <v>-1.7580000000000013</v>
      </c>
      <c r="T19">
        <f t="shared" si="4"/>
        <v>0</v>
      </c>
      <c r="U19">
        <f t="shared" si="5"/>
        <v>5969.7411488099979</v>
      </c>
    </row>
    <row r="20" spans="1:21" x14ac:dyDescent="0.3">
      <c r="A20" s="1">
        <v>44553</v>
      </c>
      <c r="B20" s="2">
        <v>0.89583333333333337</v>
      </c>
      <c r="C20">
        <v>0</v>
      </c>
      <c r="D20">
        <v>17.41</v>
      </c>
      <c r="E20">
        <v>2.8</v>
      </c>
      <c r="F20">
        <v>3.2300000000000002E-2</v>
      </c>
      <c r="G20">
        <v>26.96</v>
      </c>
      <c r="H20">
        <v>25.42</v>
      </c>
      <c r="I20">
        <v>26.19</v>
      </c>
      <c r="J20">
        <v>8.7799999999999994</v>
      </c>
      <c r="K20">
        <v>8.7799999999999996E-3</v>
      </c>
      <c r="L20">
        <v>-208.3</v>
      </c>
      <c r="N20">
        <f>L20/Data!$X$1</f>
        <v>-107.53742901393909</v>
      </c>
      <c r="P20">
        <f t="shared" si="0"/>
        <v>0</v>
      </c>
      <c r="Q20">
        <f t="shared" si="1"/>
        <v>8.7799999999999994</v>
      </c>
      <c r="R20">
        <f t="shared" si="2"/>
        <v>77.088399999999993</v>
      </c>
      <c r="S20">
        <f t="shared" si="3"/>
        <v>-1.7560000000000013</v>
      </c>
      <c r="T20">
        <f t="shared" si="4"/>
        <v>0</v>
      </c>
      <c r="U20">
        <f t="shared" si="5"/>
        <v>5942.6214145599988</v>
      </c>
    </row>
    <row r="21" spans="1:21" x14ac:dyDescent="0.3">
      <c r="A21" s="1">
        <v>44553</v>
      </c>
      <c r="B21" s="2">
        <v>0.94097222222222221</v>
      </c>
      <c r="C21">
        <v>0</v>
      </c>
      <c r="D21">
        <v>17.84</v>
      </c>
      <c r="E21">
        <v>0.8</v>
      </c>
      <c r="F21">
        <v>3.2199999999999999E-2</v>
      </c>
      <c r="G21">
        <v>36.74</v>
      </c>
      <c r="H21">
        <v>34.33</v>
      </c>
      <c r="I21">
        <v>35.53</v>
      </c>
      <c r="J21">
        <v>17.690000000000001</v>
      </c>
      <c r="K21">
        <v>1.7690000000000001E-2</v>
      </c>
      <c r="L21">
        <v>-324.5</v>
      </c>
      <c r="N21">
        <f>L21/Data!$X$1</f>
        <v>-167.52710376871451</v>
      </c>
      <c r="P21">
        <f t="shared" si="0"/>
        <v>0</v>
      </c>
      <c r="Q21">
        <f t="shared" si="1"/>
        <v>17.690000000000001</v>
      </c>
      <c r="R21">
        <f t="shared" si="2"/>
        <v>312.93610000000007</v>
      </c>
      <c r="S21">
        <f t="shared" si="3"/>
        <v>-38.918000000000006</v>
      </c>
      <c r="T21">
        <f t="shared" si="4"/>
        <v>0</v>
      </c>
      <c r="U21">
        <f t="shared" si="5"/>
        <v>97929.002683210041</v>
      </c>
    </row>
    <row r="22" spans="1:21" x14ac:dyDescent="0.3">
      <c r="A22" s="1">
        <v>44553</v>
      </c>
      <c r="B22" s="2">
        <v>0.94791666666666663</v>
      </c>
      <c r="C22">
        <v>0</v>
      </c>
      <c r="D22">
        <v>17.86</v>
      </c>
      <c r="E22">
        <v>0.8</v>
      </c>
      <c r="F22">
        <v>3.2199999999999999E-2</v>
      </c>
      <c r="G22">
        <v>36.74</v>
      </c>
      <c r="H22">
        <v>34.33</v>
      </c>
      <c r="I22">
        <v>35.53</v>
      </c>
      <c r="J22">
        <v>17.670000000000002</v>
      </c>
      <c r="K22">
        <v>1.7670000000000002E-2</v>
      </c>
      <c r="L22">
        <v>-324.10000000000002</v>
      </c>
      <c r="N22">
        <f>L22/Data!$X$1</f>
        <v>-167.32059886422303</v>
      </c>
      <c r="P22">
        <f t="shared" si="0"/>
        <v>0</v>
      </c>
      <c r="Q22">
        <f t="shared" si="1"/>
        <v>17.670000000000002</v>
      </c>
      <c r="R22">
        <f t="shared" si="2"/>
        <v>312.22890000000007</v>
      </c>
      <c r="S22">
        <f t="shared" si="3"/>
        <v>-38.874000000000009</v>
      </c>
      <c r="T22">
        <f t="shared" si="4"/>
        <v>0</v>
      </c>
      <c r="U22">
        <f t="shared" si="5"/>
        <v>97486.885995210047</v>
      </c>
    </row>
    <row r="23" spans="1:21" x14ac:dyDescent="0.3">
      <c r="A23" s="1">
        <v>44553</v>
      </c>
      <c r="B23" s="2">
        <v>0.98055555555555562</v>
      </c>
      <c r="C23">
        <v>0</v>
      </c>
      <c r="D23">
        <v>17.79</v>
      </c>
      <c r="E23">
        <v>1.6</v>
      </c>
      <c r="F23">
        <v>3.2199999999999999E-2</v>
      </c>
      <c r="G23">
        <v>36.76</v>
      </c>
      <c r="H23">
        <v>34.01</v>
      </c>
      <c r="I23">
        <v>35.380000000000003</v>
      </c>
      <c r="J23">
        <v>17.600000000000001</v>
      </c>
      <c r="K23">
        <v>1.7600000000000001E-2</v>
      </c>
      <c r="L23">
        <v>-370.8</v>
      </c>
      <c r="N23">
        <f>L23/Data!$X$1</f>
        <v>-191.4300464636035</v>
      </c>
      <c r="P23">
        <f t="shared" si="0"/>
        <v>0</v>
      </c>
      <c r="Q23">
        <f t="shared" si="1"/>
        <v>17.600000000000001</v>
      </c>
      <c r="R23">
        <f t="shared" si="2"/>
        <v>309.76000000000005</v>
      </c>
      <c r="S23">
        <f t="shared" si="3"/>
        <v>-24.64</v>
      </c>
      <c r="T23">
        <f t="shared" si="4"/>
        <v>0</v>
      </c>
      <c r="U23">
        <f t="shared" si="5"/>
        <v>95951.257600000026</v>
      </c>
    </row>
    <row r="24" spans="1:21" x14ac:dyDescent="0.3">
      <c r="A24" s="1">
        <v>44553</v>
      </c>
      <c r="B24" s="2">
        <v>0.98749999999999993</v>
      </c>
      <c r="C24">
        <v>0</v>
      </c>
      <c r="D24">
        <v>17.809999999999999</v>
      </c>
      <c r="E24">
        <v>1.6</v>
      </c>
      <c r="F24">
        <v>3.2199999999999999E-2</v>
      </c>
      <c r="G24">
        <v>36.76</v>
      </c>
      <c r="H24">
        <v>34</v>
      </c>
      <c r="I24">
        <v>35.380000000000003</v>
      </c>
      <c r="J24">
        <v>17.579999999999998</v>
      </c>
      <c r="K24">
        <v>1.7579999999999998E-2</v>
      </c>
      <c r="L24">
        <v>-371.3</v>
      </c>
      <c r="N24">
        <f>L24/Data!$X$1</f>
        <v>-191.68817759421788</v>
      </c>
      <c r="P24">
        <f t="shared" si="0"/>
        <v>0</v>
      </c>
      <c r="Q24">
        <f t="shared" si="1"/>
        <v>17.579999999999998</v>
      </c>
      <c r="R24">
        <f t="shared" si="2"/>
        <v>309.05639999999994</v>
      </c>
      <c r="S24">
        <f t="shared" si="3"/>
        <v>-24.611999999999995</v>
      </c>
      <c r="T24">
        <f t="shared" si="4"/>
        <v>0</v>
      </c>
      <c r="U24">
        <f t="shared" si="5"/>
        <v>95515.858380959966</v>
      </c>
    </row>
    <row r="25" spans="1:21" x14ac:dyDescent="0.3">
      <c r="A25" s="1">
        <v>44554</v>
      </c>
      <c r="B25" s="2">
        <v>1.9444444444444445E-2</v>
      </c>
      <c r="C25">
        <v>0</v>
      </c>
      <c r="D25">
        <v>17.88</v>
      </c>
      <c r="E25">
        <v>2.8</v>
      </c>
      <c r="F25">
        <v>3.2199999999999999E-2</v>
      </c>
      <c r="G25">
        <v>36.76</v>
      </c>
      <c r="H25">
        <v>33.64</v>
      </c>
      <c r="I25">
        <v>35.200000000000003</v>
      </c>
      <c r="J25">
        <v>17.32</v>
      </c>
      <c r="K25">
        <v>1.7319999999999999E-2</v>
      </c>
      <c r="L25">
        <v>-419.9</v>
      </c>
      <c r="N25">
        <f>L25/Data!$X$1</f>
        <v>-216.77852348993287</v>
      </c>
      <c r="P25">
        <f t="shared" si="0"/>
        <v>0</v>
      </c>
      <c r="Q25">
        <f t="shared" si="1"/>
        <v>17.32</v>
      </c>
      <c r="R25">
        <f t="shared" si="2"/>
        <v>299.98239999999998</v>
      </c>
      <c r="S25">
        <f t="shared" si="3"/>
        <v>-3.4640000000000031</v>
      </c>
      <c r="T25">
        <f t="shared" si="4"/>
        <v>0</v>
      </c>
      <c r="U25">
        <f t="shared" si="5"/>
        <v>89989.440309759986</v>
      </c>
    </row>
    <row r="26" spans="1:21" x14ac:dyDescent="0.3">
      <c r="A26" s="1">
        <v>44554</v>
      </c>
      <c r="B26" s="2">
        <v>2.7083333333333334E-2</v>
      </c>
      <c r="C26">
        <v>0</v>
      </c>
      <c r="D26">
        <v>17.89</v>
      </c>
      <c r="E26">
        <v>2.8</v>
      </c>
      <c r="F26">
        <v>3.2199999999999999E-2</v>
      </c>
      <c r="G26">
        <v>36.76</v>
      </c>
      <c r="H26">
        <v>33.65</v>
      </c>
      <c r="I26">
        <v>35.21</v>
      </c>
      <c r="J26">
        <v>17.309999999999999</v>
      </c>
      <c r="K26">
        <v>1.7309999999999999E-2</v>
      </c>
      <c r="L26">
        <v>-419.5</v>
      </c>
      <c r="N26">
        <f>L26/Data!$X$1</f>
        <v>-216.57201858544138</v>
      </c>
      <c r="P26">
        <f t="shared" si="0"/>
        <v>0</v>
      </c>
      <c r="Q26">
        <f t="shared" si="1"/>
        <v>17.309999999999999</v>
      </c>
      <c r="R26">
        <f t="shared" si="2"/>
        <v>299.63609999999994</v>
      </c>
      <c r="S26">
        <f t="shared" si="3"/>
        <v>-3.4620000000000029</v>
      </c>
      <c r="T26">
        <f t="shared" si="4"/>
        <v>0</v>
      </c>
      <c r="U26">
        <f t="shared" si="5"/>
        <v>89781.792423209961</v>
      </c>
    </row>
    <row r="27" spans="1:21" x14ac:dyDescent="0.3">
      <c r="A27" s="1">
        <v>44554</v>
      </c>
      <c r="B27" s="2">
        <v>7.2916666666666671E-2</v>
      </c>
      <c r="C27">
        <v>0</v>
      </c>
      <c r="D27">
        <v>18.23</v>
      </c>
      <c r="E27">
        <v>0.8</v>
      </c>
      <c r="F27">
        <v>3.1899999999999998E-2</v>
      </c>
      <c r="G27">
        <v>46.48</v>
      </c>
      <c r="H27">
        <v>42.71</v>
      </c>
      <c r="I27">
        <v>44.59</v>
      </c>
      <c r="J27">
        <v>26.36</v>
      </c>
      <c r="K27">
        <v>2.6360000000000001E-2</v>
      </c>
      <c r="L27">
        <v>-504.1</v>
      </c>
      <c r="N27">
        <f>L27/Data!$X$1</f>
        <v>-260.24780588538977</v>
      </c>
      <c r="P27">
        <f t="shared" si="0"/>
        <v>0</v>
      </c>
      <c r="Q27">
        <f t="shared" si="1"/>
        <v>26.36</v>
      </c>
      <c r="R27">
        <f t="shared" si="2"/>
        <v>694.84960000000001</v>
      </c>
      <c r="S27">
        <f t="shared" si="3"/>
        <v>-57.992000000000004</v>
      </c>
      <c r="T27">
        <f t="shared" si="4"/>
        <v>0</v>
      </c>
      <c r="U27">
        <f t="shared" si="5"/>
        <v>482815.96662016003</v>
      </c>
    </row>
    <row r="28" spans="1:21" x14ac:dyDescent="0.3">
      <c r="A28" s="1">
        <v>44554</v>
      </c>
      <c r="B28" s="2">
        <v>0.22569444444444445</v>
      </c>
      <c r="C28">
        <v>0</v>
      </c>
      <c r="D28">
        <v>17.71</v>
      </c>
      <c r="E28">
        <v>0.8</v>
      </c>
      <c r="F28">
        <v>3.27E-2</v>
      </c>
      <c r="G28">
        <v>15.55</v>
      </c>
      <c r="H28">
        <v>15.77</v>
      </c>
      <c r="I28">
        <v>15.66</v>
      </c>
      <c r="J28">
        <v>-2.0499999999999998</v>
      </c>
      <c r="K28">
        <v>-2.0500000000000002E-3</v>
      </c>
      <c r="L28">
        <v>31.4</v>
      </c>
      <c r="N28">
        <f>L28/Data!$X$1</f>
        <v>16.210635002581309</v>
      </c>
      <c r="P28">
        <f t="shared" si="0"/>
        <v>0</v>
      </c>
      <c r="Q28">
        <f t="shared" si="1"/>
        <v>-2.0499999999999998</v>
      </c>
      <c r="R28">
        <f t="shared" si="2"/>
        <v>4.2024999999999997</v>
      </c>
      <c r="S28">
        <f t="shared" si="3"/>
        <v>4.51</v>
      </c>
      <c r="T28">
        <f t="shared" si="4"/>
        <v>0</v>
      </c>
      <c r="U28">
        <f t="shared" si="5"/>
        <v>17.661006249999996</v>
      </c>
    </row>
    <row r="29" spans="1:21" x14ac:dyDescent="0.3">
      <c r="A29" s="1">
        <v>44554</v>
      </c>
      <c r="B29" s="2">
        <v>0.23263888888888887</v>
      </c>
      <c r="C29">
        <v>0</v>
      </c>
      <c r="D29">
        <v>17.71</v>
      </c>
      <c r="E29">
        <v>0.8</v>
      </c>
      <c r="F29">
        <v>3.27E-2</v>
      </c>
      <c r="G29">
        <v>15.55</v>
      </c>
      <c r="H29">
        <v>15.78</v>
      </c>
      <c r="I29">
        <v>15.67</v>
      </c>
      <c r="J29">
        <v>-2.04</v>
      </c>
      <c r="K29">
        <v>-2.0400000000000001E-3</v>
      </c>
      <c r="L29">
        <v>31.3</v>
      </c>
      <c r="N29">
        <f>L29/Data!$X$1</f>
        <v>16.159008776458442</v>
      </c>
      <c r="P29">
        <f t="shared" si="0"/>
        <v>0</v>
      </c>
      <c r="Q29">
        <f t="shared" si="1"/>
        <v>-2.04</v>
      </c>
      <c r="R29">
        <f t="shared" si="2"/>
        <v>4.1616</v>
      </c>
      <c r="S29">
        <f t="shared" si="3"/>
        <v>4.4880000000000004</v>
      </c>
      <c r="T29">
        <f t="shared" si="4"/>
        <v>0</v>
      </c>
      <c r="U29">
        <f t="shared" si="5"/>
        <v>17.31891456</v>
      </c>
    </row>
    <row r="30" spans="1:21" x14ac:dyDescent="0.3">
      <c r="A30" s="1">
        <v>44554</v>
      </c>
      <c r="B30" s="2">
        <v>0.26527777777777778</v>
      </c>
      <c r="C30">
        <v>0</v>
      </c>
      <c r="D30">
        <v>17.77</v>
      </c>
      <c r="E30">
        <v>1.6</v>
      </c>
      <c r="F30">
        <v>3.2800000000000003E-2</v>
      </c>
      <c r="G30">
        <v>15.49</v>
      </c>
      <c r="H30">
        <v>15.77</v>
      </c>
      <c r="I30">
        <v>15.63</v>
      </c>
      <c r="J30">
        <v>-2.15</v>
      </c>
      <c r="K30">
        <v>-2.15E-3</v>
      </c>
      <c r="L30">
        <v>37.799999999999997</v>
      </c>
      <c r="N30">
        <f>L30/Data!$X$1</f>
        <v>19.514713474445017</v>
      </c>
      <c r="P30">
        <f t="shared" si="0"/>
        <v>0</v>
      </c>
      <c r="Q30">
        <f t="shared" si="1"/>
        <v>-2.15</v>
      </c>
      <c r="R30">
        <f t="shared" si="2"/>
        <v>4.6224999999999996</v>
      </c>
      <c r="S30">
        <f t="shared" si="3"/>
        <v>3.01</v>
      </c>
      <c r="T30">
        <f t="shared" si="4"/>
        <v>0</v>
      </c>
      <c r="U30">
        <f t="shared" si="5"/>
        <v>21.367506249999998</v>
      </c>
    </row>
    <row r="31" spans="1:21" x14ac:dyDescent="0.3">
      <c r="A31" s="1">
        <v>44554</v>
      </c>
      <c r="B31" s="2">
        <v>0.2722222222222222</v>
      </c>
      <c r="C31">
        <v>0</v>
      </c>
      <c r="D31">
        <v>17.77</v>
      </c>
      <c r="E31">
        <v>1.6</v>
      </c>
      <c r="F31">
        <v>3.2800000000000003E-2</v>
      </c>
      <c r="G31">
        <v>15.49</v>
      </c>
      <c r="H31">
        <v>15.77</v>
      </c>
      <c r="I31">
        <v>15.63</v>
      </c>
      <c r="J31">
        <v>-2.14</v>
      </c>
      <c r="K31">
        <v>-2.14E-3</v>
      </c>
      <c r="L31">
        <v>38.299999999999997</v>
      </c>
      <c r="N31">
        <f>L31/Data!$X$1</f>
        <v>19.772844605059369</v>
      </c>
      <c r="P31">
        <f t="shared" si="0"/>
        <v>0</v>
      </c>
      <c r="Q31">
        <f t="shared" si="1"/>
        <v>-2.14</v>
      </c>
      <c r="R31">
        <f t="shared" si="2"/>
        <v>4.5796000000000001</v>
      </c>
      <c r="S31">
        <f t="shared" si="3"/>
        <v>2.996</v>
      </c>
      <c r="T31">
        <f t="shared" si="4"/>
        <v>0</v>
      </c>
      <c r="U31">
        <f t="shared" si="5"/>
        <v>20.97273616</v>
      </c>
    </row>
    <row r="32" spans="1:21" x14ac:dyDescent="0.3">
      <c r="A32" s="1">
        <v>44554</v>
      </c>
      <c r="B32" s="2">
        <v>0.30416666666666664</v>
      </c>
      <c r="C32">
        <v>0</v>
      </c>
      <c r="D32">
        <v>17.66</v>
      </c>
      <c r="E32">
        <v>2.8</v>
      </c>
      <c r="F32">
        <v>3.2500000000000001E-2</v>
      </c>
      <c r="G32">
        <v>15.47</v>
      </c>
      <c r="H32">
        <v>15.81</v>
      </c>
      <c r="I32">
        <v>15.64</v>
      </c>
      <c r="J32">
        <v>-2.02</v>
      </c>
      <c r="K32">
        <v>-2.0200000000000001E-3</v>
      </c>
      <c r="L32">
        <v>45.7</v>
      </c>
      <c r="N32">
        <f>L32/Data!$X$1</f>
        <v>23.59318533815178</v>
      </c>
      <c r="P32">
        <f t="shared" si="0"/>
        <v>0</v>
      </c>
      <c r="Q32">
        <f t="shared" si="1"/>
        <v>-2.02</v>
      </c>
      <c r="R32">
        <f t="shared" si="2"/>
        <v>4.0804</v>
      </c>
      <c r="S32">
        <f t="shared" si="3"/>
        <v>0.40400000000000036</v>
      </c>
      <c r="T32">
        <f t="shared" si="4"/>
        <v>0</v>
      </c>
      <c r="U32">
        <f t="shared" si="5"/>
        <v>16.64966416</v>
      </c>
    </row>
    <row r="33" spans="1:21" x14ac:dyDescent="0.3">
      <c r="A33" s="1">
        <v>44554</v>
      </c>
      <c r="B33" s="2">
        <v>0.31180555555555556</v>
      </c>
      <c r="C33">
        <v>0</v>
      </c>
      <c r="D33">
        <v>17.690000000000001</v>
      </c>
      <c r="E33">
        <v>2.8</v>
      </c>
      <c r="F33">
        <v>3.2500000000000001E-2</v>
      </c>
      <c r="G33">
        <v>15.5</v>
      </c>
      <c r="H33">
        <v>15.83</v>
      </c>
      <c r="I33">
        <v>15.67</v>
      </c>
      <c r="J33">
        <v>-2.0299999999999998</v>
      </c>
      <c r="K33">
        <v>-2.0300000000000001E-3</v>
      </c>
      <c r="L33">
        <v>44.6</v>
      </c>
      <c r="N33">
        <f>L33/Data!$X$1</f>
        <v>23.025296850800206</v>
      </c>
      <c r="P33">
        <f t="shared" si="0"/>
        <v>0</v>
      </c>
      <c r="Q33">
        <f t="shared" si="1"/>
        <v>-2.0299999999999998</v>
      </c>
      <c r="R33">
        <f t="shared" si="2"/>
        <v>4.1208999999999989</v>
      </c>
      <c r="S33">
        <f t="shared" si="3"/>
        <v>0.40600000000000031</v>
      </c>
      <c r="T33">
        <f t="shared" si="4"/>
        <v>0</v>
      </c>
      <c r="U33">
        <f t="shared" si="5"/>
        <v>16.981816809999991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0478-E0B5-4FD8-80C4-587EF43794FA}">
  <sheetPr codeName="Feuil2"/>
  <dimension ref="A1:AC20"/>
  <sheetViews>
    <sheetView workbookViewId="0">
      <selection activeCell="I3" sqref="I3"/>
    </sheetView>
  </sheetViews>
  <sheetFormatPr baseColWidth="10" defaultRowHeight="14.4" x14ac:dyDescent="0.3"/>
  <cols>
    <col min="2" max="2" width="10.33203125" customWidth="1"/>
    <col min="11" max="11" width="12.109375" bestFit="1" customWidth="1"/>
  </cols>
  <sheetData>
    <row r="1" spans="1:29" x14ac:dyDescent="0.3">
      <c r="A1" s="24" t="s">
        <v>12</v>
      </c>
      <c r="B1" s="24" t="s">
        <v>13</v>
      </c>
      <c r="C1" s="24" t="s">
        <v>11</v>
      </c>
      <c r="D1" s="24" t="s">
        <v>10</v>
      </c>
      <c r="E1" s="24" t="s">
        <v>9</v>
      </c>
      <c r="F1" s="24" t="s">
        <v>0</v>
      </c>
      <c r="G1" s="24" t="s">
        <v>8</v>
      </c>
      <c r="H1" s="24" t="s">
        <v>7</v>
      </c>
      <c r="I1" s="24" t="s">
        <v>6</v>
      </c>
      <c r="J1" s="24" t="s">
        <v>1</v>
      </c>
      <c r="K1" s="24" t="s">
        <v>5</v>
      </c>
      <c r="L1" s="24" t="s">
        <v>4</v>
      </c>
      <c r="M1" s="24" t="s">
        <v>3</v>
      </c>
      <c r="N1" t="s">
        <v>16</v>
      </c>
      <c r="P1" t="s">
        <v>11</v>
      </c>
      <c r="Q1" t="s">
        <v>1</v>
      </c>
      <c r="R1" t="s">
        <v>38</v>
      </c>
      <c r="S1" t="s">
        <v>41</v>
      </c>
      <c r="T1" t="s">
        <v>27</v>
      </c>
    </row>
    <row r="2" spans="1:29" x14ac:dyDescent="0.3">
      <c r="A2" s="24" t="s">
        <v>17</v>
      </c>
      <c r="B2" s="24" t="s">
        <v>40</v>
      </c>
      <c r="C2" s="24" t="s">
        <v>26</v>
      </c>
      <c r="D2" s="24" t="s">
        <v>21</v>
      </c>
      <c r="E2" s="24" t="s">
        <v>22</v>
      </c>
      <c r="F2" s="24" t="s">
        <v>23</v>
      </c>
      <c r="G2" s="24" t="s">
        <v>21</v>
      </c>
      <c r="H2" s="24" t="s">
        <v>21</v>
      </c>
      <c r="I2" s="24" t="s">
        <v>39</v>
      </c>
      <c r="J2" s="24" t="s">
        <v>24</v>
      </c>
      <c r="K2" s="24" t="s">
        <v>2</v>
      </c>
      <c r="L2" s="24" t="s">
        <v>19</v>
      </c>
      <c r="M2" s="24"/>
      <c r="N2" t="s">
        <v>15</v>
      </c>
      <c r="P2" t="s">
        <v>26</v>
      </c>
      <c r="Q2" t="s">
        <v>24</v>
      </c>
      <c r="R2" t="s">
        <v>29</v>
      </c>
      <c r="S2" t="s">
        <v>22</v>
      </c>
      <c r="T2" t="s">
        <v>30</v>
      </c>
    </row>
    <row r="3" spans="1:29" x14ac:dyDescent="0.3">
      <c r="A3" s="22">
        <v>44593</v>
      </c>
      <c r="B3" s="23">
        <v>0.38541666666666669</v>
      </c>
      <c r="C3" s="21">
        <v>966</v>
      </c>
      <c r="D3" s="21">
        <v>27.28</v>
      </c>
      <c r="E3" s="21">
        <v>0.7</v>
      </c>
      <c r="F3" s="21">
        <v>3.2899999999999999E-2</v>
      </c>
      <c r="G3" s="21">
        <v>23.08</v>
      </c>
      <c r="H3" s="21">
        <v>28.7</v>
      </c>
      <c r="I3" s="21">
        <v>25.89</v>
      </c>
      <c r="J3" s="21">
        <v>-1.39</v>
      </c>
      <c r="K3" s="21">
        <v>-1.4400000000000001E-3</v>
      </c>
      <c r="L3" s="21">
        <v>775.1</v>
      </c>
      <c r="M3" s="21">
        <v>0.41399999999999998</v>
      </c>
      <c r="N3">
        <f>L3/Data!$X$1</f>
        <v>400.15487867836862</v>
      </c>
      <c r="P3">
        <f>C3</f>
        <v>966</v>
      </c>
      <c r="Q3">
        <f>J3</f>
        <v>-1.39</v>
      </c>
      <c r="R3">
        <f t="shared" ref="R3:R20" si="0">S3*Q3</f>
        <v>3088.3019999999992</v>
      </c>
      <c r="S3">
        <f>(E3-3)*P3</f>
        <v>-2221.7999999999997</v>
      </c>
      <c r="T3">
        <f>+Q3^4</f>
        <v>3.733010409999999</v>
      </c>
      <c r="V3" s="3" t="s">
        <v>27</v>
      </c>
      <c r="W3" s="4" t="s">
        <v>37</v>
      </c>
      <c r="X3" s="4" t="s">
        <v>38</v>
      </c>
      <c r="Y3" s="4" t="s">
        <v>1</v>
      </c>
      <c r="Z3" s="4" t="s">
        <v>11</v>
      </c>
      <c r="AB3" s="5"/>
    </row>
    <row r="4" spans="1:29" x14ac:dyDescent="0.3">
      <c r="A4" s="22">
        <v>44593</v>
      </c>
      <c r="B4" s="23">
        <v>0.39305555555555555</v>
      </c>
      <c r="C4" s="21">
        <v>966</v>
      </c>
      <c r="D4" s="21">
        <v>27.2</v>
      </c>
      <c r="E4" s="21">
        <v>0.7</v>
      </c>
      <c r="F4" s="21">
        <v>3.2899999999999999E-2</v>
      </c>
      <c r="G4" s="21">
        <v>23.03</v>
      </c>
      <c r="H4" s="21">
        <v>28.67</v>
      </c>
      <c r="I4" s="21">
        <v>25.85</v>
      </c>
      <c r="J4" s="21">
        <v>-1.35</v>
      </c>
      <c r="K4" s="21">
        <v>-1.4E-3</v>
      </c>
      <c r="L4" s="21">
        <v>778</v>
      </c>
      <c r="M4" s="21">
        <v>0.41599999999999998</v>
      </c>
      <c r="N4">
        <f>L4/Data!$X$1</f>
        <v>401.65203923593185</v>
      </c>
      <c r="P4">
        <f t="shared" ref="P4:P20" si="1">C4</f>
        <v>966</v>
      </c>
      <c r="Q4">
        <f t="shared" ref="Q4:Q20" si="2">J4</f>
        <v>-1.35</v>
      </c>
      <c r="R4">
        <f t="shared" si="0"/>
        <v>2999.43</v>
      </c>
      <c r="S4">
        <f t="shared" ref="S4:S20" si="3">(E4-3)*P4</f>
        <v>-2221.7999999999997</v>
      </c>
      <c r="T4">
        <f t="shared" ref="T4:T20" si="4">+Q4^4</f>
        <v>3.321506250000001</v>
      </c>
      <c r="V4" s="6" t="s">
        <v>36</v>
      </c>
      <c r="W4" s="19" t="s">
        <v>45</v>
      </c>
      <c r="X4" s="7" t="s">
        <v>34</v>
      </c>
      <c r="Y4" s="19" t="s">
        <v>42</v>
      </c>
      <c r="Z4" s="7" t="s">
        <v>31</v>
      </c>
      <c r="AB4" s="8"/>
    </row>
    <row r="5" spans="1:29" x14ac:dyDescent="0.3">
      <c r="A5" s="22">
        <v>44593</v>
      </c>
      <c r="B5" s="23">
        <v>0.41041666666666665</v>
      </c>
      <c r="C5" s="21">
        <v>966</v>
      </c>
      <c r="D5" s="21">
        <v>26.28</v>
      </c>
      <c r="E5" s="21">
        <v>1.4</v>
      </c>
      <c r="F5" s="21">
        <v>3.2899999999999999E-2</v>
      </c>
      <c r="G5" s="21">
        <v>23</v>
      </c>
      <c r="H5" s="21">
        <v>28.3</v>
      </c>
      <c r="I5" s="21">
        <v>25.65</v>
      </c>
      <c r="J5" s="21">
        <v>-0.63</v>
      </c>
      <c r="K5" s="21">
        <v>-6.4999999999999997E-4</v>
      </c>
      <c r="L5" s="21">
        <v>728.7</v>
      </c>
      <c r="M5" s="21">
        <v>0.38900000000000001</v>
      </c>
      <c r="N5">
        <f>L5/Data!$X$1</f>
        <v>376.20030975735676</v>
      </c>
      <c r="P5">
        <f t="shared" si="1"/>
        <v>966</v>
      </c>
      <c r="Q5">
        <f t="shared" si="2"/>
        <v>-0.63</v>
      </c>
      <c r="R5">
        <f t="shared" si="0"/>
        <v>973.72800000000007</v>
      </c>
      <c r="S5">
        <f t="shared" si="3"/>
        <v>-1545.6000000000001</v>
      </c>
      <c r="T5">
        <f t="shared" si="4"/>
        <v>0.15752961000000001</v>
      </c>
      <c r="V5" s="9" cm="1">
        <f t="array" ref="V5:AA9">LINEST(N3:N20,P3:T20,FALSE,TRUE)</f>
        <v>-5.1439328189099987E-5</v>
      </c>
      <c r="W5" s="10">
        <v>-3.0083885233898471E-2</v>
      </c>
      <c r="X5" s="17">
        <v>-1.5879399517556151E-3</v>
      </c>
      <c r="Y5" s="10">
        <v>-13.108487976552844</v>
      </c>
      <c r="Z5" s="12">
        <v>0.33325895784201981</v>
      </c>
      <c r="AA5" s="12">
        <v>0</v>
      </c>
      <c r="AB5" s="8"/>
    </row>
    <row r="6" spans="1:29" x14ac:dyDescent="0.3">
      <c r="A6" s="22">
        <v>44593</v>
      </c>
      <c r="B6" s="23">
        <v>0.41736111111111113</v>
      </c>
      <c r="C6" s="21">
        <v>966</v>
      </c>
      <c r="D6" s="21">
        <v>26.08</v>
      </c>
      <c r="E6" s="21">
        <v>1.4</v>
      </c>
      <c r="F6" s="21">
        <v>3.2899999999999999E-2</v>
      </c>
      <c r="G6" s="21">
        <v>23</v>
      </c>
      <c r="H6" s="21">
        <v>28.29</v>
      </c>
      <c r="I6" s="21">
        <v>25.65</v>
      </c>
      <c r="J6" s="21">
        <v>-0.43</v>
      </c>
      <c r="K6" s="21">
        <v>-4.4999999999999999E-4</v>
      </c>
      <c r="L6" s="21">
        <v>726.6</v>
      </c>
      <c r="M6" s="21">
        <v>0.38800000000000001</v>
      </c>
      <c r="N6">
        <f>L6/Data!$X$1</f>
        <v>375.11615900877644</v>
      </c>
      <c r="P6">
        <f t="shared" si="1"/>
        <v>966</v>
      </c>
      <c r="Q6">
        <f t="shared" si="2"/>
        <v>-0.43</v>
      </c>
      <c r="R6">
        <f t="shared" si="0"/>
        <v>664.60800000000006</v>
      </c>
      <c r="S6">
        <f t="shared" si="3"/>
        <v>-1545.6000000000001</v>
      </c>
      <c r="T6">
        <f t="shared" si="4"/>
        <v>3.4188009999999991E-2</v>
      </c>
      <c r="V6" s="6">
        <v>2.1269128162614367E-5</v>
      </c>
      <c r="W6" s="7">
        <v>4.7127078270113338E-4</v>
      </c>
      <c r="X6" s="7">
        <v>4.8908623598827937E-5</v>
      </c>
      <c r="Y6" s="7">
        <v>0.12206004470931199</v>
      </c>
      <c r="Z6" s="7">
        <v>8.1920344973792833E-4</v>
      </c>
      <c r="AA6" s="7" t="e">
        <v>#N/A</v>
      </c>
      <c r="AB6" s="8"/>
    </row>
    <row r="7" spans="1:29" x14ac:dyDescent="0.3">
      <c r="A7" s="22">
        <v>44593</v>
      </c>
      <c r="B7" s="23">
        <v>0.43472222222222223</v>
      </c>
      <c r="C7" s="21">
        <v>966</v>
      </c>
      <c r="D7" s="21">
        <v>25.38</v>
      </c>
      <c r="E7" s="21">
        <v>2.7</v>
      </c>
      <c r="F7" s="21">
        <v>3.2800000000000003E-2</v>
      </c>
      <c r="G7" s="21">
        <v>23.02</v>
      </c>
      <c r="H7" s="21">
        <v>27.69</v>
      </c>
      <c r="I7" s="21">
        <v>25.35</v>
      </c>
      <c r="J7" s="21">
        <v>-0.03</v>
      </c>
      <c r="K7" s="21">
        <v>-3.0000000000000001E-5</v>
      </c>
      <c r="L7" s="21">
        <v>642.6</v>
      </c>
      <c r="M7" s="21">
        <v>0.34300000000000003</v>
      </c>
      <c r="N7">
        <f>L7/Data!$X$1</f>
        <v>331.75012906556532</v>
      </c>
      <c r="P7">
        <f t="shared" si="1"/>
        <v>966</v>
      </c>
      <c r="Q7">
        <f t="shared" si="2"/>
        <v>-0.03</v>
      </c>
      <c r="R7">
        <f t="shared" si="0"/>
        <v>8.6939999999999955</v>
      </c>
      <c r="S7">
        <f t="shared" si="3"/>
        <v>-289.79999999999984</v>
      </c>
      <c r="T7">
        <f t="shared" si="4"/>
        <v>8.0999999999999997E-7</v>
      </c>
      <c r="V7" s="16">
        <v>0.99999049153465114</v>
      </c>
      <c r="W7" s="7">
        <v>1.0672042830453523</v>
      </c>
      <c r="X7" s="7" t="e">
        <v>#N/A</v>
      </c>
      <c r="Y7" s="7" t="e">
        <v>#N/A</v>
      </c>
      <c r="Z7" s="7" t="e">
        <v>#N/A</v>
      </c>
      <c r="AA7" s="7" t="e">
        <v>#N/A</v>
      </c>
      <c r="AB7" s="8"/>
    </row>
    <row r="8" spans="1:29" x14ac:dyDescent="0.3">
      <c r="A8" s="22">
        <v>44593</v>
      </c>
      <c r="B8" s="23">
        <v>0.44236111111111115</v>
      </c>
      <c r="C8" s="21">
        <v>966</v>
      </c>
      <c r="D8" s="21">
        <v>25.47</v>
      </c>
      <c r="E8" s="21">
        <v>2.7</v>
      </c>
      <c r="F8" s="21">
        <v>3.2800000000000003E-2</v>
      </c>
      <c r="G8" s="21">
        <v>23</v>
      </c>
      <c r="H8" s="21">
        <v>27.66</v>
      </c>
      <c r="I8" s="21">
        <v>25.33</v>
      </c>
      <c r="J8" s="21">
        <v>-0.14000000000000001</v>
      </c>
      <c r="K8" s="21">
        <v>-1.3999999999999999E-4</v>
      </c>
      <c r="L8" s="21">
        <v>640.5</v>
      </c>
      <c r="M8" s="21">
        <v>0.34200000000000003</v>
      </c>
      <c r="N8">
        <f>L8/Data!$X$1</f>
        <v>330.66597831698505</v>
      </c>
      <c r="P8">
        <f t="shared" si="1"/>
        <v>966</v>
      </c>
      <c r="Q8">
        <f t="shared" si="2"/>
        <v>-0.14000000000000001</v>
      </c>
      <c r="R8">
        <f t="shared" si="0"/>
        <v>40.571999999999981</v>
      </c>
      <c r="S8">
        <f t="shared" si="3"/>
        <v>-289.79999999999984</v>
      </c>
      <c r="T8">
        <f t="shared" si="4"/>
        <v>3.8416000000000009E-4</v>
      </c>
      <c r="V8" s="6">
        <v>273437.9505639929</v>
      </c>
      <c r="W8" s="7">
        <v>13</v>
      </c>
      <c r="X8" s="7" t="e">
        <v>#N/A</v>
      </c>
      <c r="Y8" s="7" t="e">
        <v>#N/A</v>
      </c>
      <c r="Z8" s="7" t="e">
        <v>#N/A</v>
      </c>
      <c r="AA8" s="7" t="e">
        <v>#N/A</v>
      </c>
      <c r="AB8" s="8"/>
    </row>
    <row r="9" spans="1:29" x14ac:dyDescent="0.3">
      <c r="A9" s="22">
        <v>44593</v>
      </c>
      <c r="B9" s="23">
        <v>0.48472222222222222</v>
      </c>
      <c r="C9" s="21">
        <v>966</v>
      </c>
      <c r="D9" s="21">
        <v>28.03</v>
      </c>
      <c r="E9" s="21">
        <v>0.7</v>
      </c>
      <c r="F9" s="21">
        <v>3.3000000000000002E-2</v>
      </c>
      <c r="G9" s="21">
        <v>31.77</v>
      </c>
      <c r="H9" s="21">
        <v>36.409999999999997</v>
      </c>
      <c r="I9" s="21">
        <v>34.090000000000003</v>
      </c>
      <c r="J9" s="21">
        <v>6.06</v>
      </c>
      <c r="K9" s="21">
        <v>6.2700000000000004E-3</v>
      </c>
      <c r="L9" s="21">
        <v>639.79999999999995</v>
      </c>
      <c r="M9" s="21">
        <v>0.34200000000000003</v>
      </c>
      <c r="N9">
        <f>L9/Data!$X$1</f>
        <v>330.30459473412492</v>
      </c>
      <c r="P9">
        <f t="shared" si="1"/>
        <v>966</v>
      </c>
      <c r="Q9">
        <f t="shared" si="2"/>
        <v>6.06</v>
      </c>
      <c r="R9">
        <f t="shared" si="0"/>
        <v>-13464.107999999998</v>
      </c>
      <c r="S9">
        <f t="shared" si="3"/>
        <v>-2221.7999999999997</v>
      </c>
      <c r="T9">
        <f t="shared" si="4"/>
        <v>1348.6227969599997</v>
      </c>
      <c r="V9" s="13">
        <v>1557126.5642797363</v>
      </c>
      <c r="W9" s="14">
        <v>14.806024762754481</v>
      </c>
      <c r="X9" s="14" t="e">
        <v>#N/A</v>
      </c>
      <c r="Y9" s="14" t="e">
        <v>#N/A</v>
      </c>
      <c r="Z9" s="14" t="e">
        <v>#N/A</v>
      </c>
      <c r="AA9" s="14" t="e">
        <v>#N/A</v>
      </c>
      <c r="AB9" s="15"/>
    </row>
    <row r="10" spans="1:29" x14ac:dyDescent="0.3">
      <c r="A10" s="22">
        <v>44593</v>
      </c>
      <c r="B10" s="23">
        <v>0.4916666666666667</v>
      </c>
      <c r="C10" s="21">
        <v>966</v>
      </c>
      <c r="D10" s="21">
        <v>27.98</v>
      </c>
      <c r="E10" s="21">
        <v>0.7</v>
      </c>
      <c r="F10" s="21">
        <v>3.3000000000000002E-2</v>
      </c>
      <c r="G10" s="21">
        <v>31.76</v>
      </c>
      <c r="H10" s="21">
        <v>36.409999999999997</v>
      </c>
      <c r="I10" s="21">
        <v>34.090000000000003</v>
      </c>
      <c r="J10" s="21">
        <v>6.11</v>
      </c>
      <c r="K10" s="21">
        <v>6.3200000000000001E-3</v>
      </c>
      <c r="L10" s="21">
        <v>639.9</v>
      </c>
      <c r="M10" s="21">
        <v>0.34200000000000003</v>
      </c>
      <c r="N10">
        <f>L10/Data!$X$1</f>
        <v>330.35622096024781</v>
      </c>
      <c r="P10">
        <f t="shared" si="1"/>
        <v>966</v>
      </c>
      <c r="Q10">
        <f t="shared" si="2"/>
        <v>6.11</v>
      </c>
      <c r="R10">
        <f t="shared" si="0"/>
        <v>-13575.197999999999</v>
      </c>
      <c r="S10">
        <f t="shared" si="3"/>
        <v>-2221.7999999999997</v>
      </c>
      <c r="T10">
        <f t="shared" si="4"/>
        <v>1393.6856904100002</v>
      </c>
    </row>
    <row r="11" spans="1:29" x14ac:dyDescent="0.3">
      <c r="A11" s="22">
        <v>44593</v>
      </c>
      <c r="B11" s="23">
        <v>0.62083333333333335</v>
      </c>
      <c r="C11" s="21">
        <v>966</v>
      </c>
      <c r="D11" s="21">
        <v>26.91</v>
      </c>
      <c r="E11" s="21">
        <v>1.4</v>
      </c>
      <c r="F11" s="21">
        <v>3.2800000000000003E-2</v>
      </c>
      <c r="G11" s="21">
        <v>31.78</v>
      </c>
      <c r="H11" s="21">
        <v>35.94</v>
      </c>
      <c r="I11" s="21">
        <v>33.86</v>
      </c>
      <c r="J11" s="21">
        <v>6.95</v>
      </c>
      <c r="K11" s="21">
        <v>7.1900000000000002E-3</v>
      </c>
      <c r="L11" s="21">
        <v>571.1</v>
      </c>
      <c r="M11" s="21">
        <v>0.30499999999999999</v>
      </c>
      <c r="N11">
        <f>L11/Data!$X$1</f>
        <v>294.83737738771293</v>
      </c>
      <c r="P11">
        <f t="shared" si="1"/>
        <v>966</v>
      </c>
      <c r="Q11">
        <f t="shared" si="2"/>
        <v>6.95</v>
      </c>
      <c r="R11">
        <f t="shared" si="0"/>
        <v>-10741.920000000002</v>
      </c>
      <c r="S11">
        <f t="shared" si="3"/>
        <v>-1545.6000000000001</v>
      </c>
      <c r="T11">
        <f t="shared" si="4"/>
        <v>2333.1315062500003</v>
      </c>
      <c r="AC11" s="27" t="s">
        <v>47</v>
      </c>
    </row>
    <row r="12" spans="1:29" x14ac:dyDescent="0.3">
      <c r="A12" s="22">
        <v>44593</v>
      </c>
      <c r="B12" s="23">
        <v>0.62777777777777777</v>
      </c>
      <c r="C12" s="21">
        <v>966</v>
      </c>
      <c r="D12" s="21">
        <v>27.07</v>
      </c>
      <c r="E12" s="21">
        <v>1.4</v>
      </c>
      <c r="F12" s="21">
        <v>3.2800000000000003E-2</v>
      </c>
      <c r="G12" s="21">
        <v>31.78</v>
      </c>
      <c r="H12" s="21">
        <v>35.950000000000003</v>
      </c>
      <c r="I12" s="21">
        <v>33.869999999999997</v>
      </c>
      <c r="J12" s="21">
        <v>6.79</v>
      </c>
      <c r="K12" s="21">
        <v>7.0299999999999998E-3</v>
      </c>
      <c r="L12" s="21">
        <v>572.9</v>
      </c>
      <c r="M12" s="21">
        <v>0.30599999999999999</v>
      </c>
      <c r="N12">
        <f>L12/Data!$X$1</f>
        <v>295.76664945792459</v>
      </c>
      <c r="P12">
        <f t="shared" si="1"/>
        <v>966</v>
      </c>
      <c r="Q12">
        <f t="shared" si="2"/>
        <v>6.79</v>
      </c>
      <c r="R12">
        <f t="shared" si="0"/>
        <v>-10494.624000000002</v>
      </c>
      <c r="S12">
        <f t="shared" si="3"/>
        <v>-1545.6000000000001</v>
      </c>
      <c r="T12">
        <f t="shared" si="4"/>
        <v>2125.5880368100002</v>
      </c>
      <c r="V12" t="s">
        <v>49</v>
      </c>
      <c r="W12" t="s">
        <v>35</v>
      </c>
      <c r="X12" t="s">
        <v>48</v>
      </c>
      <c r="Y12" t="s">
        <v>34</v>
      </c>
      <c r="Z12" t="s">
        <v>33</v>
      </c>
      <c r="AA12" t="s">
        <v>32</v>
      </c>
      <c r="AB12" t="s">
        <v>31</v>
      </c>
    </row>
    <row r="13" spans="1:29" x14ac:dyDescent="0.3">
      <c r="A13" s="22">
        <v>44593</v>
      </c>
      <c r="B13" s="23">
        <v>0.64722222222222225</v>
      </c>
      <c r="C13" s="21">
        <v>966</v>
      </c>
      <c r="D13" s="21">
        <v>26.21</v>
      </c>
      <c r="E13" s="21">
        <v>2.7</v>
      </c>
      <c r="F13" s="21">
        <v>3.2899999999999999E-2</v>
      </c>
      <c r="G13" s="21">
        <v>31.76</v>
      </c>
      <c r="H13" s="21">
        <v>35.119999999999997</v>
      </c>
      <c r="I13" s="21">
        <v>33.44</v>
      </c>
      <c r="J13" s="21">
        <v>7.23</v>
      </c>
      <c r="K13" s="21">
        <v>7.4799999999999997E-3</v>
      </c>
      <c r="L13" s="21">
        <v>462</v>
      </c>
      <c r="M13" s="21">
        <v>0.247</v>
      </c>
      <c r="N13">
        <f>L13/Data!$X$1</f>
        <v>238.51316468766132</v>
      </c>
      <c r="P13">
        <f t="shared" si="1"/>
        <v>966</v>
      </c>
      <c r="Q13">
        <f t="shared" si="2"/>
        <v>7.23</v>
      </c>
      <c r="R13">
        <f t="shared" si="0"/>
        <v>-2095.253999999999</v>
      </c>
      <c r="S13">
        <f t="shared" si="3"/>
        <v>-289.79999999999984</v>
      </c>
      <c r="T13">
        <f t="shared" si="4"/>
        <v>2732.4560744100008</v>
      </c>
      <c r="V13" s="27" t="s">
        <v>46</v>
      </c>
      <c r="W13" s="27">
        <v>0.03</v>
      </c>
      <c r="X13" s="27">
        <v>0.36699999999999999</v>
      </c>
      <c r="Y13" s="27">
        <v>1.5</v>
      </c>
      <c r="Z13" s="27">
        <v>0</v>
      </c>
      <c r="AA13" s="27">
        <v>13.21</v>
      </c>
      <c r="AB13" s="26">
        <v>0.33400000000000002</v>
      </c>
    </row>
    <row r="14" spans="1:29" x14ac:dyDescent="0.3">
      <c r="A14" s="22">
        <v>44593</v>
      </c>
      <c r="B14" s="23">
        <v>0.65486111111111112</v>
      </c>
      <c r="C14" s="21">
        <v>966</v>
      </c>
      <c r="D14" s="21">
        <v>26.21</v>
      </c>
      <c r="E14" s="21">
        <v>2.7</v>
      </c>
      <c r="F14" s="21">
        <v>3.2899999999999999E-2</v>
      </c>
      <c r="G14" s="21">
        <v>31.75</v>
      </c>
      <c r="H14" s="21">
        <v>35.130000000000003</v>
      </c>
      <c r="I14" s="21">
        <v>33.44</v>
      </c>
      <c r="J14" s="21">
        <v>7.23</v>
      </c>
      <c r="K14" s="21">
        <v>7.4799999999999997E-3</v>
      </c>
      <c r="L14" s="21">
        <v>463.5</v>
      </c>
      <c r="M14" s="21">
        <v>0.248</v>
      </c>
      <c r="N14">
        <f>L14/Data!$X$1</f>
        <v>239.28755807950438</v>
      </c>
      <c r="P14">
        <f t="shared" si="1"/>
        <v>966</v>
      </c>
      <c r="Q14">
        <f t="shared" si="2"/>
        <v>7.23</v>
      </c>
      <c r="R14">
        <f t="shared" si="0"/>
        <v>-2095.253999999999</v>
      </c>
      <c r="S14">
        <f t="shared" si="3"/>
        <v>-289.79999999999984</v>
      </c>
      <c r="T14">
        <f t="shared" si="4"/>
        <v>2732.4560744100008</v>
      </c>
    </row>
    <row r="15" spans="1:29" x14ac:dyDescent="0.3">
      <c r="A15" s="22">
        <v>44593</v>
      </c>
      <c r="B15" s="23">
        <v>0.58750000000000002</v>
      </c>
      <c r="C15" s="21">
        <v>966</v>
      </c>
      <c r="D15" s="21">
        <v>28.11</v>
      </c>
      <c r="E15" s="21">
        <v>0.7</v>
      </c>
      <c r="F15" s="21">
        <v>3.3000000000000002E-2</v>
      </c>
      <c r="G15" s="21">
        <v>41.37</v>
      </c>
      <c r="H15" s="21">
        <v>44.79</v>
      </c>
      <c r="I15" s="21">
        <v>43.08</v>
      </c>
      <c r="J15" s="21">
        <v>14.97</v>
      </c>
      <c r="K15" s="21">
        <v>1.549E-2</v>
      </c>
      <c r="L15" s="21">
        <v>471.1</v>
      </c>
      <c r="M15" s="21">
        <v>0.252</v>
      </c>
      <c r="N15">
        <f>L15/Data!$X$1</f>
        <v>243.21115126484256</v>
      </c>
      <c r="P15">
        <f t="shared" si="1"/>
        <v>966</v>
      </c>
      <c r="Q15">
        <f t="shared" si="2"/>
        <v>14.97</v>
      </c>
      <c r="R15">
        <f t="shared" si="0"/>
        <v>-33260.345999999998</v>
      </c>
      <c r="S15">
        <f t="shared" si="3"/>
        <v>-2221.7999999999997</v>
      </c>
      <c r="T15">
        <f t="shared" si="4"/>
        <v>50221.213380810012</v>
      </c>
    </row>
    <row r="16" spans="1:29" x14ac:dyDescent="0.3">
      <c r="A16" s="22">
        <v>44593</v>
      </c>
      <c r="B16" s="23">
        <v>0.59444444444444444</v>
      </c>
      <c r="C16" s="21">
        <v>966</v>
      </c>
      <c r="D16" s="21">
        <v>28.3</v>
      </c>
      <c r="E16" s="21">
        <v>0.7</v>
      </c>
      <c r="F16" s="21">
        <v>3.3000000000000002E-2</v>
      </c>
      <c r="G16" s="21">
        <v>41.38</v>
      </c>
      <c r="H16" s="21">
        <v>44.81</v>
      </c>
      <c r="I16" s="21">
        <v>43.1</v>
      </c>
      <c r="J16" s="21">
        <v>14.8</v>
      </c>
      <c r="K16" s="21">
        <v>1.532E-2</v>
      </c>
      <c r="L16" s="21">
        <v>472.4</v>
      </c>
      <c r="M16" s="21">
        <v>0.252</v>
      </c>
      <c r="N16">
        <f>L16/Data!$X$1</f>
        <v>243.88229220443984</v>
      </c>
      <c r="P16">
        <f t="shared" si="1"/>
        <v>966</v>
      </c>
      <c r="Q16">
        <f t="shared" si="2"/>
        <v>14.8</v>
      </c>
      <c r="R16">
        <f t="shared" si="0"/>
        <v>-32882.639999999999</v>
      </c>
      <c r="S16">
        <f t="shared" si="3"/>
        <v>-2221.7999999999997</v>
      </c>
      <c r="T16">
        <f t="shared" si="4"/>
        <v>47978.521600000007</v>
      </c>
    </row>
    <row r="17" spans="1:20" x14ac:dyDescent="0.3">
      <c r="A17" s="22">
        <v>44593</v>
      </c>
      <c r="B17" s="23">
        <v>0.5229166666666667</v>
      </c>
      <c r="C17" s="21">
        <v>966</v>
      </c>
      <c r="D17" s="21">
        <v>27.01</v>
      </c>
      <c r="E17" s="21">
        <v>1.4</v>
      </c>
      <c r="F17" s="21">
        <v>3.3000000000000002E-2</v>
      </c>
      <c r="G17" s="21">
        <v>41.37</v>
      </c>
      <c r="H17" s="21">
        <v>44.14</v>
      </c>
      <c r="I17" s="21">
        <v>42.76</v>
      </c>
      <c r="J17" s="21">
        <v>15.74</v>
      </c>
      <c r="K17" s="21">
        <v>1.6299999999999999E-2</v>
      </c>
      <c r="L17" s="21">
        <v>383.3</v>
      </c>
      <c r="M17" s="21">
        <v>0.20499999999999999</v>
      </c>
      <c r="N17">
        <f>L17/Data!$X$1</f>
        <v>197.88332472896232</v>
      </c>
      <c r="P17">
        <f t="shared" si="1"/>
        <v>966</v>
      </c>
      <c r="Q17">
        <f t="shared" si="2"/>
        <v>15.74</v>
      </c>
      <c r="R17">
        <f t="shared" si="0"/>
        <v>-24327.744000000002</v>
      </c>
      <c r="S17">
        <f t="shared" si="3"/>
        <v>-1545.6000000000001</v>
      </c>
      <c r="T17">
        <f t="shared" si="4"/>
        <v>61378.873305760004</v>
      </c>
    </row>
    <row r="18" spans="1:20" x14ac:dyDescent="0.3">
      <c r="A18" s="22">
        <v>44593</v>
      </c>
      <c r="B18" s="23">
        <v>0.52986111111111112</v>
      </c>
      <c r="C18" s="21">
        <v>966</v>
      </c>
      <c r="D18" s="21">
        <v>27.11</v>
      </c>
      <c r="E18" s="21">
        <v>1.4</v>
      </c>
      <c r="F18" s="21">
        <v>3.3000000000000002E-2</v>
      </c>
      <c r="G18" s="21">
        <v>41.37</v>
      </c>
      <c r="H18" s="21">
        <v>44.16</v>
      </c>
      <c r="I18" s="21">
        <v>42.76</v>
      </c>
      <c r="J18" s="21">
        <v>15.65</v>
      </c>
      <c r="K18" s="21">
        <v>1.6199999999999999E-2</v>
      </c>
      <c r="L18" s="21">
        <v>384.1</v>
      </c>
      <c r="M18" s="21">
        <v>0.20499999999999999</v>
      </c>
      <c r="N18">
        <f>L18/Data!$X$1</f>
        <v>198.29633453794528</v>
      </c>
      <c r="P18">
        <f t="shared" si="1"/>
        <v>966</v>
      </c>
      <c r="Q18">
        <f t="shared" si="2"/>
        <v>15.65</v>
      </c>
      <c r="R18">
        <f t="shared" si="0"/>
        <v>-24188.640000000003</v>
      </c>
      <c r="S18">
        <f t="shared" si="3"/>
        <v>-1545.6000000000001</v>
      </c>
      <c r="T18">
        <f t="shared" si="4"/>
        <v>59987.031006250007</v>
      </c>
    </row>
    <row r="19" spans="1:20" x14ac:dyDescent="0.3">
      <c r="A19" s="22">
        <v>44593</v>
      </c>
      <c r="B19" s="23">
        <v>0.54999999999999993</v>
      </c>
      <c r="C19" s="21">
        <v>966</v>
      </c>
      <c r="D19" s="21">
        <v>26.09</v>
      </c>
      <c r="E19" s="21">
        <v>2.7</v>
      </c>
      <c r="F19" s="21">
        <v>3.2899999999999999E-2</v>
      </c>
      <c r="G19" s="21">
        <v>41.37</v>
      </c>
      <c r="H19" s="21">
        <v>43.09</v>
      </c>
      <c r="I19" s="21">
        <v>42.23</v>
      </c>
      <c r="J19" s="21">
        <v>16.14</v>
      </c>
      <c r="K19" s="21">
        <v>1.6709999999999999E-2</v>
      </c>
      <c r="L19" s="21">
        <v>237.7</v>
      </c>
      <c r="M19" s="21">
        <v>0.127</v>
      </c>
      <c r="N19">
        <f>L19/Data!$X$1</f>
        <v>122.71553949406298</v>
      </c>
      <c r="P19">
        <f t="shared" si="1"/>
        <v>966</v>
      </c>
      <c r="Q19">
        <f t="shared" si="2"/>
        <v>16.14</v>
      </c>
      <c r="R19">
        <f t="shared" si="0"/>
        <v>-4677.3719999999976</v>
      </c>
      <c r="S19">
        <f t="shared" si="3"/>
        <v>-289.79999999999984</v>
      </c>
      <c r="T19">
        <f t="shared" si="4"/>
        <v>67860.041600160024</v>
      </c>
    </row>
    <row r="20" spans="1:20" x14ac:dyDescent="0.3">
      <c r="A20" s="22">
        <v>44593</v>
      </c>
      <c r="B20" s="23">
        <v>0.55694444444444446</v>
      </c>
      <c r="C20" s="21">
        <v>966</v>
      </c>
      <c r="D20" s="21">
        <v>26.07</v>
      </c>
      <c r="E20" s="21">
        <v>2.7</v>
      </c>
      <c r="F20" s="21">
        <v>3.3000000000000002E-2</v>
      </c>
      <c r="G20" s="21">
        <v>41.38</v>
      </c>
      <c r="H20" s="21">
        <v>43.11</v>
      </c>
      <c r="I20" s="21">
        <v>42.24</v>
      </c>
      <c r="J20" s="21">
        <v>16.18</v>
      </c>
      <c r="K20" s="21">
        <v>1.6750000000000001E-2</v>
      </c>
      <c r="L20" s="21">
        <v>238</v>
      </c>
      <c r="M20" s="21">
        <v>0.127</v>
      </c>
      <c r="N20">
        <f>L20/Data!$X$1</f>
        <v>122.8704181724316</v>
      </c>
      <c r="P20">
        <f t="shared" si="1"/>
        <v>966</v>
      </c>
      <c r="Q20">
        <f t="shared" si="2"/>
        <v>16.18</v>
      </c>
      <c r="R20">
        <f t="shared" si="0"/>
        <v>-4688.9639999999972</v>
      </c>
      <c r="S20">
        <f t="shared" si="3"/>
        <v>-289.79999999999984</v>
      </c>
      <c r="T20">
        <f t="shared" si="4"/>
        <v>68535.260697759993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Non insulated v4 TUV G=0</vt:lpstr>
      <vt:lpstr>Insulated v4 TUV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- DualSun</dc:creator>
  <cp:lastModifiedBy>valentin</cp:lastModifiedBy>
  <dcterms:created xsi:type="dcterms:W3CDTF">2022-03-01T14:48:11Z</dcterms:created>
  <dcterms:modified xsi:type="dcterms:W3CDTF">2022-08-23T15:27:29Z</dcterms:modified>
</cp:coreProperties>
</file>