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<sst xmlns="http://schemas.openxmlformats.org/spreadsheetml/2006/main" count="92" uniqueCount="52">
  <si>
    <t>L : 1000</t>
  </si>
  <si>
    <t>LN(h/h0) = -t/tau expérimental</t>
  </si>
  <si>
    <t>LN(h/h0) = -t/tau théorique</t>
  </si>
  <si>
    <t>r : 7mm</t>
  </si>
  <si>
    <t>petit rayon</t>
  </si>
  <si>
    <t>tau theorique L=1004 r0=7mm</t>
  </si>
  <si>
    <t>Variables</t>
  </si>
  <si>
    <t>r = 4mm</t>
  </si>
  <si>
    <t>r = 11mm</t>
  </si>
  <si>
    <t>r = 7mm</t>
  </si>
  <si>
    <t>r1: 4mm</t>
  </si>
  <si>
    <t>r2: 7mm</t>
  </si>
  <si>
    <t>r3: 11mm</t>
  </si>
  <si>
    <t>11mm</t>
  </si>
  <si>
    <t>ln h1</t>
  </si>
  <si>
    <t>ln h2</t>
  </si>
  <si>
    <t>ln h3</t>
  </si>
  <si>
    <t>h1/h0 = exp(-t/tau)</t>
  </si>
  <si>
    <t>h1/h0 théorique</t>
  </si>
  <si>
    <t>Tau theorique h1</t>
  </si>
  <si>
    <t>tangente en t=0</t>
  </si>
  <si>
    <t>tau 1</t>
  </si>
  <si>
    <t>tau 2</t>
  </si>
  <si>
    <t>tau 3</t>
  </si>
  <si>
    <t>temps</t>
  </si>
  <si>
    <t>L 1 1503mm</t>
  </si>
  <si>
    <t>L1: 1503mm</t>
  </si>
  <si>
    <t>L2: 1004mm</t>
  </si>
  <si>
    <t>L3: 496</t>
  </si>
  <si>
    <t>moyen rayon</t>
  </si>
  <si>
    <t>MU</t>
  </si>
  <si>
    <t>L = 1,004m</t>
  </si>
  <si>
    <t>L = 0.496m</t>
  </si>
  <si>
    <t>L = 1.5m</t>
  </si>
  <si>
    <t>grand rayon</t>
  </si>
  <si>
    <t>Dimatre Grand Cyl m</t>
  </si>
  <si>
    <t>0.1</t>
  </si>
  <si>
    <t>Théorie</t>
  </si>
  <si>
    <t>Exp</t>
  </si>
  <si>
    <t>Rho</t>
  </si>
  <si>
    <t>h(t)</t>
  </si>
  <si>
    <t>h_exp</t>
  </si>
  <si>
    <t>LN(h)</t>
  </si>
  <si>
    <t>LN(H_exp)</t>
  </si>
  <si>
    <t>Tau</t>
  </si>
  <si>
    <t>court tube</t>
  </si>
  <si>
    <t>g</t>
  </si>
  <si>
    <t>9.81</t>
  </si>
  <si>
    <t>moyen tube</t>
  </si>
  <si>
    <t>long tube</t>
  </si>
  <si>
    <t>à soustraire:</t>
  </si>
  <si>
    <t>NULL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</si>
</sst>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  <xf borderId="0" fillId="6" fontId="1" numFmtId="0" xfId="0" applyAlignment="1" applyFill="1" applyFont="1">
      <alignment readingOrder="0"/>
    </xf>
    <xf borderId="0" fillId="0" fontId="1" numFmtId="0" xfId="0" applyAlignment="1" applyFont="1">
      <alignment vertical="bottom"/>
    </xf>
    <xf borderId="0" fillId="4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'Feuille 1'!$J$2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'Feuille 1'!$AO$5:$AO$66</c:f>
            </c:strRef>
          </c:cat>
          <c:val>
            <c:numRef>
              <c:f>'Feuille 1'!$J$3:$J$64</c:f>
              <c:numCache/>
            </c:numRef>
          </c:val>
          <c:smooth val="0"/>
        </c:ser>
        <c:ser>
          <c:idx val="1"/>
          <c:order val="1"/>
          <c:tx>
            <c:strRef>
              <c:f>'Feuille 1'!$K$2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'Feuille 1'!$AO$5:$AO$66</c:f>
            </c:strRef>
          </c:cat>
          <c:val>
            <c:numRef>
              <c:f>'Feuille 1'!$K$3:$K$64</c:f>
              <c:numCache/>
            </c:numRef>
          </c:val>
          <c:smooth val="0"/>
        </c:ser>
        <c:ser>
          <c:idx val="2"/>
          <c:order val="2"/>
          <c:tx>
            <c:strRef>
              <c:f>'Feuille 1'!$L$2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'Feuille 1'!$AO$5:$AO$66</c:f>
            </c:strRef>
          </c:cat>
          <c:val>
            <c:numRef>
              <c:f>'Feuille 1'!$L$3:$L$64</c:f>
              <c:numCache/>
            </c:numRef>
          </c:val>
          <c:smooth val="0"/>
        </c:ser>
        <c:axId val="1818119342"/>
        <c:axId val="960758064"/>
      </c:lineChart>
      <c:catAx>
        <c:axId val="1818119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0758064"/>
      </c:catAx>
      <c:valAx>
        <c:axId val="960758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1193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'Feuille 1'!$AJ$2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'Feuille 1'!$AC$3:$AC$51</c:f>
            </c:numRef>
          </c:xVal>
          <c:yVal>
            <c:numRef>
              <c:f>'Feuille 1'!$AJ$3:$AJ$49</c:f>
              <c:numCache/>
            </c:numRef>
          </c:yVal>
        </c:ser>
        <c:ser>
          <c:idx val="1"/>
          <c:order val="1"/>
          <c:tx>
            <c:strRef>
              <c:f>'Feuille 1'!$AK$2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'Feuille 1'!$AC$3:$AC$51</c:f>
            </c:numRef>
          </c:xVal>
          <c:yVal>
            <c:numRef>
              <c:f>'Feuille 1'!$AK$3:$AK$49</c:f>
              <c:numCache/>
            </c:numRef>
          </c:yVal>
        </c:ser>
        <c:ser>
          <c:idx val="2"/>
          <c:order val="2"/>
          <c:tx>
            <c:strRef>
              <c:f>'Feuille 1'!$AL$2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'Feuille 1'!$AC$3:$AC$51</c:f>
            </c:numRef>
          </c:xVal>
          <c:yVal>
            <c:numRef>
              <c:f>'Feuille 1'!$AL$3:$AL$49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352524"/>
        <c:axId val="408147522"/>
      </c:scatterChart>
      <c:valAx>
        <c:axId val="11023525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8147522"/>
      </c:valAx>
      <c:valAx>
        <c:axId val="408147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3525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'Feuille 1'!$J$2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'Feuille 1'!$J$3:$J$32</c:f>
              <c:numCache/>
            </c:numRef>
          </c:val>
          <c:smooth val="0"/>
        </c:ser>
        <c:ser>
          <c:idx val="1"/>
          <c:order val="1"/>
          <c:tx>
            <c:strRef>
              <c:f>'Feuille 1'!$K$2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'Feuille 1'!$K$3:$K$32</c:f>
              <c:numCache/>
            </c:numRef>
          </c:val>
          <c:smooth val="0"/>
        </c:ser>
        <c:ser>
          <c:idx val="2"/>
          <c:order val="2"/>
          <c:tx>
            <c:strRef>
              <c:f>'Feuille 1'!$L$2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'Feuille 1'!$L$3:$L$32</c:f>
              <c:numCache/>
            </c:numRef>
          </c:val>
          <c:smooth val="0"/>
        </c:ser>
        <c:axId val="316039574"/>
        <c:axId val="1825099286"/>
      </c:lineChart>
      <c:catAx>
        <c:axId val="316039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5099286"/>
      </c:catAx>
      <c:valAx>
        <c:axId val="1825099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60395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 : 1000/r1: 4mm et L : 1000/r3: 11mm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'Feuille 1'!$C$2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'Feuille 1'!$B$3:$B$64</c:f>
            </c:strRef>
          </c:cat>
          <c:val>
            <c:numRef>
              <c:f>'Feuille 1'!$C$3:$C$64</c:f>
              <c:numCache/>
            </c:numRef>
          </c:val>
          <c:smooth val="0"/>
        </c:ser>
        <c:ser>
          <c:idx val="1"/>
          <c:order val="1"/>
          <c:tx>
            <c:strRef>
              <c:f>'Feuille 1'!$G$2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'Feuille 1'!$B$3:$B$64</c:f>
            </c:strRef>
          </c:cat>
          <c:val>
            <c:numRef>
              <c:f>'Feuille 1'!$G$3:$G$64</c:f>
              <c:numCache/>
            </c:numRef>
          </c:val>
          <c:smooth val="0"/>
        </c:ser>
        <c:ser>
          <c:idx val="2"/>
          <c:order val="2"/>
          <c:tx>
            <c:strRef>
              <c:f>'Feuille 1'!$D$2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'Feuille 1'!$B$3:$B$64</c:f>
            </c:strRef>
          </c:cat>
          <c:val>
            <c:numRef>
              <c:f>'Feuille 1'!$D$3:$D$42</c:f>
              <c:numCache/>
            </c:numRef>
          </c:val>
          <c:smooth val="0"/>
        </c:ser>
        <c:axId val="1536854198"/>
        <c:axId val="1975268587"/>
      </c:lineChart>
      <c:catAx>
        <c:axId val="1536854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 : 1000/r2: 7mm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5268587"/>
      </c:catAx>
      <c:valAx>
        <c:axId val="1975268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8541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'Feuille 1'!$U$1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'Feuille 1'!$AO$5:$AO$66</c:f>
            </c:strRef>
          </c:cat>
          <c:val>
            <c:numRef>
              <c:f>'Feuille 1'!$U$2:$U$61</c:f>
              <c:numCache/>
            </c:numRef>
          </c:val>
          <c:smooth val="0"/>
        </c:ser>
        <c:ser>
          <c:idx val="1"/>
          <c:order val="1"/>
          <c:tx>
            <c:strRef>
              <c:f>'Feuille 1'!$W$1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'Feuille 1'!$AO$5:$AO$66</c:f>
            </c:strRef>
          </c:cat>
          <c:val>
            <c:numRef>
              <c:f>'Feuille 1'!$W$2:$W$61</c:f>
              <c:numCache/>
            </c:numRef>
          </c:val>
          <c:smooth val="0"/>
        </c:ser>
        <c:axId val="1393752155"/>
        <c:axId val="1108614054"/>
      </c:lineChart>
      <c:catAx>
        <c:axId val="1393752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614054"/>
      </c:catAx>
      <c:valAx>
        <c:axId val="1108614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3752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LN(h)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'Feuille 1'!$BB$4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'Feuille 1'!$AO$5:$AO$66</c:f>
            </c:numRef>
          </c:xVal>
          <c:yVal>
            <c:numRef>
              <c:f>'Feuille 1'!$BB$5:$BB$66</c:f>
              <c:numCache/>
            </c:numRef>
          </c:yVal>
        </c:ser>
        <c:ser>
          <c:idx val="1"/>
          <c:order val="1"/>
          <c:tx>
            <c:strRef>
              <c:f>'Feuille 1'!$BC$4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'Feuille 1'!$AO$5:$AO$66</c:f>
            </c:numRef>
          </c:xVal>
          <c:yVal>
            <c:numRef>
              <c:f>'Feuille 1'!$BC$5:$BC$64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222872"/>
        <c:axId val="685001819"/>
      </c:scatterChart>
      <c:valAx>
        <c:axId val="11902228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5001819"/>
      </c:valAx>
      <c:valAx>
        <c:axId val="685001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LN(h)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2228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619125</xdr:colOff>
      <xdr:row>66</xdr:row>
      <xdr:rowOff>9525</xdr:rowOff>
    </xdr:from>
    <xdr:ext cx="2238375" cy="138112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35</xdr:col>
      <xdr:colOff>314325</xdr:colOff>
      <xdr:row>43</xdr:row>
      <xdr:rowOff>114300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523875</xdr:colOff>
      <xdr:row>53</xdr:row>
      <xdr:rowOff>19050</xdr:rowOff>
    </xdr:from>
    <xdr:ext cx="6229350" cy="38766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19050</xdr:colOff>
      <xdr:row>68</xdr:row>
      <xdr:rowOff>9525</xdr:rowOff>
    </xdr:from>
    <xdr:ext cx="3009900" cy="18573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180975</xdr:colOff>
      <xdr:row>37</xdr:row>
      <xdr:rowOff>123825</xdr:rowOff>
    </xdr:from>
    <xdr:ext cx="5715000" cy="3533775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48</xdr:col>
      <xdr:colOff>723900</xdr:colOff>
      <xdr:row>40</xdr:row>
      <xdr:rowOff>123825</xdr:rowOff>
    </xdr:from>
    <xdr:ext cx="5715000" cy="3533775"/>
    <xdr:graphicFrame>
      <xdr:nvGraphicFramePr>
        <xdr:cNvPr id="6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5" max="6" width="14.43"/>
    <col hidden="1" min="9" max="9" width="14.43"/>
    <col customWidth="1" min="10" max="10" width="18.71"/>
    <col hidden="1" min="30" max="30" width="14.43"/>
    <col hidden="1" min="33" max="33" width="14.43"/>
    <col customWidth="1" min="48" max="48" width="20.71"/>
  </cols>
  <sheetData>
    <row r="1">
      <c r="A1" s="1"/>
      <c r="B1" s="2" t="s">
        <v>0</v>
      </c>
      <c r="I1" s="3"/>
      <c r="J1" s="3"/>
      <c r="K1" s="3"/>
      <c r="L1" s="3"/>
      <c r="M1" s="3"/>
      <c r="N1" s="3"/>
      <c r="O1" s="4"/>
      <c r="P1" s="4"/>
      <c r="Q1" s="4"/>
      <c r="R1" s="3"/>
      <c r="S1" s="4"/>
      <c r="U1" s="5" t="s">
        <v>1</v>
      </c>
      <c r="W1" s="5" t="s">
        <v>2</v>
      </c>
      <c r="X1" s="3"/>
      <c r="Y1" s="3"/>
      <c r="Z1" s="3"/>
      <c r="AA1" s="3"/>
      <c r="AB1" s="3"/>
      <c r="AC1" s="6" t="s">
        <v>3</v>
      </c>
      <c r="AQ1" s="5" t="s">
        <v>4</v>
      </c>
      <c r="AR1" s="5">
        <v>1003.0</v>
      </c>
      <c r="AT1" s="5" t="s">
        <v>5</v>
      </c>
      <c r="AV1" s="5"/>
      <c r="AW1" s="5" t="s">
        <v>6</v>
      </c>
      <c r="AX1" s="5"/>
      <c r="AY1" s="5"/>
      <c r="AZ1" s="5" t="s">
        <v>7</v>
      </c>
      <c r="BF1" s="5" t="s">
        <v>8</v>
      </c>
      <c r="BL1" s="5" t="s">
        <v>9</v>
      </c>
    </row>
    <row r="2">
      <c r="A2" s="5"/>
      <c r="C2" s="2" t="s">
        <v>10</v>
      </c>
      <c r="D2" s="2" t="s">
        <v>11</v>
      </c>
      <c r="E2" s="2" t="s">
        <v>12</v>
      </c>
      <c r="F2" s="5" t="s">
        <v>13</v>
      </c>
      <c r="G2" s="2" t="s">
        <v>12</v>
      </c>
      <c r="H2" s="2"/>
      <c r="I2" s="3"/>
      <c r="J2" s="3" t="s">
        <v>14</v>
      </c>
      <c r="K2" s="3" t="s">
        <v>15</v>
      </c>
      <c r="L2" s="3" t="s">
        <v>16</v>
      </c>
      <c r="M2" s="3"/>
      <c r="N2" s="3" t="s">
        <v>17</v>
      </c>
      <c r="O2" s="3"/>
      <c r="P2" s="3"/>
      <c r="Q2" s="3" t="s">
        <v>18</v>
      </c>
      <c r="R2" s="3" t="s">
        <v>19</v>
      </c>
      <c r="S2" s="3" t="s">
        <v>20</v>
      </c>
      <c r="U2" s="7">
        <f t="shared" ref="U2:U61" si="2">LN(N3)</f>
        <v>0</v>
      </c>
      <c r="W2" s="7">
        <f t="shared" ref="W2:W61" si="3">LN(Q3)</f>
        <v>0</v>
      </c>
      <c r="X2" s="3" t="s">
        <v>21</v>
      </c>
      <c r="Y2" s="3" t="s">
        <v>22</v>
      </c>
      <c r="Z2" s="3" t="s">
        <v>23</v>
      </c>
      <c r="AA2" s="3"/>
      <c r="AB2" s="3"/>
      <c r="AC2" s="6" t="s">
        <v>24</v>
      </c>
      <c r="AD2" s="6" t="s">
        <v>25</v>
      </c>
      <c r="AE2" s="6" t="s">
        <v>26</v>
      </c>
      <c r="AF2" s="6" t="s">
        <v>27</v>
      </c>
      <c r="AG2" s="6" t="s">
        <v>28</v>
      </c>
      <c r="AH2" s="6" t="s">
        <v>28</v>
      </c>
      <c r="AI2" s="6"/>
      <c r="AJ2" s="5" t="s">
        <v>14</v>
      </c>
      <c r="AK2" s="5" t="s">
        <v>15</v>
      </c>
      <c r="AL2" s="5" t="s">
        <v>16</v>
      </c>
      <c r="AQ2" s="5" t="s">
        <v>29</v>
      </c>
      <c r="AR2" s="5">
        <v>1004.0</v>
      </c>
      <c r="AT2" s="7">
        <f>(32*(0.094)^2*0.001*1.004)/(1000*9.81*(0.007^4))</f>
        <v>12.05253027</v>
      </c>
      <c r="AV2" s="5" t="s">
        <v>30</v>
      </c>
      <c r="AW2" s="8">
        <v>0.001</v>
      </c>
      <c r="AZ2" s="5" t="s">
        <v>31</v>
      </c>
      <c r="BF2" s="5" t="s">
        <v>31</v>
      </c>
      <c r="BL2" s="5" t="s">
        <v>32</v>
      </c>
      <c r="BM2" s="5"/>
      <c r="BN2" s="5"/>
      <c r="BO2" s="5"/>
      <c r="BP2" s="5"/>
      <c r="BQ2" s="5"/>
      <c r="BR2" s="5" t="s">
        <v>31</v>
      </c>
      <c r="BS2" s="5"/>
      <c r="BT2" s="5"/>
      <c r="BU2" s="5"/>
      <c r="BV2" s="5"/>
      <c r="BW2" s="5"/>
      <c r="BX2" s="5" t="s">
        <v>33</v>
      </c>
      <c r="BY2" s="5"/>
      <c r="BZ2" s="5"/>
      <c r="CA2" s="5"/>
      <c r="CB2" s="5"/>
    </row>
    <row r="3">
      <c r="A3" s="5">
        <v>227.0</v>
      </c>
      <c r="C3" s="7">
        <f t="shared" ref="C3:C64" si="5">A3-27</f>
        <v>200</v>
      </c>
      <c r="D3" s="5">
        <f t="shared" ref="D3:D42" si="6">I3-24</f>
        <v>200</v>
      </c>
      <c r="E3" s="5">
        <v>198.0</v>
      </c>
      <c r="F3" s="5">
        <v>224.0</v>
      </c>
      <c r="G3" s="7">
        <f t="shared" ref="G3:G37" si="7">F3-24</f>
        <v>200</v>
      </c>
      <c r="I3" s="5">
        <v>224.0</v>
      </c>
      <c r="J3" s="5">
        <f t="shared" ref="J3:K3" si="1">LN(C3)</f>
        <v>5.298317367</v>
      </c>
      <c r="K3" s="5">
        <f t="shared" si="1"/>
        <v>5.298317367</v>
      </c>
      <c r="L3" s="5">
        <f t="shared" ref="L3:L36" si="9">LN(G3)</f>
        <v>5.298317367</v>
      </c>
      <c r="M3" s="5"/>
      <c r="N3" s="5">
        <f t="shared" ref="N3:N62" si="10">C3/200</f>
        <v>1</v>
      </c>
      <c r="O3" s="5"/>
      <c r="P3" s="5"/>
      <c r="Q3" s="5">
        <f t="shared" ref="Q3:Q62" si="11">EXP(-AO5/R3)</f>
        <v>1</v>
      </c>
      <c r="R3" s="5">
        <v>8.012</v>
      </c>
      <c r="S3" s="5">
        <f t="shared" ref="S3:S62" si="12"> 1-AO5/R3</f>
        <v>1</v>
      </c>
      <c r="U3" s="7">
        <f t="shared" si="2"/>
        <v>-0.03562717764</v>
      </c>
      <c r="W3" s="7">
        <f t="shared" si="3"/>
        <v>-0.6240639041</v>
      </c>
      <c r="X3" s="5">
        <f t="shared" ref="X3:X60" si="13">-(LN(200)/LN(C3))*AO5</f>
        <v>0</v>
      </c>
      <c r="Y3" s="5">
        <f t="shared" ref="Y3:Y39" si="14">-(LN(200)/LN(D3))*AO5</f>
        <v>0</v>
      </c>
      <c r="Z3" s="5">
        <f t="shared" ref="Z3:Z35" si="15">-(LN(200)/LN(G3))*AO5</f>
        <v>0</v>
      </c>
      <c r="AA3" s="5"/>
      <c r="AB3" s="5"/>
      <c r="AC3" s="9">
        <v>0.0</v>
      </c>
      <c r="AD3" s="5">
        <v>224.0</v>
      </c>
      <c r="AE3" s="5">
        <f t="shared" ref="AE3:AE51" si="16">AD3-24</f>
        <v>200</v>
      </c>
      <c r="AF3" s="5">
        <f t="shared" ref="AF3:AF42" si="17">D3</f>
        <v>200</v>
      </c>
      <c r="AG3" s="5">
        <v>224.0</v>
      </c>
      <c r="AH3" s="5">
        <f t="shared" ref="AH3:AH46" si="18">AG3-24</f>
        <v>200</v>
      </c>
      <c r="AI3" s="5"/>
      <c r="AJ3" s="7">
        <f t="shared" ref="AJ3:AK3" si="4">LN(AE3)</f>
        <v>5.298317367</v>
      </c>
      <c r="AK3" s="7">
        <f t="shared" si="4"/>
        <v>5.298317367</v>
      </c>
      <c r="AL3" s="7">
        <f t="shared" ref="AL3:AL44" si="20">LN(AH3)</f>
        <v>5.298317367</v>
      </c>
      <c r="AQ3" s="5" t="s">
        <v>34</v>
      </c>
      <c r="AR3" s="5">
        <v>1001.0</v>
      </c>
      <c r="AV3" s="5" t="s">
        <v>35</v>
      </c>
      <c r="AW3" s="5" t="s">
        <v>36</v>
      </c>
      <c r="AZ3" s="5" t="s">
        <v>37</v>
      </c>
      <c r="BA3" s="5" t="s">
        <v>38</v>
      </c>
      <c r="BB3" s="5"/>
      <c r="BC3" s="5"/>
      <c r="BD3" s="5"/>
      <c r="BE3" s="5"/>
      <c r="BF3" s="10" t="s">
        <v>37</v>
      </c>
      <c r="BG3" s="10" t="s">
        <v>38</v>
      </c>
      <c r="BL3" s="10" t="s">
        <v>37</v>
      </c>
      <c r="BM3" s="10" t="s">
        <v>38</v>
      </c>
      <c r="BN3" s="10"/>
      <c r="BO3" s="10"/>
      <c r="BP3" s="10"/>
      <c r="BQ3" s="10"/>
      <c r="BR3" s="10" t="s">
        <v>37</v>
      </c>
      <c r="BS3" s="10" t="s">
        <v>38</v>
      </c>
      <c r="BT3" s="10"/>
      <c r="BU3" s="10"/>
      <c r="BV3" s="10"/>
      <c r="BW3" s="10"/>
      <c r="BX3" s="10" t="s">
        <v>37</v>
      </c>
      <c r="BY3" s="10" t="s">
        <v>38</v>
      </c>
      <c r="BZ3" s="10"/>
      <c r="CA3" s="10"/>
      <c r="CB3" s="10"/>
    </row>
    <row r="4">
      <c r="A4" s="5">
        <v>220.0</v>
      </c>
      <c r="C4" s="7">
        <f t="shared" si="5"/>
        <v>193</v>
      </c>
      <c r="D4" s="5">
        <f t="shared" si="6"/>
        <v>191</v>
      </c>
      <c r="E4" s="5">
        <v>187.0</v>
      </c>
      <c r="F4" s="5">
        <v>214.0</v>
      </c>
      <c r="G4" s="7">
        <f t="shared" si="7"/>
        <v>190</v>
      </c>
      <c r="I4" s="5">
        <v>215.0</v>
      </c>
      <c r="J4" s="5">
        <f t="shared" ref="J4:K4" si="8">LN(C4)</f>
        <v>5.262690189</v>
      </c>
      <c r="K4" s="5">
        <f t="shared" si="8"/>
        <v>5.252273428</v>
      </c>
      <c r="L4" s="5">
        <f t="shared" si="9"/>
        <v>5.247024072</v>
      </c>
      <c r="M4" s="5"/>
      <c r="N4" s="5">
        <f t="shared" si="10"/>
        <v>0.965</v>
      </c>
      <c r="O4" s="5"/>
      <c r="P4" s="5"/>
      <c r="Q4" s="5">
        <f t="shared" si="11"/>
        <v>0.5357627191</v>
      </c>
      <c r="R4" s="5">
        <v>8.012</v>
      </c>
      <c r="S4" s="5">
        <f t="shared" si="12"/>
        <v>0.3759360959</v>
      </c>
      <c r="U4" s="7">
        <f t="shared" si="2"/>
        <v>-0.06720874969</v>
      </c>
      <c r="W4" s="7">
        <f t="shared" si="3"/>
        <v>-1.248127808</v>
      </c>
      <c r="X4" s="5">
        <f t="shared" si="13"/>
        <v>-5.033848827</v>
      </c>
      <c r="Y4" s="5">
        <f t="shared" si="14"/>
        <v>-5.043832389</v>
      </c>
      <c r="Z4" s="5">
        <f t="shared" si="15"/>
        <v>-5.048878463</v>
      </c>
      <c r="AA4" s="5"/>
      <c r="AB4" s="5"/>
      <c r="AC4" s="9">
        <v>5.0</v>
      </c>
      <c r="AD4" s="5">
        <v>215.0</v>
      </c>
      <c r="AE4" s="5">
        <f t="shared" si="16"/>
        <v>191</v>
      </c>
      <c r="AF4" s="5">
        <f t="shared" si="17"/>
        <v>191</v>
      </c>
      <c r="AG4" s="5">
        <v>215.0</v>
      </c>
      <c r="AH4" s="5">
        <f t="shared" si="18"/>
        <v>191</v>
      </c>
      <c r="AI4" s="5"/>
      <c r="AJ4" s="7">
        <f t="shared" ref="AJ4:AK4" si="19">LN(AE4)</f>
        <v>5.252273428</v>
      </c>
      <c r="AK4" s="7">
        <f t="shared" si="19"/>
        <v>5.252273428</v>
      </c>
      <c r="AL4" s="7">
        <f t="shared" si="20"/>
        <v>5.252273428</v>
      </c>
      <c r="AO4" s="2" t="s">
        <v>24</v>
      </c>
      <c r="AV4" s="5" t="s">
        <v>39</v>
      </c>
      <c r="AW4" s="5">
        <v>997.0</v>
      </c>
      <c r="AZ4" s="5" t="s">
        <v>40</v>
      </c>
      <c r="BA4" s="5" t="s">
        <v>41</v>
      </c>
      <c r="BB4" s="5" t="s">
        <v>42</v>
      </c>
      <c r="BC4" s="5" t="s">
        <v>43</v>
      </c>
      <c r="BD4" s="5" t="s">
        <v>44</v>
      </c>
      <c r="BE4" s="5"/>
      <c r="BF4" s="5" t="s">
        <v>40</v>
      </c>
      <c r="BG4" s="5" t="s">
        <v>41</v>
      </c>
      <c r="BH4" s="5" t="s">
        <v>42</v>
      </c>
      <c r="BI4" s="5" t="s">
        <v>43</v>
      </c>
      <c r="BJ4" s="5" t="s">
        <v>44</v>
      </c>
      <c r="BK4" s="5"/>
      <c r="BL4" s="5" t="s">
        <v>40</v>
      </c>
      <c r="BM4" s="5" t="s">
        <v>41</v>
      </c>
      <c r="BN4" s="5" t="s">
        <v>42</v>
      </c>
      <c r="BO4" s="5" t="s">
        <v>43</v>
      </c>
      <c r="BP4" s="5" t="s">
        <v>44</v>
      </c>
      <c r="BQ4" s="5"/>
      <c r="BR4" s="5" t="s">
        <v>40</v>
      </c>
      <c r="BS4" s="5" t="s">
        <v>41</v>
      </c>
      <c r="BT4" s="5" t="s">
        <v>42</v>
      </c>
      <c r="BU4" s="5" t="s">
        <v>43</v>
      </c>
      <c r="BV4" s="5" t="s">
        <v>44</v>
      </c>
      <c r="BW4" s="5"/>
      <c r="BX4" s="5" t="s">
        <v>40</v>
      </c>
      <c r="BY4" s="5" t="s">
        <v>41</v>
      </c>
      <c r="BZ4" s="5" t="s">
        <v>42</v>
      </c>
      <c r="CA4" s="5" t="s">
        <v>43</v>
      </c>
      <c r="CB4" s="5" t="s">
        <v>44</v>
      </c>
    </row>
    <row r="5">
      <c r="A5" s="5">
        <v>214.0</v>
      </c>
      <c r="C5" s="7">
        <f t="shared" si="5"/>
        <v>187</v>
      </c>
      <c r="D5" s="5">
        <f t="shared" si="6"/>
        <v>181</v>
      </c>
      <c r="E5" s="5">
        <v>179.0</v>
      </c>
      <c r="F5" s="5">
        <v>204.0</v>
      </c>
      <c r="G5" s="7">
        <f t="shared" si="7"/>
        <v>180</v>
      </c>
      <c r="I5" s="5">
        <v>205.0</v>
      </c>
      <c r="J5" s="5">
        <f t="shared" ref="J5:K5" si="21">LN(C5)</f>
        <v>5.231108617</v>
      </c>
      <c r="K5" s="5">
        <f t="shared" si="21"/>
        <v>5.198497031</v>
      </c>
      <c r="L5" s="5">
        <f t="shared" si="9"/>
        <v>5.192956851</v>
      </c>
      <c r="M5" s="5"/>
      <c r="N5" s="5">
        <f t="shared" si="10"/>
        <v>0.935</v>
      </c>
      <c r="O5" s="5"/>
      <c r="P5" s="5"/>
      <c r="Q5" s="5">
        <f t="shared" si="11"/>
        <v>0.2870416912</v>
      </c>
      <c r="R5" s="5">
        <v>8.012</v>
      </c>
      <c r="S5" s="5">
        <f t="shared" si="12"/>
        <v>-0.2481278083</v>
      </c>
      <c r="U5" s="7">
        <f t="shared" si="2"/>
        <v>-0.1165338163</v>
      </c>
      <c r="W5" s="7">
        <f t="shared" si="3"/>
        <v>-1.872191712</v>
      </c>
      <c r="X5" s="5">
        <f t="shared" si="13"/>
        <v>-10.12847898</v>
      </c>
      <c r="Y5" s="5">
        <f t="shared" si="14"/>
        <v>-10.19201768</v>
      </c>
      <c r="Z5" s="5">
        <f t="shared" si="15"/>
        <v>-10.20289118</v>
      </c>
      <c r="AA5" s="5"/>
      <c r="AB5" s="5"/>
      <c r="AC5" s="9">
        <v>10.0</v>
      </c>
      <c r="AD5" s="5">
        <v>205.0</v>
      </c>
      <c r="AE5" s="5">
        <f t="shared" si="16"/>
        <v>181</v>
      </c>
      <c r="AF5" s="5">
        <f t="shared" si="17"/>
        <v>181</v>
      </c>
      <c r="AG5" s="5">
        <v>205.0</v>
      </c>
      <c r="AH5" s="5">
        <f t="shared" si="18"/>
        <v>181</v>
      </c>
      <c r="AI5" s="5"/>
      <c r="AJ5" s="7">
        <f t="shared" ref="AJ5:AK5" si="22">LN(AE5)</f>
        <v>5.198497031</v>
      </c>
      <c r="AK5" s="7">
        <f t="shared" si="22"/>
        <v>5.198497031</v>
      </c>
      <c r="AL5" s="7">
        <f t="shared" si="20"/>
        <v>5.198497031</v>
      </c>
      <c r="AO5" s="9">
        <v>0.0</v>
      </c>
      <c r="AQ5" s="5" t="s">
        <v>45</v>
      </c>
      <c r="AR5" s="5">
        <v>496.0</v>
      </c>
      <c r="AV5" s="5" t="s">
        <v>46</v>
      </c>
      <c r="AW5" s="5" t="s">
        <v>47</v>
      </c>
      <c r="AZ5" s="7">
        <f t="shared" ref="AZ5:AZ66" si="30">200*EXP(-AO5/BD5)</f>
        <v>200</v>
      </c>
      <c r="BA5" s="7">
        <f t="shared" ref="BA5:BA66" si="31">A3-27</f>
        <v>200</v>
      </c>
      <c r="BB5" s="7">
        <f t="shared" ref="BB5:BC5" si="23">LN(AZ5)</f>
        <v>5.298317367</v>
      </c>
      <c r="BC5" s="7">
        <f t="shared" si="23"/>
        <v>5.298317367</v>
      </c>
      <c r="BD5" s="5">
        <v>8.019726867</v>
      </c>
      <c r="BF5" s="5">
        <f t="shared" ref="BF5:BF39" si="33">200*EXP(-AO5/BJ5)</f>
        <v>200</v>
      </c>
      <c r="BG5" s="7">
        <f t="shared" ref="BG5:BG39" si="34">F3-24</f>
        <v>200</v>
      </c>
      <c r="BH5" s="7">
        <f t="shared" ref="BH5:BI5" si="24">LN(BF5)</f>
        <v>5.298317367</v>
      </c>
      <c r="BI5" s="5">
        <f t="shared" si="24"/>
        <v>5.298317367</v>
      </c>
      <c r="BJ5" s="5">
        <f t="shared" ref="BJ5:BJ39" si="36">(4096*BD5)/234256</f>
        <v>0.1402260828</v>
      </c>
      <c r="BL5" s="7">
        <f t="shared" ref="BL5:BL46" si="37">200*EXP(-AO5/BP5)</f>
        <v>200</v>
      </c>
      <c r="BM5" s="6">
        <f t="shared" ref="BM5:BM46" si="38">AG3-24</f>
        <v>200</v>
      </c>
      <c r="BN5" s="7">
        <f t="shared" ref="BN5:BO5" si="25">LN(BL5)</f>
        <v>5.298317367</v>
      </c>
      <c r="BO5" s="7">
        <f t="shared" si="25"/>
        <v>5.298317367</v>
      </c>
      <c r="BP5" s="7">
        <f t="shared" ref="BP5:BP46" si="40">(BV5/1.004)*0.496</f>
        <v>0.422430577</v>
      </c>
      <c r="BR5" s="7">
        <f t="shared" ref="BR5:BR44" si="41">200*EXP(-AO5/BV5)</f>
        <v>200</v>
      </c>
      <c r="BS5" s="7">
        <f t="shared" ref="BS5:BS44" si="42">I3-24</f>
        <v>200</v>
      </c>
      <c r="BT5" s="7">
        <f t="shared" ref="BT5:BU5" si="26">LN(BR5)</f>
        <v>5.298317367</v>
      </c>
      <c r="BU5" s="7">
        <f t="shared" si="26"/>
        <v>5.298317367</v>
      </c>
      <c r="BV5" s="7">
        <f t="shared" ref="BV5:BV53" si="44">(4096*BD5)/38416</f>
        <v>0.8550812486</v>
      </c>
      <c r="BX5" s="7">
        <f t="shared" ref="BX5:BX53" si="45">200*EXP(-AO5/CB5)</f>
        <v>200</v>
      </c>
      <c r="BY5" s="7">
        <f t="shared" ref="BY5:BY53" si="46">AD3-24</f>
        <v>200</v>
      </c>
      <c r="BZ5" s="7">
        <f t="shared" ref="BZ5:CA5" si="27">LN(BX5)</f>
        <v>5.298317367</v>
      </c>
      <c r="CA5" s="7">
        <f t="shared" si="27"/>
        <v>5.298317367</v>
      </c>
      <c r="CB5" s="7">
        <f t="shared" ref="CB5:CB53" si="48">(BV5/1.004)*1.5</f>
        <v>1.277511826</v>
      </c>
    </row>
    <row r="6">
      <c r="A6" s="5">
        <v>205.0</v>
      </c>
      <c r="C6" s="7">
        <f t="shared" si="5"/>
        <v>178</v>
      </c>
      <c r="D6" s="5">
        <f t="shared" si="6"/>
        <v>172</v>
      </c>
      <c r="E6" s="5">
        <v>169.0</v>
      </c>
      <c r="F6" s="5">
        <v>194.0</v>
      </c>
      <c r="G6" s="7">
        <f t="shared" si="7"/>
        <v>170</v>
      </c>
      <c r="I6" s="5">
        <v>196.0</v>
      </c>
      <c r="J6" s="5">
        <f t="shared" ref="J6:K6" si="28">LN(C6)</f>
        <v>5.18178355</v>
      </c>
      <c r="K6" s="5">
        <f t="shared" si="28"/>
        <v>5.147494477</v>
      </c>
      <c r="L6" s="5">
        <f t="shared" si="9"/>
        <v>5.135798437</v>
      </c>
      <c r="M6" s="5"/>
      <c r="N6" s="5">
        <f t="shared" si="10"/>
        <v>0.89</v>
      </c>
      <c r="O6" s="5"/>
      <c r="P6" s="5"/>
      <c r="Q6" s="5">
        <f t="shared" si="11"/>
        <v>0.153786237</v>
      </c>
      <c r="R6" s="5">
        <v>8.012</v>
      </c>
      <c r="S6" s="5">
        <f t="shared" si="12"/>
        <v>-0.8721917124</v>
      </c>
      <c r="U6" s="7">
        <f t="shared" si="2"/>
        <v>-0.1508228897</v>
      </c>
      <c r="W6" s="7">
        <f t="shared" si="3"/>
        <v>-2.496255617</v>
      </c>
      <c r="X6" s="5">
        <f t="shared" si="13"/>
        <v>-15.33733699</v>
      </c>
      <c r="Y6" s="5">
        <f t="shared" si="14"/>
        <v>-15.43950379</v>
      </c>
      <c r="Z6" s="5">
        <f t="shared" si="15"/>
        <v>-15.47466503</v>
      </c>
      <c r="AA6" s="5"/>
      <c r="AB6" s="5"/>
      <c r="AC6" s="9">
        <v>15.0</v>
      </c>
      <c r="AD6" s="5">
        <v>196.0</v>
      </c>
      <c r="AE6" s="5">
        <f t="shared" si="16"/>
        <v>172</v>
      </c>
      <c r="AF6" s="5">
        <f t="shared" si="17"/>
        <v>172</v>
      </c>
      <c r="AG6" s="5">
        <v>196.0</v>
      </c>
      <c r="AH6" s="5">
        <f t="shared" si="18"/>
        <v>172</v>
      </c>
      <c r="AI6" s="5"/>
      <c r="AJ6" s="7">
        <f t="shared" ref="AJ6:AK6" si="29">LN(AE6)</f>
        <v>5.147494477</v>
      </c>
      <c r="AK6" s="7">
        <f t="shared" si="29"/>
        <v>5.147494477</v>
      </c>
      <c r="AL6" s="7">
        <f t="shared" si="20"/>
        <v>5.147494477</v>
      </c>
      <c r="AO6" s="9">
        <v>5.0</v>
      </c>
      <c r="AQ6" s="5" t="s">
        <v>48</v>
      </c>
      <c r="AR6" s="5">
        <v>1004.0</v>
      </c>
      <c r="AZ6" s="7">
        <f t="shared" si="30"/>
        <v>107.2169913</v>
      </c>
      <c r="BA6" s="7">
        <f t="shared" si="31"/>
        <v>193</v>
      </c>
      <c r="BB6" s="7">
        <f t="shared" ref="BB6:BC6" si="32">LN(AZ6)</f>
        <v>4.674854737</v>
      </c>
      <c r="BC6" s="7">
        <f t="shared" si="32"/>
        <v>5.262690189</v>
      </c>
      <c r="BD6" s="5">
        <v>8.019726867</v>
      </c>
      <c r="BF6" s="5">
        <f t="shared" si="33"/>
        <v>0</v>
      </c>
      <c r="BG6" s="7">
        <f t="shared" si="34"/>
        <v>190</v>
      </c>
      <c r="BH6" s="7">
        <f t="shared" ref="BH6:BI6" si="35">LN(BF6)</f>
        <v>-30.35838716</v>
      </c>
      <c r="BI6" s="5">
        <f t="shared" si="35"/>
        <v>5.247024072</v>
      </c>
      <c r="BJ6" s="5">
        <f t="shared" si="36"/>
        <v>0.1402260828</v>
      </c>
      <c r="BL6" s="7">
        <f t="shared" si="37"/>
        <v>0.001447457032</v>
      </c>
      <c r="BM6" s="6">
        <f t="shared" si="38"/>
        <v>191</v>
      </c>
      <c r="BN6" s="7">
        <f t="shared" ref="BN6:BO6" si="39">LN(BL6)</f>
        <v>-6.537947033</v>
      </c>
      <c r="BO6" s="7">
        <f t="shared" si="39"/>
        <v>5.252273428</v>
      </c>
      <c r="BP6" s="7">
        <f t="shared" si="40"/>
        <v>0.422430577</v>
      </c>
      <c r="BR6" s="7">
        <f t="shared" si="41"/>
        <v>0.5774807413</v>
      </c>
      <c r="BS6" s="7">
        <f t="shared" si="42"/>
        <v>191</v>
      </c>
      <c r="BT6" s="7">
        <f t="shared" ref="BT6:BU6" si="43">LN(BR6)</f>
        <v>-0.5490801855</v>
      </c>
      <c r="BU6" s="7">
        <f t="shared" si="43"/>
        <v>5.252273428</v>
      </c>
      <c r="BV6" s="7">
        <f t="shared" si="44"/>
        <v>0.8550812486</v>
      </c>
      <c r="BX6" s="7">
        <f t="shared" si="45"/>
        <v>3.992666373</v>
      </c>
      <c r="BY6" s="7">
        <f t="shared" si="46"/>
        <v>191</v>
      </c>
      <c r="BZ6" s="7">
        <f t="shared" ref="BZ6:CA6" si="47">LN(BX6)</f>
        <v>1.384459272</v>
      </c>
      <c r="CA6" s="7">
        <f t="shared" si="47"/>
        <v>5.252273428</v>
      </c>
      <c r="CB6" s="7">
        <f t="shared" si="48"/>
        <v>1.277511826</v>
      </c>
    </row>
    <row r="7">
      <c r="A7" s="5">
        <v>199.0</v>
      </c>
      <c r="C7" s="7">
        <f t="shared" si="5"/>
        <v>172</v>
      </c>
      <c r="D7" s="5">
        <f t="shared" si="6"/>
        <v>164</v>
      </c>
      <c r="E7" s="5">
        <v>159.0</v>
      </c>
      <c r="F7" s="5">
        <v>184.0</v>
      </c>
      <c r="G7" s="7">
        <f t="shared" si="7"/>
        <v>160</v>
      </c>
      <c r="I7" s="5">
        <v>188.0</v>
      </c>
      <c r="J7" s="5">
        <f t="shared" ref="J7:K7" si="49">LN(C7)</f>
        <v>5.147494477</v>
      </c>
      <c r="K7" s="5">
        <f t="shared" si="49"/>
        <v>5.099866428</v>
      </c>
      <c r="L7" s="5">
        <f t="shared" si="9"/>
        <v>5.075173815</v>
      </c>
      <c r="M7" s="5"/>
      <c r="N7" s="5">
        <f t="shared" si="10"/>
        <v>0.86</v>
      </c>
      <c r="O7" s="5"/>
      <c r="P7" s="5"/>
      <c r="Q7" s="5">
        <f t="shared" si="11"/>
        <v>0.08239293248</v>
      </c>
      <c r="R7" s="5">
        <v>8.012</v>
      </c>
      <c r="S7" s="5">
        <f t="shared" si="12"/>
        <v>-1.496255617</v>
      </c>
      <c r="U7" s="7">
        <f t="shared" si="2"/>
        <v>-0.1863295782</v>
      </c>
      <c r="W7" s="7">
        <f t="shared" si="3"/>
        <v>-3.120319521</v>
      </c>
      <c r="X7" s="5">
        <f t="shared" si="13"/>
        <v>-20.58600506</v>
      </c>
      <c r="Y7" s="5">
        <f t="shared" si="14"/>
        <v>-20.77825936</v>
      </c>
      <c r="Z7" s="5">
        <f t="shared" si="15"/>
        <v>-20.87935334</v>
      </c>
      <c r="AA7" s="5"/>
      <c r="AB7" s="5"/>
      <c r="AC7" s="9">
        <v>20.0</v>
      </c>
      <c r="AD7" s="5">
        <v>190.0</v>
      </c>
      <c r="AE7" s="5">
        <f t="shared" si="16"/>
        <v>166</v>
      </c>
      <c r="AF7" s="5">
        <f t="shared" si="17"/>
        <v>164</v>
      </c>
      <c r="AG7" s="5">
        <v>186.0</v>
      </c>
      <c r="AH7" s="5">
        <f t="shared" si="18"/>
        <v>162</v>
      </c>
      <c r="AI7" s="5"/>
      <c r="AJ7" s="7">
        <f t="shared" ref="AJ7:AK7" si="50">LN(AE7)</f>
        <v>5.111987788</v>
      </c>
      <c r="AK7" s="7">
        <f t="shared" si="50"/>
        <v>5.099866428</v>
      </c>
      <c r="AL7" s="7">
        <f t="shared" si="20"/>
        <v>5.087596335</v>
      </c>
      <c r="AO7" s="9">
        <v>10.0</v>
      </c>
      <c r="AQ7" s="5" t="s">
        <v>49</v>
      </c>
      <c r="AR7" s="5">
        <v>1503.0</v>
      </c>
      <c r="AZ7" s="7">
        <f t="shared" si="30"/>
        <v>57.47741613</v>
      </c>
      <c r="BA7" s="7">
        <f t="shared" si="31"/>
        <v>187</v>
      </c>
      <c r="BB7" s="7">
        <f t="shared" ref="BB7:BC7" si="51">LN(AZ7)</f>
        <v>4.051392108</v>
      </c>
      <c r="BC7" s="7">
        <f t="shared" si="51"/>
        <v>5.231108617</v>
      </c>
      <c r="BD7" s="5">
        <v>8.019726867</v>
      </c>
      <c r="BF7" s="5">
        <f t="shared" si="33"/>
        <v>0</v>
      </c>
      <c r="BG7" s="7">
        <f t="shared" si="34"/>
        <v>180</v>
      </c>
      <c r="BH7" s="7">
        <f t="shared" ref="BH7:BI7" si="52">LN(BF7)</f>
        <v>-66.01509168</v>
      </c>
      <c r="BI7" s="5">
        <f t="shared" si="52"/>
        <v>5.192956851</v>
      </c>
      <c r="BJ7" s="5">
        <f t="shared" si="36"/>
        <v>0.1402260828</v>
      </c>
      <c r="BL7" s="7">
        <f t="shared" si="37"/>
        <v>0.0000000104756593</v>
      </c>
      <c r="BM7" s="6">
        <f t="shared" si="38"/>
        <v>181</v>
      </c>
      <c r="BN7" s="7">
        <f t="shared" ref="BN7:BO7" si="53">LN(BL7)</f>
        <v>-18.37421143</v>
      </c>
      <c r="BO7" s="7">
        <f t="shared" si="53"/>
        <v>5.198497031</v>
      </c>
      <c r="BP7" s="7">
        <f t="shared" si="40"/>
        <v>0.422430577</v>
      </c>
      <c r="BR7" s="7">
        <f t="shared" si="41"/>
        <v>0.001667420033</v>
      </c>
      <c r="BS7" s="7">
        <f t="shared" si="42"/>
        <v>181</v>
      </c>
      <c r="BT7" s="7">
        <f t="shared" ref="BT7:BU7" si="54">LN(BR7)</f>
        <v>-6.396477738</v>
      </c>
      <c r="BU7" s="7">
        <f t="shared" si="54"/>
        <v>5.198497031</v>
      </c>
      <c r="BV7" s="7">
        <f t="shared" si="44"/>
        <v>0.8550812486</v>
      </c>
      <c r="BX7" s="7">
        <f t="shared" si="45"/>
        <v>0.07970692385</v>
      </c>
      <c r="BY7" s="7">
        <f t="shared" si="46"/>
        <v>181</v>
      </c>
      <c r="BZ7" s="7">
        <f t="shared" ref="BZ7:CA7" si="55">LN(BX7)</f>
        <v>-2.529398823</v>
      </c>
      <c r="CA7" s="7">
        <f t="shared" si="55"/>
        <v>5.198497031</v>
      </c>
      <c r="CB7" s="7">
        <f t="shared" si="48"/>
        <v>1.277511826</v>
      </c>
    </row>
    <row r="8">
      <c r="A8" s="5">
        <v>193.0</v>
      </c>
      <c r="C8" s="7">
        <f t="shared" si="5"/>
        <v>166</v>
      </c>
      <c r="D8" s="5">
        <f t="shared" si="6"/>
        <v>155</v>
      </c>
      <c r="E8" s="5">
        <v>150.0</v>
      </c>
      <c r="F8" s="5">
        <v>173.0</v>
      </c>
      <c r="G8" s="7">
        <f t="shared" si="7"/>
        <v>149</v>
      </c>
      <c r="I8" s="5">
        <v>179.0</v>
      </c>
      <c r="J8" s="5">
        <f t="shared" ref="J8:K8" si="56">LN(C8)</f>
        <v>5.111987788</v>
      </c>
      <c r="K8" s="5">
        <f t="shared" si="56"/>
        <v>5.043425117</v>
      </c>
      <c r="L8" s="5">
        <f t="shared" si="9"/>
        <v>5.003946306</v>
      </c>
      <c r="M8" s="5"/>
      <c r="N8" s="5">
        <f t="shared" si="10"/>
        <v>0.83</v>
      </c>
      <c r="O8" s="5"/>
      <c r="P8" s="5"/>
      <c r="Q8" s="5">
        <f t="shared" si="11"/>
        <v>0.04414306154</v>
      </c>
      <c r="R8" s="5">
        <v>8.012</v>
      </c>
      <c r="S8" s="5">
        <f t="shared" si="12"/>
        <v>-2.120319521</v>
      </c>
      <c r="U8" s="7">
        <f t="shared" si="2"/>
        <v>-0.2231435513</v>
      </c>
      <c r="W8" s="7">
        <f t="shared" si="3"/>
        <v>-3.744383425</v>
      </c>
      <c r="X8" s="5">
        <f t="shared" si="13"/>
        <v>-25.91123838</v>
      </c>
      <c r="Y8" s="5">
        <f t="shared" si="14"/>
        <v>-26.26348783</v>
      </c>
      <c r="Z8" s="5">
        <f t="shared" si="15"/>
        <v>-26.47069454</v>
      </c>
      <c r="AA8" s="5"/>
      <c r="AB8" s="5"/>
      <c r="AC8" s="9">
        <v>25.0</v>
      </c>
      <c r="AD8" s="5">
        <v>180.0</v>
      </c>
      <c r="AE8" s="5">
        <f t="shared" si="16"/>
        <v>156</v>
      </c>
      <c r="AF8" s="5">
        <f t="shared" si="17"/>
        <v>155</v>
      </c>
      <c r="AG8" s="5">
        <v>177.0</v>
      </c>
      <c r="AH8" s="5">
        <f t="shared" si="18"/>
        <v>153</v>
      </c>
      <c r="AI8" s="5"/>
      <c r="AJ8" s="7">
        <f t="shared" ref="AJ8:AK8" si="57">LN(AE8)</f>
        <v>5.049856007</v>
      </c>
      <c r="AK8" s="7">
        <f t="shared" si="57"/>
        <v>5.043425117</v>
      </c>
      <c r="AL8" s="7">
        <f t="shared" si="20"/>
        <v>5.030437921</v>
      </c>
      <c r="AO8" s="9">
        <v>15.0</v>
      </c>
      <c r="AZ8" s="7">
        <f t="shared" si="30"/>
        <v>30.81277813</v>
      </c>
      <c r="BA8" s="7">
        <f t="shared" si="31"/>
        <v>178</v>
      </c>
      <c r="BB8" s="7">
        <f t="shared" ref="BB8:BC8" si="58">LN(AZ8)</f>
        <v>3.427929478</v>
      </c>
      <c r="BC8" s="7">
        <f t="shared" si="58"/>
        <v>5.18178355</v>
      </c>
      <c r="BD8" s="5">
        <v>8.019726867</v>
      </c>
      <c r="BF8" s="5">
        <f t="shared" si="33"/>
        <v>0</v>
      </c>
      <c r="BG8" s="7">
        <f t="shared" si="34"/>
        <v>170</v>
      </c>
      <c r="BH8" s="7">
        <f t="shared" ref="BH8:BI8" si="59">LN(BF8)</f>
        <v>-101.6717962</v>
      </c>
      <c r="BI8" s="5">
        <f t="shared" si="59"/>
        <v>5.135798437</v>
      </c>
      <c r="BJ8" s="5">
        <f t="shared" si="36"/>
        <v>0.1402260828</v>
      </c>
      <c r="BL8" s="7">
        <f t="shared" si="37"/>
        <v>0</v>
      </c>
      <c r="BM8" s="6">
        <f t="shared" si="38"/>
        <v>172</v>
      </c>
      <c r="BN8" s="7">
        <f t="shared" ref="BN8:BO8" si="60">LN(BL8)</f>
        <v>-30.21047583</v>
      </c>
      <c r="BO8" s="7">
        <f t="shared" si="60"/>
        <v>5.147494477</v>
      </c>
      <c r="BP8" s="7">
        <f t="shared" si="40"/>
        <v>0.422430577</v>
      </c>
      <c r="BR8" s="7">
        <f t="shared" si="41"/>
        <v>0.000004814514784</v>
      </c>
      <c r="BS8" s="7">
        <f t="shared" si="42"/>
        <v>172</v>
      </c>
      <c r="BT8" s="7">
        <f t="shared" ref="BT8:BU8" si="61">LN(BR8)</f>
        <v>-12.24387529</v>
      </c>
      <c r="BU8" s="7">
        <f t="shared" si="61"/>
        <v>5.147494477</v>
      </c>
      <c r="BV8" s="7">
        <f t="shared" si="44"/>
        <v>0.8550812486</v>
      </c>
      <c r="BX8" s="7">
        <f t="shared" si="45"/>
        <v>0.001591215773</v>
      </c>
      <c r="BY8" s="7">
        <f t="shared" si="46"/>
        <v>172</v>
      </c>
      <c r="BZ8" s="7">
        <f t="shared" ref="BZ8:CA8" si="62">LN(BX8)</f>
        <v>-6.443256918</v>
      </c>
      <c r="CA8" s="7">
        <f t="shared" si="62"/>
        <v>5.147494477</v>
      </c>
      <c r="CB8" s="7">
        <f t="shared" si="48"/>
        <v>1.277511826</v>
      </c>
    </row>
    <row r="9">
      <c r="A9" s="5">
        <v>187.0</v>
      </c>
      <c r="C9" s="7">
        <f t="shared" si="5"/>
        <v>160</v>
      </c>
      <c r="D9" s="5">
        <f t="shared" si="6"/>
        <v>147</v>
      </c>
      <c r="E9" s="5">
        <v>141.0</v>
      </c>
      <c r="F9" s="5">
        <v>164.0</v>
      </c>
      <c r="G9" s="7">
        <f t="shared" si="7"/>
        <v>140</v>
      </c>
      <c r="I9" s="5">
        <v>171.0</v>
      </c>
      <c r="J9" s="5">
        <f t="shared" ref="J9:K9" si="63">LN(C9)</f>
        <v>5.075173815</v>
      </c>
      <c r="K9" s="5">
        <f t="shared" si="63"/>
        <v>4.990432587</v>
      </c>
      <c r="L9" s="5">
        <f t="shared" si="9"/>
        <v>4.941642423</v>
      </c>
      <c r="M9" s="5"/>
      <c r="N9" s="5">
        <f t="shared" si="10"/>
        <v>0.8</v>
      </c>
      <c r="O9" s="5"/>
      <c r="P9" s="5"/>
      <c r="Q9" s="5">
        <f t="shared" si="11"/>
        <v>0.02365020668</v>
      </c>
      <c r="R9" s="5">
        <v>8.012</v>
      </c>
      <c r="S9" s="5">
        <f t="shared" si="12"/>
        <v>-2.744383425</v>
      </c>
      <c r="U9" s="7">
        <f t="shared" si="2"/>
        <v>-0.2678794452</v>
      </c>
      <c r="W9" s="7">
        <f t="shared" si="3"/>
        <v>-4.368447329</v>
      </c>
      <c r="X9" s="5">
        <f t="shared" si="13"/>
        <v>-31.31903</v>
      </c>
      <c r="Y9" s="5">
        <f t="shared" si="14"/>
        <v>-31.85085025</v>
      </c>
      <c r="Z9" s="5">
        <f t="shared" si="15"/>
        <v>-32.16532226</v>
      </c>
      <c r="AA9" s="5"/>
      <c r="AB9" s="5"/>
      <c r="AC9" s="9">
        <v>30.0</v>
      </c>
      <c r="AD9" s="5">
        <v>173.0</v>
      </c>
      <c r="AE9" s="5">
        <f t="shared" si="16"/>
        <v>149</v>
      </c>
      <c r="AF9" s="5">
        <f t="shared" si="17"/>
        <v>147</v>
      </c>
      <c r="AG9" s="5">
        <v>169.0</v>
      </c>
      <c r="AH9" s="5">
        <f t="shared" si="18"/>
        <v>145</v>
      </c>
      <c r="AI9" s="5"/>
      <c r="AJ9" s="7">
        <f t="shared" ref="AJ9:AK9" si="64">LN(AE9)</f>
        <v>5.003946306</v>
      </c>
      <c r="AK9" s="7">
        <f t="shared" si="64"/>
        <v>4.990432587</v>
      </c>
      <c r="AL9" s="7">
        <f t="shared" si="20"/>
        <v>4.976733742</v>
      </c>
      <c r="AO9" s="9">
        <v>20.0</v>
      </c>
      <c r="AZ9" s="7">
        <f t="shared" si="30"/>
        <v>16.51826682</v>
      </c>
      <c r="BA9" s="7">
        <f t="shared" si="31"/>
        <v>172</v>
      </c>
      <c r="BB9" s="7">
        <f t="shared" ref="BB9:BC9" si="65">LN(AZ9)</f>
        <v>2.804466849</v>
      </c>
      <c r="BC9" s="7">
        <f t="shared" si="65"/>
        <v>5.147494477</v>
      </c>
      <c r="BD9" s="5">
        <v>8.019726867</v>
      </c>
      <c r="BF9" s="5">
        <f t="shared" si="33"/>
        <v>0</v>
      </c>
      <c r="BG9" s="7">
        <f t="shared" si="34"/>
        <v>160</v>
      </c>
      <c r="BH9" s="7">
        <f t="shared" ref="BH9:BI9" si="66">LN(BF9)</f>
        <v>-137.3285007</v>
      </c>
      <c r="BI9" s="5">
        <f t="shared" si="66"/>
        <v>5.075173815</v>
      </c>
      <c r="BJ9" s="5">
        <f t="shared" si="36"/>
        <v>0.1402260828</v>
      </c>
      <c r="BL9" s="7">
        <f t="shared" si="37"/>
        <v>0</v>
      </c>
      <c r="BM9" s="6">
        <f t="shared" si="38"/>
        <v>162</v>
      </c>
      <c r="BN9" s="7">
        <f t="shared" ref="BN9:BO9" si="67">LN(BL9)</f>
        <v>-42.04674023</v>
      </c>
      <c r="BO9" s="7">
        <f t="shared" si="67"/>
        <v>5.087596335</v>
      </c>
      <c r="BP9" s="7">
        <f t="shared" si="40"/>
        <v>0.422430577</v>
      </c>
      <c r="BR9" s="7">
        <f t="shared" si="41"/>
        <v>0.00000001390144783</v>
      </c>
      <c r="BS9" s="7">
        <f t="shared" si="42"/>
        <v>164</v>
      </c>
      <c r="BT9" s="7">
        <f t="shared" ref="BT9:BU9" si="68">LN(BR9)</f>
        <v>-18.09127284</v>
      </c>
      <c r="BU9" s="7">
        <f t="shared" si="68"/>
        <v>5.099866428</v>
      </c>
      <c r="BV9" s="7">
        <f t="shared" si="44"/>
        <v>0.8550812486</v>
      </c>
      <c r="BX9" s="7">
        <f t="shared" si="45"/>
        <v>0.00003176596855</v>
      </c>
      <c r="BY9" s="7">
        <f t="shared" si="46"/>
        <v>166</v>
      </c>
      <c r="BZ9" s="7">
        <f t="shared" ref="BZ9:CA9" si="69">LN(BX9)</f>
        <v>-10.35711501</v>
      </c>
      <c r="CA9" s="7">
        <f t="shared" si="69"/>
        <v>5.111987788</v>
      </c>
      <c r="CB9" s="7">
        <f t="shared" si="48"/>
        <v>1.277511826</v>
      </c>
    </row>
    <row r="10">
      <c r="A10" s="5">
        <v>180.0</v>
      </c>
      <c r="C10" s="7">
        <f t="shared" si="5"/>
        <v>153</v>
      </c>
      <c r="D10" s="5">
        <f t="shared" si="6"/>
        <v>137</v>
      </c>
      <c r="E10" s="5">
        <v>133.0</v>
      </c>
      <c r="F10" s="5">
        <v>156.0</v>
      </c>
      <c r="G10" s="7">
        <f t="shared" si="7"/>
        <v>132</v>
      </c>
      <c r="I10" s="5">
        <v>161.0</v>
      </c>
      <c r="J10" s="5">
        <f t="shared" ref="J10:K10" si="70">LN(C10)</f>
        <v>5.030437921</v>
      </c>
      <c r="K10" s="5">
        <f t="shared" si="70"/>
        <v>4.919980926</v>
      </c>
      <c r="L10" s="5">
        <f t="shared" si="9"/>
        <v>4.882801923</v>
      </c>
      <c r="M10" s="5"/>
      <c r="N10" s="5">
        <f t="shared" si="10"/>
        <v>0.765</v>
      </c>
      <c r="O10" s="5"/>
      <c r="P10" s="5"/>
      <c r="Q10" s="5">
        <f t="shared" si="11"/>
        <v>0.01267089904</v>
      </c>
      <c r="R10" s="5">
        <v>8.012</v>
      </c>
      <c r="S10" s="5">
        <f t="shared" si="12"/>
        <v>-3.368447329</v>
      </c>
      <c r="U10" s="7">
        <f t="shared" si="2"/>
        <v>-0.3078847798</v>
      </c>
      <c r="W10" s="7">
        <f t="shared" si="3"/>
        <v>-4.992511233</v>
      </c>
      <c r="X10" s="5">
        <f t="shared" si="13"/>
        <v>-36.86381002</v>
      </c>
      <c r="Y10" s="5">
        <f t="shared" si="14"/>
        <v>-37.6914282</v>
      </c>
      <c r="Z10" s="5">
        <f t="shared" si="15"/>
        <v>-37.97842115</v>
      </c>
      <c r="AA10" s="5"/>
      <c r="AB10" s="5"/>
      <c r="AC10" s="9">
        <v>35.0</v>
      </c>
      <c r="AD10" s="5">
        <v>165.0</v>
      </c>
      <c r="AE10" s="5">
        <f t="shared" si="16"/>
        <v>141</v>
      </c>
      <c r="AF10" s="5">
        <f t="shared" si="17"/>
        <v>137</v>
      </c>
      <c r="AG10" s="5">
        <v>162.0</v>
      </c>
      <c r="AH10" s="5">
        <f t="shared" si="18"/>
        <v>138</v>
      </c>
      <c r="AI10" s="5"/>
      <c r="AJ10" s="7">
        <f t="shared" ref="AJ10:AK10" si="71">LN(AE10)</f>
        <v>4.94875989</v>
      </c>
      <c r="AK10" s="7">
        <f t="shared" si="71"/>
        <v>4.919980926</v>
      </c>
      <c r="AL10" s="7">
        <f t="shared" si="20"/>
        <v>4.927253685</v>
      </c>
      <c r="AO10" s="9">
        <v>25.0</v>
      </c>
      <c r="AZ10" s="7">
        <f t="shared" si="30"/>
        <v>8.855194352</v>
      </c>
      <c r="BA10" s="7">
        <f t="shared" si="31"/>
        <v>166</v>
      </c>
      <c r="BB10" s="7">
        <f t="shared" ref="BB10:BC10" si="72">LN(AZ10)</f>
        <v>2.181004219</v>
      </c>
      <c r="BC10" s="7">
        <f t="shared" si="72"/>
        <v>5.111987788</v>
      </c>
      <c r="BD10" s="5">
        <v>8.019726867</v>
      </c>
      <c r="BF10" s="7">
        <f t="shared" si="33"/>
        <v>0</v>
      </c>
      <c r="BG10" s="7">
        <f t="shared" si="34"/>
        <v>149</v>
      </c>
      <c r="BH10" s="7">
        <f t="shared" ref="BH10:BI10" si="73">LN(BF10)</f>
        <v>-172.9852052</v>
      </c>
      <c r="BI10" s="5">
        <f t="shared" si="73"/>
        <v>5.003946306</v>
      </c>
      <c r="BJ10" s="5">
        <f t="shared" si="36"/>
        <v>0.1402260828</v>
      </c>
      <c r="BL10" s="7">
        <f t="shared" si="37"/>
        <v>0</v>
      </c>
      <c r="BM10" s="6">
        <f t="shared" si="38"/>
        <v>153</v>
      </c>
      <c r="BN10" s="7">
        <f t="shared" ref="BN10:BO10" si="74">LN(BL10)</f>
        <v>-53.88300463</v>
      </c>
      <c r="BO10" s="7">
        <f t="shared" si="74"/>
        <v>5.030437921</v>
      </c>
      <c r="BP10" s="7">
        <f t="shared" si="40"/>
        <v>0.422430577</v>
      </c>
      <c r="BR10" s="7">
        <f t="shared" si="41"/>
        <v>0</v>
      </c>
      <c r="BS10" s="7">
        <f t="shared" si="42"/>
        <v>155</v>
      </c>
      <c r="BT10" s="7">
        <f t="shared" ref="BT10:BU10" si="75">LN(BR10)</f>
        <v>-23.93867039</v>
      </c>
      <c r="BU10" s="7">
        <f t="shared" si="75"/>
        <v>5.043425117</v>
      </c>
      <c r="BV10" s="7">
        <f t="shared" si="44"/>
        <v>0.8550812486</v>
      </c>
      <c r="BX10" s="7">
        <f t="shared" si="45"/>
        <v>0.0000006341545722</v>
      </c>
      <c r="BY10" s="7">
        <f t="shared" si="46"/>
        <v>156</v>
      </c>
      <c r="BZ10" s="7">
        <f t="shared" ref="BZ10:CA10" si="76">LN(BX10)</f>
        <v>-14.27097311</v>
      </c>
      <c r="CA10" s="7">
        <f t="shared" si="76"/>
        <v>5.049856007</v>
      </c>
      <c r="CB10" s="7">
        <f t="shared" si="48"/>
        <v>1.277511826</v>
      </c>
    </row>
    <row r="11">
      <c r="A11" s="5">
        <v>174.0</v>
      </c>
      <c r="C11" s="7">
        <f t="shared" si="5"/>
        <v>147</v>
      </c>
      <c r="D11" s="5">
        <f t="shared" si="6"/>
        <v>131</v>
      </c>
      <c r="E11" s="5">
        <v>125.0</v>
      </c>
      <c r="F11" s="5">
        <v>149.0</v>
      </c>
      <c r="G11" s="7">
        <f t="shared" si="7"/>
        <v>125</v>
      </c>
      <c r="I11" s="5">
        <v>155.0</v>
      </c>
      <c r="J11" s="5">
        <f t="shared" ref="J11:K11" si="77">LN(C11)</f>
        <v>4.990432587</v>
      </c>
      <c r="K11" s="5">
        <f t="shared" si="77"/>
        <v>4.875197323</v>
      </c>
      <c r="L11" s="5">
        <f t="shared" si="9"/>
        <v>4.828313737</v>
      </c>
      <c r="M11" s="5"/>
      <c r="N11" s="5">
        <f t="shared" si="10"/>
        <v>0.735</v>
      </c>
      <c r="O11" s="5"/>
      <c r="P11" s="5"/>
      <c r="Q11" s="5">
        <f t="shared" si="11"/>
        <v>0.006788595323</v>
      </c>
      <c r="R11" s="5">
        <v>8.012</v>
      </c>
      <c r="S11" s="5">
        <f t="shared" si="12"/>
        <v>-3.992511233</v>
      </c>
      <c r="U11" s="7">
        <f t="shared" si="2"/>
        <v>-0.3495574762</v>
      </c>
      <c r="W11" s="7">
        <f t="shared" si="3"/>
        <v>-5.616575137</v>
      </c>
      <c r="X11" s="5">
        <f t="shared" si="13"/>
        <v>-42.46780033</v>
      </c>
      <c r="Y11" s="5">
        <f t="shared" si="14"/>
        <v>-43.47161368</v>
      </c>
      <c r="Z11" s="5">
        <f t="shared" si="15"/>
        <v>-43.89372899</v>
      </c>
      <c r="AA11" s="5"/>
      <c r="AB11" s="5"/>
      <c r="AC11" s="9">
        <v>40.0</v>
      </c>
      <c r="AD11" s="5">
        <v>158.0</v>
      </c>
      <c r="AE11" s="5">
        <f t="shared" si="16"/>
        <v>134</v>
      </c>
      <c r="AF11" s="5">
        <f t="shared" si="17"/>
        <v>131</v>
      </c>
      <c r="AG11" s="5">
        <v>154.0</v>
      </c>
      <c r="AH11" s="5">
        <f t="shared" si="18"/>
        <v>130</v>
      </c>
      <c r="AI11" s="5"/>
      <c r="AJ11" s="7">
        <f t="shared" ref="AJ11:AK11" si="78">LN(AE11)</f>
        <v>4.8978398</v>
      </c>
      <c r="AK11" s="7">
        <f t="shared" si="78"/>
        <v>4.875197323</v>
      </c>
      <c r="AL11" s="7">
        <f t="shared" si="20"/>
        <v>4.86753445</v>
      </c>
      <c r="AO11" s="9">
        <v>30.0</v>
      </c>
      <c r="AQ11" s="5" t="s">
        <v>50</v>
      </c>
      <c r="AR11" s="5">
        <v>27.0</v>
      </c>
      <c r="AZ11" s="7">
        <f t="shared" si="30"/>
        <v>4.747136479</v>
      </c>
      <c r="BA11" s="7">
        <f t="shared" si="31"/>
        <v>160</v>
      </c>
      <c r="BB11" s="7">
        <f t="shared" ref="BB11:BC11" si="79">LN(AZ11)</f>
        <v>1.55754159</v>
      </c>
      <c r="BC11" s="7">
        <f t="shared" si="79"/>
        <v>5.075173815</v>
      </c>
      <c r="BD11" s="5">
        <v>8.019726867</v>
      </c>
      <c r="BF11" s="7">
        <f t="shared" si="33"/>
        <v>0</v>
      </c>
      <c r="BG11" s="7">
        <f t="shared" si="34"/>
        <v>140</v>
      </c>
      <c r="BH11" s="7">
        <f t="shared" ref="BH11:BI11" si="80">LN(BF11)</f>
        <v>-208.6419098</v>
      </c>
      <c r="BI11" s="5">
        <f t="shared" si="80"/>
        <v>4.941642423</v>
      </c>
      <c r="BJ11" s="5">
        <f t="shared" si="36"/>
        <v>0.1402260828</v>
      </c>
      <c r="BL11" s="7">
        <f t="shared" si="37"/>
        <v>0</v>
      </c>
      <c r="BM11" s="6">
        <f t="shared" si="38"/>
        <v>145</v>
      </c>
      <c r="BN11" s="7">
        <f t="shared" ref="BN11:BO11" si="81">LN(BL11)</f>
        <v>-65.71926903</v>
      </c>
      <c r="BO11" s="7">
        <f t="shared" si="81"/>
        <v>4.976733742</v>
      </c>
      <c r="BP11" s="7">
        <f t="shared" si="40"/>
        <v>0.422430577</v>
      </c>
      <c r="BR11" s="7">
        <f t="shared" si="41"/>
        <v>0</v>
      </c>
      <c r="BS11" s="7">
        <f t="shared" si="42"/>
        <v>147</v>
      </c>
      <c r="BT11" s="7">
        <f t="shared" ref="BT11:BU11" si="82">LN(BR11)</f>
        <v>-29.78606795</v>
      </c>
      <c r="BU11" s="7">
        <f t="shared" si="82"/>
        <v>4.990432587</v>
      </c>
      <c r="BV11" s="7">
        <f t="shared" si="44"/>
        <v>0.8550812486</v>
      </c>
      <c r="BX11" s="7">
        <f t="shared" si="45"/>
        <v>0.00000001265983818</v>
      </c>
      <c r="BY11" s="7">
        <f t="shared" si="46"/>
        <v>149</v>
      </c>
      <c r="BZ11" s="7">
        <f t="shared" ref="BZ11:CA11" si="83">LN(BX11)</f>
        <v>-18.1848312</v>
      </c>
      <c r="CA11" s="7">
        <f t="shared" si="83"/>
        <v>5.003946306</v>
      </c>
      <c r="CB11" s="7">
        <f t="shared" si="48"/>
        <v>1.277511826</v>
      </c>
    </row>
    <row r="12">
      <c r="A12" s="5">
        <v>168.0</v>
      </c>
      <c r="C12" s="7">
        <f t="shared" si="5"/>
        <v>141</v>
      </c>
      <c r="D12" s="5">
        <f t="shared" si="6"/>
        <v>122</v>
      </c>
      <c r="E12" s="5">
        <v>115.0</v>
      </c>
      <c r="F12" s="5">
        <v>140.0</v>
      </c>
      <c r="G12" s="7">
        <f t="shared" si="7"/>
        <v>116</v>
      </c>
      <c r="I12" s="5">
        <v>146.0</v>
      </c>
      <c r="J12" s="5">
        <f t="shared" ref="J12:K12" si="84">LN(C12)</f>
        <v>4.94875989</v>
      </c>
      <c r="K12" s="5">
        <f t="shared" si="84"/>
        <v>4.804021045</v>
      </c>
      <c r="L12" s="5">
        <f t="shared" si="9"/>
        <v>4.753590191</v>
      </c>
      <c r="M12" s="5"/>
      <c r="N12" s="5">
        <f t="shared" si="10"/>
        <v>0.705</v>
      </c>
      <c r="O12" s="5"/>
      <c r="P12" s="5"/>
      <c r="Q12" s="5">
        <f t="shared" si="11"/>
        <v>0.003637076289</v>
      </c>
      <c r="R12" s="5">
        <v>8.012</v>
      </c>
      <c r="S12" s="5">
        <f t="shared" si="12"/>
        <v>-4.616575137</v>
      </c>
      <c r="U12" s="7">
        <f t="shared" si="2"/>
        <v>-0.3856624808</v>
      </c>
      <c r="W12" s="7">
        <f t="shared" si="3"/>
        <v>-6.240639041</v>
      </c>
      <c r="X12" s="5">
        <f t="shared" si="13"/>
        <v>-48.17859156</v>
      </c>
      <c r="Y12" s="5">
        <f t="shared" si="14"/>
        <v>-49.63014926</v>
      </c>
      <c r="Z12" s="5">
        <f t="shared" si="15"/>
        <v>-50.15667567</v>
      </c>
      <c r="AA12" s="5"/>
      <c r="AB12" s="5"/>
      <c r="AC12" s="9">
        <v>45.0</v>
      </c>
      <c r="AD12" s="5">
        <v>149.0</v>
      </c>
      <c r="AE12" s="5">
        <f t="shared" si="16"/>
        <v>125</v>
      </c>
      <c r="AF12" s="5">
        <f t="shared" si="17"/>
        <v>122</v>
      </c>
      <c r="AG12" s="5">
        <v>145.0</v>
      </c>
      <c r="AH12" s="5">
        <f t="shared" si="18"/>
        <v>121</v>
      </c>
      <c r="AI12" s="5"/>
      <c r="AJ12" s="7">
        <f t="shared" ref="AJ12:AK12" si="85">LN(AE12)</f>
        <v>4.828313737</v>
      </c>
      <c r="AK12" s="7">
        <f t="shared" si="85"/>
        <v>4.804021045</v>
      </c>
      <c r="AL12" s="7">
        <f t="shared" si="20"/>
        <v>4.795790546</v>
      </c>
      <c r="AO12" s="9">
        <v>35.0</v>
      </c>
      <c r="AZ12" s="7">
        <f t="shared" si="30"/>
        <v>2.544868453</v>
      </c>
      <c r="BA12" s="7">
        <f t="shared" si="31"/>
        <v>153</v>
      </c>
      <c r="BB12" s="7">
        <f t="shared" ref="BB12:BC12" si="86">LN(AZ12)</f>
        <v>0.9340789604</v>
      </c>
      <c r="BC12" s="7">
        <f t="shared" si="86"/>
        <v>5.030437921</v>
      </c>
      <c r="BD12" s="5">
        <v>8.019726867</v>
      </c>
      <c r="BF12" s="7">
        <f t="shared" si="33"/>
        <v>0</v>
      </c>
      <c r="BG12" s="7">
        <f t="shared" si="34"/>
        <v>132</v>
      </c>
      <c r="BH12" s="7">
        <f t="shared" ref="BH12:BI12" si="87">LN(BF12)</f>
        <v>-244.2986143</v>
      </c>
      <c r="BI12" s="5">
        <f t="shared" si="87"/>
        <v>4.882801923</v>
      </c>
      <c r="BJ12" s="5">
        <f t="shared" si="36"/>
        <v>0.1402260828</v>
      </c>
      <c r="BL12" s="7">
        <f t="shared" si="37"/>
        <v>0</v>
      </c>
      <c r="BM12" s="6">
        <f t="shared" si="38"/>
        <v>138</v>
      </c>
      <c r="BN12" s="7">
        <f t="shared" ref="BN12:BO12" si="88">LN(BL12)</f>
        <v>-77.55553343</v>
      </c>
      <c r="BO12" s="7">
        <f t="shared" si="88"/>
        <v>4.927253685</v>
      </c>
      <c r="BP12" s="7">
        <f t="shared" si="40"/>
        <v>0.422430577</v>
      </c>
      <c r="BR12" s="7">
        <f t="shared" si="41"/>
        <v>0</v>
      </c>
      <c r="BS12" s="7">
        <f t="shared" si="42"/>
        <v>137</v>
      </c>
      <c r="BT12" s="7">
        <f t="shared" ref="BT12:BU12" si="89">LN(BR12)</f>
        <v>-35.6334655</v>
      </c>
      <c r="BU12" s="7">
        <f t="shared" si="89"/>
        <v>4.919980926</v>
      </c>
      <c r="BV12" s="7">
        <f t="shared" si="44"/>
        <v>0.8550812486</v>
      </c>
      <c r="BX12" s="7">
        <f t="shared" si="45"/>
        <v>0.000000000252732551</v>
      </c>
      <c r="BY12" s="7">
        <f t="shared" si="46"/>
        <v>141</v>
      </c>
      <c r="BZ12" s="7">
        <f t="shared" ref="BZ12:CA12" si="90">LN(BX12)</f>
        <v>-22.0986893</v>
      </c>
      <c r="CA12" s="7">
        <f t="shared" si="90"/>
        <v>4.94875989</v>
      </c>
      <c r="CB12" s="7">
        <f t="shared" si="48"/>
        <v>1.277511826</v>
      </c>
    </row>
    <row r="13">
      <c r="A13" s="5">
        <v>163.0</v>
      </c>
      <c r="C13" s="7">
        <f t="shared" si="5"/>
        <v>136</v>
      </c>
      <c r="D13" s="5">
        <f t="shared" si="6"/>
        <v>116</v>
      </c>
      <c r="E13" s="5">
        <v>107.0</v>
      </c>
      <c r="F13" s="5">
        <v>132.0</v>
      </c>
      <c r="G13" s="7">
        <f t="shared" si="7"/>
        <v>108</v>
      </c>
      <c r="I13" s="5">
        <v>140.0</v>
      </c>
      <c r="J13" s="5">
        <f t="shared" ref="J13:K13" si="91">LN(C13)</f>
        <v>4.912654886</v>
      </c>
      <c r="K13" s="5">
        <f t="shared" si="91"/>
        <v>4.753590191</v>
      </c>
      <c r="L13" s="5">
        <f t="shared" si="9"/>
        <v>4.682131227</v>
      </c>
      <c r="M13" s="5"/>
      <c r="N13" s="5">
        <f t="shared" si="10"/>
        <v>0.68</v>
      </c>
      <c r="O13" s="5"/>
      <c r="P13" s="5"/>
      <c r="Q13" s="5">
        <f t="shared" si="11"/>
        <v>0.001948609882</v>
      </c>
      <c r="R13" s="5">
        <v>8.012</v>
      </c>
      <c r="S13" s="5">
        <f t="shared" si="12"/>
        <v>-5.240639041</v>
      </c>
      <c r="U13" s="7">
        <f t="shared" si="2"/>
        <v>-0.4385049622</v>
      </c>
      <c r="W13" s="7">
        <f t="shared" si="3"/>
        <v>-6.864702946</v>
      </c>
      <c r="X13" s="5">
        <f t="shared" si="13"/>
        <v>-53.92519411</v>
      </c>
      <c r="Y13" s="5">
        <f t="shared" si="14"/>
        <v>-55.72963964</v>
      </c>
      <c r="Z13" s="5">
        <f t="shared" si="15"/>
        <v>-56.5801887</v>
      </c>
      <c r="AA13" s="5"/>
      <c r="AB13" s="5"/>
      <c r="AC13" s="9">
        <v>50.0</v>
      </c>
      <c r="AD13" s="5">
        <v>144.0</v>
      </c>
      <c r="AE13" s="5">
        <f t="shared" si="16"/>
        <v>120</v>
      </c>
      <c r="AF13" s="5">
        <f t="shared" si="17"/>
        <v>116</v>
      </c>
      <c r="AG13" s="5">
        <v>139.0</v>
      </c>
      <c r="AH13" s="5">
        <f t="shared" si="18"/>
        <v>115</v>
      </c>
      <c r="AI13" s="5"/>
      <c r="AJ13" s="7">
        <f t="shared" ref="AJ13:AK13" si="92">LN(AE13)</f>
        <v>4.787491743</v>
      </c>
      <c r="AK13" s="7">
        <f t="shared" si="92"/>
        <v>4.753590191</v>
      </c>
      <c r="AL13" s="7">
        <f t="shared" si="20"/>
        <v>4.744932128</v>
      </c>
      <c r="AO13" s="9">
        <v>40.0</v>
      </c>
      <c r="AZ13" s="7">
        <f t="shared" si="30"/>
        <v>1.364265694</v>
      </c>
      <c r="BA13" s="7">
        <f t="shared" si="31"/>
        <v>147</v>
      </c>
      <c r="BB13" s="7">
        <f t="shared" ref="BB13:BC13" si="93">LN(AZ13)</f>
        <v>0.3106163309</v>
      </c>
      <c r="BC13" s="7">
        <f t="shared" si="93"/>
        <v>4.990432587</v>
      </c>
      <c r="BD13" s="5">
        <v>8.019726867</v>
      </c>
      <c r="BF13" s="7">
        <f t="shared" si="33"/>
        <v>0</v>
      </c>
      <c r="BG13" s="7">
        <f t="shared" si="34"/>
        <v>125</v>
      </c>
      <c r="BH13" s="7">
        <f t="shared" ref="BH13:BI13" si="94">LN(BF13)</f>
        <v>-279.9553188</v>
      </c>
      <c r="BI13" s="5">
        <f t="shared" si="94"/>
        <v>4.828313737</v>
      </c>
      <c r="BJ13" s="5">
        <f t="shared" si="36"/>
        <v>0.1402260828</v>
      </c>
      <c r="BL13" s="7">
        <f t="shared" si="37"/>
        <v>0</v>
      </c>
      <c r="BM13" s="6">
        <f t="shared" si="38"/>
        <v>130</v>
      </c>
      <c r="BN13" s="7">
        <f t="shared" ref="BN13:BO13" si="95">LN(BL13)</f>
        <v>-89.39179783</v>
      </c>
      <c r="BO13" s="7">
        <f t="shared" si="95"/>
        <v>4.86753445</v>
      </c>
      <c r="BP13" s="7">
        <f t="shared" si="40"/>
        <v>0.422430577</v>
      </c>
      <c r="BR13" s="7">
        <f t="shared" si="41"/>
        <v>0</v>
      </c>
      <c r="BS13" s="7">
        <f t="shared" si="42"/>
        <v>131</v>
      </c>
      <c r="BT13" s="7">
        <f t="shared" ref="BT13:BU13" si="96">LN(BR13)</f>
        <v>-41.48086305</v>
      </c>
      <c r="BU13" s="7">
        <f t="shared" si="96"/>
        <v>4.875197323</v>
      </c>
      <c r="BV13" s="7">
        <f t="shared" si="44"/>
        <v>0.8550812486</v>
      </c>
      <c r="BX13" s="7">
        <f t="shared" si="45"/>
        <v>0</v>
      </c>
      <c r="BY13" s="7">
        <f t="shared" si="46"/>
        <v>134</v>
      </c>
      <c r="BZ13" s="7">
        <f t="shared" ref="BZ13:CA13" si="97">LN(BX13)</f>
        <v>-26.01254739</v>
      </c>
      <c r="CA13" s="7">
        <f t="shared" si="97"/>
        <v>4.8978398</v>
      </c>
      <c r="CB13" s="7">
        <f t="shared" si="48"/>
        <v>1.277511826</v>
      </c>
    </row>
    <row r="14">
      <c r="A14" s="5">
        <v>156.0</v>
      </c>
      <c r="C14" s="7">
        <f t="shared" si="5"/>
        <v>129</v>
      </c>
      <c r="D14" s="5">
        <f t="shared" si="6"/>
        <v>108</v>
      </c>
      <c r="E14" s="5">
        <v>100.0</v>
      </c>
      <c r="F14" s="5">
        <v>125.0</v>
      </c>
      <c r="G14" s="7">
        <f t="shared" si="7"/>
        <v>101</v>
      </c>
      <c r="I14" s="5">
        <v>132.0</v>
      </c>
      <c r="J14" s="5">
        <f t="shared" ref="J14:K14" si="98">LN(C14)</f>
        <v>4.859812404</v>
      </c>
      <c r="K14" s="5">
        <f t="shared" si="98"/>
        <v>4.682131227</v>
      </c>
      <c r="L14" s="5">
        <f t="shared" si="9"/>
        <v>4.615120517</v>
      </c>
      <c r="M14" s="5"/>
      <c r="N14" s="5">
        <f t="shared" si="10"/>
        <v>0.645</v>
      </c>
      <c r="O14" s="5"/>
      <c r="P14" s="5"/>
      <c r="Q14" s="5">
        <f t="shared" si="11"/>
        <v>0.001043992529</v>
      </c>
      <c r="R14" s="5">
        <v>8.012</v>
      </c>
      <c r="S14" s="5">
        <f t="shared" si="12"/>
        <v>-5.864702946</v>
      </c>
      <c r="U14" s="7">
        <f t="shared" si="2"/>
        <v>-0.4861330112</v>
      </c>
      <c r="W14" s="7">
        <f t="shared" si="3"/>
        <v>-7.48876685</v>
      </c>
      <c r="X14" s="5">
        <f t="shared" si="13"/>
        <v>-59.96269628</v>
      </c>
      <c r="Y14" s="5">
        <f t="shared" si="14"/>
        <v>-62.23820756</v>
      </c>
      <c r="Z14" s="5">
        <f t="shared" si="15"/>
        <v>-63.14189502</v>
      </c>
      <c r="AA14" s="5"/>
      <c r="AB14" s="5"/>
      <c r="AC14" s="9">
        <v>55.0</v>
      </c>
      <c r="AD14" s="5">
        <v>136.0</v>
      </c>
      <c r="AE14" s="5">
        <f t="shared" si="16"/>
        <v>112</v>
      </c>
      <c r="AF14" s="5">
        <f t="shared" si="17"/>
        <v>108</v>
      </c>
      <c r="AG14" s="5">
        <v>131.0</v>
      </c>
      <c r="AH14" s="5">
        <f t="shared" si="18"/>
        <v>107</v>
      </c>
      <c r="AI14" s="5"/>
      <c r="AJ14" s="7">
        <f t="shared" ref="AJ14:AK14" si="99">LN(AE14)</f>
        <v>4.718498871</v>
      </c>
      <c r="AK14" s="7">
        <f t="shared" si="99"/>
        <v>4.682131227</v>
      </c>
      <c r="AL14" s="7">
        <f t="shared" si="20"/>
        <v>4.672828834</v>
      </c>
      <c r="AO14" s="9">
        <v>45.0</v>
      </c>
      <c r="AZ14" s="7">
        <f t="shared" si="30"/>
        <v>0.7313623154</v>
      </c>
      <c r="BA14" s="7">
        <f t="shared" si="31"/>
        <v>141</v>
      </c>
      <c r="BB14" s="7">
        <f t="shared" ref="BB14:BC14" si="100">LN(AZ14)</f>
        <v>-0.3128462985</v>
      </c>
      <c r="BC14" s="7">
        <f t="shared" si="100"/>
        <v>4.94875989</v>
      </c>
      <c r="BD14" s="5">
        <v>8.019726867</v>
      </c>
      <c r="BF14" s="7">
        <f t="shared" si="33"/>
        <v>0</v>
      </c>
      <c r="BG14" s="7">
        <f t="shared" si="34"/>
        <v>116</v>
      </c>
      <c r="BH14" s="7">
        <f t="shared" ref="BH14:BI14" si="101">LN(BF14)</f>
        <v>-315.6120233</v>
      </c>
      <c r="BI14" s="5">
        <f t="shared" si="101"/>
        <v>4.753590191</v>
      </c>
      <c r="BJ14" s="5">
        <f t="shared" si="36"/>
        <v>0.1402260828</v>
      </c>
      <c r="BL14" s="7">
        <f t="shared" si="37"/>
        <v>0</v>
      </c>
      <c r="BM14" s="6">
        <f t="shared" si="38"/>
        <v>121</v>
      </c>
      <c r="BN14" s="7">
        <f t="shared" ref="BN14:BO14" si="102">LN(BL14)</f>
        <v>-101.2280622</v>
      </c>
      <c r="BO14" s="7">
        <f t="shared" si="102"/>
        <v>4.795790546</v>
      </c>
      <c r="BP14" s="7">
        <f t="shared" si="40"/>
        <v>0.422430577</v>
      </c>
      <c r="BR14" s="7">
        <f t="shared" si="41"/>
        <v>0</v>
      </c>
      <c r="BS14" s="7">
        <f t="shared" si="42"/>
        <v>122</v>
      </c>
      <c r="BT14" s="7">
        <f t="shared" ref="BT14:BU14" si="103">LN(BR14)</f>
        <v>-47.3282606</v>
      </c>
      <c r="BU14" s="7">
        <f t="shared" si="103"/>
        <v>4.804021045</v>
      </c>
      <c r="BV14" s="7">
        <f t="shared" si="44"/>
        <v>0.8550812486</v>
      </c>
      <c r="BX14" s="7">
        <f t="shared" si="45"/>
        <v>0</v>
      </c>
      <c r="BY14" s="7">
        <f t="shared" si="46"/>
        <v>125</v>
      </c>
      <c r="BZ14" s="7">
        <f t="shared" ref="BZ14:CA14" si="104">LN(BX14)</f>
        <v>-29.92640549</v>
      </c>
      <c r="CA14" s="7">
        <f t="shared" si="104"/>
        <v>4.828313737</v>
      </c>
      <c r="CB14" s="7">
        <f t="shared" si="48"/>
        <v>1.277511826</v>
      </c>
    </row>
    <row r="15">
      <c r="A15" s="5">
        <v>150.0</v>
      </c>
      <c r="C15" s="7">
        <f t="shared" si="5"/>
        <v>123</v>
      </c>
      <c r="D15" s="5">
        <f t="shared" si="6"/>
        <v>101</v>
      </c>
      <c r="E15" s="5">
        <v>94.0</v>
      </c>
      <c r="F15" s="5">
        <v>117.0</v>
      </c>
      <c r="G15" s="7">
        <f t="shared" si="7"/>
        <v>93</v>
      </c>
      <c r="I15" s="5">
        <v>125.0</v>
      </c>
      <c r="J15" s="5">
        <f t="shared" ref="J15:K15" si="105">LN(C15)</f>
        <v>4.812184355</v>
      </c>
      <c r="K15" s="5">
        <f t="shared" si="105"/>
        <v>4.615120517</v>
      </c>
      <c r="L15" s="5">
        <f t="shared" si="9"/>
        <v>4.532599493</v>
      </c>
      <c r="M15" s="5"/>
      <c r="N15" s="5">
        <f t="shared" si="10"/>
        <v>0.615</v>
      </c>
      <c r="O15" s="5"/>
      <c r="P15" s="5"/>
      <c r="Q15" s="5">
        <f t="shared" si="11"/>
        <v>0.0005593322761</v>
      </c>
      <c r="R15" s="5">
        <v>8.012</v>
      </c>
      <c r="S15" s="5">
        <f t="shared" si="12"/>
        <v>-6.48876685</v>
      </c>
      <c r="U15" s="7">
        <f t="shared" si="2"/>
        <v>-0.5276327421</v>
      </c>
      <c r="W15" s="7">
        <f t="shared" si="3"/>
        <v>-8.112830754</v>
      </c>
      <c r="X15" s="5">
        <f t="shared" si="13"/>
        <v>-66.06127665</v>
      </c>
      <c r="Y15" s="5">
        <f t="shared" si="14"/>
        <v>-68.88206729</v>
      </c>
      <c r="Z15" s="5">
        <f t="shared" si="15"/>
        <v>-70.13614207</v>
      </c>
      <c r="AA15" s="5"/>
      <c r="AB15" s="5"/>
      <c r="AC15" s="9">
        <v>60.0</v>
      </c>
      <c r="AD15" s="5">
        <v>130.0</v>
      </c>
      <c r="AE15" s="5">
        <f t="shared" si="16"/>
        <v>106</v>
      </c>
      <c r="AF15" s="5">
        <f t="shared" si="17"/>
        <v>101</v>
      </c>
      <c r="AG15" s="5">
        <v>125.0</v>
      </c>
      <c r="AH15" s="5">
        <f t="shared" si="18"/>
        <v>101</v>
      </c>
      <c r="AI15" s="5"/>
      <c r="AJ15" s="7">
        <f t="shared" ref="AJ15:AK15" si="106">LN(AE15)</f>
        <v>4.663439094</v>
      </c>
      <c r="AK15" s="7">
        <f t="shared" si="106"/>
        <v>4.615120517</v>
      </c>
      <c r="AL15" s="7">
        <f t="shared" si="20"/>
        <v>4.615120517</v>
      </c>
      <c r="AO15" s="9">
        <v>50.0</v>
      </c>
      <c r="AZ15" s="7">
        <f t="shared" si="30"/>
        <v>0.3920723351</v>
      </c>
      <c r="BA15" s="7">
        <f t="shared" si="31"/>
        <v>136</v>
      </c>
      <c r="BB15" s="7">
        <f t="shared" ref="BB15:BC15" si="107">LN(AZ15)</f>
        <v>-0.936308928</v>
      </c>
      <c r="BC15" s="7">
        <f t="shared" si="107"/>
        <v>4.912654886</v>
      </c>
      <c r="BD15" s="5">
        <v>8.019726867</v>
      </c>
      <c r="BF15" s="7">
        <f t="shared" si="33"/>
        <v>0</v>
      </c>
      <c r="BG15" s="7">
        <f t="shared" si="34"/>
        <v>108</v>
      </c>
      <c r="BH15" s="7">
        <f t="shared" ref="BH15:BI15" si="108">LN(BF15)</f>
        <v>-351.2687279</v>
      </c>
      <c r="BI15" s="5">
        <f t="shared" si="108"/>
        <v>4.682131227</v>
      </c>
      <c r="BJ15" s="5">
        <f t="shared" si="36"/>
        <v>0.1402260828</v>
      </c>
      <c r="BL15" s="7">
        <f t="shared" si="37"/>
        <v>0</v>
      </c>
      <c r="BM15" s="6">
        <f t="shared" si="38"/>
        <v>115</v>
      </c>
      <c r="BN15" s="7">
        <f t="shared" ref="BN15:BO15" si="109">LN(BL15)</f>
        <v>-113.0643266</v>
      </c>
      <c r="BO15" s="7">
        <f t="shared" si="109"/>
        <v>4.744932128</v>
      </c>
      <c r="BP15" s="7">
        <f t="shared" si="40"/>
        <v>0.422430577</v>
      </c>
      <c r="BR15" s="7">
        <f t="shared" si="41"/>
        <v>0</v>
      </c>
      <c r="BS15" s="7">
        <f t="shared" si="42"/>
        <v>116</v>
      </c>
      <c r="BT15" s="7">
        <f t="shared" ref="BT15:BU15" si="110">LN(BR15)</f>
        <v>-53.17565815</v>
      </c>
      <c r="BU15" s="7">
        <f t="shared" si="110"/>
        <v>4.753590191</v>
      </c>
      <c r="BV15" s="7">
        <f t="shared" si="44"/>
        <v>0.8550812486</v>
      </c>
      <c r="BX15" s="7">
        <f t="shared" si="45"/>
        <v>0</v>
      </c>
      <c r="BY15" s="7">
        <f t="shared" si="46"/>
        <v>120</v>
      </c>
      <c r="BZ15" s="7">
        <f t="shared" ref="BZ15:CA15" si="111">LN(BX15)</f>
        <v>-33.84026358</v>
      </c>
      <c r="CA15" s="7">
        <f t="shared" si="111"/>
        <v>4.787491743</v>
      </c>
      <c r="CB15" s="7">
        <f t="shared" si="48"/>
        <v>1.277511826</v>
      </c>
    </row>
    <row r="16">
      <c r="A16" s="5">
        <v>145.0</v>
      </c>
      <c r="C16" s="7">
        <f t="shared" si="5"/>
        <v>118</v>
      </c>
      <c r="D16" s="5">
        <f t="shared" si="6"/>
        <v>94</v>
      </c>
      <c r="E16" s="5">
        <v>86.0</v>
      </c>
      <c r="F16" s="5">
        <v>110.0</v>
      </c>
      <c r="G16" s="7">
        <f t="shared" si="7"/>
        <v>86</v>
      </c>
      <c r="I16" s="5">
        <v>118.0</v>
      </c>
      <c r="J16" s="5">
        <f t="shared" ref="J16:K16" si="112">LN(C16)</f>
        <v>4.770684624</v>
      </c>
      <c r="K16" s="5">
        <f t="shared" si="112"/>
        <v>4.543294782</v>
      </c>
      <c r="L16" s="5">
        <f t="shared" si="9"/>
        <v>4.454347296</v>
      </c>
      <c r="M16" s="5"/>
      <c r="N16" s="5">
        <f t="shared" si="10"/>
        <v>0.59</v>
      </c>
      <c r="O16" s="5"/>
      <c r="P16" s="5"/>
      <c r="Q16" s="5">
        <f t="shared" si="11"/>
        <v>0.0002996693811</v>
      </c>
      <c r="R16" s="5">
        <v>8.012</v>
      </c>
      <c r="S16" s="5">
        <f t="shared" si="12"/>
        <v>-7.112830754</v>
      </c>
      <c r="U16" s="7">
        <f t="shared" si="2"/>
        <v>-0.5709295478</v>
      </c>
      <c r="W16" s="7">
        <f t="shared" si="3"/>
        <v>-8.736894658</v>
      </c>
      <c r="X16" s="5">
        <f t="shared" si="13"/>
        <v>-72.18893218</v>
      </c>
      <c r="Y16" s="5">
        <f t="shared" si="14"/>
        <v>-75.80195548</v>
      </c>
      <c r="Z16" s="5">
        <f t="shared" si="15"/>
        <v>-77.31562133</v>
      </c>
      <c r="AA16" s="5"/>
      <c r="AB16" s="5"/>
      <c r="AC16" s="9">
        <v>65.0</v>
      </c>
      <c r="AD16" s="5">
        <v>124.0</v>
      </c>
      <c r="AE16" s="5">
        <f t="shared" si="16"/>
        <v>100</v>
      </c>
      <c r="AF16" s="5">
        <f t="shared" si="17"/>
        <v>94</v>
      </c>
      <c r="AG16" s="5">
        <v>118.0</v>
      </c>
      <c r="AH16" s="5">
        <f t="shared" si="18"/>
        <v>94</v>
      </c>
      <c r="AI16" s="5"/>
      <c r="AJ16" s="7">
        <f t="shared" ref="AJ16:AK16" si="113">LN(AE16)</f>
        <v>4.605170186</v>
      </c>
      <c r="AK16" s="7">
        <f t="shared" si="113"/>
        <v>4.543294782</v>
      </c>
      <c r="AL16" s="7">
        <f t="shared" si="20"/>
        <v>4.543294782</v>
      </c>
      <c r="AO16" s="9">
        <v>55.0</v>
      </c>
      <c r="AZ16" s="7">
        <f t="shared" si="30"/>
        <v>0.2101840807</v>
      </c>
      <c r="BA16" s="7">
        <f t="shared" si="31"/>
        <v>129</v>
      </c>
      <c r="BB16" s="7">
        <f t="shared" ref="BB16:BC16" si="114">LN(AZ16)</f>
        <v>-1.559771557</v>
      </c>
      <c r="BC16" s="7">
        <f t="shared" si="114"/>
        <v>4.859812404</v>
      </c>
      <c r="BD16" s="5">
        <v>8.019726867</v>
      </c>
      <c r="BF16" s="7">
        <f t="shared" si="33"/>
        <v>0</v>
      </c>
      <c r="BG16" s="7">
        <f t="shared" si="34"/>
        <v>101</v>
      </c>
      <c r="BH16" s="7">
        <f t="shared" ref="BH16:BI16" si="115">LN(BF16)</f>
        <v>-386.9254324</v>
      </c>
      <c r="BI16" s="5">
        <f t="shared" si="115"/>
        <v>4.615120517</v>
      </c>
      <c r="BJ16" s="5">
        <f t="shared" si="36"/>
        <v>0.1402260828</v>
      </c>
      <c r="BL16" s="7">
        <f t="shared" si="37"/>
        <v>0</v>
      </c>
      <c r="BM16" s="6">
        <f t="shared" si="38"/>
        <v>107</v>
      </c>
      <c r="BN16" s="7">
        <f t="shared" ref="BN16:BO16" si="116">LN(BL16)</f>
        <v>-124.900591</v>
      </c>
      <c r="BO16" s="7">
        <f t="shared" si="116"/>
        <v>4.672828834</v>
      </c>
      <c r="BP16" s="7">
        <f t="shared" si="40"/>
        <v>0.422430577</v>
      </c>
      <c r="BR16" s="7">
        <f t="shared" si="41"/>
        <v>0</v>
      </c>
      <c r="BS16" s="7">
        <f t="shared" si="42"/>
        <v>108</v>
      </c>
      <c r="BT16" s="7">
        <f t="shared" ref="BT16:BU16" si="117">LN(BR16)</f>
        <v>-59.02305571</v>
      </c>
      <c r="BU16" s="7">
        <f t="shared" si="117"/>
        <v>4.682131227</v>
      </c>
      <c r="BV16" s="7">
        <f t="shared" si="44"/>
        <v>0.8550812486</v>
      </c>
      <c r="BX16" s="7">
        <f t="shared" si="45"/>
        <v>0</v>
      </c>
      <c r="BY16" s="7">
        <f t="shared" si="46"/>
        <v>112</v>
      </c>
      <c r="BZ16" s="7">
        <f t="shared" ref="BZ16:CA16" si="118">LN(BX16)</f>
        <v>-37.75412168</v>
      </c>
      <c r="CA16" s="7">
        <f t="shared" si="118"/>
        <v>4.718498871</v>
      </c>
      <c r="CB16" s="7">
        <f t="shared" si="48"/>
        <v>1.277511826</v>
      </c>
    </row>
    <row r="17">
      <c r="A17" s="5">
        <v>140.0</v>
      </c>
      <c r="C17" s="7">
        <f t="shared" si="5"/>
        <v>113</v>
      </c>
      <c r="D17" s="5">
        <f t="shared" si="6"/>
        <v>88</v>
      </c>
      <c r="E17" s="5">
        <v>80.0</v>
      </c>
      <c r="F17" s="5">
        <v>104.0</v>
      </c>
      <c r="G17" s="7">
        <f t="shared" si="7"/>
        <v>80</v>
      </c>
      <c r="I17" s="5">
        <v>112.0</v>
      </c>
      <c r="J17" s="5">
        <f t="shared" ref="J17:K17" si="119">LN(C17)</f>
        <v>4.727387819</v>
      </c>
      <c r="K17" s="5">
        <f t="shared" si="119"/>
        <v>4.477336814</v>
      </c>
      <c r="L17" s="5">
        <f t="shared" si="9"/>
        <v>4.382026635</v>
      </c>
      <c r="M17" s="5"/>
      <c r="N17" s="5">
        <f t="shared" si="10"/>
        <v>0.565</v>
      </c>
      <c r="O17" s="5"/>
      <c r="P17" s="5"/>
      <c r="Q17" s="5">
        <f t="shared" si="11"/>
        <v>0.0001605516825</v>
      </c>
      <c r="R17" s="5">
        <v>8.012</v>
      </c>
      <c r="S17" s="5">
        <f t="shared" si="12"/>
        <v>-7.736894658</v>
      </c>
      <c r="U17" s="7">
        <f t="shared" si="2"/>
        <v>-0.6254885321</v>
      </c>
      <c r="W17" s="7">
        <f t="shared" si="3"/>
        <v>-9.360958562</v>
      </c>
      <c r="X17" s="5">
        <f t="shared" si="13"/>
        <v>-78.45394325</v>
      </c>
      <c r="Y17" s="5">
        <f t="shared" si="14"/>
        <v>-82.8354513</v>
      </c>
      <c r="Z17" s="5">
        <f t="shared" si="15"/>
        <v>-84.63714317</v>
      </c>
      <c r="AA17" s="5"/>
      <c r="AB17" s="5"/>
      <c r="AC17" s="9">
        <v>70.0</v>
      </c>
      <c r="AD17" s="5">
        <v>116.0</v>
      </c>
      <c r="AE17" s="5">
        <f t="shared" si="16"/>
        <v>92</v>
      </c>
      <c r="AF17" s="5">
        <f t="shared" si="17"/>
        <v>88</v>
      </c>
      <c r="AG17" s="5">
        <v>112.0</v>
      </c>
      <c r="AH17" s="5">
        <f t="shared" si="18"/>
        <v>88</v>
      </c>
      <c r="AI17" s="5"/>
      <c r="AJ17" s="7">
        <f t="shared" ref="AJ17:AK17" si="120">LN(AE17)</f>
        <v>4.521788577</v>
      </c>
      <c r="AK17" s="7">
        <f t="shared" si="120"/>
        <v>4.477336814</v>
      </c>
      <c r="AL17" s="7">
        <f t="shared" si="20"/>
        <v>4.477336814</v>
      </c>
      <c r="AO17" s="9">
        <v>60.0</v>
      </c>
      <c r="AZ17" s="7">
        <f t="shared" si="30"/>
        <v>0.1126765238</v>
      </c>
      <c r="BA17" s="7">
        <f t="shared" si="31"/>
        <v>123</v>
      </c>
      <c r="BB17" s="7">
        <f t="shared" ref="BB17:BC17" si="121">LN(AZ17)</f>
        <v>-2.183234187</v>
      </c>
      <c r="BC17" s="7">
        <f t="shared" si="121"/>
        <v>4.812184355</v>
      </c>
      <c r="BD17" s="5">
        <v>8.019726867</v>
      </c>
      <c r="BF17" s="7">
        <f t="shared" si="33"/>
        <v>0</v>
      </c>
      <c r="BG17" s="7">
        <f t="shared" si="34"/>
        <v>93</v>
      </c>
      <c r="BH17" s="7">
        <f t="shared" ref="BH17:BI17" si="122">LN(BF17)</f>
        <v>-422.5821369</v>
      </c>
      <c r="BI17" s="5">
        <f t="shared" si="122"/>
        <v>4.532599493</v>
      </c>
      <c r="BJ17" s="5">
        <f t="shared" si="36"/>
        <v>0.1402260828</v>
      </c>
      <c r="BL17" s="7">
        <f t="shared" si="37"/>
        <v>0</v>
      </c>
      <c r="BM17" s="6">
        <f t="shared" si="38"/>
        <v>101</v>
      </c>
      <c r="BN17" s="7">
        <f t="shared" ref="BN17:BO17" si="123">LN(BL17)</f>
        <v>-136.7368554</v>
      </c>
      <c r="BO17" s="7">
        <f t="shared" si="123"/>
        <v>4.615120517</v>
      </c>
      <c r="BP17" s="7">
        <f t="shared" si="40"/>
        <v>0.422430577</v>
      </c>
      <c r="BR17" s="7">
        <f t="shared" si="41"/>
        <v>0</v>
      </c>
      <c r="BS17" s="7">
        <f t="shared" si="42"/>
        <v>101</v>
      </c>
      <c r="BT17" s="7">
        <f t="shared" ref="BT17:BU17" si="124">LN(BR17)</f>
        <v>-64.87045326</v>
      </c>
      <c r="BU17" s="7">
        <f t="shared" si="124"/>
        <v>4.615120517</v>
      </c>
      <c r="BV17" s="7">
        <f t="shared" si="44"/>
        <v>0.8550812486</v>
      </c>
      <c r="BX17" s="7">
        <f t="shared" si="45"/>
        <v>0</v>
      </c>
      <c r="BY17" s="7">
        <f t="shared" si="46"/>
        <v>106</v>
      </c>
      <c r="BZ17" s="7">
        <f t="shared" ref="BZ17:CA17" si="125">LN(BX17)</f>
        <v>-41.66797977</v>
      </c>
      <c r="CA17" s="7">
        <f t="shared" si="125"/>
        <v>4.663439094</v>
      </c>
      <c r="CB17" s="7">
        <f t="shared" si="48"/>
        <v>1.277511826</v>
      </c>
    </row>
    <row r="18">
      <c r="A18" s="5">
        <v>134.0</v>
      </c>
      <c r="C18" s="7">
        <f t="shared" si="5"/>
        <v>107</v>
      </c>
      <c r="D18" s="5">
        <f t="shared" si="6"/>
        <v>81</v>
      </c>
      <c r="E18" s="5">
        <v>74.0</v>
      </c>
      <c r="F18" s="5">
        <v>96.0</v>
      </c>
      <c r="G18" s="7">
        <f t="shared" si="7"/>
        <v>72</v>
      </c>
      <c r="I18" s="5">
        <v>105.0</v>
      </c>
      <c r="J18" s="5">
        <f t="shared" ref="J18:K18" si="126">LN(C18)</f>
        <v>4.672828834</v>
      </c>
      <c r="K18" s="5">
        <f t="shared" si="126"/>
        <v>4.394449155</v>
      </c>
      <c r="L18" s="5">
        <f t="shared" si="9"/>
        <v>4.276666119</v>
      </c>
      <c r="M18" s="5"/>
      <c r="N18" s="5">
        <f t="shared" si="10"/>
        <v>0.535</v>
      </c>
      <c r="O18" s="5"/>
      <c r="P18" s="5"/>
      <c r="Q18" s="5">
        <f t="shared" si="11"/>
        <v>0.00008601760596</v>
      </c>
      <c r="R18" s="5">
        <v>8.012</v>
      </c>
      <c r="S18" s="5">
        <f t="shared" si="12"/>
        <v>-8.360958562</v>
      </c>
      <c r="U18" s="7">
        <f t="shared" si="2"/>
        <v>-0.6635883783</v>
      </c>
      <c r="W18" s="7">
        <f t="shared" si="3"/>
        <v>-9.985022466</v>
      </c>
      <c r="X18" s="5">
        <f t="shared" si="13"/>
        <v>-85.03923781</v>
      </c>
      <c r="Y18" s="5">
        <f t="shared" si="14"/>
        <v>-90.42630567</v>
      </c>
      <c r="Z18" s="5">
        <f t="shared" si="15"/>
        <v>-92.91672331</v>
      </c>
      <c r="AA18" s="5"/>
      <c r="AB18" s="5"/>
      <c r="AC18" s="9">
        <v>75.0</v>
      </c>
      <c r="AD18" s="5">
        <v>110.0</v>
      </c>
      <c r="AE18" s="5">
        <f t="shared" si="16"/>
        <v>86</v>
      </c>
      <c r="AF18" s="5">
        <f t="shared" si="17"/>
        <v>81</v>
      </c>
      <c r="AG18" s="5">
        <v>105.0</v>
      </c>
      <c r="AH18" s="5">
        <f t="shared" si="18"/>
        <v>81</v>
      </c>
      <c r="AI18" s="5"/>
      <c r="AJ18" s="7">
        <f t="shared" ref="AJ18:AK18" si="127">LN(AE18)</f>
        <v>4.454347296</v>
      </c>
      <c r="AK18" s="7">
        <f t="shared" si="127"/>
        <v>4.394449155</v>
      </c>
      <c r="AL18" s="7">
        <f t="shared" si="20"/>
        <v>4.394449155</v>
      </c>
      <c r="AO18" s="9">
        <v>65.0</v>
      </c>
      <c r="AZ18" s="7">
        <f t="shared" si="30"/>
        <v>0.06040418935</v>
      </c>
      <c r="BA18" s="7">
        <f t="shared" si="31"/>
        <v>118</v>
      </c>
      <c r="BB18" s="7">
        <f t="shared" ref="BB18:BC18" si="128">LN(AZ18)</f>
        <v>-2.806696816</v>
      </c>
      <c r="BC18" s="7">
        <f t="shared" si="128"/>
        <v>4.770684624</v>
      </c>
      <c r="BD18" s="5">
        <v>8.019726867</v>
      </c>
      <c r="BF18" s="7">
        <f t="shared" si="33"/>
        <v>0</v>
      </c>
      <c r="BG18" s="7">
        <f t="shared" si="34"/>
        <v>86</v>
      </c>
      <c r="BH18" s="7">
        <f t="shared" ref="BH18:BI18" si="129">LN(BF18)</f>
        <v>-458.2388414</v>
      </c>
      <c r="BI18" s="5">
        <f t="shared" si="129"/>
        <v>4.454347296</v>
      </c>
      <c r="BJ18" s="5">
        <f t="shared" si="36"/>
        <v>0.1402260828</v>
      </c>
      <c r="BL18" s="7">
        <f t="shared" si="37"/>
        <v>0</v>
      </c>
      <c r="BM18" s="6">
        <f t="shared" si="38"/>
        <v>94</v>
      </c>
      <c r="BN18" s="7">
        <f t="shared" ref="BN18:BO18" si="130">LN(BL18)</f>
        <v>-148.5731198</v>
      </c>
      <c r="BO18" s="7">
        <f t="shared" si="130"/>
        <v>4.543294782</v>
      </c>
      <c r="BP18" s="7">
        <f t="shared" si="40"/>
        <v>0.422430577</v>
      </c>
      <c r="BR18" s="7">
        <f t="shared" si="41"/>
        <v>0</v>
      </c>
      <c r="BS18" s="7">
        <f t="shared" si="42"/>
        <v>94</v>
      </c>
      <c r="BT18" s="7">
        <f t="shared" ref="BT18:BU18" si="131">LN(BR18)</f>
        <v>-70.71785081</v>
      </c>
      <c r="BU18" s="7">
        <f t="shared" si="131"/>
        <v>4.543294782</v>
      </c>
      <c r="BV18" s="7">
        <f t="shared" si="44"/>
        <v>0.8550812486</v>
      </c>
      <c r="BX18" s="7">
        <f t="shared" si="45"/>
        <v>0</v>
      </c>
      <c r="BY18" s="7">
        <f t="shared" si="46"/>
        <v>100</v>
      </c>
      <c r="BZ18" s="7">
        <f t="shared" ref="BZ18:CA18" si="132">LN(BX18)</f>
        <v>-45.58183787</v>
      </c>
      <c r="CA18" s="7">
        <f t="shared" si="132"/>
        <v>4.605170186</v>
      </c>
      <c r="CB18" s="7">
        <f t="shared" si="48"/>
        <v>1.277511826</v>
      </c>
    </row>
    <row r="19">
      <c r="A19" s="5">
        <v>130.0</v>
      </c>
      <c r="C19" s="7">
        <f t="shared" si="5"/>
        <v>103</v>
      </c>
      <c r="D19" s="5">
        <f t="shared" si="6"/>
        <v>76</v>
      </c>
      <c r="E19" s="5">
        <v>67.0</v>
      </c>
      <c r="F19" s="5">
        <v>90.0</v>
      </c>
      <c r="G19" s="7">
        <f t="shared" si="7"/>
        <v>66</v>
      </c>
      <c r="I19" s="5">
        <v>100.0</v>
      </c>
      <c r="J19" s="5">
        <f t="shared" ref="J19:K19" si="133">LN(C19)</f>
        <v>4.634728988</v>
      </c>
      <c r="K19" s="5">
        <f t="shared" si="133"/>
        <v>4.33073334</v>
      </c>
      <c r="L19" s="5">
        <f t="shared" si="9"/>
        <v>4.189654742</v>
      </c>
      <c r="M19" s="5"/>
      <c r="N19" s="5">
        <f t="shared" si="10"/>
        <v>0.515</v>
      </c>
      <c r="O19" s="5"/>
      <c r="P19" s="5"/>
      <c r="Q19" s="5">
        <f t="shared" si="11"/>
        <v>0.00004608502646</v>
      </c>
      <c r="R19" s="5">
        <v>8.012</v>
      </c>
      <c r="S19" s="5">
        <f t="shared" si="12"/>
        <v>-8.985022466</v>
      </c>
      <c r="U19" s="7">
        <f t="shared" si="2"/>
        <v>-0.7133498879</v>
      </c>
      <c r="W19" s="7">
        <f t="shared" si="3"/>
        <v>-10.60908637</v>
      </c>
      <c r="X19" s="5">
        <f t="shared" si="13"/>
        <v>-91.45419083</v>
      </c>
      <c r="Y19" s="5">
        <f t="shared" si="14"/>
        <v>-97.87381398</v>
      </c>
      <c r="Z19" s="5">
        <f t="shared" si="15"/>
        <v>-101.1695272</v>
      </c>
      <c r="AA19" s="5"/>
      <c r="AB19" s="5"/>
      <c r="AC19" s="9">
        <v>80.0</v>
      </c>
      <c r="AD19" s="5">
        <v>105.0</v>
      </c>
      <c r="AE19" s="5">
        <f t="shared" si="16"/>
        <v>81</v>
      </c>
      <c r="AF19" s="5">
        <f t="shared" si="17"/>
        <v>76</v>
      </c>
      <c r="AG19" s="5">
        <v>100.0</v>
      </c>
      <c r="AH19" s="5">
        <f t="shared" si="18"/>
        <v>76</v>
      </c>
      <c r="AI19" s="5"/>
      <c r="AJ19" s="7">
        <f t="shared" ref="AJ19:AK19" si="134">LN(AE19)</f>
        <v>4.394449155</v>
      </c>
      <c r="AK19" s="7">
        <f t="shared" si="134"/>
        <v>4.33073334</v>
      </c>
      <c r="AL19" s="7">
        <f t="shared" si="20"/>
        <v>4.33073334</v>
      </c>
      <c r="AO19" s="9">
        <v>70.0</v>
      </c>
      <c r="AZ19" s="7">
        <f t="shared" si="30"/>
        <v>0.03238177722</v>
      </c>
      <c r="BA19" s="7">
        <f t="shared" si="31"/>
        <v>113</v>
      </c>
      <c r="BB19" s="7">
        <f t="shared" ref="BB19:BC19" si="135">LN(AZ19)</f>
        <v>-3.430159446</v>
      </c>
      <c r="BC19" s="7">
        <f t="shared" si="135"/>
        <v>4.727387819</v>
      </c>
      <c r="BD19" s="5">
        <v>8.019726867</v>
      </c>
      <c r="BF19" s="7">
        <f t="shared" si="33"/>
        <v>0</v>
      </c>
      <c r="BG19" s="7">
        <f t="shared" si="34"/>
        <v>80</v>
      </c>
      <c r="BH19" s="7">
        <f t="shared" ref="BH19:BI19" si="136">LN(BF19)</f>
        <v>-493.895546</v>
      </c>
      <c r="BI19" s="5">
        <f t="shared" si="136"/>
        <v>4.382026635</v>
      </c>
      <c r="BJ19" s="5">
        <f t="shared" si="36"/>
        <v>0.1402260828</v>
      </c>
      <c r="BL19" s="7">
        <f t="shared" si="37"/>
        <v>0</v>
      </c>
      <c r="BM19" s="6">
        <f t="shared" si="38"/>
        <v>88</v>
      </c>
      <c r="BN19" s="7">
        <f t="shared" ref="BN19:BO19" si="137">LN(BL19)</f>
        <v>-160.4093842</v>
      </c>
      <c r="BO19" s="7">
        <f t="shared" si="137"/>
        <v>4.477336814</v>
      </c>
      <c r="BP19" s="7">
        <f t="shared" si="40"/>
        <v>0.422430577</v>
      </c>
      <c r="BR19" s="7">
        <f t="shared" si="41"/>
        <v>0</v>
      </c>
      <c r="BS19" s="7">
        <f t="shared" si="42"/>
        <v>88</v>
      </c>
      <c r="BT19" s="7">
        <f t="shared" ref="BT19:BU19" si="138">LN(BR19)</f>
        <v>-76.56524836</v>
      </c>
      <c r="BU19" s="7">
        <f t="shared" si="138"/>
        <v>4.477336814</v>
      </c>
      <c r="BV19" s="7">
        <f t="shared" si="44"/>
        <v>0.8550812486</v>
      </c>
      <c r="BX19" s="7">
        <f t="shared" si="45"/>
        <v>0</v>
      </c>
      <c r="BY19" s="7">
        <f t="shared" si="46"/>
        <v>92</v>
      </c>
      <c r="BZ19" s="7">
        <f t="shared" ref="BZ19:CA19" si="139">LN(BX19)</f>
        <v>-49.49569596</v>
      </c>
      <c r="CA19" s="7">
        <f t="shared" si="139"/>
        <v>4.521788577</v>
      </c>
      <c r="CB19" s="7">
        <f t="shared" si="48"/>
        <v>1.277511826</v>
      </c>
    </row>
    <row r="20">
      <c r="A20" s="5">
        <v>125.0</v>
      </c>
      <c r="C20" s="7">
        <f t="shared" si="5"/>
        <v>98</v>
      </c>
      <c r="D20" s="5">
        <f t="shared" si="6"/>
        <v>70</v>
      </c>
      <c r="E20" s="5">
        <v>62.0</v>
      </c>
      <c r="F20" s="5">
        <v>85.0</v>
      </c>
      <c r="G20" s="7">
        <f t="shared" si="7"/>
        <v>61</v>
      </c>
      <c r="I20" s="5">
        <v>94.0</v>
      </c>
      <c r="J20" s="5">
        <f t="shared" ref="J20:K20" si="140">LN(C20)</f>
        <v>4.584967479</v>
      </c>
      <c r="K20" s="5">
        <f t="shared" si="140"/>
        <v>4.248495242</v>
      </c>
      <c r="L20" s="5">
        <f t="shared" si="9"/>
        <v>4.110873864</v>
      </c>
      <c r="M20" s="5"/>
      <c r="N20" s="5">
        <f t="shared" si="10"/>
        <v>0.49</v>
      </c>
      <c r="O20" s="5"/>
      <c r="P20" s="5"/>
      <c r="Q20" s="5">
        <f t="shared" si="11"/>
        <v>0.00002469063909</v>
      </c>
      <c r="R20" s="5">
        <v>8.012</v>
      </c>
      <c r="S20" s="5">
        <f t="shared" si="12"/>
        <v>-9.60908637</v>
      </c>
      <c r="U20" s="7">
        <f t="shared" si="2"/>
        <v>-0.7657178734</v>
      </c>
      <c r="W20" s="7">
        <f t="shared" si="3"/>
        <v>-11.23315027</v>
      </c>
      <c r="X20" s="5">
        <f t="shared" si="13"/>
        <v>-98.22468278</v>
      </c>
      <c r="Y20" s="5">
        <f t="shared" si="14"/>
        <v>-106.0038791</v>
      </c>
      <c r="Z20" s="5">
        <f t="shared" si="15"/>
        <v>-109.5526136</v>
      </c>
      <c r="AA20" s="5"/>
      <c r="AB20" s="5"/>
      <c r="AC20" s="9">
        <v>85.0</v>
      </c>
      <c r="AD20" s="5">
        <v>100.0</v>
      </c>
      <c r="AE20" s="5">
        <f t="shared" si="16"/>
        <v>76</v>
      </c>
      <c r="AF20" s="5">
        <f t="shared" si="17"/>
        <v>70</v>
      </c>
      <c r="AG20" s="5">
        <v>94.0</v>
      </c>
      <c r="AH20" s="5">
        <f t="shared" si="18"/>
        <v>70</v>
      </c>
      <c r="AI20" s="5"/>
      <c r="AJ20" s="7">
        <f t="shared" ref="AJ20:AK20" si="141">LN(AE20)</f>
        <v>4.33073334</v>
      </c>
      <c r="AK20" s="7">
        <f t="shared" si="141"/>
        <v>4.248495242</v>
      </c>
      <c r="AL20" s="7">
        <f t="shared" si="20"/>
        <v>4.248495242</v>
      </c>
      <c r="AO20" s="9">
        <v>75.0</v>
      </c>
      <c r="AZ20" s="7">
        <f t="shared" si="30"/>
        <v>0.01735938364</v>
      </c>
      <c r="BA20" s="7">
        <f t="shared" si="31"/>
        <v>107</v>
      </c>
      <c r="BB20" s="7">
        <f t="shared" ref="BB20:BC20" si="142">LN(AZ20)</f>
        <v>-4.053622075</v>
      </c>
      <c r="BC20" s="7">
        <f t="shared" si="142"/>
        <v>4.672828834</v>
      </c>
      <c r="BD20" s="5">
        <v>8.019726867</v>
      </c>
      <c r="BF20" s="7">
        <f t="shared" si="33"/>
        <v>0</v>
      </c>
      <c r="BG20" s="7">
        <f t="shared" si="34"/>
        <v>72</v>
      </c>
      <c r="BH20" s="7">
        <f t="shared" ref="BH20:BI20" si="143">LN(BF20)</f>
        <v>-529.5522505</v>
      </c>
      <c r="BI20" s="5">
        <f t="shared" si="143"/>
        <v>4.276666119</v>
      </c>
      <c r="BJ20" s="5">
        <f t="shared" si="36"/>
        <v>0.1402260828</v>
      </c>
      <c r="BL20" s="7">
        <f t="shared" si="37"/>
        <v>0</v>
      </c>
      <c r="BM20" s="6">
        <f t="shared" si="38"/>
        <v>81</v>
      </c>
      <c r="BN20" s="7">
        <f t="shared" ref="BN20:BO20" si="144">LN(BL20)</f>
        <v>-172.2456486</v>
      </c>
      <c r="BO20" s="7">
        <f t="shared" si="144"/>
        <v>4.394449155</v>
      </c>
      <c r="BP20" s="7">
        <f t="shared" si="40"/>
        <v>0.422430577</v>
      </c>
      <c r="BR20" s="7">
        <f t="shared" si="41"/>
        <v>0</v>
      </c>
      <c r="BS20" s="7">
        <f t="shared" si="42"/>
        <v>81</v>
      </c>
      <c r="BT20" s="7">
        <f t="shared" ref="BT20:BU20" si="145">LN(BR20)</f>
        <v>-82.41264591</v>
      </c>
      <c r="BU20" s="7">
        <f t="shared" si="145"/>
        <v>4.394449155</v>
      </c>
      <c r="BV20" s="7">
        <f t="shared" si="44"/>
        <v>0.8550812486</v>
      </c>
      <c r="BX20" s="7">
        <f t="shared" si="45"/>
        <v>0</v>
      </c>
      <c r="BY20" s="7">
        <f t="shared" si="46"/>
        <v>86</v>
      </c>
      <c r="BZ20" s="7">
        <f t="shared" ref="BZ20:CA20" si="146">LN(BX20)</f>
        <v>-53.40955406</v>
      </c>
      <c r="CA20" s="7">
        <f t="shared" si="146"/>
        <v>4.454347296</v>
      </c>
      <c r="CB20" s="7">
        <f t="shared" si="48"/>
        <v>1.277511826</v>
      </c>
    </row>
    <row r="21">
      <c r="A21" s="5">
        <v>120.0</v>
      </c>
      <c r="C21" s="7">
        <f t="shared" si="5"/>
        <v>93</v>
      </c>
      <c r="D21" s="5">
        <f t="shared" si="6"/>
        <v>64</v>
      </c>
      <c r="E21" s="5">
        <v>56.0</v>
      </c>
      <c r="F21" s="5">
        <v>79.0</v>
      </c>
      <c r="G21" s="7">
        <f t="shared" si="7"/>
        <v>55</v>
      </c>
      <c r="I21" s="5">
        <v>88.0</v>
      </c>
      <c r="J21" s="5">
        <f t="shared" ref="J21:K21" si="147">LN(C21)</f>
        <v>4.532599493</v>
      </c>
      <c r="K21" s="5">
        <f t="shared" si="147"/>
        <v>4.158883083</v>
      </c>
      <c r="L21" s="5">
        <f t="shared" si="9"/>
        <v>4.007333185</v>
      </c>
      <c r="M21" s="5"/>
      <c r="N21" s="5">
        <f t="shared" si="10"/>
        <v>0.465</v>
      </c>
      <c r="O21" s="5"/>
      <c r="P21" s="5"/>
      <c r="Q21" s="5">
        <f t="shared" si="11"/>
        <v>0.00001322832393</v>
      </c>
      <c r="R21" s="5">
        <v>8.012</v>
      </c>
      <c r="S21" s="5">
        <f t="shared" si="12"/>
        <v>-10.23315027</v>
      </c>
      <c r="U21" s="7">
        <f t="shared" si="2"/>
        <v>-0.8209805521</v>
      </c>
      <c r="W21" s="7">
        <f t="shared" si="3"/>
        <v>-11.85721418</v>
      </c>
      <c r="X21" s="5">
        <f t="shared" si="13"/>
        <v>-105.2042131</v>
      </c>
      <c r="Y21" s="5">
        <f t="shared" si="14"/>
        <v>-114.6578428</v>
      </c>
      <c r="Z21" s="5">
        <f t="shared" si="15"/>
        <v>-118.9939895</v>
      </c>
      <c r="AA21" s="5"/>
      <c r="AB21" s="5"/>
      <c r="AC21" s="9">
        <v>90.0</v>
      </c>
      <c r="AD21" s="5">
        <v>95.0</v>
      </c>
      <c r="AE21" s="5">
        <f t="shared" si="16"/>
        <v>71</v>
      </c>
      <c r="AF21" s="5">
        <f t="shared" si="17"/>
        <v>64</v>
      </c>
      <c r="AG21" s="5">
        <v>88.0</v>
      </c>
      <c r="AH21" s="5">
        <f t="shared" si="18"/>
        <v>64</v>
      </c>
      <c r="AI21" s="5"/>
      <c r="AJ21" s="7">
        <f t="shared" ref="AJ21:AK21" si="148">LN(AE21)</f>
        <v>4.262679877</v>
      </c>
      <c r="AK21" s="7">
        <f t="shared" si="148"/>
        <v>4.158883083</v>
      </c>
      <c r="AL21" s="7">
        <f t="shared" si="20"/>
        <v>4.158883083</v>
      </c>
      <c r="AO21" s="9">
        <v>80.0</v>
      </c>
      <c r="AZ21" s="7">
        <f t="shared" si="30"/>
        <v>0.009306104422</v>
      </c>
      <c r="BA21" s="7">
        <f t="shared" si="31"/>
        <v>103</v>
      </c>
      <c r="BB21" s="7">
        <f t="shared" ref="BB21:BC21" si="149">LN(AZ21)</f>
        <v>-4.677084705</v>
      </c>
      <c r="BC21" s="7">
        <f t="shared" si="149"/>
        <v>4.634728988</v>
      </c>
      <c r="BD21" s="5">
        <v>8.019726867</v>
      </c>
      <c r="BF21" s="7">
        <f t="shared" si="33"/>
        <v>0</v>
      </c>
      <c r="BG21" s="7">
        <f t="shared" si="34"/>
        <v>66</v>
      </c>
      <c r="BH21" s="7">
        <f t="shared" ref="BH21:BI21" si="150">LN(BF21)</f>
        <v>-565.208955</v>
      </c>
      <c r="BI21" s="5">
        <f t="shared" si="150"/>
        <v>4.189654742</v>
      </c>
      <c r="BJ21" s="5">
        <f t="shared" si="36"/>
        <v>0.1402260828</v>
      </c>
      <c r="BL21" s="7">
        <f t="shared" si="37"/>
        <v>0</v>
      </c>
      <c r="BM21" s="6">
        <f t="shared" si="38"/>
        <v>76</v>
      </c>
      <c r="BN21" s="7">
        <f t="shared" ref="BN21:BO21" si="151">LN(BL21)</f>
        <v>-184.081913</v>
      </c>
      <c r="BO21" s="7">
        <f t="shared" si="151"/>
        <v>4.33073334</v>
      </c>
      <c r="BP21" s="7">
        <f t="shared" si="40"/>
        <v>0.422430577</v>
      </c>
      <c r="BR21" s="7">
        <f t="shared" si="41"/>
        <v>0</v>
      </c>
      <c r="BS21" s="7">
        <f t="shared" si="42"/>
        <v>76</v>
      </c>
      <c r="BT21" s="7">
        <f t="shared" ref="BT21:BU21" si="152">LN(BR21)</f>
        <v>-88.26004347</v>
      </c>
      <c r="BU21" s="7">
        <f t="shared" si="152"/>
        <v>4.33073334</v>
      </c>
      <c r="BV21" s="7">
        <f t="shared" si="44"/>
        <v>0.8550812486</v>
      </c>
      <c r="BX21" s="7">
        <f t="shared" si="45"/>
        <v>0</v>
      </c>
      <c r="BY21" s="7">
        <f t="shared" si="46"/>
        <v>81</v>
      </c>
      <c r="BZ21" s="7">
        <f t="shared" ref="BZ21:CA21" si="153">LN(BX21)</f>
        <v>-57.32341215</v>
      </c>
      <c r="CA21" s="7">
        <f t="shared" si="153"/>
        <v>4.394449155</v>
      </c>
      <c r="CB21" s="7">
        <f t="shared" si="48"/>
        <v>1.277511826</v>
      </c>
    </row>
    <row r="22">
      <c r="A22" s="5">
        <v>115.0</v>
      </c>
      <c r="C22" s="7">
        <f t="shared" si="5"/>
        <v>88</v>
      </c>
      <c r="D22" s="5">
        <f t="shared" si="6"/>
        <v>59</v>
      </c>
      <c r="E22" s="5">
        <v>52.0</v>
      </c>
      <c r="F22" s="5">
        <v>74.0</v>
      </c>
      <c r="G22" s="7">
        <f t="shared" si="7"/>
        <v>50</v>
      </c>
      <c r="I22" s="5">
        <v>83.0</v>
      </c>
      <c r="J22" s="5">
        <f t="shared" ref="J22:K22" si="154">LN(C22)</f>
        <v>4.477336814</v>
      </c>
      <c r="K22" s="5">
        <f t="shared" si="154"/>
        <v>4.077537444</v>
      </c>
      <c r="L22" s="5">
        <f t="shared" si="9"/>
        <v>3.912023005</v>
      </c>
      <c r="M22" s="5"/>
      <c r="N22" s="5">
        <f t="shared" si="10"/>
        <v>0.44</v>
      </c>
      <c r="O22" s="5"/>
      <c r="P22" s="5"/>
      <c r="Q22" s="5">
        <f t="shared" si="11"/>
        <v>0.000007087242801</v>
      </c>
      <c r="R22" s="5">
        <v>8.012</v>
      </c>
      <c r="S22" s="5">
        <f t="shared" si="12"/>
        <v>-10.85721418</v>
      </c>
      <c r="U22" s="7">
        <f t="shared" si="2"/>
        <v>-0.8794767588</v>
      </c>
      <c r="W22" s="7">
        <f t="shared" si="3"/>
        <v>-12.48127808</v>
      </c>
      <c r="X22" s="5">
        <f t="shared" si="13"/>
        <v>-112.4195411</v>
      </c>
      <c r="Y22" s="5">
        <f t="shared" si="14"/>
        <v>-123.4421895</v>
      </c>
      <c r="Z22" s="5">
        <f t="shared" si="15"/>
        <v>-128.6649258</v>
      </c>
      <c r="AA22" s="5"/>
      <c r="AB22" s="5"/>
      <c r="AC22" s="9">
        <v>95.0</v>
      </c>
      <c r="AD22" s="5">
        <v>90.0</v>
      </c>
      <c r="AE22" s="5">
        <f t="shared" si="16"/>
        <v>66</v>
      </c>
      <c r="AF22" s="5">
        <f t="shared" si="17"/>
        <v>59</v>
      </c>
      <c r="AG22" s="5">
        <v>83.0</v>
      </c>
      <c r="AH22" s="5">
        <f t="shared" si="18"/>
        <v>59</v>
      </c>
      <c r="AI22" s="5"/>
      <c r="AJ22" s="7">
        <f t="shared" ref="AJ22:AK22" si="155">LN(AE22)</f>
        <v>4.189654742</v>
      </c>
      <c r="AK22" s="7">
        <f t="shared" si="155"/>
        <v>4.077537444</v>
      </c>
      <c r="AL22" s="7">
        <f t="shared" si="20"/>
        <v>4.077537444</v>
      </c>
      <c r="AO22" s="9">
        <v>85.0</v>
      </c>
      <c r="AZ22" s="7">
        <f t="shared" si="30"/>
        <v>0.004988862585</v>
      </c>
      <c r="BA22" s="7">
        <f t="shared" si="31"/>
        <v>98</v>
      </c>
      <c r="BB22" s="7">
        <f t="shared" ref="BB22:BC22" si="156">LN(AZ22)</f>
        <v>-5.300547334</v>
      </c>
      <c r="BC22" s="7">
        <f t="shared" si="156"/>
        <v>4.584967479</v>
      </c>
      <c r="BD22" s="5">
        <v>8.019726867</v>
      </c>
      <c r="BF22" s="7">
        <f t="shared" si="33"/>
        <v>0</v>
      </c>
      <c r="BG22" s="7">
        <f t="shared" si="34"/>
        <v>61</v>
      </c>
      <c r="BH22" s="7">
        <f t="shared" ref="BH22:BI22" si="157">LN(BF22)</f>
        <v>-600.8656595</v>
      </c>
      <c r="BI22" s="5">
        <f t="shared" si="157"/>
        <v>4.110873864</v>
      </c>
      <c r="BJ22" s="5">
        <f t="shared" si="36"/>
        <v>0.1402260828</v>
      </c>
      <c r="BL22" s="7">
        <f t="shared" si="37"/>
        <v>0</v>
      </c>
      <c r="BM22" s="6">
        <f t="shared" si="38"/>
        <v>70</v>
      </c>
      <c r="BN22" s="7">
        <f t="shared" ref="BN22:BO22" si="158">LN(BL22)</f>
        <v>-195.9181774</v>
      </c>
      <c r="BO22" s="7">
        <f t="shared" si="158"/>
        <v>4.248495242</v>
      </c>
      <c r="BP22" s="7">
        <f t="shared" si="40"/>
        <v>0.422430577</v>
      </c>
      <c r="BR22" s="7">
        <f t="shared" si="41"/>
        <v>0</v>
      </c>
      <c r="BS22" s="7">
        <f t="shared" si="42"/>
        <v>70</v>
      </c>
      <c r="BT22" s="7">
        <f t="shared" ref="BT22:BU22" si="159">LN(BR22)</f>
        <v>-94.10744102</v>
      </c>
      <c r="BU22" s="7">
        <f t="shared" si="159"/>
        <v>4.248495242</v>
      </c>
      <c r="BV22" s="7">
        <f t="shared" si="44"/>
        <v>0.8550812486</v>
      </c>
      <c r="BX22" s="7">
        <f t="shared" si="45"/>
        <v>0</v>
      </c>
      <c r="BY22" s="7">
        <f t="shared" si="46"/>
        <v>76</v>
      </c>
      <c r="BZ22" s="7">
        <f t="shared" ref="BZ22:CA22" si="160">LN(BX22)</f>
        <v>-61.23727025</v>
      </c>
      <c r="CA22" s="7">
        <f t="shared" si="160"/>
        <v>4.33073334</v>
      </c>
      <c r="CB22" s="7">
        <f t="shared" si="48"/>
        <v>1.277511826</v>
      </c>
    </row>
    <row r="23">
      <c r="A23" s="5">
        <v>110.0</v>
      </c>
      <c r="C23" s="7">
        <f t="shared" si="5"/>
        <v>83</v>
      </c>
      <c r="D23" s="5">
        <f t="shared" si="6"/>
        <v>54</v>
      </c>
      <c r="E23" s="5">
        <v>46.0</v>
      </c>
      <c r="F23" s="5">
        <v>69.0</v>
      </c>
      <c r="G23" s="7">
        <f t="shared" si="7"/>
        <v>45</v>
      </c>
      <c r="I23" s="5">
        <v>78.0</v>
      </c>
      <c r="J23" s="5">
        <f t="shared" ref="J23:K23" si="161">LN(C23)</f>
        <v>4.418840608</v>
      </c>
      <c r="K23" s="5">
        <f t="shared" si="161"/>
        <v>3.988984047</v>
      </c>
      <c r="L23" s="5">
        <f t="shared" si="9"/>
        <v>3.80666249</v>
      </c>
      <c r="M23" s="5"/>
      <c r="N23" s="5">
        <f t="shared" si="10"/>
        <v>0.415</v>
      </c>
      <c r="O23" s="5"/>
      <c r="P23" s="5"/>
      <c r="Q23" s="5">
        <f t="shared" si="11"/>
        <v>0.000003797080474</v>
      </c>
      <c r="R23" s="5">
        <v>8.012</v>
      </c>
      <c r="S23" s="5">
        <f t="shared" si="12"/>
        <v>-11.48127808</v>
      </c>
      <c r="U23" s="7">
        <f t="shared" si="2"/>
        <v>-0.9162907319</v>
      </c>
      <c r="W23" s="7">
        <f t="shared" si="3"/>
        <v>-13.10534199</v>
      </c>
      <c r="X23" s="5">
        <f t="shared" si="13"/>
        <v>-119.9028849</v>
      </c>
      <c r="Y23" s="5">
        <f t="shared" si="14"/>
        <v>-132.8237292</v>
      </c>
      <c r="Z23" s="5">
        <f t="shared" si="15"/>
        <v>-139.1853725</v>
      </c>
      <c r="AA23" s="5"/>
      <c r="AB23" s="5"/>
      <c r="AC23" s="9">
        <v>100.0</v>
      </c>
      <c r="AD23" s="5">
        <v>85.0</v>
      </c>
      <c r="AE23" s="5">
        <f t="shared" si="16"/>
        <v>61</v>
      </c>
      <c r="AF23" s="5">
        <f t="shared" si="17"/>
        <v>54</v>
      </c>
      <c r="AG23" s="5">
        <v>79.0</v>
      </c>
      <c r="AH23" s="5">
        <f t="shared" si="18"/>
        <v>55</v>
      </c>
      <c r="AI23" s="5"/>
      <c r="AJ23" s="7">
        <f t="shared" ref="AJ23:AK23" si="162">LN(AE23)</f>
        <v>4.110873864</v>
      </c>
      <c r="AK23" s="7">
        <f t="shared" si="162"/>
        <v>3.988984047</v>
      </c>
      <c r="AL23" s="7">
        <f t="shared" si="20"/>
        <v>4.007333185</v>
      </c>
      <c r="AO23" s="9">
        <v>90.0</v>
      </c>
      <c r="AZ23" s="7">
        <f t="shared" si="30"/>
        <v>0.002674454182</v>
      </c>
      <c r="BA23" s="7">
        <f t="shared" si="31"/>
        <v>93</v>
      </c>
      <c r="BB23" s="7">
        <f t="shared" ref="BB23:BC23" si="163">LN(AZ23)</f>
        <v>-5.924009964</v>
      </c>
      <c r="BC23" s="7">
        <f t="shared" si="163"/>
        <v>4.532599493</v>
      </c>
      <c r="BD23" s="5">
        <v>8.019726867</v>
      </c>
      <c r="BF23" s="7">
        <f t="shared" si="33"/>
        <v>0</v>
      </c>
      <c r="BG23" s="7">
        <f t="shared" si="34"/>
        <v>55</v>
      </c>
      <c r="BH23" s="7">
        <f t="shared" ref="BH23:BI23" si="164">LN(BF23)</f>
        <v>-636.522364</v>
      </c>
      <c r="BI23" s="5">
        <f t="shared" si="164"/>
        <v>4.007333185</v>
      </c>
      <c r="BJ23" s="5">
        <f t="shared" si="36"/>
        <v>0.1402260828</v>
      </c>
      <c r="BL23" s="7">
        <f t="shared" si="37"/>
        <v>0</v>
      </c>
      <c r="BM23" s="6">
        <f t="shared" si="38"/>
        <v>64</v>
      </c>
      <c r="BN23" s="7">
        <f t="shared" ref="BN23:BO23" si="165">LN(BL23)</f>
        <v>-207.7544418</v>
      </c>
      <c r="BO23" s="7">
        <f t="shared" si="165"/>
        <v>4.158883083</v>
      </c>
      <c r="BP23" s="7">
        <f t="shared" si="40"/>
        <v>0.422430577</v>
      </c>
      <c r="BR23" s="7">
        <f t="shared" si="41"/>
        <v>0</v>
      </c>
      <c r="BS23" s="7">
        <f t="shared" si="42"/>
        <v>64</v>
      </c>
      <c r="BT23" s="7">
        <f t="shared" ref="BT23:BU23" si="166">LN(BR23)</f>
        <v>-99.95483857</v>
      </c>
      <c r="BU23" s="7">
        <f t="shared" si="166"/>
        <v>4.158883083</v>
      </c>
      <c r="BV23" s="7">
        <f t="shared" si="44"/>
        <v>0.8550812486</v>
      </c>
      <c r="BX23" s="7">
        <f t="shared" si="45"/>
        <v>0</v>
      </c>
      <c r="BY23" s="7">
        <f t="shared" si="46"/>
        <v>71</v>
      </c>
      <c r="BZ23" s="7">
        <f t="shared" ref="BZ23:CA23" si="167">LN(BX23)</f>
        <v>-65.15112834</v>
      </c>
      <c r="CA23" s="7">
        <f t="shared" si="167"/>
        <v>4.262679877</v>
      </c>
      <c r="CB23" s="7">
        <f t="shared" si="48"/>
        <v>1.277511826</v>
      </c>
    </row>
    <row r="24">
      <c r="A24" s="5">
        <v>107.0</v>
      </c>
      <c r="C24" s="7">
        <f t="shared" si="5"/>
        <v>80</v>
      </c>
      <c r="D24" s="5">
        <f t="shared" si="6"/>
        <v>49</v>
      </c>
      <c r="E24" s="5">
        <v>40.0</v>
      </c>
      <c r="F24" s="5">
        <v>64.0</v>
      </c>
      <c r="G24" s="7">
        <f t="shared" si="7"/>
        <v>40</v>
      </c>
      <c r="I24" s="5">
        <v>73.0</v>
      </c>
      <c r="J24" s="5">
        <f t="shared" ref="J24:K24" si="168">LN(C24)</f>
        <v>4.382026635</v>
      </c>
      <c r="K24" s="5">
        <f t="shared" si="168"/>
        <v>3.891820298</v>
      </c>
      <c r="L24" s="5">
        <f t="shared" si="9"/>
        <v>3.688879454</v>
      </c>
      <c r="M24" s="5"/>
      <c r="N24" s="5">
        <f t="shared" si="10"/>
        <v>0.4</v>
      </c>
      <c r="O24" s="5"/>
      <c r="P24" s="5"/>
      <c r="Q24" s="5">
        <f t="shared" si="11"/>
        <v>0.000002034334159</v>
      </c>
      <c r="R24" s="5">
        <v>8.012</v>
      </c>
      <c r="S24" s="5">
        <f t="shared" si="12"/>
        <v>-12.10534199</v>
      </c>
      <c r="U24" s="7">
        <f t="shared" si="2"/>
        <v>-0.9675840263</v>
      </c>
      <c r="W24" s="7">
        <f t="shared" si="3"/>
        <v>-13.72940589</v>
      </c>
      <c r="X24" s="5">
        <f t="shared" si="13"/>
        <v>-126.9557148</v>
      </c>
      <c r="Y24" s="5">
        <f t="shared" si="14"/>
        <v>-142.9468169</v>
      </c>
      <c r="Z24" s="5">
        <f t="shared" si="15"/>
        <v>-150.8109252</v>
      </c>
      <c r="AA24" s="5"/>
      <c r="AB24" s="5"/>
      <c r="AC24" s="9">
        <v>105.0</v>
      </c>
      <c r="AD24" s="5">
        <v>81.0</v>
      </c>
      <c r="AE24" s="5">
        <f t="shared" si="16"/>
        <v>57</v>
      </c>
      <c r="AF24" s="5">
        <f t="shared" si="17"/>
        <v>49</v>
      </c>
      <c r="AG24" s="5">
        <v>74.0</v>
      </c>
      <c r="AH24" s="5">
        <f t="shared" si="18"/>
        <v>50</v>
      </c>
      <c r="AI24" s="5"/>
      <c r="AJ24" s="7">
        <f t="shared" ref="AJ24:AK24" si="169">LN(AE24)</f>
        <v>4.043051268</v>
      </c>
      <c r="AK24" s="7">
        <f t="shared" si="169"/>
        <v>3.891820298</v>
      </c>
      <c r="AL24" s="7">
        <f t="shared" si="20"/>
        <v>3.912023005</v>
      </c>
      <c r="AO24" s="9">
        <v>95.0</v>
      </c>
      <c r="AZ24" s="7">
        <f t="shared" si="30"/>
        <v>0.001433734654</v>
      </c>
      <c r="BA24" s="7">
        <f t="shared" si="31"/>
        <v>88</v>
      </c>
      <c r="BB24" s="7">
        <f t="shared" ref="BB24:BC24" si="170">LN(AZ24)</f>
        <v>-6.547472593</v>
      </c>
      <c r="BC24" s="7">
        <f t="shared" si="170"/>
        <v>4.477336814</v>
      </c>
      <c r="BD24" s="5">
        <v>8.019726867</v>
      </c>
      <c r="BF24" s="7">
        <f t="shared" si="33"/>
        <v>0</v>
      </c>
      <c r="BG24" s="7">
        <f t="shared" si="34"/>
        <v>50</v>
      </c>
      <c r="BH24" s="7">
        <f t="shared" ref="BH24:BI24" si="171">LN(BF24)</f>
        <v>-672.1790686</v>
      </c>
      <c r="BI24" s="5">
        <f t="shared" si="171"/>
        <v>3.912023005</v>
      </c>
      <c r="BJ24" s="5">
        <f t="shared" si="36"/>
        <v>0.1402260828</v>
      </c>
      <c r="BL24" s="7">
        <f t="shared" si="37"/>
        <v>0</v>
      </c>
      <c r="BM24" s="6">
        <f t="shared" si="38"/>
        <v>59</v>
      </c>
      <c r="BN24" s="7">
        <f t="shared" ref="BN24:BO24" si="172">LN(BL24)</f>
        <v>-219.5907062</v>
      </c>
      <c r="BO24" s="7">
        <f t="shared" si="172"/>
        <v>4.077537444</v>
      </c>
      <c r="BP24" s="7">
        <f t="shared" si="40"/>
        <v>0.422430577</v>
      </c>
      <c r="BR24" s="7">
        <f t="shared" si="41"/>
        <v>0</v>
      </c>
      <c r="BS24" s="7">
        <f t="shared" si="42"/>
        <v>59</v>
      </c>
      <c r="BT24" s="7">
        <f t="shared" ref="BT24:BU24" si="173">LN(BR24)</f>
        <v>-105.8022361</v>
      </c>
      <c r="BU24" s="7">
        <f t="shared" si="173"/>
        <v>4.077537444</v>
      </c>
      <c r="BV24" s="7">
        <f t="shared" si="44"/>
        <v>0.8550812486</v>
      </c>
      <c r="BX24" s="7">
        <f t="shared" si="45"/>
        <v>0</v>
      </c>
      <c r="BY24" s="7">
        <f t="shared" si="46"/>
        <v>66</v>
      </c>
      <c r="BZ24" s="7">
        <f t="shared" ref="BZ24:CA24" si="174">LN(BX24)</f>
        <v>-69.06498644</v>
      </c>
      <c r="CA24" s="7">
        <f t="shared" si="174"/>
        <v>4.189654742</v>
      </c>
      <c r="CB24" s="7">
        <f t="shared" si="48"/>
        <v>1.277511826</v>
      </c>
    </row>
    <row r="25">
      <c r="A25" s="5">
        <v>103.0</v>
      </c>
      <c r="C25" s="7">
        <f t="shared" si="5"/>
        <v>76</v>
      </c>
      <c r="D25" s="5">
        <f t="shared" si="6"/>
        <v>45</v>
      </c>
      <c r="E25" s="5">
        <v>37.0</v>
      </c>
      <c r="F25" s="5">
        <v>60.0</v>
      </c>
      <c r="G25" s="7">
        <f t="shared" si="7"/>
        <v>36</v>
      </c>
      <c r="I25" s="5">
        <v>69.0</v>
      </c>
      <c r="J25" s="5">
        <f t="shared" ref="J25:K25" si="175">LN(C25)</f>
        <v>4.33073334</v>
      </c>
      <c r="K25" s="5">
        <f t="shared" si="175"/>
        <v>3.80666249</v>
      </c>
      <c r="L25" s="5">
        <f t="shared" si="9"/>
        <v>3.583518938</v>
      </c>
      <c r="M25" s="5"/>
      <c r="N25" s="5">
        <f t="shared" si="10"/>
        <v>0.38</v>
      </c>
      <c r="O25" s="5"/>
      <c r="P25" s="5"/>
      <c r="Q25" s="5">
        <f t="shared" si="11"/>
        <v>0.000001089920401</v>
      </c>
      <c r="R25" s="5">
        <v>8.012</v>
      </c>
      <c r="S25" s="5">
        <f t="shared" si="12"/>
        <v>-12.72940589</v>
      </c>
      <c r="U25" s="7">
        <f t="shared" si="2"/>
        <v>-1.03563749</v>
      </c>
      <c r="W25" s="7">
        <f t="shared" si="3"/>
        <v>-14.3534698</v>
      </c>
      <c r="X25" s="5">
        <f t="shared" si="13"/>
        <v>-134.5764942</v>
      </c>
      <c r="Y25" s="5">
        <f t="shared" si="14"/>
        <v>-153.1039098</v>
      </c>
      <c r="Z25" s="5">
        <f t="shared" si="15"/>
        <v>-162.6375974</v>
      </c>
      <c r="AA25" s="5"/>
      <c r="AB25" s="5"/>
      <c r="AC25" s="9">
        <v>110.0</v>
      </c>
      <c r="AD25" s="5">
        <v>77.0</v>
      </c>
      <c r="AE25" s="5">
        <f t="shared" si="16"/>
        <v>53</v>
      </c>
      <c r="AF25" s="5">
        <f t="shared" si="17"/>
        <v>45</v>
      </c>
      <c r="AG25" s="5">
        <v>69.0</v>
      </c>
      <c r="AH25" s="5">
        <f t="shared" si="18"/>
        <v>45</v>
      </c>
      <c r="AI25" s="5"/>
      <c r="AJ25" s="7">
        <f t="shared" ref="AJ25:AK25" si="176">LN(AE25)</f>
        <v>3.970291914</v>
      </c>
      <c r="AK25" s="7">
        <f t="shared" si="176"/>
        <v>3.80666249</v>
      </c>
      <c r="AL25" s="7">
        <f t="shared" si="20"/>
        <v>3.80666249</v>
      </c>
      <c r="AO25" s="9">
        <v>100.0</v>
      </c>
      <c r="AZ25" s="7">
        <f t="shared" si="30"/>
        <v>0.0007686035796</v>
      </c>
      <c r="BA25" s="7">
        <f t="shared" si="31"/>
        <v>83</v>
      </c>
      <c r="BB25" s="7">
        <f t="shared" ref="BB25:BC25" si="177">LN(AZ25)</f>
        <v>-7.170935223</v>
      </c>
      <c r="BC25" s="7">
        <f t="shared" si="177"/>
        <v>4.418840608</v>
      </c>
      <c r="BD25" s="5">
        <v>8.019726867</v>
      </c>
      <c r="BF25" s="7">
        <f t="shared" si="33"/>
        <v>0</v>
      </c>
      <c r="BG25" s="7">
        <f t="shared" si="34"/>
        <v>45</v>
      </c>
      <c r="BH25" s="7">
        <f t="shared" ref="BH25:BI25" si="178">LN(BF25)</f>
        <v>-707.8357731</v>
      </c>
      <c r="BI25" s="5">
        <f t="shared" si="178"/>
        <v>3.80666249</v>
      </c>
      <c r="BJ25" s="5">
        <f t="shared" si="36"/>
        <v>0.1402260828</v>
      </c>
      <c r="BL25" s="7">
        <f t="shared" si="37"/>
        <v>0</v>
      </c>
      <c r="BM25" s="6">
        <f t="shared" si="38"/>
        <v>55</v>
      </c>
      <c r="BN25" s="7">
        <f t="shared" ref="BN25:BO25" si="179">LN(BL25)</f>
        <v>-231.4269706</v>
      </c>
      <c r="BO25" s="7">
        <f t="shared" si="179"/>
        <v>4.007333185</v>
      </c>
      <c r="BP25" s="7">
        <f t="shared" si="40"/>
        <v>0.422430577</v>
      </c>
      <c r="BR25" s="7">
        <f t="shared" si="41"/>
        <v>0</v>
      </c>
      <c r="BS25" s="7">
        <f t="shared" si="42"/>
        <v>54</v>
      </c>
      <c r="BT25" s="7">
        <f t="shared" ref="BT25:BU25" si="180">LN(BR25)</f>
        <v>-111.6496337</v>
      </c>
      <c r="BU25" s="7">
        <f t="shared" si="180"/>
        <v>3.988984047</v>
      </c>
      <c r="BV25" s="7">
        <f t="shared" si="44"/>
        <v>0.8550812486</v>
      </c>
      <c r="BX25" s="7">
        <f t="shared" si="45"/>
        <v>0</v>
      </c>
      <c r="BY25" s="7">
        <f t="shared" si="46"/>
        <v>61</v>
      </c>
      <c r="BZ25" s="7">
        <f t="shared" ref="BZ25:CA25" si="181">LN(BX25)</f>
        <v>-72.97884453</v>
      </c>
      <c r="CA25" s="7">
        <f t="shared" si="181"/>
        <v>4.110873864</v>
      </c>
      <c r="CB25" s="7">
        <f t="shared" si="48"/>
        <v>1.277511826</v>
      </c>
    </row>
    <row r="26">
      <c r="A26" s="5">
        <v>98.0</v>
      </c>
      <c r="C26" s="7">
        <f t="shared" si="5"/>
        <v>71</v>
      </c>
      <c r="D26" s="5">
        <f t="shared" si="6"/>
        <v>40</v>
      </c>
      <c r="E26" s="5">
        <v>34.0</v>
      </c>
      <c r="F26" s="5">
        <v>55.0</v>
      </c>
      <c r="G26" s="7">
        <f t="shared" si="7"/>
        <v>31</v>
      </c>
      <c r="I26" s="5">
        <v>64.0</v>
      </c>
      <c r="J26" s="5">
        <f t="shared" ref="J26:K26" si="182">LN(C26)</f>
        <v>4.262679877</v>
      </c>
      <c r="K26" s="5">
        <f t="shared" si="182"/>
        <v>3.688879454</v>
      </c>
      <c r="L26" s="5">
        <f t="shared" si="9"/>
        <v>3.433987204</v>
      </c>
      <c r="M26" s="5"/>
      <c r="N26" s="5">
        <f t="shared" si="10"/>
        <v>0.355</v>
      </c>
      <c r="O26" s="5"/>
      <c r="P26" s="5"/>
      <c r="Q26" s="5">
        <f t="shared" si="11"/>
        <v>0.0000005839387176</v>
      </c>
      <c r="R26" s="5">
        <v>8.012</v>
      </c>
      <c r="S26" s="5">
        <f t="shared" si="12"/>
        <v>-13.3534698</v>
      </c>
      <c r="U26" s="7">
        <f t="shared" si="2"/>
        <v>-1.078809661</v>
      </c>
      <c r="W26" s="7">
        <f t="shared" si="3"/>
        <v>-14.9775337</v>
      </c>
      <c r="X26" s="5">
        <f t="shared" si="13"/>
        <v>-142.9397737</v>
      </c>
      <c r="Y26" s="5">
        <f t="shared" si="14"/>
        <v>-165.1738705</v>
      </c>
      <c r="Z26" s="5">
        <f t="shared" si="15"/>
        <v>-177.4341198</v>
      </c>
      <c r="AA26" s="5"/>
      <c r="AB26" s="5"/>
      <c r="AC26" s="9">
        <v>115.0</v>
      </c>
      <c r="AD26" s="5">
        <v>73.0</v>
      </c>
      <c r="AE26" s="5">
        <f t="shared" si="16"/>
        <v>49</v>
      </c>
      <c r="AF26" s="5">
        <f t="shared" si="17"/>
        <v>40</v>
      </c>
      <c r="AG26" s="5">
        <v>65.0</v>
      </c>
      <c r="AH26" s="5">
        <f t="shared" si="18"/>
        <v>41</v>
      </c>
      <c r="AI26" s="5"/>
      <c r="AJ26" s="7">
        <f t="shared" ref="AJ26:AK26" si="183">LN(AE26)</f>
        <v>3.891820298</v>
      </c>
      <c r="AK26" s="7">
        <f t="shared" si="183"/>
        <v>3.688879454</v>
      </c>
      <c r="AL26" s="7">
        <f t="shared" si="20"/>
        <v>3.713572067</v>
      </c>
      <c r="AO26" s="9">
        <v>105.0</v>
      </c>
      <c r="AZ26" s="7">
        <f t="shared" si="30"/>
        <v>0.0004120368166</v>
      </c>
      <c r="BA26" s="7">
        <f t="shared" si="31"/>
        <v>80</v>
      </c>
      <c r="BB26" s="7">
        <f t="shared" ref="BB26:BC26" si="184">LN(AZ26)</f>
        <v>-7.794397852</v>
      </c>
      <c r="BC26" s="7">
        <f t="shared" si="184"/>
        <v>4.382026635</v>
      </c>
      <c r="BD26" s="5">
        <v>8.019726867</v>
      </c>
      <c r="BF26" s="7">
        <f t="shared" si="33"/>
        <v>0</v>
      </c>
      <c r="BG26" s="7">
        <f t="shared" si="34"/>
        <v>40</v>
      </c>
      <c r="BJ26" s="5">
        <f t="shared" si="36"/>
        <v>0.1402260828</v>
      </c>
      <c r="BL26" s="7">
        <f t="shared" si="37"/>
        <v>0</v>
      </c>
      <c r="BM26" s="6">
        <f t="shared" si="38"/>
        <v>50</v>
      </c>
      <c r="BN26" s="7">
        <f t="shared" ref="BN26:BO26" si="185">LN(BL26)</f>
        <v>-243.263235</v>
      </c>
      <c r="BO26" s="7">
        <f t="shared" si="185"/>
        <v>3.912023005</v>
      </c>
      <c r="BP26" s="7">
        <f t="shared" si="40"/>
        <v>0.422430577</v>
      </c>
      <c r="BR26" s="7">
        <f t="shared" si="41"/>
        <v>0</v>
      </c>
      <c r="BS26" s="7">
        <f t="shared" si="42"/>
        <v>49</v>
      </c>
      <c r="BT26" s="7">
        <f t="shared" ref="BT26:BU26" si="186">LN(BR26)</f>
        <v>-117.4970312</v>
      </c>
      <c r="BU26" s="7">
        <f t="shared" si="186"/>
        <v>3.891820298</v>
      </c>
      <c r="BV26" s="7">
        <f t="shared" si="44"/>
        <v>0.8550812486</v>
      </c>
      <c r="BX26" s="7">
        <f t="shared" si="45"/>
        <v>0</v>
      </c>
      <c r="BY26" s="7">
        <f t="shared" si="46"/>
        <v>57</v>
      </c>
      <c r="BZ26" s="7">
        <f t="shared" ref="BZ26:CA26" si="187">LN(BX26)</f>
        <v>-76.89270262</v>
      </c>
      <c r="CA26" s="7">
        <f t="shared" si="187"/>
        <v>4.043051268</v>
      </c>
      <c r="CB26" s="7">
        <f t="shared" si="48"/>
        <v>1.277511826</v>
      </c>
    </row>
    <row r="27">
      <c r="A27" s="5">
        <v>95.0</v>
      </c>
      <c r="C27" s="7">
        <f t="shared" si="5"/>
        <v>68</v>
      </c>
      <c r="D27" s="5">
        <f t="shared" si="6"/>
        <v>36</v>
      </c>
      <c r="E27" s="5">
        <v>30.0</v>
      </c>
      <c r="F27" s="5">
        <v>51.0</v>
      </c>
      <c r="G27" s="7">
        <f t="shared" si="7"/>
        <v>27</v>
      </c>
      <c r="I27" s="5">
        <v>60.0</v>
      </c>
      <c r="J27" s="5">
        <f t="shared" ref="J27:K27" si="188">LN(C27)</f>
        <v>4.219507705</v>
      </c>
      <c r="K27" s="5">
        <f t="shared" si="188"/>
        <v>3.583518938</v>
      </c>
      <c r="L27" s="5">
        <f t="shared" si="9"/>
        <v>3.295836866</v>
      </c>
      <c r="M27" s="5"/>
      <c r="N27" s="5">
        <f t="shared" si="10"/>
        <v>0.34</v>
      </c>
      <c r="O27" s="5"/>
      <c r="P27" s="5"/>
      <c r="Q27" s="5">
        <f t="shared" si="11"/>
        <v>0.0000003128525951</v>
      </c>
      <c r="R27" s="5">
        <v>8.012</v>
      </c>
      <c r="S27" s="5">
        <f t="shared" si="12"/>
        <v>-13.9775337</v>
      </c>
      <c r="U27" s="7">
        <f t="shared" si="2"/>
        <v>-1.15518264</v>
      </c>
      <c r="W27" s="7">
        <f t="shared" si="3"/>
        <v>-15.6015976</v>
      </c>
      <c r="X27" s="5">
        <f t="shared" si="13"/>
        <v>-150.6806311</v>
      </c>
      <c r="Y27" s="5">
        <f t="shared" si="14"/>
        <v>-177.4228335</v>
      </c>
      <c r="Z27" s="5">
        <f t="shared" si="15"/>
        <v>-192.9094521</v>
      </c>
      <c r="AA27" s="5"/>
      <c r="AB27" s="5"/>
      <c r="AC27" s="9">
        <v>120.0</v>
      </c>
      <c r="AD27" s="5">
        <v>69.0</v>
      </c>
      <c r="AE27" s="5">
        <f t="shared" si="16"/>
        <v>45</v>
      </c>
      <c r="AF27" s="5">
        <f t="shared" si="17"/>
        <v>36</v>
      </c>
      <c r="AG27" s="5">
        <v>61.0</v>
      </c>
      <c r="AH27" s="5">
        <f t="shared" si="18"/>
        <v>37</v>
      </c>
      <c r="AI27" s="5"/>
      <c r="AJ27" s="7">
        <f t="shared" ref="AJ27:AK27" si="189">LN(AE27)</f>
        <v>3.80666249</v>
      </c>
      <c r="AK27" s="7">
        <f t="shared" si="189"/>
        <v>3.583518938</v>
      </c>
      <c r="AL27" s="7">
        <f t="shared" si="20"/>
        <v>3.610917913</v>
      </c>
      <c r="AO27" s="9">
        <v>110.0</v>
      </c>
      <c r="AZ27" s="7">
        <f t="shared" si="30"/>
        <v>0.0002208867389</v>
      </c>
      <c r="BA27" s="7">
        <f t="shared" si="31"/>
        <v>76</v>
      </c>
      <c r="BB27" s="7">
        <f t="shared" ref="BB27:BC27" si="190">LN(AZ27)</f>
        <v>-8.417860481</v>
      </c>
      <c r="BC27" s="7">
        <f t="shared" si="190"/>
        <v>4.33073334</v>
      </c>
      <c r="BD27" s="5">
        <v>8.019726867</v>
      </c>
      <c r="BF27" s="7">
        <f t="shared" si="33"/>
        <v>0</v>
      </c>
      <c r="BG27" s="7">
        <f t="shared" si="34"/>
        <v>36</v>
      </c>
      <c r="BJ27" s="5">
        <f t="shared" si="36"/>
        <v>0.1402260828</v>
      </c>
      <c r="BL27" s="7">
        <f t="shared" si="37"/>
        <v>0</v>
      </c>
      <c r="BM27" s="6">
        <f t="shared" si="38"/>
        <v>45</v>
      </c>
      <c r="BN27" s="7">
        <f t="shared" ref="BN27:BO27" si="191">LN(BL27)</f>
        <v>-255.0994994</v>
      </c>
      <c r="BO27" s="7">
        <f t="shared" si="191"/>
        <v>3.80666249</v>
      </c>
      <c r="BP27" s="7">
        <f t="shared" si="40"/>
        <v>0.422430577</v>
      </c>
      <c r="BR27" s="7">
        <f t="shared" si="41"/>
        <v>0</v>
      </c>
      <c r="BS27" s="7">
        <f t="shared" si="42"/>
        <v>45</v>
      </c>
      <c r="BT27" s="7">
        <f t="shared" ref="BT27:BU27" si="192">LN(BR27)</f>
        <v>-123.3444288</v>
      </c>
      <c r="BU27" s="7">
        <f t="shared" si="192"/>
        <v>3.80666249</v>
      </c>
      <c r="BV27" s="7">
        <f t="shared" si="44"/>
        <v>0.8550812486</v>
      </c>
      <c r="BX27" s="7">
        <f t="shared" si="45"/>
        <v>0</v>
      </c>
      <c r="BY27" s="7">
        <f t="shared" si="46"/>
        <v>53</v>
      </c>
      <c r="BZ27" s="7">
        <f t="shared" ref="BZ27:CA27" si="193">LN(BX27)</f>
        <v>-80.80656072</v>
      </c>
      <c r="CA27" s="7">
        <f t="shared" si="193"/>
        <v>3.970291914</v>
      </c>
      <c r="CB27" s="7">
        <f t="shared" si="48"/>
        <v>1.277511826</v>
      </c>
    </row>
    <row r="28">
      <c r="A28" s="5">
        <v>90.0</v>
      </c>
      <c r="C28" s="7">
        <f t="shared" si="5"/>
        <v>63</v>
      </c>
      <c r="D28" s="5">
        <f t="shared" si="6"/>
        <v>32</v>
      </c>
      <c r="F28" s="5">
        <v>47.0</v>
      </c>
      <c r="G28" s="7">
        <f t="shared" si="7"/>
        <v>23</v>
      </c>
      <c r="I28" s="5">
        <v>56.0</v>
      </c>
      <c r="J28" s="5">
        <f t="shared" ref="J28:K28" si="194">LN(C28)</f>
        <v>4.143134726</v>
      </c>
      <c r="K28" s="5">
        <f t="shared" si="194"/>
        <v>3.465735903</v>
      </c>
      <c r="L28" s="5">
        <f t="shared" si="9"/>
        <v>3.135494216</v>
      </c>
      <c r="M28" s="5"/>
      <c r="N28" s="5">
        <f t="shared" si="10"/>
        <v>0.315</v>
      </c>
      <c r="O28" s="5"/>
      <c r="P28" s="5"/>
      <c r="Q28" s="5">
        <f t="shared" si="11"/>
        <v>0.000000167614757</v>
      </c>
      <c r="R28" s="5">
        <v>8.012</v>
      </c>
      <c r="S28" s="5">
        <f t="shared" si="12"/>
        <v>-14.6015976</v>
      </c>
      <c r="U28" s="7">
        <f t="shared" si="2"/>
        <v>-1.203972804</v>
      </c>
      <c r="W28" s="7">
        <f t="shared" si="3"/>
        <v>-16.22566151</v>
      </c>
      <c r="X28" s="5">
        <f t="shared" si="13"/>
        <v>-159.8523134</v>
      </c>
      <c r="Y28" s="5">
        <f t="shared" si="14"/>
        <v>-191.0964047</v>
      </c>
      <c r="Z28" s="5">
        <f t="shared" si="15"/>
        <v>-211.2233751</v>
      </c>
      <c r="AA28" s="5"/>
      <c r="AB28" s="5"/>
      <c r="AC28" s="9">
        <v>125.0</v>
      </c>
      <c r="AD28" s="5">
        <v>65.0</v>
      </c>
      <c r="AE28" s="5">
        <f t="shared" si="16"/>
        <v>41</v>
      </c>
      <c r="AF28" s="5">
        <f t="shared" si="17"/>
        <v>32</v>
      </c>
      <c r="AG28" s="5">
        <v>57.0</v>
      </c>
      <c r="AH28" s="5">
        <f t="shared" si="18"/>
        <v>33</v>
      </c>
      <c r="AI28" s="5"/>
      <c r="AJ28" s="7">
        <f t="shared" ref="AJ28:AK28" si="195">LN(AE28)</f>
        <v>3.713572067</v>
      </c>
      <c r="AK28" s="7">
        <f t="shared" si="195"/>
        <v>3.465735903</v>
      </c>
      <c r="AL28" s="7">
        <f t="shared" si="20"/>
        <v>3.496507561</v>
      </c>
      <c r="AO28" s="9">
        <v>115.0</v>
      </c>
      <c r="AZ28" s="7">
        <f t="shared" si="30"/>
        <v>0.0001184140578</v>
      </c>
      <c r="BA28" s="7">
        <f t="shared" si="31"/>
        <v>71</v>
      </c>
      <c r="BB28" s="7">
        <f t="shared" ref="BB28:BC28" si="196">LN(AZ28)</f>
        <v>-9.041323111</v>
      </c>
      <c r="BC28" s="7">
        <f t="shared" si="196"/>
        <v>4.262679877</v>
      </c>
      <c r="BD28" s="5">
        <v>8.019726867</v>
      </c>
      <c r="BF28" s="7">
        <f t="shared" si="33"/>
        <v>0</v>
      </c>
      <c r="BG28" s="7">
        <f t="shared" si="34"/>
        <v>31</v>
      </c>
      <c r="BJ28" s="5">
        <f t="shared" si="36"/>
        <v>0.1402260828</v>
      </c>
      <c r="BL28" s="7">
        <f t="shared" si="37"/>
        <v>0</v>
      </c>
      <c r="BM28" s="6">
        <f t="shared" si="38"/>
        <v>41</v>
      </c>
      <c r="BN28" s="7">
        <f t="shared" ref="BN28:BO28" si="197">LN(BL28)</f>
        <v>-266.9357638</v>
      </c>
      <c r="BO28" s="7">
        <f t="shared" si="197"/>
        <v>3.713572067</v>
      </c>
      <c r="BP28" s="7">
        <f t="shared" si="40"/>
        <v>0.422430577</v>
      </c>
      <c r="BR28" s="7">
        <f t="shared" si="41"/>
        <v>0</v>
      </c>
      <c r="BS28" s="7">
        <f t="shared" si="42"/>
        <v>40</v>
      </c>
      <c r="BT28" s="7">
        <f t="shared" ref="BT28:BU28" si="198">LN(BR28)</f>
        <v>-129.1918263</v>
      </c>
      <c r="BU28" s="7">
        <f t="shared" si="198"/>
        <v>3.688879454</v>
      </c>
      <c r="BV28" s="7">
        <f t="shared" si="44"/>
        <v>0.8550812486</v>
      </c>
      <c r="BX28" s="7">
        <f t="shared" si="45"/>
        <v>0</v>
      </c>
      <c r="BY28" s="7">
        <f t="shared" si="46"/>
        <v>49</v>
      </c>
      <c r="BZ28" s="7">
        <f t="shared" ref="BZ28:CA28" si="199">LN(BX28)</f>
        <v>-84.72041881</v>
      </c>
      <c r="CA28" s="7">
        <f t="shared" si="199"/>
        <v>3.891820298</v>
      </c>
      <c r="CB28" s="7">
        <f t="shared" si="48"/>
        <v>1.277511826</v>
      </c>
    </row>
    <row r="29">
      <c r="A29" s="5">
        <v>87.0</v>
      </c>
      <c r="C29" s="7">
        <f t="shared" si="5"/>
        <v>60</v>
      </c>
      <c r="D29" s="5">
        <f t="shared" si="6"/>
        <v>29</v>
      </c>
      <c r="F29" s="5">
        <v>43.0</v>
      </c>
      <c r="G29" s="7">
        <f t="shared" si="7"/>
        <v>19</v>
      </c>
      <c r="I29" s="5">
        <v>53.0</v>
      </c>
      <c r="J29" s="5">
        <f t="shared" ref="J29:K29" si="200">LN(C29)</f>
        <v>4.094344562</v>
      </c>
      <c r="K29" s="5">
        <f t="shared" si="200"/>
        <v>3.36729583</v>
      </c>
      <c r="L29" s="5">
        <f t="shared" si="9"/>
        <v>2.944438979</v>
      </c>
      <c r="M29" s="5"/>
      <c r="N29" s="5">
        <f t="shared" si="10"/>
        <v>0.3</v>
      </c>
      <c r="O29" s="5"/>
      <c r="P29" s="5"/>
      <c r="Q29" s="5">
        <f t="shared" si="11"/>
        <v>0.000000089801738</v>
      </c>
      <c r="R29" s="5">
        <v>8.012</v>
      </c>
      <c r="S29" s="5">
        <f t="shared" si="12"/>
        <v>-15.22566151</v>
      </c>
      <c r="U29" s="7">
        <f t="shared" si="2"/>
        <v>-1.255266099</v>
      </c>
      <c r="W29" s="7">
        <f t="shared" si="3"/>
        <v>-16.84972541</v>
      </c>
      <c r="X29" s="5">
        <f t="shared" si="13"/>
        <v>-168.2274775</v>
      </c>
      <c r="Y29" s="5">
        <f t="shared" si="14"/>
        <v>-204.550266</v>
      </c>
      <c r="Z29" s="5">
        <f t="shared" si="15"/>
        <v>-233.9261443</v>
      </c>
      <c r="AA29" s="5"/>
      <c r="AB29" s="5"/>
      <c r="AC29" s="9">
        <v>130.0</v>
      </c>
      <c r="AD29" s="5">
        <v>61.0</v>
      </c>
      <c r="AE29" s="5">
        <f t="shared" si="16"/>
        <v>37</v>
      </c>
      <c r="AF29" s="5">
        <f t="shared" si="17"/>
        <v>29</v>
      </c>
      <c r="AG29" s="5">
        <v>54.0</v>
      </c>
      <c r="AH29" s="5">
        <f t="shared" si="18"/>
        <v>30</v>
      </c>
      <c r="AI29" s="5"/>
      <c r="AJ29" s="7">
        <f t="shared" ref="AJ29:AK29" si="201">LN(AE29)</f>
        <v>3.610917913</v>
      </c>
      <c r="AK29" s="7">
        <f t="shared" si="201"/>
        <v>3.36729583</v>
      </c>
      <c r="AL29" s="7">
        <f t="shared" si="20"/>
        <v>3.401197382</v>
      </c>
      <c r="AO29" s="9">
        <v>120.0</v>
      </c>
      <c r="AZ29" s="7">
        <f t="shared" si="30"/>
        <v>0.00006347999505</v>
      </c>
      <c r="BA29" s="7">
        <f t="shared" si="31"/>
        <v>68</v>
      </c>
      <c r="BB29" s="7">
        <f t="shared" ref="BB29:BC29" si="202">LN(AZ29)</f>
        <v>-9.66478574</v>
      </c>
      <c r="BC29" s="7">
        <f t="shared" si="202"/>
        <v>4.219507705</v>
      </c>
      <c r="BD29" s="5">
        <v>8.019726867</v>
      </c>
      <c r="BF29" s="7">
        <f t="shared" si="33"/>
        <v>0</v>
      </c>
      <c r="BG29" s="7">
        <f t="shared" si="34"/>
        <v>27</v>
      </c>
      <c r="BJ29" s="5">
        <f t="shared" si="36"/>
        <v>0.1402260828</v>
      </c>
      <c r="BL29" s="7">
        <f t="shared" si="37"/>
        <v>0</v>
      </c>
      <c r="BM29" s="6">
        <f t="shared" si="38"/>
        <v>37</v>
      </c>
      <c r="BN29" s="7">
        <f t="shared" ref="BN29:BO29" si="203">LN(BL29)</f>
        <v>-278.7720282</v>
      </c>
      <c r="BO29" s="7">
        <f t="shared" si="203"/>
        <v>3.610917913</v>
      </c>
      <c r="BP29" s="7">
        <f t="shared" si="40"/>
        <v>0.422430577</v>
      </c>
      <c r="BR29" s="7">
        <f t="shared" si="41"/>
        <v>0</v>
      </c>
      <c r="BS29" s="7">
        <f t="shared" si="42"/>
        <v>36</v>
      </c>
      <c r="BT29" s="7">
        <f t="shared" ref="BT29:BU29" si="204">LN(BR29)</f>
        <v>-135.0392239</v>
      </c>
      <c r="BU29" s="7">
        <f t="shared" si="204"/>
        <v>3.583518938</v>
      </c>
      <c r="BV29" s="7">
        <f t="shared" si="44"/>
        <v>0.8550812486</v>
      </c>
      <c r="BX29" s="7">
        <f t="shared" si="45"/>
        <v>0</v>
      </c>
      <c r="BY29" s="7">
        <f t="shared" si="46"/>
        <v>45</v>
      </c>
      <c r="BZ29" s="7">
        <f t="shared" ref="BZ29:CA29" si="205">LN(BX29)</f>
        <v>-88.63427691</v>
      </c>
      <c r="CA29" s="7">
        <f t="shared" si="205"/>
        <v>3.80666249</v>
      </c>
      <c r="CB29" s="7">
        <f t="shared" si="48"/>
        <v>1.277511826</v>
      </c>
    </row>
    <row r="30">
      <c r="A30" s="5">
        <v>84.0</v>
      </c>
      <c r="C30" s="7">
        <f t="shared" si="5"/>
        <v>57</v>
      </c>
      <c r="D30" s="5">
        <f t="shared" si="6"/>
        <v>24</v>
      </c>
      <c r="E30" s="5">
        <v>22.0</v>
      </c>
      <c r="F30" s="5">
        <v>40.0</v>
      </c>
      <c r="G30" s="7">
        <f t="shared" si="7"/>
        <v>16</v>
      </c>
      <c r="I30" s="5">
        <v>48.0</v>
      </c>
      <c r="J30" s="5">
        <f t="shared" ref="J30:K30" si="206">LN(C30)</f>
        <v>4.043051268</v>
      </c>
      <c r="K30" s="5">
        <f t="shared" si="206"/>
        <v>3.17805383</v>
      </c>
      <c r="L30" s="5">
        <f t="shared" si="9"/>
        <v>2.772588722</v>
      </c>
      <c r="M30" s="5"/>
      <c r="N30" s="5">
        <f t="shared" si="10"/>
        <v>0.285</v>
      </c>
      <c r="O30" s="5"/>
      <c r="P30" s="5"/>
      <c r="Q30" s="5">
        <f t="shared" si="11"/>
        <v>0.00000004811242333</v>
      </c>
      <c r="R30" s="5">
        <v>8.012</v>
      </c>
      <c r="S30" s="5">
        <f t="shared" si="12"/>
        <v>-15.84972541</v>
      </c>
      <c r="U30" s="7">
        <f t="shared" si="2"/>
        <v>-1.328025453</v>
      </c>
      <c r="W30" s="7">
        <f t="shared" si="3"/>
        <v>-17.47378932</v>
      </c>
      <c r="X30" s="5">
        <f t="shared" si="13"/>
        <v>-176.9141169</v>
      </c>
      <c r="Y30" s="5">
        <f t="shared" si="14"/>
        <v>-225.0663087</v>
      </c>
      <c r="Z30" s="5">
        <f t="shared" si="15"/>
        <v>-257.9801464</v>
      </c>
      <c r="AA30" s="5"/>
      <c r="AB30" s="5"/>
      <c r="AC30" s="9">
        <v>135.0</v>
      </c>
      <c r="AD30" s="5">
        <v>58.0</v>
      </c>
      <c r="AE30" s="5">
        <f t="shared" si="16"/>
        <v>34</v>
      </c>
      <c r="AF30" s="5">
        <f t="shared" si="17"/>
        <v>24</v>
      </c>
      <c r="AG30" s="5">
        <v>50.0</v>
      </c>
      <c r="AH30" s="5">
        <f t="shared" si="18"/>
        <v>26</v>
      </c>
      <c r="AI30" s="5"/>
      <c r="AJ30" s="7">
        <f t="shared" ref="AJ30:AK30" si="207">LN(AE30)</f>
        <v>3.526360525</v>
      </c>
      <c r="AK30" s="7">
        <f t="shared" si="207"/>
        <v>3.17805383</v>
      </c>
      <c r="AL30" s="7">
        <f t="shared" si="20"/>
        <v>3.258096538</v>
      </c>
      <c r="AO30" s="9">
        <v>125.0</v>
      </c>
      <c r="AZ30" s="7">
        <f t="shared" si="30"/>
        <v>0.00003403067039</v>
      </c>
      <c r="BA30" s="7">
        <f t="shared" si="31"/>
        <v>63</v>
      </c>
      <c r="BB30" s="7">
        <f t="shared" ref="BB30:BC30" si="208">LN(AZ30)</f>
        <v>-10.28824837</v>
      </c>
      <c r="BC30" s="7">
        <f t="shared" si="208"/>
        <v>4.143134726</v>
      </c>
      <c r="BD30" s="5">
        <v>8.019726867</v>
      </c>
      <c r="BF30" s="7">
        <f t="shared" si="33"/>
        <v>0</v>
      </c>
      <c r="BG30" s="7">
        <f t="shared" si="34"/>
        <v>23</v>
      </c>
      <c r="BJ30" s="5">
        <f t="shared" si="36"/>
        <v>0.1402260828</v>
      </c>
      <c r="BL30" s="7">
        <f t="shared" si="37"/>
        <v>0</v>
      </c>
      <c r="BM30" s="6">
        <f t="shared" si="38"/>
        <v>33</v>
      </c>
      <c r="BN30" s="7">
        <f t="shared" ref="BN30:BO30" si="209">LN(BL30)</f>
        <v>-290.6082926</v>
      </c>
      <c r="BO30" s="7">
        <f t="shared" si="209"/>
        <v>3.496507561</v>
      </c>
      <c r="BP30" s="7">
        <f t="shared" si="40"/>
        <v>0.422430577</v>
      </c>
      <c r="BR30" s="7">
        <f t="shared" si="41"/>
        <v>0</v>
      </c>
      <c r="BS30" s="7">
        <f t="shared" si="42"/>
        <v>32</v>
      </c>
      <c r="BT30" s="7">
        <f t="shared" ref="BT30:BU30" si="210">LN(BR30)</f>
        <v>-140.8866214</v>
      </c>
      <c r="BU30" s="7">
        <f t="shared" si="210"/>
        <v>3.465735903</v>
      </c>
      <c r="BV30" s="7">
        <f t="shared" si="44"/>
        <v>0.8550812486</v>
      </c>
      <c r="BX30" s="7">
        <f t="shared" si="45"/>
        <v>0</v>
      </c>
      <c r="BY30" s="7">
        <f t="shared" si="46"/>
        <v>41</v>
      </c>
      <c r="BZ30" s="7">
        <f t="shared" ref="BZ30:CA30" si="211">LN(BX30)</f>
        <v>-92.548135</v>
      </c>
      <c r="CA30" s="7">
        <f t="shared" si="211"/>
        <v>3.713572067</v>
      </c>
      <c r="CB30" s="7">
        <f t="shared" si="48"/>
        <v>1.277511826</v>
      </c>
    </row>
    <row r="31">
      <c r="A31" s="5">
        <v>80.0</v>
      </c>
      <c r="C31" s="7">
        <f t="shared" si="5"/>
        <v>53</v>
      </c>
      <c r="D31" s="5">
        <f t="shared" si="6"/>
        <v>21</v>
      </c>
      <c r="E31" s="5">
        <v>19.0</v>
      </c>
      <c r="F31" s="5">
        <v>37.0</v>
      </c>
      <c r="G31" s="7">
        <f t="shared" si="7"/>
        <v>13</v>
      </c>
      <c r="I31" s="5">
        <v>45.0</v>
      </c>
      <c r="J31" s="5">
        <f t="shared" ref="J31:K31" si="212">LN(C31)</f>
        <v>3.970291914</v>
      </c>
      <c r="K31" s="5">
        <f t="shared" si="212"/>
        <v>3.044522438</v>
      </c>
      <c r="L31" s="5">
        <f t="shared" si="9"/>
        <v>2.564949357</v>
      </c>
      <c r="M31" s="5"/>
      <c r="N31" s="5">
        <f t="shared" si="10"/>
        <v>0.265</v>
      </c>
      <c r="O31" s="5"/>
      <c r="P31" s="5"/>
      <c r="Q31" s="5">
        <f t="shared" si="11"/>
        <v>0.00000002577684275</v>
      </c>
      <c r="R31" s="5">
        <v>8.012</v>
      </c>
      <c r="S31" s="5">
        <f t="shared" si="12"/>
        <v>-16.47378932</v>
      </c>
      <c r="U31" s="7">
        <f t="shared" si="2"/>
        <v>-1.386294361</v>
      </c>
      <c r="W31" s="7">
        <f t="shared" si="3"/>
        <v>-18.09785322</v>
      </c>
      <c r="X31" s="5">
        <f t="shared" si="13"/>
        <v>-186.8286885</v>
      </c>
      <c r="Y31" s="5">
        <f t="shared" si="14"/>
        <v>-243.6390096</v>
      </c>
      <c r="Z31" s="5">
        <f t="shared" si="15"/>
        <v>-289.1926225</v>
      </c>
      <c r="AA31" s="5"/>
      <c r="AB31" s="5"/>
      <c r="AC31" s="9">
        <v>140.0</v>
      </c>
      <c r="AD31" s="5">
        <v>55.0</v>
      </c>
      <c r="AE31" s="5">
        <f t="shared" si="16"/>
        <v>31</v>
      </c>
      <c r="AF31" s="5">
        <f t="shared" si="17"/>
        <v>21</v>
      </c>
      <c r="AG31" s="5">
        <v>48.0</v>
      </c>
      <c r="AH31" s="5">
        <f t="shared" si="18"/>
        <v>24</v>
      </c>
      <c r="AI31" s="5"/>
      <c r="AJ31" s="7">
        <f t="shared" ref="AJ31:AK31" si="213">LN(AE31)</f>
        <v>3.433987204</v>
      </c>
      <c r="AK31" s="7">
        <f t="shared" si="213"/>
        <v>3.044522438</v>
      </c>
      <c r="AL31" s="7">
        <f t="shared" si="20"/>
        <v>3.17805383</v>
      </c>
      <c r="AO31" s="9">
        <v>130.0</v>
      </c>
      <c r="AZ31" s="7">
        <f t="shared" si="30"/>
        <v>0.00001824333046</v>
      </c>
      <c r="BA31" s="7">
        <f t="shared" si="31"/>
        <v>60</v>
      </c>
      <c r="BB31" s="7">
        <f t="shared" ref="BB31:BC31" si="214">LN(AZ31)</f>
        <v>-10.911711</v>
      </c>
      <c r="BC31" s="7">
        <f t="shared" si="214"/>
        <v>4.094344562</v>
      </c>
      <c r="BD31" s="5">
        <v>8.019726867</v>
      </c>
      <c r="BF31" s="7">
        <f t="shared" si="33"/>
        <v>0</v>
      </c>
      <c r="BG31" s="7">
        <f t="shared" si="34"/>
        <v>19</v>
      </c>
      <c r="BJ31" s="5">
        <f t="shared" si="36"/>
        <v>0.1402260828</v>
      </c>
      <c r="BL31" s="7">
        <f t="shared" si="37"/>
        <v>0</v>
      </c>
      <c r="BM31" s="6">
        <f t="shared" si="38"/>
        <v>30</v>
      </c>
      <c r="BN31" s="7">
        <f t="shared" ref="BN31:BO31" si="215">LN(BL31)</f>
        <v>-302.444557</v>
      </c>
      <c r="BO31" s="7">
        <f t="shared" si="215"/>
        <v>3.401197382</v>
      </c>
      <c r="BP31" s="7">
        <f t="shared" si="40"/>
        <v>0.422430577</v>
      </c>
      <c r="BR31" s="7">
        <f t="shared" si="41"/>
        <v>0</v>
      </c>
      <c r="BS31" s="7">
        <f t="shared" si="42"/>
        <v>29</v>
      </c>
      <c r="BT31" s="7">
        <f t="shared" ref="BT31:BU31" si="216">LN(BR31)</f>
        <v>-146.734019</v>
      </c>
      <c r="BU31" s="7">
        <f t="shared" si="216"/>
        <v>3.36729583</v>
      </c>
      <c r="BV31" s="7">
        <f t="shared" si="44"/>
        <v>0.8550812486</v>
      </c>
      <c r="BX31" s="7">
        <f t="shared" si="45"/>
        <v>0</v>
      </c>
      <c r="BY31" s="7">
        <f t="shared" si="46"/>
        <v>37</v>
      </c>
      <c r="BZ31" s="7">
        <f t="shared" ref="BZ31:CA31" si="217">LN(BX31)</f>
        <v>-96.4619931</v>
      </c>
      <c r="CA31" s="7">
        <f t="shared" si="217"/>
        <v>3.610917913</v>
      </c>
      <c r="CB31" s="7">
        <f t="shared" si="48"/>
        <v>1.277511826</v>
      </c>
    </row>
    <row r="32">
      <c r="A32" s="5">
        <v>77.0</v>
      </c>
      <c r="C32" s="7">
        <f t="shared" si="5"/>
        <v>50</v>
      </c>
      <c r="D32" s="5">
        <f t="shared" si="6"/>
        <v>19</v>
      </c>
      <c r="F32" s="5">
        <v>34.0</v>
      </c>
      <c r="G32" s="7">
        <f t="shared" si="7"/>
        <v>10</v>
      </c>
      <c r="I32" s="5">
        <v>43.0</v>
      </c>
      <c r="J32" s="5">
        <f t="shared" ref="J32:K32" si="218">LN(C32)</f>
        <v>3.912023005</v>
      </c>
      <c r="K32" s="5">
        <f t="shared" si="218"/>
        <v>2.944438979</v>
      </c>
      <c r="L32" s="5">
        <f t="shared" si="9"/>
        <v>2.302585093</v>
      </c>
      <c r="M32" s="5"/>
      <c r="N32" s="5">
        <f t="shared" si="10"/>
        <v>0.25</v>
      </c>
      <c r="O32" s="5"/>
      <c r="P32" s="5"/>
      <c r="Q32" s="5">
        <f t="shared" si="11"/>
        <v>0.00000001381027136</v>
      </c>
      <c r="R32" s="5">
        <v>8.012</v>
      </c>
      <c r="S32" s="5">
        <f t="shared" si="12"/>
        <v>-17.09785322</v>
      </c>
      <c r="U32" s="7">
        <f t="shared" si="2"/>
        <v>-1.448169765</v>
      </c>
      <c r="W32" s="7">
        <f t="shared" si="3"/>
        <v>-18.72191712</v>
      </c>
      <c r="X32" s="5">
        <f t="shared" si="13"/>
        <v>-196.3833078</v>
      </c>
      <c r="Y32" s="5">
        <f t="shared" si="14"/>
        <v>-260.9176225</v>
      </c>
      <c r="Z32" s="5">
        <f t="shared" si="15"/>
        <v>-333.6493494</v>
      </c>
      <c r="AA32" s="5"/>
      <c r="AB32" s="5"/>
      <c r="AC32" s="9">
        <v>145.0</v>
      </c>
      <c r="AD32" s="5">
        <v>52.0</v>
      </c>
      <c r="AE32" s="5">
        <f t="shared" si="16"/>
        <v>28</v>
      </c>
      <c r="AF32" s="5">
        <f t="shared" si="17"/>
        <v>19</v>
      </c>
      <c r="AG32" s="5">
        <v>44.0</v>
      </c>
      <c r="AH32" s="5">
        <f t="shared" si="18"/>
        <v>20</v>
      </c>
      <c r="AI32" s="5"/>
      <c r="AJ32" s="7">
        <f t="shared" ref="AJ32:AK32" si="219">LN(AE32)</f>
        <v>3.33220451</v>
      </c>
      <c r="AK32" s="7">
        <f t="shared" si="219"/>
        <v>2.944438979</v>
      </c>
      <c r="AL32" s="7">
        <f t="shared" si="20"/>
        <v>2.995732274</v>
      </c>
      <c r="AO32" s="9">
        <v>135.0</v>
      </c>
      <c r="AZ32" s="7">
        <f t="shared" si="30"/>
        <v>0.000009779975014</v>
      </c>
      <c r="BA32" s="7">
        <f t="shared" si="31"/>
        <v>57</v>
      </c>
      <c r="BB32" s="7">
        <f t="shared" ref="BB32:BC32" si="220">LN(AZ32)</f>
        <v>-11.53517363</v>
      </c>
      <c r="BC32" s="7">
        <f t="shared" si="220"/>
        <v>4.043051268</v>
      </c>
      <c r="BD32" s="5">
        <v>8.019726867</v>
      </c>
      <c r="BF32" s="7">
        <f t="shared" si="33"/>
        <v>0</v>
      </c>
      <c r="BG32" s="7">
        <f t="shared" si="34"/>
        <v>16</v>
      </c>
      <c r="BJ32" s="5">
        <f t="shared" si="36"/>
        <v>0.1402260828</v>
      </c>
      <c r="BL32" s="7">
        <f t="shared" si="37"/>
        <v>0</v>
      </c>
      <c r="BM32" s="6">
        <f t="shared" si="38"/>
        <v>26</v>
      </c>
      <c r="BN32" s="7">
        <f t="shared" ref="BN32:BO32" si="221">LN(BL32)</f>
        <v>-314.2808214</v>
      </c>
      <c r="BO32" s="7">
        <f t="shared" si="221"/>
        <v>3.258096538</v>
      </c>
      <c r="BP32" s="7">
        <f t="shared" si="40"/>
        <v>0.422430577</v>
      </c>
      <c r="BR32" s="7">
        <f t="shared" si="41"/>
        <v>0</v>
      </c>
      <c r="BS32" s="7">
        <f t="shared" si="42"/>
        <v>24</v>
      </c>
      <c r="BT32" s="7">
        <f t="shared" ref="BT32:BU32" si="222">LN(BR32)</f>
        <v>-152.5814165</v>
      </c>
      <c r="BU32" s="7">
        <f t="shared" si="222"/>
        <v>3.17805383</v>
      </c>
      <c r="BV32" s="7">
        <f t="shared" si="44"/>
        <v>0.8550812486</v>
      </c>
      <c r="BX32" s="7">
        <f t="shared" si="45"/>
        <v>0</v>
      </c>
      <c r="BY32" s="7">
        <f t="shared" si="46"/>
        <v>34</v>
      </c>
      <c r="BZ32" s="7">
        <f t="shared" ref="BZ32:CA32" si="223">LN(BX32)</f>
        <v>-100.3758512</v>
      </c>
      <c r="CA32" s="7">
        <f t="shared" si="223"/>
        <v>3.526360525</v>
      </c>
      <c r="CB32" s="7">
        <f t="shared" si="48"/>
        <v>1.277511826</v>
      </c>
    </row>
    <row r="33">
      <c r="A33" s="5">
        <v>74.0</v>
      </c>
      <c r="C33" s="7">
        <f t="shared" si="5"/>
        <v>47</v>
      </c>
      <c r="D33" s="5">
        <f t="shared" si="6"/>
        <v>16</v>
      </c>
      <c r="E33" s="5">
        <v>14.0</v>
      </c>
      <c r="F33" s="5">
        <v>32.0</v>
      </c>
      <c r="G33" s="7">
        <f t="shared" si="7"/>
        <v>8</v>
      </c>
      <c r="I33" s="5">
        <v>40.0</v>
      </c>
      <c r="J33" s="5">
        <f t="shared" ref="J33:K33" si="224">LN(C33)</f>
        <v>3.850147602</v>
      </c>
      <c r="K33" s="5">
        <f t="shared" si="224"/>
        <v>2.772588722</v>
      </c>
      <c r="L33" s="5">
        <f t="shared" si="9"/>
        <v>2.079441542</v>
      </c>
      <c r="M33" s="5"/>
      <c r="N33" s="5">
        <f t="shared" si="10"/>
        <v>0.235</v>
      </c>
      <c r="O33" s="5"/>
      <c r="P33" s="5"/>
      <c r="Q33" s="5">
        <f t="shared" si="11"/>
        <v>0.000000007399028536</v>
      </c>
      <c r="R33" s="5">
        <v>8.012</v>
      </c>
      <c r="S33" s="5">
        <f t="shared" si="12"/>
        <v>-17.72191712</v>
      </c>
      <c r="U33" s="7">
        <f t="shared" si="2"/>
        <v>-1.514127733</v>
      </c>
      <c r="W33" s="7">
        <f t="shared" si="3"/>
        <v>-19.34598103</v>
      </c>
      <c r="X33" s="5">
        <f t="shared" si="13"/>
        <v>-206.4200356</v>
      </c>
      <c r="Y33" s="5">
        <f t="shared" si="14"/>
        <v>-286.6446071</v>
      </c>
      <c r="Z33" s="5">
        <f t="shared" si="15"/>
        <v>-382.1928095</v>
      </c>
      <c r="AA33" s="5"/>
      <c r="AB33" s="5"/>
      <c r="AC33" s="9">
        <v>150.0</v>
      </c>
      <c r="AD33" s="5">
        <v>49.0</v>
      </c>
      <c r="AE33" s="5">
        <f t="shared" si="16"/>
        <v>25</v>
      </c>
      <c r="AF33" s="5">
        <f t="shared" si="17"/>
        <v>16</v>
      </c>
      <c r="AG33" s="5">
        <v>42.0</v>
      </c>
      <c r="AH33" s="5">
        <f t="shared" si="18"/>
        <v>18</v>
      </c>
      <c r="AI33" s="5"/>
      <c r="AJ33" s="7">
        <f t="shared" ref="AJ33:AK33" si="225">LN(AE33)</f>
        <v>3.218875825</v>
      </c>
      <c r="AK33" s="7">
        <f t="shared" si="225"/>
        <v>2.772588722</v>
      </c>
      <c r="AL33" s="7">
        <f t="shared" si="20"/>
        <v>2.890371758</v>
      </c>
      <c r="AO33" s="9">
        <v>140.0</v>
      </c>
      <c r="AZ33" s="7">
        <f t="shared" si="30"/>
        <v>0.000005242897481</v>
      </c>
      <c r="BA33" s="7">
        <f t="shared" si="31"/>
        <v>53</v>
      </c>
      <c r="BB33" s="7">
        <f t="shared" ref="BB33:BC33" si="226">LN(AZ33)</f>
        <v>-12.15863626</v>
      </c>
      <c r="BC33" s="7">
        <f t="shared" si="226"/>
        <v>3.970291914</v>
      </c>
      <c r="BD33" s="5">
        <v>8.019726867</v>
      </c>
      <c r="BF33" s="7">
        <f t="shared" si="33"/>
        <v>0</v>
      </c>
      <c r="BG33" s="7">
        <f t="shared" si="34"/>
        <v>13</v>
      </c>
      <c r="BJ33" s="5">
        <f t="shared" si="36"/>
        <v>0.1402260828</v>
      </c>
      <c r="BL33" s="7">
        <f t="shared" si="37"/>
        <v>0</v>
      </c>
      <c r="BM33" s="6">
        <f t="shared" si="38"/>
        <v>24</v>
      </c>
      <c r="BN33" s="7">
        <f t="shared" ref="BN33:BO33" si="227">LN(BL33)</f>
        <v>-326.1170858</v>
      </c>
      <c r="BO33" s="7">
        <f t="shared" si="227"/>
        <v>3.17805383</v>
      </c>
      <c r="BP33" s="7">
        <f t="shared" si="40"/>
        <v>0.422430577</v>
      </c>
      <c r="BR33" s="7">
        <f t="shared" si="41"/>
        <v>0</v>
      </c>
      <c r="BS33" s="7">
        <f t="shared" si="42"/>
        <v>21</v>
      </c>
      <c r="BT33" s="7">
        <f t="shared" ref="BT33:BU33" si="228">LN(BR33)</f>
        <v>-158.4288141</v>
      </c>
      <c r="BU33" s="7">
        <f t="shared" si="228"/>
        <v>3.044522438</v>
      </c>
      <c r="BV33" s="7">
        <f t="shared" si="44"/>
        <v>0.8550812486</v>
      </c>
      <c r="BX33" s="7">
        <f t="shared" si="45"/>
        <v>0</v>
      </c>
      <c r="BY33" s="7">
        <f t="shared" si="46"/>
        <v>31</v>
      </c>
      <c r="BZ33" s="7">
        <f t="shared" ref="BZ33:CA33" si="229">LN(BX33)</f>
        <v>-104.2897093</v>
      </c>
      <c r="CA33" s="7">
        <f t="shared" si="229"/>
        <v>3.433987204</v>
      </c>
      <c r="CB33" s="7">
        <f t="shared" si="48"/>
        <v>1.277511826</v>
      </c>
    </row>
    <row r="34">
      <c r="A34" s="5">
        <v>71.0</v>
      </c>
      <c r="C34" s="7">
        <f t="shared" si="5"/>
        <v>44</v>
      </c>
      <c r="D34" s="5">
        <f t="shared" si="6"/>
        <v>13</v>
      </c>
      <c r="E34" s="5">
        <v>10.0</v>
      </c>
      <c r="F34" s="5">
        <v>28.0</v>
      </c>
      <c r="G34" s="7">
        <f t="shared" si="7"/>
        <v>4</v>
      </c>
      <c r="I34" s="5">
        <v>37.0</v>
      </c>
      <c r="J34" s="5">
        <f t="shared" ref="J34:K34" si="230">LN(C34)</f>
        <v>3.784189634</v>
      </c>
      <c r="K34" s="5">
        <f t="shared" si="230"/>
        <v>2.564949357</v>
      </c>
      <c r="L34" s="5">
        <f t="shared" si="9"/>
        <v>1.386294361</v>
      </c>
      <c r="M34" s="5"/>
      <c r="N34" s="5">
        <f t="shared" si="10"/>
        <v>0.22</v>
      </c>
      <c r="O34" s="5"/>
      <c r="P34" s="5"/>
      <c r="Q34" s="5">
        <f t="shared" si="11"/>
        <v>0.000000003964123647</v>
      </c>
      <c r="R34" s="5">
        <v>8.012</v>
      </c>
      <c r="S34" s="5">
        <f t="shared" si="12"/>
        <v>-18.34598103</v>
      </c>
      <c r="U34" s="7">
        <f t="shared" si="2"/>
        <v>-1.5847453</v>
      </c>
      <c r="W34" s="7">
        <f t="shared" si="3"/>
        <v>-19.97004493</v>
      </c>
      <c r="X34" s="5">
        <f t="shared" si="13"/>
        <v>-217.0185089</v>
      </c>
      <c r="Y34" s="5">
        <f t="shared" si="14"/>
        <v>-320.1775464</v>
      </c>
      <c r="Z34" s="5">
        <f t="shared" si="15"/>
        <v>-592.3988547</v>
      </c>
      <c r="AA34" s="5"/>
      <c r="AB34" s="5"/>
      <c r="AC34" s="9">
        <v>155.0</v>
      </c>
      <c r="AD34" s="5">
        <v>47.0</v>
      </c>
      <c r="AE34" s="5">
        <f t="shared" si="16"/>
        <v>23</v>
      </c>
      <c r="AF34" s="5">
        <f t="shared" si="17"/>
        <v>13</v>
      </c>
      <c r="AG34" s="5">
        <v>39.0</v>
      </c>
      <c r="AH34" s="5">
        <f t="shared" si="18"/>
        <v>15</v>
      </c>
      <c r="AI34" s="5"/>
      <c r="AJ34" s="7">
        <f t="shared" ref="AJ34:AK34" si="231">LN(AE34)</f>
        <v>3.135494216</v>
      </c>
      <c r="AK34" s="7">
        <f t="shared" si="231"/>
        <v>2.564949357</v>
      </c>
      <c r="AL34" s="7">
        <f t="shared" si="20"/>
        <v>2.708050201</v>
      </c>
      <c r="AO34" s="9">
        <v>145.0</v>
      </c>
      <c r="AZ34" s="7">
        <f t="shared" si="30"/>
        <v>0.000002810638468</v>
      </c>
      <c r="BA34" s="7">
        <f t="shared" si="31"/>
        <v>50</v>
      </c>
      <c r="BB34" s="7">
        <f t="shared" ref="BB34:BC34" si="232">LN(AZ34)</f>
        <v>-12.78209889</v>
      </c>
      <c r="BC34" s="7">
        <f t="shared" si="232"/>
        <v>3.912023005</v>
      </c>
      <c r="BD34" s="5">
        <v>8.019726867</v>
      </c>
      <c r="BF34" s="7">
        <f t="shared" si="33"/>
        <v>0</v>
      </c>
      <c r="BG34" s="7">
        <f t="shared" si="34"/>
        <v>10</v>
      </c>
      <c r="BJ34" s="5">
        <f t="shared" si="36"/>
        <v>0.1402260828</v>
      </c>
      <c r="BL34" s="7">
        <f t="shared" si="37"/>
        <v>0</v>
      </c>
      <c r="BM34" s="6">
        <f t="shared" si="38"/>
        <v>20</v>
      </c>
      <c r="BN34" s="7">
        <f t="shared" ref="BN34:BO34" si="233">LN(BL34)</f>
        <v>-337.9533502</v>
      </c>
      <c r="BO34" s="7">
        <f t="shared" si="233"/>
        <v>2.995732274</v>
      </c>
      <c r="BP34" s="7">
        <f t="shared" si="40"/>
        <v>0.422430577</v>
      </c>
      <c r="BR34" s="7">
        <f t="shared" si="41"/>
        <v>0</v>
      </c>
      <c r="BS34" s="7">
        <f t="shared" si="42"/>
        <v>19</v>
      </c>
      <c r="BT34" s="7">
        <f t="shared" ref="BT34:BU34" si="234">LN(BR34)</f>
        <v>-164.2762116</v>
      </c>
      <c r="BU34" s="7">
        <f t="shared" si="234"/>
        <v>2.944438979</v>
      </c>
      <c r="BV34" s="7">
        <f t="shared" si="44"/>
        <v>0.8550812486</v>
      </c>
      <c r="BX34" s="7">
        <f t="shared" si="45"/>
        <v>0</v>
      </c>
      <c r="BY34" s="7">
        <f t="shared" si="46"/>
        <v>28</v>
      </c>
      <c r="BZ34" s="7">
        <f t="shared" ref="BZ34:CA34" si="235">LN(BX34)</f>
        <v>-108.2035674</v>
      </c>
      <c r="CA34" s="7">
        <f t="shared" si="235"/>
        <v>3.33220451</v>
      </c>
      <c r="CB34" s="7">
        <f t="shared" si="48"/>
        <v>1.277511826</v>
      </c>
    </row>
    <row r="35">
      <c r="A35" s="5">
        <v>68.0</v>
      </c>
      <c r="C35" s="7">
        <f t="shared" si="5"/>
        <v>41</v>
      </c>
      <c r="D35" s="5">
        <f t="shared" si="6"/>
        <v>11</v>
      </c>
      <c r="E35" s="5">
        <v>8.0</v>
      </c>
      <c r="F35" s="5">
        <v>27.0</v>
      </c>
      <c r="G35" s="7">
        <f t="shared" si="7"/>
        <v>3</v>
      </c>
      <c r="I35" s="5">
        <v>35.0</v>
      </c>
      <c r="J35" s="5">
        <f t="shared" ref="J35:K35" si="236">LN(C35)</f>
        <v>3.713572067</v>
      </c>
      <c r="K35" s="5">
        <f t="shared" si="236"/>
        <v>2.397895273</v>
      </c>
      <c r="L35" s="5">
        <f t="shared" si="9"/>
        <v>1.098612289</v>
      </c>
      <c r="M35" s="5"/>
      <c r="N35" s="5">
        <f t="shared" si="10"/>
        <v>0.205</v>
      </c>
      <c r="O35" s="5"/>
      <c r="P35" s="5"/>
      <c r="Q35" s="5">
        <f t="shared" si="11"/>
        <v>0.000000002123829664</v>
      </c>
      <c r="R35" s="5">
        <v>8.012</v>
      </c>
      <c r="S35" s="5">
        <f t="shared" si="12"/>
        <v>-18.97004493</v>
      </c>
      <c r="U35" s="7">
        <f t="shared" si="2"/>
        <v>-1.660731207</v>
      </c>
      <c r="W35" s="7">
        <f t="shared" si="3"/>
        <v>-20.59410884</v>
      </c>
      <c r="X35" s="5">
        <f t="shared" si="13"/>
        <v>-228.2790702</v>
      </c>
      <c r="Y35" s="5">
        <f t="shared" si="14"/>
        <v>-353.5311939</v>
      </c>
      <c r="Z35" s="5">
        <f t="shared" si="15"/>
        <v>-771.6378083</v>
      </c>
      <c r="AA35" s="5"/>
      <c r="AB35" s="5"/>
      <c r="AC35" s="9">
        <v>160.0</v>
      </c>
      <c r="AD35" s="5">
        <v>43.0</v>
      </c>
      <c r="AE35" s="5">
        <f t="shared" si="16"/>
        <v>19</v>
      </c>
      <c r="AF35" s="5">
        <f t="shared" si="17"/>
        <v>11</v>
      </c>
      <c r="AG35" s="5">
        <v>37.0</v>
      </c>
      <c r="AH35" s="5">
        <f t="shared" si="18"/>
        <v>13</v>
      </c>
      <c r="AI35" s="5"/>
      <c r="AJ35" s="7">
        <f t="shared" ref="AJ35:AK35" si="237">LN(AE35)</f>
        <v>2.944438979</v>
      </c>
      <c r="AK35" s="7">
        <f t="shared" si="237"/>
        <v>2.397895273</v>
      </c>
      <c r="AL35" s="7">
        <f t="shared" si="20"/>
        <v>2.564949357</v>
      </c>
      <c r="AO35" s="9">
        <v>150.0</v>
      </c>
      <c r="AZ35" s="7">
        <f t="shared" si="30"/>
        <v>0.000001506741001</v>
      </c>
      <c r="BA35" s="7">
        <f t="shared" si="31"/>
        <v>47</v>
      </c>
      <c r="BB35" s="7">
        <f t="shared" ref="BB35:BC35" si="238">LN(AZ35)</f>
        <v>-13.40556152</v>
      </c>
      <c r="BC35" s="7">
        <f t="shared" si="238"/>
        <v>3.850147602</v>
      </c>
      <c r="BD35" s="5">
        <v>8.019726867</v>
      </c>
      <c r="BF35" s="7">
        <f t="shared" si="33"/>
        <v>0</v>
      </c>
      <c r="BG35" s="7">
        <f t="shared" si="34"/>
        <v>8</v>
      </c>
      <c r="BJ35" s="5">
        <f t="shared" si="36"/>
        <v>0.1402260828</v>
      </c>
      <c r="BL35" s="7">
        <f t="shared" si="37"/>
        <v>0</v>
      </c>
      <c r="BM35" s="6">
        <f t="shared" si="38"/>
        <v>18</v>
      </c>
      <c r="BN35" s="7">
        <f t="shared" ref="BN35:BO35" si="239">LN(BL35)</f>
        <v>-349.7896146</v>
      </c>
      <c r="BO35" s="7">
        <f t="shared" si="239"/>
        <v>2.890371758</v>
      </c>
      <c r="BP35" s="7">
        <f t="shared" si="40"/>
        <v>0.422430577</v>
      </c>
      <c r="BR35" s="7">
        <f t="shared" si="41"/>
        <v>0</v>
      </c>
      <c r="BS35" s="7">
        <f t="shared" si="42"/>
        <v>16</v>
      </c>
      <c r="BT35" s="7">
        <f t="shared" ref="BT35:BU35" si="240">LN(BR35)</f>
        <v>-170.1236092</v>
      </c>
      <c r="BU35" s="7">
        <f t="shared" si="240"/>
        <v>2.772588722</v>
      </c>
      <c r="BV35" s="7">
        <f t="shared" si="44"/>
        <v>0.8550812486</v>
      </c>
      <c r="BX35" s="7">
        <f t="shared" si="45"/>
        <v>0</v>
      </c>
      <c r="BY35" s="7">
        <f t="shared" si="46"/>
        <v>25</v>
      </c>
      <c r="BZ35" s="7">
        <f t="shared" ref="BZ35:CA35" si="241">LN(BX35)</f>
        <v>-112.1174255</v>
      </c>
      <c r="CA35" s="7">
        <f t="shared" si="241"/>
        <v>3.218875825</v>
      </c>
      <c r="CB35" s="7">
        <f t="shared" si="48"/>
        <v>1.277511826</v>
      </c>
    </row>
    <row r="36">
      <c r="A36" s="5">
        <v>65.0</v>
      </c>
      <c r="C36" s="7">
        <f t="shared" si="5"/>
        <v>38</v>
      </c>
      <c r="D36" s="5">
        <f t="shared" si="6"/>
        <v>8</v>
      </c>
      <c r="E36" s="5">
        <v>6.0</v>
      </c>
      <c r="F36" s="5">
        <v>25.0</v>
      </c>
      <c r="G36" s="7">
        <f t="shared" si="7"/>
        <v>1</v>
      </c>
      <c r="I36" s="5">
        <v>32.0</v>
      </c>
      <c r="J36" s="5">
        <f t="shared" ref="J36:K36" si="242">LN(C36)</f>
        <v>3.63758616</v>
      </c>
      <c r="K36" s="5">
        <f t="shared" si="242"/>
        <v>2.079441542</v>
      </c>
      <c r="L36" s="5">
        <f t="shared" si="9"/>
        <v>0</v>
      </c>
      <c r="M36" s="5"/>
      <c r="N36" s="5">
        <f t="shared" si="10"/>
        <v>0.19</v>
      </c>
      <c r="O36" s="5"/>
      <c r="P36" s="5"/>
      <c r="Q36" s="5">
        <f t="shared" si="11"/>
        <v>0.000000001137868756</v>
      </c>
      <c r="R36" s="5">
        <v>8.012</v>
      </c>
      <c r="S36" s="5">
        <f t="shared" si="12"/>
        <v>-19.59410884</v>
      </c>
      <c r="U36" s="7">
        <f t="shared" si="2"/>
        <v>-1.714798428</v>
      </c>
      <c r="W36" s="7">
        <f t="shared" si="3"/>
        <v>-21.21817274</v>
      </c>
      <c r="X36" s="5">
        <f t="shared" si="13"/>
        <v>-240.3303529</v>
      </c>
      <c r="Y36" s="5">
        <f t="shared" si="14"/>
        <v>-420.4120904</v>
      </c>
      <c r="AA36" s="5"/>
      <c r="AB36" s="5"/>
      <c r="AC36" s="9">
        <v>165.0</v>
      </c>
      <c r="AD36" s="5">
        <v>42.0</v>
      </c>
      <c r="AE36" s="5">
        <f t="shared" si="16"/>
        <v>18</v>
      </c>
      <c r="AF36" s="5">
        <f t="shared" si="17"/>
        <v>8</v>
      </c>
      <c r="AG36" s="5">
        <v>35.0</v>
      </c>
      <c r="AH36" s="5">
        <f t="shared" si="18"/>
        <v>11</v>
      </c>
      <c r="AI36" s="5"/>
      <c r="AJ36" s="7">
        <f t="shared" ref="AJ36:AK36" si="243">LN(AE36)</f>
        <v>2.890371758</v>
      </c>
      <c r="AK36" s="7">
        <f t="shared" si="243"/>
        <v>2.079441542</v>
      </c>
      <c r="AL36" s="7">
        <f t="shared" si="20"/>
        <v>2.397895273</v>
      </c>
      <c r="AO36" s="9">
        <v>155.0</v>
      </c>
      <c r="AZ36" s="7">
        <f t="shared" si="30"/>
        <v>0.000000807741184</v>
      </c>
      <c r="BA36" s="7">
        <f t="shared" si="31"/>
        <v>44</v>
      </c>
      <c r="BB36" s="7">
        <f t="shared" ref="BB36:BC36" si="244">LN(AZ36)</f>
        <v>-14.02902415</v>
      </c>
      <c r="BC36" s="7">
        <f t="shared" si="244"/>
        <v>3.784189634</v>
      </c>
      <c r="BD36" s="5">
        <v>8.019726867</v>
      </c>
      <c r="BF36" s="7">
        <f t="shared" si="33"/>
        <v>0</v>
      </c>
      <c r="BG36" s="7">
        <f t="shared" si="34"/>
        <v>4</v>
      </c>
      <c r="BJ36" s="5">
        <f t="shared" si="36"/>
        <v>0.1402260828</v>
      </c>
      <c r="BL36" s="7">
        <f t="shared" si="37"/>
        <v>0</v>
      </c>
      <c r="BM36" s="6">
        <f t="shared" si="38"/>
        <v>15</v>
      </c>
      <c r="BN36" s="7">
        <f t="shared" ref="BN36:BO36" si="245">LN(BL36)</f>
        <v>-361.625879</v>
      </c>
      <c r="BO36" s="7">
        <f t="shared" si="245"/>
        <v>2.708050201</v>
      </c>
      <c r="BP36" s="7">
        <f t="shared" si="40"/>
        <v>0.422430577</v>
      </c>
      <c r="BR36" s="7">
        <f t="shared" si="41"/>
        <v>0</v>
      </c>
      <c r="BS36" s="7">
        <f t="shared" si="42"/>
        <v>13</v>
      </c>
      <c r="BT36" s="7">
        <f t="shared" ref="BT36:BU36" si="246">LN(BR36)</f>
        <v>-175.9710067</v>
      </c>
      <c r="BU36" s="7">
        <f t="shared" si="246"/>
        <v>2.564949357</v>
      </c>
      <c r="BV36" s="7">
        <f t="shared" si="44"/>
        <v>0.8550812486</v>
      </c>
      <c r="BX36" s="7">
        <f t="shared" si="45"/>
        <v>0</v>
      </c>
      <c r="BY36" s="7">
        <f t="shared" si="46"/>
        <v>23</v>
      </c>
      <c r="CB36" s="7">
        <f t="shared" si="48"/>
        <v>1.277511826</v>
      </c>
    </row>
    <row r="37">
      <c r="A37" s="5">
        <v>63.0</v>
      </c>
      <c r="C37" s="7">
        <f t="shared" si="5"/>
        <v>36</v>
      </c>
      <c r="D37" s="5">
        <f t="shared" si="6"/>
        <v>6</v>
      </c>
      <c r="E37" s="5">
        <v>4.0</v>
      </c>
      <c r="F37" s="5">
        <v>24.0</v>
      </c>
      <c r="G37" s="7">
        <f t="shared" si="7"/>
        <v>0</v>
      </c>
      <c r="I37" s="5">
        <v>30.0</v>
      </c>
      <c r="J37" s="5">
        <f t="shared" ref="J37:K37" si="247">LN(C37)</f>
        <v>3.583518938</v>
      </c>
      <c r="K37" s="5">
        <f t="shared" si="247"/>
        <v>1.791759469</v>
      </c>
      <c r="L37" s="5" t="s">
        <v>51</v>
      </c>
      <c r="M37" s="5"/>
      <c r="N37" s="5">
        <f t="shared" si="10"/>
        <v>0.18</v>
      </c>
      <c r="O37" s="5"/>
      <c r="P37" s="5"/>
      <c r="Q37" s="5">
        <f t="shared" si="11"/>
        <v>0.0000000006096276586</v>
      </c>
      <c r="R37" s="5">
        <v>8.012</v>
      </c>
      <c r="S37" s="5">
        <f t="shared" si="12"/>
        <v>-20.21817274</v>
      </c>
      <c r="U37" s="7">
        <f t="shared" si="2"/>
        <v>-1.801809805</v>
      </c>
      <c r="W37" s="7">
        <f t="shared" si="3"/>
        <v>-21.84223665</v>
      </c>
      <c r="X37" s="5">
        <f t="shared" si="13"/>
        <v>-251.3490141</v>
      </c>
      <c r="Y37" s="5">
        <f t="shared" si="14"/>
        <v>-502.6980283</v>
      </c>
      <c r="Z37" s="5"/>
      <c r="AA37" s="5"/>
      <c r="AB37" s="5"/>
      <c r="AC37" s="9">
        <v>170.0</v>
      </c>
      <c r="AD37" s="5">
        <v>40.0</v>
      </c>
      <c r="AE37" s="5">
        <f t="shared" si="16"/>
        <v>16</v>
      </c>
      <c r="AF37" s="5">
        <f t="shared" si="17"/>
        <v>6</v>
      </c>
      <c r="AG37" s="5">
        <v>33.0</v>
      </c>
      <c r="AH37" s="5">
        <f t="shared" si="18"/>
        <v>9</v>
      </c>
      <c r="AI37" s="5"/>
      <c r="AJ37" s="7">
        <f t="shared" ref="AJ37:AK37" si="248">LN(AE37)</f>
        <v>2.772588722</v>
      </c>
      <c r="AK37" s="7">
        <f t="shared" si="248"/>
        <v>1.791759469</v>
      </c>
      <c r="AL37" s="7">
        <f t="shared" si="20"/>
        <v>2.197224577</v>
      </c>
      <c r="AO37" s="9">
        <v>160.0</v>
      </c>
      <c r="AZ37" s="7">
        <f t="shared" si="30"/>
        <v>0.0000004330178975</v>
      </c>
      <c r="BA37" s="7">
        <f t="shared" si="31"/>
        <v>41</v>
      </c>
      <c r="BB37" s="7">
        <f t="shared" ref="BB37:BC37" si="249">LN(AZ37)</f>
        <v>-14.65248678</v>
      </c>
      <c r="BC37" s="7">
        <f t="shared" si="249"/>
        <v>3.713572067</v>
      </c>
      <c r="BD37" s="5">
        <v>8.019726867</v>
      </c>
      <c r="BF37" s="7">
        <f t="shared" si="33"/>
        <v>0</v>
      </c>
      <c r="BG37" s="7">
        <f t="shared" si="34"/>
        <v>3</v>
      </c>
      <c r="BJ37" s="5">
        <f t="shared" si="36"/>
        <v>0.1402260828</v>
      </c>
      <c r="BL37" s="7">
        <f t="shared" si="37"/>
        <v>0</v>
      </c>
      <c r="BM37" s="6">
        <f t="shared" si="38"/>
        <v>13</v>
      </c>
      <c r="BN37" s="7">
        <f t="shared" ref="BN37:BO37" si="250">LN(BL37)</f>
        <v>-373.4621434</v>
      </c>
      <c r="BO37" s="7">
        <f t="shared" si="250"/>
        <v>2.564949357</v>
      </c>
      <c r="BP37" s="7">
        <f t="shared" si="40"/>
        <v>0.422430577</v>
      </c>
      <c r="BR37" s="7">
        <f t="shared" si="41"/>
        <v>0</v>
      </c>
      <c r="BS37" s="7">
        <f t="shared" si="42"/>
        <v>11</v>
      </c>
      <c r="BT37" s="7">
        <f t="shared" ref="BT37:BU37" si="251">LN(BR37)</f>
        <v>-181.8184043</v>
      </c>
      <c r="BU37" s="7">
        <f t="shared" si="251"/>
        <v>2.397895273</v>
      </c>
      <c r="BV37" s="7">
        <f t="shared" si="44"/>
        <v>0.8550812486</v>
      </c>
      <c r="BX37" s="7">
        <f t="shared" si="45"/>
        <v>0</v>
      </c>
      <c r="BY37" s="7">
        <f t="shared" si="46"/>
        <v>19</v>
      </c>
      <c r="CB37" s="7">
        <f t="shared" si="48"/>
        <v>1.277511826</v>
      </c>
    </row>
    <row r="38">
      <c r="A38" s="5">
        <v>60.0</v>
      </c>
      <c r="C38" s="7">
        <f t="shared" si="5"/>
        <v>33</v>
      </c>
      <c r="D38" s="5">
        <f t="shared" si="6"/>
        <v>4</v>
      </c>
      <c r="E38" s="5">
        <v>3.0</v>
      </c>
      <c r="I38" s="5">
        <v>28.0</v>
      </c>
      <c r="J38" s="5">
        <f t="shared" ref="J38:K38" si="252">LN(C38)</f>
        <v>3.496507561</v>
      </c>
      <c r="K38" s="5">
        <f t="shared" si="252"/>
        <v>1.386294361</v>
      </c>
      <c r="L38" s="5"/>
      <c r="M38" s="5"/>
      <c r="N38" s="5">
        <f t="shared" si="10"/>
        <v>0.165</v>
      </c>
      <c r="O38" s="5"/>
      <c r="P38" s="5"/>
      <c r="Q38" s="5">
        <f t="shared" si="11"/>
        <v>0.000000000326615772</v>
      </c>
      <c r="R38" s="5">
        <v>8.012</v>
      </c>
      <c r="S38" s="5">
        <f t="shared" si="12"/>
        <v>-20.84223665</v>
      </c>
      <c r="U38" s="7">
        <f t="shared" si="2"/>
        <v>-1.864330162</v>
      </c>
      <c r="W38" s="7">
        <f t="shared" si="3"/>
        <v>-22.46630055</v>
      </c>
      <c r="X38" s="5">
        <f t="shared" si="13"/>
        <v>-265.1804759</v>
      </c>
      <c r="Y38" s="5">
        <f t="shared" si="14"/>
        <v>-668.8374166</v>
      </c>
      <c r="Z38" s="5"/>
      <c r="AA38" s="5"/>
      <c r="AB38" s="5"/>
      <c r="AC38" s="9">
        <v>175.0</v>
      </c>
      <c r="AD38" s="5">
        <v>38.0</v>
      </c>
      <c r="AE38" s="5">
        <f t="shared" si="16"/>
        <v>14</v>
      </c>
      <c r="AF38" s="5">
        <f t="shared" si="17"/>
        <v>4</v>
      </c>
      <c r="AG38" s="5">
        <v>32.0</v>
      </c>
      <c r="AH38" s="5">
        <f t="shared" si="18"/>
        <v>8</v>
      </c>
      <c r="AI38" s="5"/>
      <c r="AJ38" s="7">
        <f t="shared" ref="AJ38:AK38" si="253">LN(AE38)</f>
        <v>2.63905733</v>
      </c>
      <c r="AK38" s="7">
        <f t="shared" si="253"/>
        <v>1.386294361</v>
      </c>
      <c r="AL38" s="7">
        <f t="shared" si="20"/>
        <v>2.079441542</v>
      </c>
      <c r="AO38" s="9">
        <v>165.0</v>
      </c>
      <c r="AZ38" s="7">
        <f t="shared" si="30"/>
        <v>0.0000002321343808</v>
      </c>
      <c r="BA38" s="7">
        <f t="shared" si="31"/>
        <v>38</v>
      </c>
      <c r="BB38" s="7">
        <f t="shared" ref="BB38:BC38" si="254">LN(AZ38)</f>
        <v>-15.27594941</v>
      </c>
      <c r="BC38" s="7">
        <f t="shared" si="254"/>
        <v>3.63758616</v>
      </c>
      <c r="BD38" s="5">
        <v>8.019726867</v>
      </c>
      <c r="BF38" s="7">
        <f t="shared" si="33"/>
        <v>0</v>
      </c>
      <c r="BG38" s="7">
        <f t="shared" si="34"/>
        <v>1</v>
      </c>
      <c r="BJ38" s="5">
        <f t="shared" si="36"/>
        <v>0.1402260828</v>
      </c>
      <c r="BL38" s="7">
        <f t="shared" si="37"/>
        <v>0</v>
      </c>
      <c r="BM38" s="6">
        <f t="shared" si="38"/>
        <v>11</v>
      </c>
      <c r="BN38" s="7">
        <f t="shared" ref="BN38:BO38" si="255">LN(BL38)</f>
        <v>-385.2984078</v>
      </c>
      <c r="BO38" s="7">
        <f t="shared" si="255"/>
        <v>2.397895273</v>
      </c>
      <c r="BP38" s="7">
        <f t="shared" si="40"/>
        <v>0.422430577</v>
      </c>
      <c r="BR38" s="7">
        <f t="shared" si="41"/>
        <v>0</v>
      </c>
      <c r="BS38" s="7">
        <f t="shared" si="42"/>
        <v>8</v>
      </c>
      <c r="BT38" s="7">
        <f t="shared" ref="BT38:BU38" si="256">LN(BR38)</f>
        <v>-187.6658019</v>
      </c>
      <c r="BU38" s="7">
        <f t="shared" si="256"/>
        <v>2.079441542</v>
      </c>
      <c r="BV38" s="7">
        <f t="shared" si="44"/>
        <v>0.8550812486</v>
      </c>
      <c r="BX38" s="7">
        <f t="shared" si="45"/>
        <v>0</v>
      </c>
      <c r="BY38" s="7">
        <f t="shared" si="46"/>
        <v>18</v>
      </c>
      <c r="CB38" s="7">
        <f t="shared" si="48"/>
        <v>1.277511826</v>
      </c>
    </row>
    <row r="39">
      <c r="A39" s="5">
        <v>58.0</v>
      </c>
      <c r="C39" s="7">
        <f t="shared" si="5"/>
        <v>31</v>
      </c>
      <c r="D39" s="5">
        <f t="shared" si="6"/>
        <v>3</v>
      </c>
      <c r="E39" s="5">
        <v>1.0</v>
      </c>
      <c r="I39" s="5">
        <v>27.0</v>
      </c>
      <c r="J39" s="5">
        <f t="shared" ref="J39:K39" si="257">LN(C39)</f>
        <v>3.433987204</v>
      </c>
      <c r="K39" s="5">
        <f t="shared" si="257"/>
        <v>1.098612289</v>
      </c>
      <c r="L39" s="5"/>
      <c r="M39" s="5"/>
      <c r="N39" s="5">
        <f t="shared" si="10"/>
        <v>0.155</v>
      </c>
      <c r="O39" s="5"/>
      <c r="P39" s="5"/>
      <c r="Q39" s="5">
        <f t="shared" si="11"/>
        <v>0.0000000001749885541</v>
      </c>
      <c r="R39" s="5">
        <v>8.012</v>
      </c>
      <c r="S39" s="5">
        <f t="shared" si="12"/>
        <v>-21.46630055</v>
      </c>
      <c r="U39" s="7">
        <f t="shared" si="2"/>
        <v>-1.931021537</v>
      </c>
      <c r="W39" s="7">
        <f t="shared" si="3"/>
        <v>-23.09036445</v>
      </c>
      <c r="X39" s="5">
        <f t="shared" si="13"/>
        <v>-277.7229702</v>
      </c>
      <c r="Y39" s="5">
        <f t="shared" si="14"/>
        <v>-868.0925344</v>
      </c>
      <c r="Z39" s="5"/>
      <c r="AA39" s="5"/>
      <c r="AB39" s="5"/>
      <c r="AC39" s="9">
        <v>180.0</v>
      </c>
      <c r="AD39" s="5">
        <v>36.0</v>
      </c>
      <c r="AE39" s="5">
        <f t="shared" si="16"/>
        <v>12</v>
      </c>
      <c r="AF39" s="5">
        <f t="shared" si="17"/>
        <v>3</v>
      </c>
      <c r="AG39" s="5">
        <v>30.0</v>
      </c>
      <c r="AH39" s="5">
        <f t="shared" si="18"/>
        <v>6</v>
      </c>
      <c r="AI39" s="5"/>
      <c r="AJ39" s="7">
        <f t="shared" ref="AJ39:AK39" si="258">LN(AE39)</f>
        <v>2.48490665</v>
      </c>
      <c r="AK39" s="7">
        <f t="shared" si="258"/>
        <v>1.098612289</v>
      </c>
      <c r="AL39" s="7">
        <f t="shared" si="20"/>
        <v>1.791759469</v>
      </c>
      <c r="AO39" s="9">
        <v>170.0</v>
      </c>
      <c r="AZ39" s="7">
        <f t="shared" si="30"/>
        <v>0.0000001244437494</v>
      </c>
      <c r="BA39" s="7">
        <f t="shared" si="31"/>
        <v>36</v>
      </c>
      <c r="BB39" s="7">
        <f t="shared" ref="BB39:BC39" si="259">LN(AZ39)</f>
        <v>-15.89941203</v>
      </c>
      <c r="BC39" s="7">
        <f t="shared" si="259"/>
        <v>3.583518938</v>
      </c>
      <c r="BD39" s="5">
        <v>8.019726867</v>
      </c>
      <c r="BF39" s="7">
        <f t="shared" si="33"/>
        <v>0</v>
      </c>
      <c r="BG39" s="7">
        <f t="shared" si="34"/>
        <v>0</v>
      </c>
      <c r="BJ39" s="5">
        <f t="shared" si="36"/>
        <v>0.1402260828</v>
      </c>
      <c r="BL39" s="7">
        <f t="shared" si="37"/>
        <v>0</v>
      </c>
      <c r="BM39" s="6">
        <f t="shared" si="38"/>
        <v>9</v>
      </c>
      <c r="BN39" s="7">
        <f t="shared" ref="BN39:BO39" si="260">LN(BL39)</f>
        <v>-397.1346722</v>
      </c>
      <c r="BO39" s="7">
        <f t="shared" si="260"/>
        <v>2.197224577</v>
      </c>
      <c r="BP39" s="7">
        <f t="shared" si="40"/>
        <v>0.422430577</v>
      </c>
      <c r="BR39" s="7">
        <f t="shared" si="41"/>
        <v>0</v>
      </c>
      <c r="BS39" s="7">
        <f t="shared" si="42"/>
        <v>6</v>
      </c>
      <c r="BT39" s="7">
        <f t="shared" ref="BT39:BU39" si="261">LN(BR39)</f>
        <v>-193.5131994</v>
      </c>
      <c r="BU39" s="7">
        <f t="shared" si="261"/>
        <v>1.791759469</v>
      </c>
      <c r="BV39" s="7">
        <f t="shared" si="44"/>
        <v>0.8550812486</v>
      </c>
      <c r="BX39" s="7">
        <f t="shared" si="45"/>
        <v>0</v>
      </c>
      <c r="BY39" s="7">
        <f t="shared" si="46"/>
        <v>16</v>
      </c>
      <c r="CB39" s="7">
        <f t="shared" si="48"/>
        <v>1.277511826</v>
      </c>
    </row>
    <row r="40">
      <c r="A40" s="5">
        <v>56.0</v>
      </c>
      <c r="C40" s="7">
        <f t="shared" si="5"/>
        <v>29</v>
      </c>
      <c r="D40" s="5">
        <f t="shared" si="6"/>
        <v>1</v>
      </c>
      <c r="E40" s="5">
        <v>0.0</v>
      </c>
      <c r="I40" s="5">
        <v>25.0</v>
      </c>
      <c r="J40" s="5">
        <f t="shared" ref="J40:K40" si="262">LN(C40)</f>
        <v>3.36729583</v>
      </c>
      <c r="K40" s="5">
        <f t="shared" si="262"/>
        <v>0</v>
      </c>
      <c r="L40" s="5"/>
      <c r="M40" s="5"/>
      <c r="N40" s="5">
        <f t="shared" si="10"/>
        <v>0.145</v>
      </c>
      <c r="O40" s="5"/>
      <c r="P40" s="5"/>
      <c r="Q40" s="5">
        <f t="shared" si="11"/>
        <v>0</v>
      </c>
      <c r="R40" s="5">
        <v>8.012</v>
      </c>
      <c r="S40" s="5">
        <f t="shared" si="12"/>
        <v>-22.09036445</v>
      </c>
      <c r="U40" s="7">
        <f t="shared" si="2"/>
        <v>-2.002480501</v>
      </c>
      <c r="W40" s="7">
        <f t="shared" si="3"/>
        <v>-23.71442836</v>
      </c>
      <c r="X40" s="5">
        <f t="shared" si="13"/>
        <v>-291.0907631</v>
      </c>
      <c r="Z40" s="5"/>
      <c r="AA40" s="5"/>
      <c r="AB40" s="5"/>
      <c r="AC40" s="9">
        <v>185.0</v>
      </c>
      <c r="AD40" s="5">
        <v>34.0</v>
      </c>
      <c r="AE40" s="5">
        <f t="shared" si="16"/>
        <v>10</v>
      </c>
      <c r="AF40" s="5">
        <f t="shared" si="17"/>
        <v>1</v>
      </c>
      <c r="AG40" s="5">
        <v>29.0</v>
      </c>
      <c r="AH40" s="5">
        <f t="shared" si="18"/>
        <v>5</v>
      </c>
      <c r="AI40" s="5"/>
      <c r="AJ40" s="7">
        <f t="shared" ref="AJ40:AK40" si="263">LN(AE40)</f>
        <v>2.302585093</v>
      </c>
      <c r="AK40" s="7">
        <f t="shared" si="263"/>
        <v>0</v>
      </c>
      <c r="AL40" s="7">
        <f t="shared" si="20"/>
        <v>1.609437912</v>
      </c>
      <c r="AO40" s="9">
        <v>175.0</v>
      </c>
      <c r="AZ40" s="7">
        <f t="shared" si="30"/>
        <v>0.00000006671242201</v>
      </c>
      <c r="BA40" s="7">
        <f t="shared" si="31"/>
        <v>33</v>
      </c>
      <c r="BB40" s="7">
        <f t="shared" ref="BB40:BC40" si="264">LN(AZ40)</f>
        <v>-16.52287466</v>
      </c>
      <c r="BC40" s="7">
        <f t="shared" si="264"/>
        <v>3.496507561</v>
      </c>
      <c r="BD40" s="5">
        <v>8.019726867</v>
      </c>
      <c r="BL40" s="7">
        <f t="shared" si="37"/>
        <v>0</v>
      </c>
      <c r="BM40" s="6">
        <f t="shared" si="38"/>
        <v>8</v>
      </c>
      <c r="BN40" s="7">
        <f t="shared" ref="BN40:BO40" si="265">LN(BL40)</f>
        <v>-408.9709366</v>
      </c>
      <c r="BO40" s="7">
        <f t="shared" si="265"/>
        <v>2.079441542</v>
      </c>
      <c r="BP40" s="7">
        <f t="shared" si="40"/>
        <v>0.422430577</v>
      </c>
      <c r="BR40" s="7">
        <f t="shared" si="41"/>
        <v>0</v>
      </c>
      <c r="BS40" s="7">
        <f t="shared" si="42"/>
        <v>4</v>
      </c>
      <c r="BT40" s="7">
        <f t="shared" ref="BT40:BU40" si="266">LN(BR40)</f>
        <v>-199.360597</v>
      </c>
      <c r="BU40" s="7">
        <f t="shared" si="266"/>
        <v>1.386294361</v>
      </c>
      <c r="BV40" s="7">
        <f t="shared" si="44"/>
        <v>0.8550812486</v>
      </c>
      <c r="BX40" s="7">
        <f t="shared" si="45"/>
        <v>0</v>
      </c>
      <c r="BY40" s="7">
        <f t="shared" si="46"/>
        <v>14</v>
      </c>
      <c r="CB40" s="7">
        <f t="shared" si="48"/>
        <v>1.277511826</v>
      </c>
    </row>
    <row r="41">
      <c r="A41" s="5">
        <v>54.0</v>
      </c>
      <c r="C41" s="7">
        <f t="shared" si="5"/>
        <v>27</v>
      </c>
      <c r="D41" s="5">
        <f t="shared" si="6"/>
        <v>0</v>
      </c>
      <c r="I41" s="5">
        <v>24.0</v>
      </c>
      <c r="J41" s="5">
        <f t="shared" ref="J41:J62" si="270">LN(C41)</f>
        <v>3.295836866</v>
      </c>
      <c r="K41" s="11" t="s">
        <v>51</v>
      </c>
      <c r="L41" s="5"/>
      <c r="M41" s="5"/>
      <c r="N41" s="5">
        <f t="shared" si="10"/>
        <v>0.135</v>
      </c>
      <c r="O41" s="5"/>
      <c r="P41" s="5"/>
      <c r="Q41" s="5">
        <f t="shared" si="11"/>
        <v>0</v>
      </c>
      <c r="R41" s="5">
        <v>8.012</v>
      </c>
      <c r="S41" s="5">
        <f t="shared" si="12"/>
        <v>-22.71442836</v>
      </c>
      <c r="U41" s="7">
        <f t="shared" si="2"/>
        <v>-2.079441542</v>
      </c>
      <c r="W41" s="7">
        <f t="shared" si="3"/>
        <v>-24.33849226</v>
      </c>
      <c r="X41" s="5">
        <f t="shared" si="13"/>
        <v>-305.4399658</v>
      </c>
      <c r="Y41" s="5"/>
      <c r="Z41" s="5"/>
      <c r="AA41" s="5"/>
      <c r="AB41" s="5"/>
      <c r="AC41" s="9">
        <v>190.0</v>
      </c>
      <c r="AD41" s="5">
        <v>33.0</v>
      </c>
      <c r="AE41" s="5">
        <f t="shared" si="16"/>
        <v>9</v>
      </c>
      <c r="AF41" s="5">
        <f t="shared" si="17"/>
        <v>0</v>
      </c>
      <c r="AG41" s="5">
        <v>28.0</v>
      </c>
      <c r="AH41" s="5">
        <f t="shared" si="18"/>
        <v>4</v>
      </c>
      <c r="AI41" s="5"/>
      <c r="AJ41" s="7">
        <f t="shared" ref="AJ41:AJ49" si="271">LN(AE41)</f>
        <v>2.197224577</v>
      </c>
      <c r="AL41" s="7">
        <f t="shared" si="20"/>
        <v>1.386294361</v>
      </c>
      <c r="AO41" s="9">
        <v>180.0</v>
      </c>
      <c r="AZ41" s="7">
        <f t="shared" si="30"/>
        <v>0.00000003576352585</v>
      </c>
      <c r="BA41" s="7">
        <f t="shared" si="31"/>
        <v>31</v>
      </c>
      <c r="BB41" s="7">
        <f t="shared" ref="BB41:BC41" si="267">LN(AZ41)</f>
        <v>-17.14633729</v>
      </c>
      <c r="BC41" s="7">
        <f t="shared" si="267"/>
        <v>3.433987204</v>
      </c>
      <c r="BD41" s="5">
        <v>8.019726867</v>
      </c>
      <c r="BL41" s="7">
        <f t="shared" si="37"/>
        <v>0</v>
      </c>
      <c r="BM41" s="6">
        <f t="shared" si="38"/>
        <v>6</v>
      </c>
      <c r="BN41" s="7">
        <f t="shared" ref="BN41:BO41" si="268">LN(BL41)</f>
        <v>-420.807201</v>
      </c>
      <c r="BO41" s="7">
        <f t="shared" si="268"/>
        <v>1.791759469</v>
      </c>
      <c r="BP41" s="7">
        <f t="shared" si="40"/>
        <v>0.422430577</v>
      </c>
      <c r="BR41" s="7">
        <f t="shared" si="41"/>
        <v>0</v>
      </c>
      <c r="BS41" s="7">
        <f t="shared" si="42"/>
        <v>3</v>
      </c>
      <c r="BT41" s="7">
        <f t="shared" ref="BT41:BU41" si="269">LN(BR41)</f>
        <v>-205.2079945</v>
      </c>
      <c r="BU41" s="7">
        <f t="shared" si="269"/>
        <v>1.098612289</v>
      </c>
      <c r="BV41" s="7">
        <f t="shared" si="44"/>
        <v>0.8550812486</v>
      </c>
      <c r="BX41" s="7">
        <f t="shared" si="45"/>
        <v>0</v>
      </c>
      <c r="BY41" s="7">
        <f t="shared" si="46"/>
        <v>12</v>
      </c>
      <c r="CB41" s="7">
        <f t="shared" si="48"/>
        <v>1.277511826</v>
      </c>
    </row>
    <row r="42">
      <c r="A42" s="5">
        <v>52.0</v>
      </c>
      <c r="C42" s="7">
        <f t="shared" si="5"/>
        <v>25</v>
      </c>
      <c r="D42" s="5">
        <f t="shared" si="6"/>
        <v>0</v>
      </c>
      <c r="I42" s="5">
        <v>24.0</v>
      </c>
      <c r="J42" s="5">
        <f t="shared" si="270"/>
        <v>3.218875825</v>
      </c>
      <c r="K42" s="11" t="s">
        <v>51</v>
      </c>
      <c r="L42" s="5"/>
      <c r="M42" s="5"/>
      <c r="N42" s="5">
        <f t="shared" si="10"/>
        <v>0.125</v>
      </c>
      <c r="O42" s="5"/>
      <c r="P42" s="5"/>
      <c r="Q42" s="5">
        <f t="shared" si="11"/>
        <v>0</v>
      </c>
      <c r="R42" s="5">
        <v>8.012</v>
      </c>
      <c r="S42" s="5">
        <f t="shared" si="12"/>
        <v>-23.33849226</v>
      </c>
      <c r="U42" s="7">
        <f t="shared" si="2"/>
        <v>-2.162823151</v>
      </c>
      <c r="W42" s="7">
        <f t="shared" si="3"/>
        <v>-24.96255617</v>
      </c>
      <c r="X42" s="5">
        <f t="shared" si="13"/>
        <v>-320.9728932</v>
      </c>
      <c r="Y42" s="5"/>
      <c r="Z42" s="5"/>
      <c r="AA42" s="5"/>
      <c r="AB42" s="5"/>
      <c r="AC42" s="9">
        <v>195.0</v>
      </c>
      <c r="AD42" s="5">
        <v>31.0</v>
      </c>
      <c r="AE42" s="5">
        <f t="shared" si="16"/>
        <v>7</v>
      </c>
      <c r="AF42" s="5">
        <f t="shared" si="17"/>
        <v>0</v>
      </c>
      <c r="AG42" s="5">
        <v>27.0</v>
      </c>
      <c r="AH42" s="5">
        <f t="shared" si="18"/>
        <v>3</v>
      </c>
      <c r="AI42" s="5"/>
      <c r="AJ42" s="7">
        <f t="shared" si="271"/>
        <v>1.945910149</v>
      </c>
      <c r="AL42" s="7">
        <f t="shared" si="20"/>
        <v>1.098612289</v>
      </c>
      <c r="AO42" s="9">
        <v>185.0</v>
      </c>
      <c r="AZ42" s="7">
        <f t="shared" si="30"/>
        <v>0.0000000191722882</v>
      </c>
      <c r="BA42" s="7">
        <f t="shared" si="31"/>
        <v>29</v>
      </c>
      <c r="BB42" s="7">
        <f t="shared" ref="BB42:BC42" si="272">LN(AZ42)</f>
        <v>-17.76979992</v>
      </c>
      <c r="BC42" s="7">
        <f t="shared" si="272"/>
        <v>3.36729583</v>
      </c>
      <c r="BD42" s="5">
        <v>8.019726867</v>
      </c>
      <c r="BL42" s="7">
        <f t="shared" si="37"/>
        <v>0</v>
      </c>
      <c r="BM42" s="6">
        <f t="shared" si="38"/>
        <v>5</v>
      </c>
      <c r="BN42" s="7">
        <f t="shared" ref="BN42:BO42" si="273">LN(BL42)</f>
        <v>-432.6434654</v>
      </c>
      <c r="BO42" s="7">
        <f t="shared" si="273"/>
        <v>1.609437912</v>
      </c>
      <c r="BP42" s="7">
        <f t="shared" si="40"/>
        <v>0.422430577</v>
      </c>
      <c r="BR42" s="7">
        <f t="shared" si="41"/>
        <v>0</v>
      </c>
      <c r="BS42" s="7">
        <f t="shared" si="42"/>
        <v>1</v>
      </c>
      <c r="BT42" s="7">
        <f t="shared" ref="BT42:BU42" si="274">LN(BR42)</f>
        <v>-211.0553921</v>
      </c>
      <c r="BU42" s="7">
        <f t="shared" si="274"/>
        <v>0</v>
      </c>
      <c r="BV42" s="7">
        <f t="shared" si="44"/>
        <v>0.8550812486</v>
      </c>
      <c r="BX42" s="7">
        <f t="shared" si="45"/>
        <v>0</v>
      </c>
      <c r="BY42" s="7">
        <f t="shared" si="46"/>
        <v>10</v>
      </c>
      <c r="CB42" s="7">
        <f t="shared" si="48"/>
        <v>1.277511826</v>
      </c>
    </row>
    <row r="43">
      <c r="A43" s="5">
        <v>50.0</v>
      </c>
      <c r="C43" s="7">
        <f t="shared" si="5"/>
        <v>23</v>
      </c>
      <c r="I43" s="5"/>
      <c r="J43" s="5">
        <f t="shared" si="270"/>
        <v>3.135494216</v>
      </c>
      <c r="K43" s="5"/>
      <c r="L43" s="5"/>
      <c r="M43" s="5"/>
      <c r="N43" s="5">
        <f t="shared" si="10"/>
        <v>0.115</v>
      </c>
      <c r="O43" s="5"/>
      <c r="P43" s="5"/>
      <c r="Q43" s="5">
        <f t="shared" si="11"/>
        <v>0</v>
      </c>
      <c r="R43" s="5">
        <v>8.012</v>
      </c>
      <c r="S43" s="5">
        <f t="shared" si="12"/>
        <v>-23.96255617</v>
      </c>
      <c r="U43" s="7">
        <f t="shared" si="2"/>
        <v>-2.253794929</v>
      </c>
      <c r="W43" s="7">
        <f t="shared" si="3"/>
        <v>-25.58662007</v>
      </c>
      <c r="X43" s="5">
        <f t="shared" si="13"/>
        <v>-337.9574001</v>
      </c>
      <c r="Y43" s="5"/>
      <c r="Z43" s="5"/>
      <c r="AA43" s="5"/>
      <c r="AB43" s="5"/>
      <c r="AC43" s="9">
        <v>200.0</v>
      </c>
      <c r="AD43" s="5">
        <v>30.0</v>
      </c>
      <c r="AE43" s="5">
        <f t="shared" si="16"/>
        <v>6</v>
      </c>
      <c r="AG43" s="5">
        <v>26.0</v>
      </c>
      <c r="AH43" s="5">
        <f t="shared" si="18"/>
        <v>2</v>
      </c>
      <c r="AI43" s="5"/>
      <c r="AJ43" s="7">
        <f t="shared" si="271"/>
        <v>1.791759469</v>
      </c>
      <c r="AL43" s="7">
        <f t="shared" si="20"/>
        <v>0.6931471806</v>
      </c>
      <c r="AO43" s="9">
        <v>190.0</v>
      </c>
      <c r="AZ43" s="7">
        <f t="shared" si="30"/>
        <v>0.00000001027797529</v>
      </c>
      <c r="BA43" s="7">
        <f t="shared" si="31"/>
        <v>27</v>
      </c>
      <c r="BB43" s="7">
        <f t="shared" ref="BB43:BC43" si="275">LN(AZ43)</f>
        <v>-18.39326255</v>
      </c>
      <c r="BC43" s="7">
        <f t="shared" si="275"/>
        <v>3.295836866</v>
      </c>
      <c r="BD43" s="5">
        <v>8.019726867</v>
      </c>
      <c r="BL43" s="7">
        <f t="shared" si="37"/>
        <v>0</v>
      </c>
      <c r="BM43" s="6">
        <f t="shared" si="38"/>
        <v>4</v>
      </c>
      <c r="BN43" s="7">
        <f t="shared" ref="BN43:BO43" si="276">LN(BL43)</f>
        <v>-444.4797298</v>
      </c>
      <c r="BO43" s="7">
        <f t="shared" si="276"/>
        <v>1.386294361</v>
      </c>
      <c r="BP43" s="7">
        <f t="shared" si="40"/>
        <v>0.422430577</v>
      </c>
      <c r="BR43" s="7">
        <f t="shared" si="41"/>
        <v>0</v>
      </c>
      <c r="BS43" s="7">
        <f t="shared" si="42"/>
        <v>0</v>
      </c>
      <c r="BT43" s="7">
        <f t="shared" ref="BT43:BT44" si="279">LN(BR43)</f>
        <v>-216.9027896</v>
      </c>
      <c r="BV43" s="7">
        <f t="shared" si="44"/>
        <v>0.8550812486</v>
      </c>
      <c r="BX43" s="7">
        <f t="shared" si="45"/>
        <v>0</v>
      </c>
      <c r="BY43" s="7">
        <f t="shared" si="46"/>
        <v>9</v>
      </c>
      <c r="CB43" s="7">
        <f t="shared" si="48"/>
        <v>1.277511826</v>
      </c>
    </row>
    <row r="44">
      <c r="A44" s="5">
        <v>48.0</v>
      </c>
      <c r="C44" s="7">
        <f t="shared" si="5"/>
        <v>21</v>
      </c>
      <c r="I44" s="5"/>
      <c r="J44" s="5">
        <f t="shared" si="270"/>
        <v>3.044522438</v>
      </c>
      <c r="K44" s="5"/>
      <c r="L44" s="5"/>
      <c r="M44" s="5"/>
      <c r="N44" s="5">
        <f t="shared" si="10"/>
        <v>0.105</v>
      </c>
      <c r="O44" s="5"/>
      <c r="P44" s="5"/>
      <c r="Q44" s="5">
        <f t="shared" si="11"/>
        <v>0</v>
      </c>
      <c r="R44" s="5">
        <v>8.012</v>
      </c>
      <c r="S44" s="5">
        <f t="shared" si="12"/>
        <v>-24.58662007</v>
      </c>
      <c r="U44" s="7">
        <f t="shared" si="2"/>
        <v>-2.353878387</v>
      </c>
      <c r="W44" s="7">
        <f t="shared" si="3"/>
        <v>-26.21068397</v>
      </c>
      <c r="X44" s="5">
        <f t="shared" si="13"/>
        <v>-356.7571211</v>
      </c>
      <c r="Y44" s="5"/>
      <c r="Z44" s="5"/>
      <c r="AA44" s="5"/>
      <c r="AB44" s="5"/>
      <c r="AC44" s="9">
        <v>205.0</v>
      </c>
      <c r="AD44" s="5">
        <v>29.0</v>
      </c>
      <c r="AE44" s="5">
        <f t="shared" si="16"/>
        <v>5</v>
      </c>
      <c r="AG44" s="5">
        <v>25.0</v>
      </c>
      <c r="AH44" s="5">
        <f t="shared" si="18"/>
        <v>1</v>
      </c>
      <c r="AI44" s="5"/>
      <c r="AJ44" s="7">
        <f t="shared" si="271"/>
        <v>1.609437912</v>
      </c>
      <c r="AL44" s="7">
        <f t="shared" si="20"/>
        <v>0</v>
      </c>
      <c r="AO44" s="9">
        <v>195.0</v>
      </c>
      <c r="AZ44" s="7">
        <f t="shared" si="30"/>
        <v>0.000000005509867936</v>
      </c>
      <c r="BA44" s="7">
        <f t="shared" si="31"/>
        <v>25</v>
      </c>
      <c r="BB44" s="7">
        <f t="shared" ref="BB44:BC44" si="277">LN(AZ44)</f>
        <v>-19.01672518</v>
      </c>
      <c r="BC44" s="7">
        <f t="shared" si="277"/>
        <v>3.218875825</v>
      </c>
      <c r="BD44" s="5">
        <v>8.019726867</v>
      </c>
      <c r="BL44" s="7">
        <f t="shared" si="37"/>
        <v>0</v>
      </c>
      <c r="BM44" s="6">
        <f t="shared" si="38"/>
        <v>3</v>
      </c>
      <c r="BN44" s="7">
        <f t="shared" ref="BN44:BO44" si="278">LN(BL44)</f>
        <v>-456.3159942</v>
      </c>
      <c r="BO44" s="7">
        <f t="shared" si="278"/>
        <v>1.098612289</v>
      </c>
      <c r="BP44" s="7">
        <f t="shared" si="40"/>
        <v>0.422430577</v>
      </c>
      <c r="BR44" s="7">
        <f t="shared" si="41"/>
        <v>0</v>
      </c>
      <c r="BS44" s="7">
        <f t="shared" si="42"/>
        <v>0</v>
      </c>
      <c r="BT44" s="7">
        <f t="shared" si="279"/>
        <v>-222.7501872</v>
      </c>
      <c r="BV44" s="7">
        <f t="shared" si="44"/>
        <v>0.8550812486</v>
      </c>
      <c r="BX44" s="7">
        <f t="shared" si="45"/>
        <v>0</v>
      </c>
      <c r="BY44" s="7">
        <f t="shared" si="46"/>
        <v>7</v>
      </c>
      <c r="CB44" s="7">
        <f t="shared" si="48"/>
        <v>1.277511826</v>
      </c>
    </row>
    <row r="45">
      <c r="A45" s="5">
        <v>46.0</v>
      </c>
      <c r="C45" s="7">
        <f t="shared" si="5"/>
        <v>19</v>
      </c>
      <c r="I45" s="5"/>
      <c r="J45" s="5">
        <f t="shared" si="270"/>
        <v>2.944438979</v>
      </c>
      <c r="K45" s="5"/>
      <c r="L45" s="5"/>
      <c r="M45" s="5"/>
      <c r="N45" s="5">
        <f t="shared" si="10"/>
        <v>0.095</v>
      </c>
      <c r="O45" s="5"/>
      <c r="P45" s="5"/>
      <c r="Q45" s="5">
        <f t="shared" si="11"/>
        <v>0</v>
      </c>
      <c r="R45" s="5">
        <v>8.012</v>
      </c>
      <c r="S45" s="5">
        <f t="shared" si="12"/>
        <v>-25.21068397</v>
      </c>
      <c r="U45" s="7">
        <f t="shared" si="2"/>
        <v>-2.465104022</v>
      </c>
      <c r="W45" s="7">
        <f t="shared" si="3"/>
        <v>-26.83474788</v>
      </c>
      <c r="X45" s="5">
        <f t="shared" si="13"/>
        <v>-377.8806947</v>
      </c>
      <c r="Y45" s="5"/>
      <c r="Z45" s="5"/>
      <c r="AA45" s="5"/>
      <c r="AB45" s="5"/>
      <c r="AC45" s="9">
        <v>210.0</v>
      </c>
      <c r="AD45" s="5">
        <v>28.0</v>
      </c>
      <c r="AE45" s="5">
        <f t="shared" si="16"/>
        <v>4</v>
      </c>
      <c r="AG45" s="5">
        <v>24.0</v>
      </c>
      <c r="AH45" s="5">
        <f t="shared" si="18"/>
        <v>0</v>
      </c>
      <c r="AI45" s="5"/>
      <c r="AJ45" s="7">
        <f t="shared" si="271"/>
        <v>1.386294361</v>
      </c>
      <c r="AO45" s="9">
        <v>200.0</v>
      </c>
      <c r="AZ45" s="7">
        <f t="shared" si="30"/>
        <v>0.000000002953757313</v>
      </c>
      <c r="BA45" s="7">
        <f t="shared" si="31"/>
        <v>23</v>
      </c>
      <c r="BB45" s="7">
        <f t="shared" ref="BB45:BC45" si="280">LN(AZ45)</f>
        <v>-19.64018781</v>
      </c>
      <c r="BC45" s="7">
        <f t="shared" si="280"/>
        <v>3.135494216</v>
      </c>
      <c r="BD45" s="5">
        <v>8.019726867</v>
      </c>
      <c r="BL45" s="7">
        <f t="shared" si="37"/>
        <v>0</v>
      </c>
      <c r="BM45" s="6">
        <f t="shared" si="38"/>
        <v>2</v>
      </c>
      <c r="BN45" s="7">
        <f t="shared" ref="BN45:BO45" si="281">LN(BL45)</f>
        <v>-468.1522586</v>
      </c>
      <c r="BO45" s="7">
        <f t="shared" si="281"/>
        <v>0.6931471806</v>
      </c>
      <c r="BP45" s="7">
        <f t="shared" si="40"/>
        <v>0.422430577</v>
      </c>
      <c r="BV45" s="7">
        <f t="shared" si="44"/>
        <v>0.8550812486</v>
      </c>
      <c r="BX45" s="7">
        <f t="shared" si="45"/>
        <v>0</v>
      </c>
      <c r="BY45" s="7">
        <f t="shared" si="46"/>
        <v>6</v>
      </c>
      <c r="CB45" s="7">
        <f t="shared" si="48"/>
        <v>1.277511826</v>
      </c>
    </row>
    <row r="46">
      <c r="A46" s="5">
        <v>44.0</v>
      </c>
      <c r="C46" s="7">
        <f t="shared" si="5"/>
        <v>17</v>
      </c>
      <c r="I46" s="5"/>
      <c r="J46" s="5">
        <f t="shared" si="270"/>
        <v>2.833213344</v>
      </c>
      <c r="K46" s="5"/>
      <c r="L46" s="5"/>
      <c r="M46" s="5"/>
      <c r="N46" s="5">
        <f t="shared" si="10"/>
        <v>0.085</v>
      </c>
      <c r="O46" s="5"/>
      <c r="P46" s="5"/>
      <c r="Q46" s="5">
        <f t="shared" si="11"/>
        <v>0</v>
      </c>
      <c r="R46" s="5">
        <v>8.012</v>
      </c>
      <c r="S46" s="5">
        <f t="shared" si="12"/>
        <v>-25.83474788</v>
      </c>
      <c r="U46" s="7">
        <f t="shared" si="2"/>
        <v>-2.590267165</v>
      </c>
      <c r="W46" s="7">
        <f t="shared" si="3"/>
        <v>-27.45881178</v>
      </c>
      <c r="X46" s="5">
        <f t="shared" si="13"/>
        <v>-402.0658156</v>
      </c>
      <c r="Y46" s="5"/>
      <c r="Z46" s="5"/>
      <c r="AA46" s="5"/>
      <c r="AB46" s="5"/>
      <c r="AC46" s="9">
        <v>215.0</v>
      </c>
      <c r="AD46" s="5">
        <v>27.0</v>
      </c>
      <c r="AE46" s="5">
        <f t="shared" si="16"/>
        <v>3</v>
      </c>
      <c r="AG46" s="5">
        <v>24.0</v>
      </c>
      <c r="AH46" s="5">
        <f t="shared" si="18"/>
        <v>0</v>
      </c>
      <c r="AI46" s="5"/>
      <c r="AJ46" s="7">
        <f t="shared" si="271"/>
        <v>1.098612289</v>
      </c>
      <c r="AO46" s="9">
        <v>205.0</v>
      </c>
      <c r="AZ46" s="7">
        <f t="shared" si="30"/>
        <v>0.000000001583464861</v>
      </c>
      <c r="BA46" s="7">
        <f t="shared" si="31"/>
        <v>21</v>
      </c>
      <c r="BB46" s="7">
        <f t="shared" ref="BB46:BC46" si="282">LN(AZ46)</f>
        <v>-20.26365044</v>
      </c>
      <c r="BC46" s="7">
        <f t="shared" si="282"/>
        <v>3.044522438</v>
      </c>
      <c r="BD46" s="5">
        <v>8.019726867</v>
      </c>
      <c r="BL46" s="7">
        <f t="shared" si="37"/>
        <v>0</v>
      </c>
      <c r="BM46" s="6">
        <f t="shared" si="38"/>
        <v>1</v>
      </c>
      <c r="BN46" s="7">
        <f t="shared" ref="BN46:BO46" si="283">LN(BL46)</f>
        <v>-479.988523</v>
      </c>
      <c r="BO46" s="7">
        <f t="shared" si="283"/>
        <v>0</v>
      </c>
      <c r="BP46" s="7">
        <f t="shared" si="40"/>
        <v>0.422430577</v>
      </c>
      <c r="BV46" s="7">
        <f t="shared" si="44"/>
        <v>0.8550812486</v>
      </c>
      <c r="BX46" s="7">
        <f t="shared" si="45"/>
        <v>0</v>
      </c>
      <c r="BY46" s="7">
        <f t="shared" si="46"/>
        <v>5</v>
      </c>
      <c r="CB46" s="7">
        <f t="shared" si="48"/>
        <v>1.277511826</v>
      </c>
    </row>
    <row r="47">
      <c r="A47" s="5">
        <v>42.0</v>
      </c>
      <c r="C47" s="7">
        <f t="shared" si="5"/>
        <v>15</v>
      </c>
      <c r="I47" s="5"/>
      <c r="J47" s="5">
        <f t="shared" si="270"/>
        <v>2.708050201</v>
      </c>
      <c r="K47" s="5"/>
      <c r="L47" s="5"/>
      <c r="M47" s="5"/>
      <c r="N47" s="5">
        <f t="shared" si="10"/>
        <v>0.075</v>
      </c>
      <c r="O47" s="5"/>
      <c r="P47" s="5"/>
      <c r="Q47" s="5">
        <f t="shared" si="11"/>
        <v>0</v>
      </c>
      <c r="R47" s="5">
        <v>8.012</v>
      </c>
      <c r="S47" s="5">
        <f t="shared" si="12"/>
        <v>-26.45881178</v>
      </c>
      <c r="U47" s="7">
        <f t="shared" si="2"/>
        <v>-2.659260037</v>
      </c>
      <c r="W47" s="7">
        <f t="shared" si="3"/>
        <v>-28.08287569</v>
      </c>
      <c r="X47" s="5">
        <f t="shared" si="13"/>
        <v>-430.4313931</v>
      </c>
      <c r="Y47" s="5"/>
      <c r="Z47" s="5"/>
      <c r="AA47" s="5"/>
      <c r="AB47" s="5"/>
      <c r="AC47" s="9">
        <v>220.0</v>
      </c>
      <c r="AD47" s="5">
        <v>26.0</v>
      </c>
      <c r="AE47" s="5">
        <f t="shared" si="16"/>
        <v>2</v>
      </c>
      <c r="AJ47" s="7">
        <f t="shared" si="271"/>
        <v>0.6931471806</v>
      </c>
      <c r="AO47" s="9">
        <v>210.0</v>
      </c>
      <c r="AZ47" s="7">
        <f t="shared" si="30"/>
        <v>0.0000000008488716911</v>
      </c>
      <c r="BA47" s="7">
        <f t="shared" si="31"/>
        <v>19</v>
      </c>
      <c r="BB47" s="7">
        <f t="shared" ref="BB47:BC47" si="284">LN(AZ47)</f>
        <v>-20.88711307</v>
      </c>
      <c r="BC47" s="7">
        <f t="shared" si="284"/>
        <v>2.944438979</v>
      </c>
      <c r="BD47" s="5">
        <v>8.019726867</v>
      </c>
      <c r="BM47" s="6"/>
      <c r="BV47" s="7">
        <f t="shared" si="44"/>
        <v>0.8550812486</v>
      </c>
      <c r="BX47" s="7">
        <f t="shared" si="45"/>
        <v>0</v>
      </c>
      <c r="BY47" s="7">
        <f t="shared" si="46"/>
        <v>4</v>
      </c>
      <c r="CB47" s="7">
        <f t="shared" si="48"/>
        <v>1.277511826</v>
      </c>
    </row>
    <row r="48">
      <c r="A48" s="5">
        <v>41.0</v>
      </c>
      <c r="C48" s="7">
        <f t="shared" si="5"/>
        <v>14</v>
      </c>
      <c r="I48" s="5"/>
      <c r="J48" s="5">
        <f t="shared" si="270"/>
        <v>2.63905733</v>
      </c>
      <c r="K48" s="5"/>
      <c r="L48" s="5"/>
      <c r="M48" s="5"/>
      <c r="N48" s="5">
        <f t="shared" si="10"/>
        <v>0.07</v>
      </c>
      <c r="O48" s="5"/>
      <c r="P48" s="5"/>
      <c r="Q48" s="5">
        <f t="shared" si="11"/>
        <v>0</v>
      </c>
      <c r="R48" s="5">
        <v>8.012</v>
      </c>
      <c r="S48" s="5">
        <f t="shared" si="12"/>
        <v>-27.08287569</v>
      </c>
      <c r="U48" s="7">
        <f t="shared" si="2"/>
        <v>-2.813410717</v>
      </c>
      <c r="W48" s="7">
        <f t="shared" si="3"/>
        <v>-28.70693959</v>
      </c>
      <c r="X48" s="5">
        <f t="shared" si="13"/>
        <v>-451.7224367</v>
      </c>
      <c r="Y48" s="5"/>
      <c r="Z48" s="5"/>
      <c r="AA48" s="5"/>
      <c r="AB48" s="5"/>
      <c r="AC48" s="9">
        <v>225.0</v>
      </c>
      <c r="AD48" s="5">
        <v>25.0</v>
      </c>
      <c r="AE48" s="5">
        <f t="shared" si="16"/>
        <v>1</v>
      </c>
      <c r="AJ48" s="7">
        <f t="shared" si="271"/>
        <v>0</v>
      </c>
      <c r="AO48" s="9">
        <v>215.0</v>
      </c>
      <c r="AZ48" s="7">
        <f t="shared" si="30"/>
        <v>0.0000000004550673436</v>
      </c>
      <c r="BA48" s="7">
        <f t="shared" si="31"/>
        <v>17</v>
      </c>
      <c r="BB48" s="7">
        <f t="shared" ref="BB48:BC48" si="285">LN(AZ48)</f>
        <v>-21.5105757</v>
      </c>
      <c r="BC48" s="7">
        <f t="shared" si="285"/>
        <v>2.833213344</v>
      </c>
      <c r="BD48" s="5">
        <v>8.019726867</v>
      </c>
      <c r="BM48" s="6"/>
      <c r="BV48" s="7">
        <f t="shared" si="44"/>
        <v>0.8550812486</v>
      </c>
      <c r="BX48" s="7">
        <f t="shared" si="45"/>
        <v>0</v>
      </c>
      <c r="BY48" s="7">
        <f t="shared" si="46"/>
        <v>3</v>
      </c>
      <c r="CB48" s="7">
        <f t="shared" si="48"/>
        <v>1.277511826</v>
      </c>
    </row>
    <row r="49">
      <c r="A49" s="5">
        <v>39.0</v>
      </c>
      <c r="C49" s="7">
        <f t="shared" si="5"/>
        <v>12</v>
      </c>
      <c r="I49" s="5"/>
      <c r="J49" s="5">
        <f t="shared" si="270"/>
        <v>2.48490665</v>
      </c>
      <c r="K49" s="5"/>
      <c r="L49" s="5"/>
      <c r="M49" s="5"/>
      <c r="N49" s="5">
        <f t="shared" si="10"/>
        <v>0.06</v>
      </c>
      <c r="O49" s="5"/>
      <c r="P49" s="5"/>
      <c r="Q49" s="5">
        <f t="shared" si="11"/>
        <v>0</v>
      </c>
      <c r="R49" s="5">
        <v>8.012</v>
      </c>
      <c r="S49" s="5">
        <f t="shared" si="12"/>
        <v>-27.70693959</v>
      </c>
      <c r="U49" s="7">
        <f t="shared" si="2"/>
        <v>-2.900422094</v>
      </c>
      <c r="W49" s="7">
        <f t="shared" si="3"/>
        <v>-29.33100349</v>
      </c>
      <c r="X49" s="5">
        <f t="shared" si="13"/>
        <v>-490.4059452</v>
      </c>
      <c r="Y49" s="5"/>
      <c r="Z49" s="5"/>
      <c r="AA49" s="5"/>
      <c r="AB49" s="5"/>
      <c r="AC49" s="9">
        <v>230.0</v>
      </c>
      <c r="AD49" s="5">
        <v>25.0</v>
      </c>
      <c r="AE49" s="5">
        <f t="shared" si="16"/>
        <v>1</v>
      </c>
      <c r="AJ49" s="7">
        <f t="shared" si="271"/>
        <v>0</v>
      </c>
      <c r="AO49" s="9">
        <v>220.0</v>
      </c>
      <c r="AZ49" s="7">
        <f t="shared" si="30"/>
        <v>0.0000000002439547571</v>
      </c>
      <c r="BA49" s="7">
        <f t="shared" si="31"/>
        <v>15</v>
      </c>
      <c r="BB49" s="7">
        <f t="shared" ref="BB49:BC49" si="286">LN(AZ49)</f>
        <v>-22.13403833</v>
      </c>
      <c r="BC49" s="7">
        <f t="shared" si="286"/>
        <v>2.708050201</v>
      </c>
      <c r="BD49" s="5">
        <v>8.019726867</v>
      </c>
      <c r="BM49" s="6"/>
      <c r="BV49" s="7">
        <f t="shared" si="44"/>
        <v>0.8550812486</v>
      </c>
      <c r="BX49" s="7">
        <f t="shared" si="45"/>
        <v>0</v>
      </c>
      <c r="BY49" s="7">
        <f t="shared" si="46"/>
        <v>2</v>
      </c>
      <c r="CB49" s="7">
        <f t="shared" si="48"/>
        <v>1.277511826</v>
      </c>
    </row>
    <row r="50">
      <c r="A50" s="5">
        <v>38.0</v>
      </c>
      <c r="C50" s="7">
        <f t="shared" si="5"/>
        <v>11</v>
      </c>
      <c r="I50" s="5"/>
      <c r="J50" s="5">
        <f t="shared" si="270"/>
        <v>2.397895273</v>
      </c>
      <c r="K50" s="5"/>
      <c r="L50" s="5"/>
      <c r="M50" s="5"/>
      <c r="N50" s="5">
        <f t="shared" si="10"/>
        <v>0.055</v>
      </c>
      <c r="O50" s="5"/>
      <c r="P50" s="5"/>
      <c r="Q50" s="5">
        <f t="shared" si="11"/>
        <v>0</v>
      </c>
      <c r="R50" s="5">
        <v>8.012</v>
      </c>
      <c r="S50" s="5">
        <f t="shared" si="12"/>
        <v>-28.33100349</v>
      </c>
      <c r="U50" s="7">
        <f t="shared" si="2"/>
        <v>-2.995732274</v>
      </c>
      <c r="W50" s="7">
        <f t="shared" si="3"/>
        <v>-29.9550674</v>
      </c>
      <c r="X50" s="5">
        <f t="shared" si="13"/>
        <v>-519.248941</v>
      </c>
      <c r="Y50" s="5"/>
      <c r="Z50" s="5"/>
      <c r="AA50" s="5"/>
      <c r="AB50" s="5"/>
      <c r="AC50" s="9">
        <v>235.0</v>
      </c>
      <c r="AD50" s="5">
        <v>24.0</v>
      </c>
      <c r="AE50" s="5">
        <f t="shared" si="16"/>
        <v>0</v>
      </c>
      <c r="AO50" s="9">
        <v>225.0</v>
      </c>
      <c r="AZ50" s="7">
        <f t="shared" si="30"/>
        <v>0.0000000001307804754</v>
      </c>
      <c r="BA50" s="7">
        <f t="shared" si="31"/>
        <v>14</v>
      </c>
      <c r="BB50" s="7">
        <f t="shared" ref="BB50:BC50" si="287">LN(AZ50)</f>
        <v>-22.75750096</v>
      </c>
      <c r="BC50" s="7">
        <f t="shared" si="287"/>
        <v>2.63905733</v>
      </c>
      <c r="BD50" s="5">
        <v>8.019726867</v>
      </c>
      <c r="BM50" s="6"/>
      <c r="BV50" s="7">
        <f t="shared" si="44"/>
        <v>0.8550812486</v>
      </c>
      <c r="BX50" s="7">
        <f t="shared" si="45"/>
        <v>0</v>
      </c>
      <c r="BY50" s="7">
        <f t="shared" si="46"/>
        <v>1</v>
      </c>
      <c r="CB50" s="7">
        <f t="shared" si="48"/>
        <v>1.277511826</v>
      </c>
    </row>
    <row r="51">
      <c r="A51" s="5">
        <v>37.0</v>
      </c>
      <c r="C51" s="7">
        <f t="shared" si="5"/>
        <v>10</v>
      </c>
      <c r="I51" s="5"/>
      <c r="J51" s="5">
        <f t="shared" si="270"/>
        <v>2.302585093</v>
      </c>
      <c r="K51" s="5"/>
      <c r="L51" s="5"/>
      <c r="M51" s="5"/>
      <c r="N51" s="5">
        <f t="shared" si="10"/>
        <v>0.05</v>
      </c>
      <c r="O51" s="5"/>
      <c r="P51" s="5"/>
      <c r="Q51" s="5">
        <f t="shared" si="11"/>
        <v>0</v>
      </c>
      <c r="R51" s="5">
        <v>8.012</v>
      </c>
      <c r="S51" s="5">
        <f t="shared" si="12"/>
        <v>-28.9550674</v>
      </c>
      <c r="U51" s="7">
        <f t="shared" si="2"/>
        <v>-3.101092789</v>
      </c>
      <c r="W51" s="7">
        <f t="shared" si="3"/>
        <v>-30.5791313</v>
      </c>
      <c r="X51" s="5">
        <f t="shared" si="13"/>
        <v>-552.247199</v>
      </c>
      <c r="Y51" s="5"/>
      <c r="Z51" s="5"/>
      <c r="AA51" s="5"/>
      <c r="AB51" s="5"/>
      <c r="AC51" s="9">
        <v>240.0</v>
      </c>
      <c r="AD51" s="5">
        <v>24.0</v>
      </c>
      <c r="AE51" s="5">
        <f t="shared" si="16"/>
        <v>0</v>
      </c>
      <c r="AO51" s="9">
        <v>230.0</v>
      </c>
      <c r="AZ51" s="7">
        <f t="shared" si="30"/>
        <v>0</v>
      </c>
      <c r="BA51" s="7">
        <f t="shared" si="31"/>
        <v>12</v>
      </c>
      <c r="BB51" s="7">
        <f t="shared" ref="BB51:BC51" si="288">LN(AZ51)</f>
        <v>-23.38096359</v>
      </c>
      <c r="BC51" s="7">
        <f t="shared" si="288"/>
        <v>2.48490665</v>
      </c>
      <c r="BD51" s="5">
        <v>8.019726867</v>
      </c>
      <c r="BM51" s="6"/>
      <c r="BV51" s="7">
        <f t="shared" si="44"/>
        <v>0.8550812486</v>
      </c>
      <c r="BX51" s="7">
        <f t="shared" si="45"/>
        <v>0</v>
      </c>
      <c r="BY51" s="7">
        <f t="shared" si="46"/>
        <v>1</v>
      </c>
      <c r="CB51" s="7">
        <f t="shared" si="48"/>
        <v>1.277511826</v>
      </c>
    </row>
    <row r="52">
      <c r="A52" s="5">
        <v>36.0</v>
      </c>
      <c r="C52" s="7">
        <f t="shared" si="5"/>
        <v>9</v>
      </c>
      <c r="J52" s="5">
        <f t="shared" si="270"/>
        <v>2.197224577</v>
      </c>
      <c r="N52" s="5">
        <f t="shared" si="10"/>
        <v>0.045</v>
      </c>
      <c r="O52" s="5"/>
      <c r="P52" s="5"/>
      <c r="Q52" s="5">
        <f t="shared" si="11"/>
        <v>0</v>
      </c>
      <c r="R52" s="5">
        <v>8.012</v>
      </c>
      <c r="S52" s="5">
        <f t="shared" si="12"/>
        <v>-29.5791313</v>
      </c>
      <c r="U52" s="7">
        <f t="shared" si="2"/>
        <v>-3.218875825</v>
      </c>
      <c r="W52" s="7">
        <f t="shared" si="3"/>
        <v>-31.20319521</v>
      </c>
      <c r="X52" s="5">
        <f t="shared" si="13"/>
        <v>-590.785197</v>
      </c>
      <c r="AO52" s="9">
        <v>235.0</v>
      </c>
      <c r="AZ52" s="7">
        <f t="shared" si="30"/>
        <v>0</v>
      </c>
      <c r="BA52" s="7">
        <f t="shared" si="31"/>
        <v>11</v>
      </c>
      <c r="BB52" s="7">
        <f t="shared" ref="BB52:BC52" si="289">LN(AZ52)</f>
        <v>-24.00442622</v>
      </c>
      <c r="BC52" s="7">
        <f t="shared" si="289"/>
        <v>2.397895273</v>
      </c>
      <c r="BD52" s="5">
        <v>8.019726867</v>
      </c>
      <c r="BM52" s="6"/>
      <c r="BV52" s="7">
        <f t="shared" si="44"/>
        <v>0.8550812486</v>
      </c>
      <c r="BX52" s="7">
        <f t="shared" si="45"/>
        <v>0</v>
      </c>
      <c r="BY52" s="7">
        <f t="shared" si="46"/>
        <v>0</v>
      </c>
      <c r="CB52" s="7">
        <f t="shared" si="48"/>
        <v>1.277511826</v>
      </c>
    </row>
    <row r="53">
      <c r="A53" s="5">
        <v>35.0</v>
      </c>
      <c r="C53" s="7">
        <f t="shared" si="5"/>
        <v>8</v>
      </c>
      <c r="J53" s="5">
        <f t="shared" si="270"/>
        <v>2.079441542</v>
      </c>
      <c r="N53" s="5">
        <f t="shared" si="10"/>
        <v>0.04</v>
      </c>
      <c r="O53" s="5"/>
      <c r="P53" s="5"/>
      <c r="Q53" s="5">
        <f t="shared" si="11"/>
        <v>0</v>
      </c>
      <c r="R53" s="5">
        <v>8.012</v>
      </c>
      <c r="S53" s="5">
        <f t="shared" si="12"/>
        <v>-30.20319521</v>
      </c>
      <c r="U53" s="7">
        <f t="shared" si="2"/>
        <v>-3.352407217</v>
      </c>
      <c r="W53" s="7">
        <f t="shared" si="3"/>
        <v>-31.82725911</v>
      </c>
      <c r="X53" s="5">
        <f t="shared" si="13"/>
        <v>-636.9880158</v>
      </c>
      <c r="AO53" s="9">
        <v>240.0</v>
      </c>
      <c r="AZ53" s="7">
        <f t="shared" si="30"/>
        <v>0</v>
      </c>
      <c r="BA53" s="7">
        <f t="shared" si="31"/>
        <v>10</v>
      </c>
      <c r="BB53" s="7">
        <f t="shared" ref="BB53:BC53" si="290">LN(AZ53)</f>
        <v>-24.62788885</v>
      </c>
      <c r="BC53" s="7">
        <f t="shared" si="290"/>
        <v>2.302585093</v>
      </c>
      <c r="BD53" s="5">
        <v>8.019726867</v>
      </c>
      <c r="BM53" s="6"/>
      <c r="BV53" s="7">
        <f t="shared" si="44"/>
        <v>0.8550812486</v>
      </c>
      <c r="BX53" s="7">
        <f t="shared" si="45"/>
        <v>0</v>
      </c>
      <c r="BY53" s="7">
        <f t="shared" si="46"/>
        <v>0</v>
      </c>
      <c r="CB53" s="7">
        <f t="shared" si="48"/>
        <v>1.277511826</v>
      </c>
    </row>
    <row r="54">
      <c r="A54" s="5">
        <v>34.0</v>
      </c>
      <c r="C54" s="7">
        <f t="shared" si="5"/>
        <v>7</v>
      </c>
      <c r="J54" s="5">
        <f t="shared" si="270"/>
        <v>1.945910149</v>
      </c>
      <c r="N54" s="5">
        <f t="shared" si="10"/>
        <v>0.035</v>
      </c>
      <c r="O54" s="5"/>
      <c r="P54" s="5"/>
      <c r="Q54" s="5">
        <f t="shared" si="11"/>
        <v>0</v>
      </c>
      <c r="R54" s="5">
        <v>8.012</v>
      </c>
      <c r="S54" s="5">
        <f t="shared" si="12"/>
        <v>-30.82725911</v>
      </c>
      <c r="U54" s="7">
        <f t="shared" si="2"/>
        <v>-3.506557897</v>
      </c>
      <c r="W54" s="7">
        <f t="shared" si="3"/>
        <v>-32.45132302</v>
      </c>
      <c r="X54" s="5">
        <f t="shared" si="13"/>
        <v>-694.3131106</v>
      </c>
      <c r="AO54" s="9">
        <v>245.0</v>
      </c>
      <c r="AZ54" s="7">
        <f t="shared" si="30"/>
        <v>0</v>
      </c>
      <c r="BA54" s="7">
        <f t="shared" si="31"/>
        <v>9</v>
      </c>
      <c r="BB54" s="7">
        <f t="shared" ref="BB54:BC54" si="291">LN(AZ54)</f>
        <v>-25.25135148</v>
      </c>
      <c r="BC54" s="7">
        <f t="shared" si="291"/>
        <v>2.197224577</v>
      </c>
      <c r="BD54" s="5">
        <v>8.019726867</v>
      </c>
      <c r="BM54" s="6"/>
    </row>
    <row r="55">
      <c r="A55" s="5">
        <v>33.0</v>
      </c>
      <c r="C55" s="7">
        <f t="shared" si="5"/>
        <v>6</v>
      </c>
      <c r="J55" s="5">
        <f t="shared" si="270"/>
        <v>1.791759469</v>
      </c>
      <c r="N55" s="5">
        <f t="shared" si="10"/>
        <v>0.03</v>
      </c>
      <c r="O55" s="5"/>
      <c r="P55" s="5"/>
      <c r="Q55" s="5">
        <f t="shared" si="11"/>
        <v>0</v>
      </c>
      <c r="R55" s="5">
        <v>8.012</v>
      </c>
      <c r="S55" s="5">
        <f t="shared" si="12"/>
        <v>-31.45132302</v>
      </c>
      <c r="U55" s="7">
        <f t="shared" si="2"/>
        <v>-3.688879454</v>
      </c>
      <c r="W55" s="7">
        <f t="shared" si="3"/>
        <v>-33.07538692</v>
      </c>
      <c r="X55" s="5">
        <f t="shared" si="13"/>
        <v>-768.8322785</v>
      </c>
      <c r="AO55" s="9">
        <v>250.0</v>
      </c>
      <c r="AZ55" s="7">
        <f t="shared" si="30"/>
        <v>0</v>
      </c>
      <c r="BA55" s="7">
        <f t="shared" si="31"/>
        <v>8</v>
      </c>
      <c r="BB55" s="7">
        <f t="shared" ref="BB55:BC55" si="292">LN(AZ55)</f>
        <v>-25.87481411</v>
      </c>
      <c r="BC55" s="7">
        <f t="shared" si="292"/>
        <v>2.079441542</v>
      </c>
      <c r="BD55" s="5">
        <v>8.019726867</v>
      </c>
      <c r="BM55" s="6"/>
    </row>
    <row r="56">
      <c r="A56" s="5">
        <v>32.0</v>
      </c>
      <c r="C56" s="7">
        <f t="shared" si="5"/>
        <v>5</v>
      </c>
      <c r="J56" s="5">
        <f t="shared" si="270"/>
        <v>1.609437912</v>
      </c>
      <c r="N56" s="5">
        <f t="shared" si="10"/>
        <v>0.025</v>
      </c>
      <c r="O56" s="5"/>
      <c r="P56" s="5"/>
      <c r="Q56" s="5">
        <f t="shared" si="11"/>
        <v>0</v>
      </c>
      <c r="R56" s="5">
        <v>8.012</v>
      </c>
      <c r="S56" s="5">
        <f t="shared" si="12"/>
        <v>-32.07538692</v>
      </c>
      <c r="U56" s="7">
        <f t="shared" si="2"/>
        <v>-4.045554398</v>
      </c>
      <c r="W56" s="7">
        <f t="shared" si="3"/>
        <v>-33.69945082</v>
      </c>
      <c r="X56" s="5">
        <f t="shared" si="13"/>
        <v>-872.3878637</v>
      </c>
      <c r="AO56" s="9">
        <v>255.0</v>
      </c>
      <c r="AZ56" s="7">
        <f t="shared" si="30"/>
        <v>0</v>
      </c>
      <c r="BA56" s="7">
        <f t="shared" si="31"/>
        <v>7</v>
      </c>
      <c r="BB56" s="7">
        <f t="shared" ref="BB56:BC56" si="293">LN(AZ56)</f>
        <v>-26.49827674</v>
      </c>
      <c r="BC56" s="7">
        <f t="shared" si="293"/>
        <v>1.945910149</v>
      </c>
      <c r="BD56" s="5">
        <v>8.019726867</v>
      </c>
      <c r="BM56" s="6"/>
    </row>
    <row r="57">
      <c r="A57" s="5">
        <v>30.5</v>
      </c>
      <c r="C57" s="7">
        <f t="shared" si="5"/>
        <v>3.5</v>
      </c>
      <c r="J57" s="5">
        <f t="shared" si="270"/>
        <v>1.252762968</v>
      </c>
      <c r="N57" s="5">
        <f t="shared" si="10"/>
        <v>0.0175</v>
      </c>
      <c r="O57" s="5"/>
      <c r="P57" s="5"/>
      <c r="Q57" s="5">
        <f t="shared" si="11"/>
        <v>0</v>
      </c>
      <c r="R57" s="5">
        <v>8.012</v>
      </c>
      <c r="S57" s="5">
        <f t="shared" si="12"/>
        <v>-32.69945082</v>
      </c>
      <c r="U57" s="7">
        <f t="shared" si="2"/>
        <v>-4.199705078</v>
      </c>
      <c r="W57" s="7">
        <f t="shared" si="3"/>
        <v>-34.32351473</v>
      </c>
      <c r="X57" s="5">
        <f t="shared" si="13"/>
        <v>-1141.912497</v>
      </c>
      <c r="AO57" s="9">
        <v>260.0</v>
      </c>
      <c r="AZ57" s="7">
        <f t="shared" si="30"/>
        <v>0</v>
      </c>
      <c r="BA57" s="7">
        <f t="shared" si="31"/>
        <v>6</v>
      </c>
      <c r="BB57" s="7">
        <f t="shared" ref="BB57:BC57" si="294">LN(AZ57)</f>
        <v>-27.12173937</v>
      </c>
      <c r="BC57" s="7">
        <f t="shared" si="294"/>
        <v>1.791759469</v>
      </c>
      <c r="BD57" s="5">
        <v>8.019726867</v>
      </c>
      <c r="BM57" s="6"/>
    </row>
    <row r="58">
      <c r="A58" s="5">
        <v>30.0</v>
      </c>
      <c r="C58" s="7">
        <f t="shared" si="5"/>
        <v>3</v>
      </c>
      <c r="J58" s="5">
        <f t="shared" si="270"/>
        <v>1.098612289</v>
      </c>
      <c r="N58" s="5">
        <f t="shared" si="10"/>
        <v>0.015</v>
      </c>
      <c r="O58" s="5"/>
      <c r="P58" s="5"/>
      <c r="Q58" s="5">
        <f t="shared" si="11"/>
        <v>0</v>
      </c>
      <c r="R58" s="5">
        <v>8.012</v>
      </c>
      <c r="S58" s="5">
        <f t="shared" si="12"/>
        <v>-33.32351473</v>
      </c>
      <c r="U58" s="7">
        <f t="shared" si="2"/>
        <v>-4.382026635</v>
      </c>
      <c r="W58" s="7">
        <f t="shared" si="3"/>
        <v>-34.94757863</v>
      </c>
      <c r="X58" s="5">
        <f t="shared" si="13"/>
        <v>-1326.252483</v>
      </c>
      <c r="AO58" s="9">
        <v>265.0</v>
      </c>
      <c r="AZ58" s="7">
        <f t="shared" si="30"/>
        <v>0</v>
      </c>
      <c r="BA58" s="7">
        <f t="shared" si="31"/>
        <v>5</v>
      </c>
      <c r="BB58" s="7">
        <f t="shared" ref="BB58:BC58" si="295">LN(AZ58)</f>
        <v>-27.74520199</v>
      </c>
      <c r="BC58" s="7">
        <f t="shared" si="295"/>
        <v>1.609437912</v>
      </c>
      <c r="BD58" s="5">
        <v>8.019726867</v>
      </c>
      <c r="BM58" s="6"/>
    </row>
    <row r="59">
      <c r="A59" s="5">
        <v>29.5</v>
      </c>
      <c r="C59" s="7">
        <f t="shared" si="5"/>
        <v>2.5</v>
      </c>
      <c r="J59" s="5">
        <f t="shared" si="270"/>
        <v>0.9162907319</v>
      </c>
      <c r="N59" s="5">
        <f t="shared" si="10"/>
        <v>0.0125</v>
      </c>
      <c r="O59" s="5"/>
      <c r="P59" s="5"/>
      <c r="Q59" s="5">
        <f t="shared" si="11"/>
        <v>0</v>
      </c>
      <c r="R59" s="5">
        <v>8.012</v>
      </c>
      <c r="S59" s="5">
        <f t="shared" si="12"/>
        <v>-33.94757863</v>
      </c>
      <c r="U59" s="7">
        <f t="shared" si="2"/>
        <v>-4.605170186</v>
      </c>
      <c r="W59" s="7">
        <f t="shared" si="3"/>
        <v>-35.57164254</v>
      </c>
      <c r="X59" s="5">
        <f t="shared" si="13"/>
        <v>-1619.059116</v>
      </c>
      <c r="AO59" s="9">
        <v>270.0</v>
      </c>
      <c r="AZ59" s="7">
        <f t="shared" si="30"/>
        <v>0</v>
      </c>
      <c r="BA59" s="7">
        <f t="shared" si="31"/>
        <v>3.5</v>
      </c>
      <c r="BB59" s="7">
        <f t="shared" ref="BB59:BC59" si="296">LN(AZ59)</f>
        <v>-28.36866462</v>
      </c>
      <c r="BC59" s="7">
        <f t="shared" si="296"/>
        <v>1.252762968</v>
      </c>
      <c r="BD59" s="5">
        <v>8.019726867</v>
      </c>
      <c r="BM59" s="6"/>
    </row>
    <row r="60">
      <c r="A60" s="5">
        <v>29.0</v>
      </c>
      <c r="C60" s="7">
        <f t="shared" si="5"/>
        <v>2</v>
      </c>
      <c r="J60" s="5">
        <f t="shared" si="270"/>
        <v>0.6931471806</v>
      </c>
      <c r="N60" s="5">
        <f t="shared" si="10"/>
        <v>0.01</v>
      </c>
      <c r="O60" s="5"/>
      <c r="P60" s="5"/>
      <c r="Q60" s="5">
        <f t="shared" si="11"/>
        <v>0</v>
      </c>
      <c r="R60" s="5">
        <v>8.012</v>
      </c>
      <c r="S60" s="5">
        <f t="shared" si="12"/>
        <v>-34.57164254</v>
      </c>
      <c r="U60" s="7">
        <f t="shared" si="2"/>
        <v>-5.298317367</v>
      </c>
      <c r="W60" s="7">
        <f t="shared" si="3"/>
        <v>-36.19570644</v>
      </c>
      <c r="X60" s="5">
        <f t="shared" si="13"/>
        <v>-2178.499014</v>
      </c>
      <c r="AO60" s="9">
        <v>275.0</v>
      </c>
      <c r="AZ60" s="7">
        <f t="shared" si="30"/>
        <v>0</v>
      </c>
      <c r="BA60" s="7">
        <f t="shared" si="31"/>
        <v>3</v>
      </c>
      <c r="BB60" s="7">
        <f t="shared" ref="BB60:BC60" si="297">LN(AZ60)</f>
        <v>-28.99212725</v>
      </c>
      <c r="BC60" s="7">
        <f t="shared" si="297"/>
        <v>1.098612289</v>
      </c>
      <c r="BD60" s="5">
        <v>8.019726867</v>
      </c>
      <c r="BM60" s="6"/>
    </row>
    <row r="61">
      <c r="A61" s="5">
        <v>28.0</v>
      </c>
      <c r="C61" s="7">
        <f t="shared" si="5"/>
        <v>1</v>
      </c>
      <c r="J61" s="5">
        <f t="shared" si="270"/>
        <v>0</v>
      </c>
      <c r="N61" s="5">
        <f t="shared" si="10"/>
        <v>0.005</v>
      </c>
      <c r="O61" s="5"/>
      <c r="P61" s="5"/>
      <c r="Q61" s="5">
        <f t="shared" si="11"/>
        <v>0</v>
      </c>
      <c r="R61" s="5">
        <v>8.012</v>
      </c>
      <c r="S61" s="5">
        <f t="shared" si="12"/>
        <v>-35.19570644</v>
      </c>
      <c r="U61" s="7">
        <f t="shared" si="2"/>
        <v>-5.298317367</v>
      </c>
      <c r="W61" s="7">
        <f t="shared" si="3"/>
        <v>-36.81977034</v>
      </c>
      <c r="AO61" s="9">
        <v>280.0</v>
      </c>
      <c r="AZ61" s="7">
        <f t="shared" si="30"/>
        <v>0</v>
      </c>
      <c r="BA61" s="7">
        <f t="shared" si="31"/>
        <v>2.5</v>
      </c>
      <c r="BB61" s="7">
        <f t="shared" ref="BB61:BC61" si="298">LN(AZ61)</f>
        <v>-29.61558988</v>
      </c>
      <c r="BC61" s="7">
        <f t="shared" si="298"/>
        <v>0.9162907319</v>
      </c>
      <c r="BD61" s="5">
        <v>8.019726867</v>
      </c>
      <c r="BM61" s="6"/>
    </row>
    <row r="62">
      <c r="A62" s="5">
        <v>28.0</v>
      </c>
      <c r="C62" s="7">
        <f t="shared" si="5"/>
        <v>1</v>
      </c>
      <c r="J62" s="5">
        <f t="shared" si="270"/>
        <v>0</v>
      </c>
      <c r="N62" s="5">
        <f t="shared" si="10"/>
        <v>0.005</v>
      </c>
      <c r="O62" s="5"/>
      <c r="P62" s="5"/>
      <c r="Q62" s="5">
        <f t="shared" si="11"/>
        <v>0</v>
      </c>
      <c r="R62" s="5">
        <v>8.012</v>
      </c>
      <c r="S62" s="5">
        <f t="shared" si="12"/>
        <v>-35.81977034</v>
      </c>
      <c r="AO62" s="9">
        <v>285.0</v>
      </c>
      <c r="AZ62" s="7">
        <f t="shared" si="30"/>
        <v>0</v>
      </c>
      <c r="BA62" s="7">
        <f t="shared" si="31"/>
        <v>2</v>
      </c>
      <c r="BB62" s="7">
        <f t="shared" ref="BB62:BC62" si="299">LN(AZ62)</f>
        <v>-30.23905251</v>
      </c>
      <c r="BC62" s="7">
        <f t="shared" si="299"/>
        <v>0.6931471806</v>
      </c>
      <c r="BD62" s="5">
        <v>8.019726867</v>
      </c>
      <c r="BM62" s="6"/>
    </row>
    <row r="63">
      <c r="A63" s="5">
        <v>27.0</v>
      </c>
      <c r="C63" s="7">
        <f t="shared" si="5"/>
        <v>0</v>
      </c>
      <c r="J63" s="11" t="s">
        <v>51</v>
      </c>
      <c r="AO63" s="9">
        <v>290.0</v>
      </c>
      <c r="AZ63" s="7">
        <f t="shared" si="30"/>
        <v>0</v>
      </c>
      <c r="BA63" s="7">
        <f t="shared" si="31"/>
        <v>1</v>
      </c>
      <c r="BB63" s="7">
        <f t="shared" ref="BB63:BC63" si="300">LN(AZ63)</f>
        <v>-30.86251514</v>
      </c>
      <c r="BC63" s="7">
        <f t="shared" si="300"/>
        <v>0</v>
      </c>
      <c r="BD63" s="5">
        <v>8.019726867</v>
      </c>
      <c r="BM63" s="6"/>
    </row>
    <row r="64">
      <c r="A64" s="5">
        <v>27.0</v>
      </c>
      <c r="C64" s="7">
        <f t="shared" si="5"/>
        <v>0</v>
      </c>
      <c r="J64" s="11" t="s">
        <v>51</v>
      </c>
      <c r="AO64" s="9">
        <v>295.0</v>
      </c>
      <c r="AZ64" s="7">
        <f t="shared" si="30"/>
        <v>0</v>
      </c>
      <c r="BA64" s="7">
        <f t="shared" si="31"/>
        <v>1</v>
      </c>
      <c r="BB64" s="7">
        <f t="shared" ref="BB64:BC64" si="301">LN(AZ64)</f>
        <v>-31.48597777</v>
      </c>
      <c r="BC64" s="7">
        <f t="shared" si="301"/>
        <v>0</v>
      </c>
      <c r="BD64" s="5">
        <v>8.019726867</v>
      </c>
      <c r="BM64" s="6"/>
    </row>
    <row r="65">
      <c r="AO65" s="9">
        <v>300.0</v>
      </c>
      <c r="AZ65" s="7">
        <f t="shared" si="30"/>
        <v>0</v>
      </c>
      <c r="BA65" s="7">
        <f t="shared" si="31"/>
        <v>0</v>
      </c>
      <c r="BB65" s="7">
        <f t="shared" ref="BB65:BB66" si="302">LN(AZ65)</f>
        <v>-32.1094404</v>
      </c>
      <c r="BD65" s="5">
        <v>8.019726867</v>
      </c>
      <c r="BM65" s="6"/>
    </row>
    <row r="66">
      <c r="AO66" s="9">
        <v>305.0</v>
      </c>
      <c r="AZ66" s="7">
        <f t="shared" si="30"/>
        <v>0</v>
      </c>
      <c r="BA66" s="7">
        <f t="shared" si="31"/>
        <v>0</v>
      </c>
      <c r="BB66" s="7">
        <f t="shared" si="302"/>
        <v>-32.73290303</v>
      </c>
      <c r="BD66" s="5">
        <v>8.019726867</v>
      </c>
      <c r="BM66" s="6"/>
    </row>
  </sheetData>
  <drawing r:id="rId1"/>
</worksheet>
</file>