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ислав\Desktop\Лекции (4 курс)\Математическое моделирование\"/>
    </mc:Choice>
  </mc:AlternateContent>
  <xr:revisionPtr revIDLastSave="0" documentId="13_ncr:1_{A5BDDED1-E923-4AE1-8F04-82F147778682}" xr6:coauthVersionLast="45" xr6:coauthVersionMax="45" xr10:uidLastSave="{00000000-0000-0000-0000-000000000000}"/>
  <bookViews>
    <workbookView xWindow="-108" yWindow="-108" windowWidth="23256" windowHeight="12456" activeTab="1" xr2:uid="{FE1BE186-AED6-47A5-BA4F-AF0735C6BE86}"/>
  </bookViews>
  <sheets>
    <sheet name="Титульник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8" i="1" l="1"/>
  <c r="C67" i="1"/>
  <c r="C66" i="1"/>
  <c r="C65" i="1"/>
  <c r="C64" i="1"/>
  <c r="D64" i="1"/>
  <c r="C63" i="1"/>
  <c r="C62" i="1"/>
  <c r="D62" i="1"/>
  <c r="C61" i="1"/>
  <c r="D61" i="1" s="1"/>
  <c r="B61" i="1"/>
  <c r="C60" i="1"/>
  <c r="B56" i="1"/>
  <c r="D60" i="1"/>
  <c r="C48" i="1"/>
  <c r="C47" i="1"/>
  <c r="D47" i="1" s="1"/>
  <c r="E47" i="1" s="1"/>
  <c r="B48" i="1" s="1"/>
  <c r="B43" i="1"/>
  <c r="C42" i="1" s="1"/>
  <c r="B16" i="1"/>
  <c r="B21" i="1" s="1"/>
  <c r="D48" i="1" l="1"/>
  <c r="E48" i="1" s="1"/>
  <c r="B49" i="1" s="1"/>
  <c r="F16" i="1"/>
  <c r="B22" i="1" s="1"/>
  <c r="C51" i="1"/>
  <c r="C52" i="1" s="1"/>
  <c r="C53" i="1" s="1"/>
  <c r="C54" i="1" s="1"/>
  <c r="C55" i="1" s="1"/>
  <c r="C49" i="1"/>
  <c r="C50" i="1" s="1"/>
  <c r="C35" i="1"/>
  <c r="C34" i="1"/>
  <c r="D34" i="1" s="1"/>
  <c r="B35" i="1" s="1"/>
  <c r="D35" i="1" s="1"/>
  <c r="B36" i="1" s="1"/>
  <c r="D36" i="1" s="1"/>
  <c r="B37" i="1" s="1"/>
  <c r="D37" i="1" s="1"/>
  <c r="B38" i="1" s="1"/>
  <c r="D38" i="1" s="1"/>
  <c r="B39" i="1" s="1"/>
  <c r="D39" i="1" s="1"/>
  <c r="B40" i="1" s="1"/>
  <c r="D40" i="1" s="1"/>
  <c r="B41" i="1" s="1"/>
  <c r="D41" i="1" s="1"/>
  <c r="B42" i="1" s="1"/>
  <c r="D42" i="1" s="1"/>
  <c r="C36" i="1"/>
  <c r="C37" i="1" s="1"/>
  <c r="C38" i="1"/>
  <c r="C39" i="1" s="1"/>
  <c r="C40" i="1"/>
  <c r="C41" i="1"/>
  <c r="B62" i="1"/>
  <c r="D49" i="1" l="1"/>
  <c r="E49" i="1" s="1"/>
  <c r="B50" i="1" s="1"/>
  <c r="D50" i="1" s="1"/>
  <c r="E50" i="1" s="1"/>
  <c r="B51" i="1" s="1"/>
  <c r="B63" i="1"/>
  <c r="D63" i="1" l="1"/>
  <c r="B64" i="1" s="1"/>
  <c r="D51" i="1"/>
  <c r="B65" i="1" l="1"/>
  <c r="E51" i="1"/>
  <c r="B52" i="1" s="1"/>
  <c r="D52" i="1" s="1"/>
  <c r="D65" i="1" l="1"/>
  <c r="B66" i="1" s="1"/>
  <c r="E52" i="1"/>
  <c r="B53" i="1" s="1"/>
  <c r="D66" i="1" l="1"/>
  <c r="B67" i="1" s="1"/>
  <c r="D53" i="1"/>
  <c r="E53" i="1" s="1"/>
  <c r="B54" i="1" s="1"/>
  <c r="D67" i="1" l="1"/>
  <c r="B68" i="1" s="1"/>
  <c r="D68" i="1" s="1"/>
  <c r="D54" i="1"/>
  <c r="E54" i="1"/>
  <c r="B55" i="1" s="1"/>
  <c r="D55" i="1" s="1"/>
  <c r="E55" i="1" s="1"/>
</calcChain>
</file>

<file path=xl/sharedStrings.xml><?xml version="1.0" encoding="utf-8"?>
<sst xmlns="http://schemas.openxmlformats.org/spreadsheetml/2006/main" count="60" uniqueCount="51">
  <si>
    <t>Здания</t>
  </si>
  <si>
    <t>Станки</t>
  </si>
  <si>
    <t>Оборудование</t>
  </si>
  <si>
    <t>Инвентарь</t>
  </si>
  <si>
    <t>Введены</t>
  </si>
  <si>
    <t>Группы
основных
средств</t>
  </si>
  <si>
    <t>Стоимость на 
начало
года,
тыс. руб.</t>
  </si>
  <si>
    <t>Месяц
ввода</t>
  </si>
  <si>
    <t>Коли-
честв
о, ед.</t>
  </si>
  <si>
    <t>Стоимос
ть, тыс.
руб.</t>
  </si>
  <si>
    <t>Месяц
выбы-
тия</t>
  </si>
  <si>
    <t>Стоимость,
тыс. руб.</t>
  </si>
  <si>
    <t>Выведены</t>
  </si>
  <si>
    <t>Средства
транспортны
е</t>
  </si>
  <si>
    <t>май</t>
  </si>
  <si>
    <t>март</t>
  </si>
  <si>
    <t>декабрь</t>
  </si>
  <si>
    <t>ноябрь</t>
  </si>
  <si>
    <t>июнь</t>
  </si>
  <si>
    <t>Вариант 1</t>
  </si>
  <si>
    <t>Задача 1</t>
  </si>
  <si>
    <t>Определите структуру основных средств на начало и на конец</t>
  </si>
  <si>
    <t>года, долю активной и пассивной частей на начало и конец</t>
  </si>
  <si>
    <t>года, значения коэффициентов выбытия и обновления</t>
  </si>
  <si>
    <t>основных средств.</t>
  </si>
  <si>
    <t>Итого Сперв (нач)</t>
  </si>
  <si>
    <t>Активная часть</t>
  </si>
  <si>
    <t>Пассивная часть</t>
  </si>
  <si>
    <t>Стоимость на конец года: 159 960</t>
  </si>
  <si>
    <t>Стоимость на начало года: 154 700</t>
  </si>
  <si>
    <t>Стоимость на коне года, тыс. руб</t>
  </si>
  <si>
    <t>Коэффициент выбывания</t>
  </si>
  <si>
    <t>Коэффициент обновления</t>
  </si>
  <si>
    <t>Задача 2</t>
  </si>
  <si>
    <t>Стоимость  объекта основных средств составляет 230 тыс. руб., срок</t>
  </si>
  <si>
    <t>полезного использования – 9 лет.</t>
  </si>
  <si>
    <t>Рассчитайте остаточную стоимость на конец периода тремя</t>
  </si>
  <si>
    <t>способами</t>
  </si>
  <si>
    <t>а) линейным способом;</t>
  </si>
  <si>
    <t>б) способом уменьшаемого остатка (коэффициент ускорения 3)</t>
  </si>
  <si>
    <t>в) способом суммы чисел лет срока полезного использования.</t>
  </si>
  <si>
    <t>Год</t>
  </si>
  <si>
    <t>Сперв (нач.), руб</t>
  </si>
  <si>
    <t>А, руб</t>
  </si>
  <si>
    <t>Сперв (кон.), руб</t>
  </si>
  <si>
    <t xml:space="preserve">А = </t>
  </si>
  <si>
    <t>б) способ уменьшаемого остатка</t>
  </si>
  <si>
    <t>Na, %</t>
  </si>
  <si>
    <t>Сперв нач раб</t>
  </si>
  <si>
    <t>А руб</t>
  </si>
  <si>
    <t>в)Способ списания стомости по сумме чисел лет срока полезного использования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</si>
</sst>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3" fontId="0" fillId="0" borderId="0" xfId="0" applyNumberFormat="1" applyBorder="1"/>
    <xf numFmtId="0" fontId="0" fillId="0" borderId="0" xfId="0" applyBorder="1" applyAlignment="1"/>
    <xf numFmtId="0" fontId="0" fillId="0" borderId="5" xfId="0" applyFill="1" applyBorder="1"/>
    <xf numFmtId="0" fontId="0" fillId="0" borderId="1" xfId="0" applyFill="1" applyBorder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229313</xdr:colOff>
      <xdr:row>37</xdr:row>
      <xdr:rowOff>170488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783F58A-5A7D-4506-AD7F-5C3BD0174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5106113" cy="6754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DA06-7F49-4B50-B262-09A3C8A9E154}">
  <dimension ref="A1"/>
  <sheetViews>
    <sheetView zoomScale="70" zoomScaleNormal="70" workbookViewId="0">
      <selection activeCell="M26" sqref="M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83E3-92B2-4ED4-81A9-3B9AB08E2690}">
  <dimension ref="A1:K68"/>
  <sheetViews>
    <sheetView tabSelected="1" topLeftCell="A52" workbookViewId="0">
      <selection activeCell="J22" sqref="J22"/>
    </sheetView>
  </sheetViews>
  <sheetFormatPr defaultRowHeight="14.4" x14ac:dyDescent="0.3"/>
  <cols>
    <col min="1" max="1" width="24" customWidth="1"/>
    <col min="2" max="2" width="16.33203125" customWidth="1"/>
  </cols>
  <sheetData>
    <row r="1" spans="1:11" x14ac:dyDescent="0.3">
      <c r="A1" s="10" t="s">
        <v>19</v>
      </c>
      <c r="B1" s="10"/>
      <c r="C1" s="13"/>
      <c r="D1" s="13"/>
      <c r="E1" s="13"/>
      <c r="F1" s="13"/>
      <c r="G1" s="13"/>
      <c r="H1" s="13"/>
      <c r="I1" s="13"/>
      <c r="J1" s="13"/>
      <c r="K1" s="13"/>
    </row>
    <row r="2" spans="1:11" ht="15" customHeight="1" x14ac:dyDescent="0.3">
      <c r="A2" s="11" t="s">
        <v>20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3">
      <c r="A3" s="10" t="s">
        <v>21</v>
      </c>
      <c r="B3" s="12"/>
      <c r="C3" s="10"/>
      <c r="D3" s="10"/>
      <c r="E3" s="12"/>
      <c r="F3" s="12"/>
      <c r="G3" s="12"/>
      <c r="H3" s="12"/>
      <c r="I3" s="10"/>
      <c r="J3" s="10"/>
      <c r="K3" s="10"/>
    </row>
    <row r="4" spans="1:11" x14ac:dyDescent="0.3">
      <c r="A4" s="10" t="s">
        <v>22</v>
      </c>
      <c r="B4" s="12"/>
      <c r="C4" s="10"/>
      <c r="D4" s="10"/>
      <c r="E4" s="10"/>
      <c r="F4" s="10"/>
      <c r="G4" s="10"/>
      <c r="H4" s="10"/>
      <c r="I4" s="10"/>
      <c r="J4" s="10"/>
      <c r="K4" s="10"/>
    </row>
    <row r="5" spans="1:11" x14ac:dyDescent="0.3">
      <c r="A5" s="10" t="s">
        <v>23</v>
      </c>
      <c r="B5" s="12"/>
      <c r="C5" s="10"/>
      <c r="D5" s="10"/>
      <c r="E5" s="12"/>
      <c r="F5" s="12"/>
      <c r="G5" s="12"/>
      <c r="H5" s="12"/>
      <c r="I5" s="10"/>
      <c r="J5" s="10"/>
      <c r="K5" s="10"/>
    </row>
    <row r="6" spans="1:11" x14ac:dyDescent="0.3">
      <c r="A6" s="11" t="s">
        <v>24</v>
      </c>
      <c r="B6" s="12"/>
      <c r="C6" s="10"/>
      <c r="D6" s="10"/>
      <c r="E6" s="10"/>
      <c r="F6" s="10"/>
      <c r="G6" s="10"/>
      <c r="H6" s="10"/>
      <c r="I6" s="10"/>
      <c r="J6" s="10"/>
      <c r="K6" s="10"/>
    </row>
    <row r="7" spans="1:11" x14ac:dyDescent="0.3">
      <c r="A7" s="10"/>
      <c r="B7" s="12"/>
      <c r="C7" s="10"/>
      <c r="D7" s="10"/>
      <c r="E7" s="10"/>
      <c r="F7" s="10"/>
      <c r="G7" s="10"/>
      <c r="H7" s="10"/>
      <c r="I7" s="10"/>
      <c r="J7" s="10"/>
      <c r="K7" s="10"/>
    </row>
    <row r="9" spans="1:11" x14ac:dyDescent="0.3">
      <c r="A9" s="3"/>
      <c r="B9" s="3"/>
      <c r="C9" s="6" t="s">
        <v>4</v>
      </c>
      <c r="D9" s="7"/>
      <c r="E9" s="8"/>
      <c r="F9" s="9"/>
      <c r="G9" s="6" t="s">
        <v>12</v>
      </c>
      <c r="H9" s="7"/>
      <c r="I9" s="8"/>
    </row>
    <row r="10" spans="1:11" ht="72" x14ac:dyDescent="0.3">
      <c r="A10" s="4" t="s">
        <v>5</v>
      </c>
      <c r="B10" s="4" t="s">
        <v>6</v>
      </c>
      <c r="C10" s="4" t="s">
        <v>7</v>
      </c>
      <c r="D10" s="4" t="s">
        <v>8</v>
      </c>
      <c r="E10" s="4" t="s">
        <v>9</v>
      </c>
      <c r="F10" s="4" t="s">
        <v>30</v>
      </c>
      <c r="G10" s="4" t="s">
        <v>10</v>
      </c>
      <c r="H10" s="4" t="s">
        <v>8</v>
      </c>
      <c r="I10" s="4" t="s">
        <v>11</v>
      </c>
    </row>
    <row r="11" spans="1:11" x14ac:dyDescent="0.3">
      <c r="A11" s="3" t="s">
        <v>0</v>
      </c>
      <c r="B11" s="5">
        <v>150000</v>
      </c>
      <c r="C11" s="3" t="s">
        <v>14</v>
      </c>
      <c r="D11" s="3">
        <v>1</v>
      </c>
      <c r="E11" s="5">
        <v>2000</v>
      </c>
      <c r="F11" s="5"/>
      <c r="G11" s="3" t="s">
        <v>17</v>
      </c>
      <c r="H11" s="3">
        <v>1</v>
      </c>
      <c r="I11" s="3">
        <v>1500</v>
      </c>
    </row>
    <row r="12" spans="1:11" x14ac:dyDescent="0.3">
      <c r="A12" s="3" t="s">
        <v>1</v>
      </c>
      <c r="B12" s="5">
        <v>1000</v>
      </c>
      <c r="C12" s="3"/>
      <c r="D12" s="3"/>
      <c r="E12" s="3"/>
      <c r="F12" s="3"/>
      <c r="G12" s="3"/>
      <c r="H12" s="3"/>
      <c r="I12" s="3"/>
    </row>
    <row r="13" spans="1:11" x14ac:dyDescent="0.3">
      <c r="A13" s="3" t="s">
        <v>2</v>
      </c>
      <c r="B13" s="5">
        <v>2000</v>
      </c>
      <c r="C13" s="3" t="s">
        <v>15</v>
      </c>
      <c r="D13" s="3">
        <v>2</v>
      </c>
      <c r="E13" s="5">
        <v>3000</v>
      </c>
      <c r="F13" s="5"/>
      <c r="G13" s="3"/>
      <c r="H13" s="3"/>
      <c r="I13" s="3"/>
    </row>
    <row r="14" spans="1:11" ht="43.2" x14ac:dyDescent="0.3">
      <c r="A14" s="4" t="s">
        <v>13</v>
      </c>
      <c r="B14" s="5">
        <v>1500</v>
      </c>
      <c r="C14" s="3" t="s">
        <v>16</v>
      </c>
      <c r="D14" s="3">
        <v>1</v>
      </c>
      <c r="E14" s="3">
        <v>1950</v>
      </c>
      <c r="F14" s="3"/>
      <c r="G14" s="3"/>
      <c r="H14" s="3"/>
      <c r="I14" s="3"/>
    </row>
    <row r="15" spans="1:11" x14ac:dyDescent="0.3">
      <c r="A15" s="3" t="s">
        <v>3</v>
      </c>
      <c r="B15" s="5">
        <v>200</v>
      </c>
      <c r="C15" s="3"/>
      <c r="D15" s="3"/>
      <c r="E15" s="3"/>
      <c r="F15" s="3"/>
      <c r="G15" s="3" t="s">
        <v>18</v>
      </c>
      <c r="H15" s="3"/>
      <c r="I15" s="3">
        <v>190</v>
      </c>
    </row>
    <row r="16" spans="1:11" x14ac:dyDescent="0.3">
      <c r="A16" s="15" t="s">
        <v>25</v>
      </c>
      <c r="B16" s="5">
        <f>B11+B12+B13+B14+B15</f>
        <v>154700</v>
      </c>
      <c r="C16" s="3"/>
      <c r="D16" s="3"/>
      <c r="E16" s="5"/>
      <c r="F16" s="5">
        <f>B16+E11+E13+E14-I11-I15</f>
        <v>159960</v>
      </c>
      <c r="G16" s="3"/>
      <c r="H16" s="3"/>
      <c r="I16" s="3"/>
    </row>
    <row r="17" spans="1:9" x14ac:dyDescent="0.3">
      <c r="A17" s="15" t="s">
        <v>26</v>
      </c>
      <c r="B17" s="3">
        <v>4700</v>
      </c>
      <c r="C17" s="3"/>
      <c r="D17" s="3"/>
      <c r="E17" s="3"/>
      <c r="F17" s="3">
        <v>9460</v>
      </c>
      <c r="G17" s="3"/>
      <c r="H17" s="3"/>
      <c r="I17" s="3"/>
    </row>
    <row r="18" spans="1:9" x14ac:dyDescent="0.3">
      <c r="A18" s="15" t="s">
        <v>27</v>
      </c>
      <c r="B18" s="3">
        <v>150000</v>
      </c>
      <c r="C18" s="3"/>
      <c r="D18" s="3"/>
      <c r="E18" s="3"/>
      <c r="F18" s="3">
        <v>150500</v>
      </c>
      <c r="G18" s="3"/>
      <c r="H18" s="3"/>
      <c r="I18" s="3"/>
    </row>
    <row r="19" spans="1:9" x14ac:dyDescent="0.3">
      <c r="A19" s="14" t="s">
        <v>29</v>
      </c>
    </row>
    <row r="20" spans="1:9" x14ac:dyDescent="0.3">
      <c r="A20" t="s">
        <v>28</v>
      </c>
    </row>
    <row r="21" spans="1:9" x14ac:dyDescent="0.3">
      <c r="A21" t="s">
        <v>31</v>
      </c>
      <c r="B21">
        <f>(I11+I15)/B16*100</f>
        <v>1.0924369747899159</v>
      </c>
    </row>
    <row r="22" spans="1:9" x14ac:dyDescent="0.3">
      <c r="A22" t="s">
        <v>32</v>
      </c>
      <c r="B22">
        <f>(E11+E13+E14)/F16*100</f>
        <v>4.3448362090522625</v>
      </c>
    </row>
    <row r="24" spans="1:9" x14ac:dyDescent="0.3">
      <c r="A24" t="s">
        <v>33</v>
      </c>
    </row>
    <row r="25" spans="1:9" x14ac:dyDescent="0.3">
      <c r="A25" t="s">
        <v>34</v>
      </c>
    </row>
    <row r="26" spans="1:9" x14ac:dyDescent="0.3">
      <c r="A26" t="s">
        <v>35</v>
      </c>
    </row>
    <row r="27" spans="1:9" x14ac:dyDescent="0.3">
      <c r="A27" t="s">
        <v>36</v>
      </c>
    </row>
    <row r="28" spans="1:9" x14ac:dyDescent="0.3">
      <c r="A28" t="s">
        <v>37</v>
      </c>
    </row>
    <row r="29" spans="1:9" x14ac:dyDescent="0.3">
      <c r="A29" t="s">
        <v>38</v>
      </c>
    </row>
    <row r="30" spans="1:9" x14ac:dyDescent="0.3">
      <c r="A30" t="s">
        <v>39</v>
      </c>
    </row>
    <row r="31" spans="1:9" x14ac:dyDescent="0.3">
      <c r="A31" t="s">
        <v>40</v>
      </c>
    </row>
    <row r="32" spans="1:9" x14ac:dyDescent="0.3">
      <c r="A32" t="s">
        <v>38</v>
      </c>
    </row>
    <row r="33" spans="1:5" x14ac:dyDescent="0.3">
      <c r="A33" s="16" t="s">
        <v>41</v>
      </c>
      <c r="B33" t="s">
        <v>42</v>
      </c>
      <c r="C33" t="s">
        <v>43</v>
      </c>
      <c r="D33" t="s">
        <v>44</v>
      </c>
    </row>
    <row r="34" spans="1:5" x14ac:dyDescent="0.3">
      <c r="A34">
        <v>1</v>
      </c>
      <c r="B34" s="2">
        <v>230000</v>
      </c>
      <c r="C34">
        <f>B43</f>
        <v>25555.555555555555</v>
      </c>
      <c r="D34" s="2">
        <f>B34-C34</f>
        <v>204444.44444444444</v>
      </c>
    </row>
    <row r="35" spans="1:5" x14ac:dyDescent="0.3">
      <c r="A35">
        <v>2</v>
      </c>
      <c r="B35" s="2">
        <f>D34</f>
        <v>204444.44444444444</v>
      </c>
      <c r="C35">
        <f>B43</f>
        <v>25555.555555555555</v>
      </c>
      <c r="D35" s="2">
        <f>B35-C35</f>
        <v>178888.88888888888</v>
      </c>
    </row>
    <row r="36" spans="1:5" x14ac:dyDescent="0.3">
      <c r="A36">
        <v>3</v>
      </c>
      <c r="B36" s="2">
        <f>D35</f>
        <v>178888.88888888888</v>
      </c>
      <c r="C36">
        <f>B43</f>
        <v>25555.555555555555</v>
      </c>
      <c r="D36" s="2">
        <f>B36-C36</f>
        <v>153333.33333333331</v>
      </c>
    </row>
    <row r="37" spans="1:5" x14ac:dyDescent="0.3">
      <c r="A37">
        <v>4</v>
      </c>
      <c r="B37" s="2">
        <f>D36</f>
        <v>153333.33333333331</v>
      </c>
      <c r="C37">
        <f>C36</f>
        <v>25555.555555555555</v>
      </c>
      <c r="D37" s="2">
        <f>B37-C37</f>
        <v>127777.77777777775</v>
      </c>
    </row>
    <row r="38" spans="1:5" x14ac:dyDescent="0.3">
      <c r="A38">
        <v>5</v>
      </c>
      <c r="B38" s="2">
        <f>D37</f>
        <v>127777.77777777775</v>
      </c>
      <c r="C38">
        <f>B43</f>
        <v>25555.555555555555</v>
      </c>
      <c r="D38" s="2">
        <f>B38-C38</f>
        <v>102222.22222222219</v>
      </c>
    </row>
    <row r="39" spans="1:5" x14ac:dyDescent="0.3">
      <c r="A39">
        <v>6</v>
      </c>
      <c r="B39" s="2">
        <f>D38</f>
        <v>102222.22222222219</v>
      </c>
      <c r="C39">
        <f>C38</f>
        <v>25555.555555555555</v>
      </c>
      <c r="D39" s="2">
        <f>B39-C39</f>
        <v>76666.666666666628</v>
      </c>
    </row>
    <row r="40" spans="1:5" x14ac:dyDescent="0.3">
      <c r="A40">
        <v>7</v>
      </c>
      <c r="B40" s="2">
        <f>D39</f>
        <v>76666.666666666628</v>
      </c>
      <c r="C40">
        <f>B43</f>
        <v>25555.555555555555</v>
      </c>
      <c r="D40" s="2">
        <f>B40-C40</f>
        <v>51111.111111111073</v>
      </c>
    </row>
    <row r="41" spans="1:5" x14ac:dyDescent="0.3">
      <c r="A41">
        <v>9</v>
      </c>
      <c r="B41" s="2">
        <f>D40</f>
        <v>51111.111111111073</v>
      </c>
      <c r="C41">
        <f>B43</f>
        <v>25555.555555555555</v>
      </c>
      <c r="D41" s="2">
        <f>B41-C41</f>
        <v>25555.555555555518</v>
      </c>
    </row>
    <row r="42" spans="1:5" x14ac:dyDescent="0.3">
      <c r="A42">
        <v>10</v>
      </c>
      <c r="B42" s="2">
        <f>D41</f>
        <v>25555.555555555518</v>
      </c>
      <c r="C42">
        <f>B43</f>
        <v>25555.555555555555</v>
      </c>
      <c r="D42" s="2">
        <f>B42-C42</f>
        <v>-3.637978807091713E-11</v>
      </c>
    </row>
    <row r="43" spans="1:5" x14ac:dyDescent="0.3">
      <c r="A43" t="s">
        <v>45</v>
      </c>
      <c r="B43">
        <f>B34/9</f>
        <v>25555.555555555555</v>
      </c>
    </row>
    <row r="45" spans="1:5" x14ac:dyDescent="0.3">
      <c r="A45" t="s">
        <v>46</v>
      </c>
    </row>
    <row r="46" spans="1:5" x14ac:dyDescent="0.3">
      <c r="A46" s="16" t="s">
        <v>41</v>
      </c>
      <c r="B46" s="1" t="s">
        <v>48</v>
      </c>
      <c r="C46" t="s">
        <v>47</v>
      </c>
      <c r="D46" t="s">
        <v>49</v>
      </c>
      <c r="E46" t="s">
        <v>44</v>
      </c>
    </row>
    <row r="47" spans="1:5" x14ac:dyDescent="0.3">
      <c r="A47">
        <v>1</v>
      </c>
      <c r="B47" s="2">
        <v>230000</v>
      </c>
      <c r="C47">
        <f>B56</f>
        <v>33.333333333333329</v>
      </c>
      <c r="D47" s="2">
        <f>B47*C47/100</f>
        <v>76666.666666666657</v>
      </c>
      <c r="E47" s="2">
        <f>B47-D47</f>
        <v>153333.33333333334</v>
      </c>
    </row>
    <row r="48" spans="1:5" x14ac:dyDescent="0.3">
      <c r="A48">
        <v>2</v>
      </c>
      <c r="B48" s="2">
        <f>E47</f>
        <v>153333.33333333334</v>
      </c>
      <c r="C48">
        <f>B56</f>
        <v>33.333333333333329</v>
      </c>
      <c r="D48" s="2">
        <f>B48*C48/100</f>
        <v>51111.111111111109</v>
      </c>
      <c r="E48" s="2">
        <f>B48-D48</f>
        <v>102222.22222222223</v>
      </c>
    </row>
    <row r="49" spans="1:5" x14ac:dyDescent="0.3">
      <c r="A49">
        <v>3</v>
      </c>
      <c r="B49" s="2">
        <f>E48</f>
        <v>102222.22222222223</v>
      </c>
      <c r="C49">
        <f>B56</f>
        <v>33.333333333333329</v>
      </c>
      <c r="D49" s="2">
        <f>B49*C49/100</f>
        <v>34074.074074074073</v>
      </c>
      <c r="E49" s="2">
        <f>B49-D49</f>
        <v>68148.148148148161</v>
      </c>
    </row>
    <row r="50" spans="1:5" x14ac:dyDescent="0.3">
      <c r="A50">
        <v>4</v>
      </c>
      <c r="B50" s="2">
        <f t="shared" ref="B50:B55" si="0">E49</f>
        <v>68148.148148148161</v>
      </c>
      <c r="C50">
        <f>C49</f>
        <v>33.333333333333329</v>
      </c>
      <c r="D50" s="2">
        <f>B50*C50/100</f>
        <v>22716.04938271605</v>
      </c>
      <c r="E50" s="2">
        <f t="shared" ref="E50:E52" si="1">B50-D50</f>
        <v>45432.098765432107</v>
      </c>
    </row>
    <row r="51" spans="1:5" x14ac:dyDescent="0.3">
      <c r="A51">
        <v>5</v>
      </c>
      <c r="B51" s="2">
        <f t="shared" si="0"/>
        <v>45432.098765432107</v>
      </c>
      <c r="C51">
        <f>B56</f>
        <v>33.333333333333329</v>
      </c>
      <c r="D51" s="2">
        <f>B51*C51/100</f>
        <v>15144.0329218107</v>
      </c>
      <c r="E51" s="2">
        <f t="shared" si="1"/>
        <v>30288.065843621407</v>
      </c>
    </row>
    <row r="52" spans="1:5" x14ac:dyDescent="0.3">
      <c r="A52">
        <v>6</v>
      </c>
      <c r="B52" s="2">
        <f t="shared" si="0"/>
        <v>30288.065843621407</v>
      </c>
      <c r="C52">
        <f>C51</f>
        <v>33.333333333333329</v>
      </c>
      <c r="D52" s="2">
        <f>B52*C52/100</f>
        <v>10096.0219478738</v>
      </c>
      <c r="E52" s="2">
        <f t="shared" si="1"/>
        <v>20192.043895747607</v>
      </c>
    </row>
    <row r="53" spans="1:5" x14ac:dyDescent="0.3">
      <c r="A53">
        <v>7</v>
      </c>
      <c r="B53" s="2">
        <f t="shared" si="0"/>
        <v>20192.043895747607</v>
      </c>
      <c r="C53">
        <f t="shared" ref="C53:C55" si="2">C52</f>
        <v>33.333333333333329</v>
      </c>
      <c r="D53" s="2">
        <f>B53*C53/100</f>
        <v>6730.6812985825354</v>
      </c>
      <c r="E53" s="2">
        <f>B53-D53</f>
        <v>13461.362597165073</v>
      </c>
    </row>
    <row r="54" spans="1:5" x14ac:dyDescent="0.3">
      <c r="A54">
        <v>9</v>
      </c>
      <c r="B54" s="2">
        <f t="shared" si="0"/>
        <v>13461.362597165073</v>
      </c>
      <c r="C54">
        <f t="shared" si="2"/>
        <v>33.333333333333329</v>
      </c>
      <c r="D54" s="2">
        <f>B54*C54/100</f>
        <v>4487.1208657216903</v>
      </c>
      <c r="E54" s="2">
        <f>B54-D54</f>
        <v>8974.2417314433824</v>
      </c>
    </row>
    <row r="55" spans="1:5" x14ac:dyDescent="0.3">
      <c r="A55">
        <v>10</v>
      </c>
      <c r="B55" s="2">
        <f t="shared" si="0"/>
        <v>8974.2417314433824</v>
      </c>
      <c r="C55">
        <f t="shared" si="2"/>
        <v>33.333333333333329</v>
      </c>
      <c r="D55" s="2">
        <f>B55*C55/100</f>
        <v>2991.413910481127</v>
      </c>
      <c r="E55" s="2">
        <f>B55-D55</f>
        <v>5982.8278209622549</v>
      </c>
    </row>
    <row r="56" spans="1:5" x14ac:dyDescent="0.3">
      <c r="A56" t="s">
        <v>45</v>
      </c>
      <c r="B56">
        <f>(100/9) * 3</f>
        <v>33.333333333333329</v>
      </c>
    </row>
    <row r="58" spans="1:5" x14ac:dyDescent="0.3">
      <c r="A58" t="s">
        <v>50</v>
      </c>
    </row>
    <row r="59" spans="1:5" x14ac:dyDescent="0.3">
      <c r="A59" s="16" t="s">
        <v>41</v>
      </c>
      <c r="B59" s="1" t="s">
        <v>48</v>
      </c>
      <c r="C59" t="s">
        <v>49</v>
      </c>
      <c r="D59" t="s">
        <v>44</v>
      </c>
    </row>
    <row r="60" spans="1:5" x14ac:dyDescent="0.3">
      <c r="A60">
        <v>1</v>
      </c>
      <c r="B60" s="2">
        <v>230000</v>
      </c>
      <c r="C60" s="2">
        <f>B60*9/45</f>
        <v>46000</v>
      </c>
      <c r="D60" s="2">
        <f>B60-C60</f>
        <v>184000</v>
      </c>
    </row>
    <row r="61" spans="1:5" x14ac:dyDescent="0.3">
      <c r="A61">
        <v>2</v>
      </c>
      <c r="B61" s="2">
        <f>D60</f>
        <v>184000</v>
      </c>
      <c r="C61" s="2">
        <f>B60*8/45</f>
        <v>40888.888888888891</v>
      </c>
      <c r="D61" s="2">
        <f>B61-C61</f>
        <v>143111.11111111112</v>
      </c>
    </row>
    <row r="62" spans="1:5" x14ac:dyDescent="0.3">
      <c r="A62">
        <v>3</v>
      </c>
      <c r="B62" s="2">
        <f>D61</f>
        <v>143111.11111111112</v>
      </c>
      <c r="C62" s="2">
        <f>B60*7/45</f>
        <v>35777.777777777781</v>
      </c>
      <c r="D62" s="2">
        <f>B62-C62</f>
        <v>107333.33333333334</v>
      </c>
    </row>
    <row r="63" spans="1:5" x14ac:dyDescent="0.3">
      <c r="A63">
        <v>4</v>
      </c>
      <c r="B63" s="2">
        <f t="shared" ref="B62:B68" si="3">D62</f>
        <v>107333.33333333334</v>
      </c>
      <c r="C63" s="2">
        <f>B60*6/45</f>
        <v>30666.666666666668</v>
      </c>
      <c r="D63" s="2">
        <f>B63-C63</f>
        <v>76666.666666666672</v>
      </c>
    </row>
    <row r="64" spans="1:5" x14ac:dyDescent="0.3">
      <c r="A64">
        <v>5</v>
      </c>
      <c r="B64" s="2">
        <f t="shared" si="3"/>
        <v>76666.666666666672</v>
      </c>
      <c r="C64" s="2">
        <f>B60*5/45</f>
        <v>25555.555555555555</v>
      </c>
      <c r="D64" s="2">
        <f>B64-C64</f>
        <v>51111.111111111117</v>
      </c>
    </row>
    <row r="65" spans="1:4" x14ac:dyDescent="0.3">
      <c r="A65">
        <v>6</v>
      </c>
      <c r="B65" s="2">
        <f t="shared" ref="B65:B68" si="4">D64</f>
        <v>51111.111111111117</v>
      </c>
      <c r="C65" s="2">
        <f>B60*4/45</f>
        <v>20444.444444444445</v>
      </c>
      <c r="D65" s="2">
        <f t="shared" ref="D64:D68" si="5">B65-C65</f>
        <v>30666.666666666672</v>
      </c>
    </row>
    <row r="66" spans="1:4" x14ac:dyDescent="0.3">
      <c r="A66">
        <v>7</v>
      </c>
      <c r="B66" s="2">
        <f t="shared" si="4"/>
        <v>30666.666666666672</v>
      </c>
      <c r="C66" s="2">
        <f>B60*3/45</f>
        <v>15333.333333333334</v>
      </c>
      <c r="D66" s="2">
        <f t="shared" si="5"/>
        <v>15333.333333333338</v>
      </c>
    </row>
    <row r="67" spans="1:4" x14ac:dyDescent="0.3">
      <c r="A67">
        <v>9</v>
      </c>
      <c r="B67" s="2">
        <f t="shared" si="4"/>
        <v>15333.333333333338</v>
      </c>
      <c r="C67" s="2">
        <f>B60*2/45</f>
        <v>10222.222222222223</v>
      </c>
      <c r="D67" s="2">
        <f t="shared" si="5"/>
        <v>5111.111111111115</v>
      </c>
    </row>
    <row r="68" spans="1:4" x14ac:dyDescent="0.3">
      <c r="A68">
        <v>10</v>
      </c>
      <c r="B68" s="2">
        <f t="shared" si="4"/>
        <v>5111.111111111115</v>
      </c>
      <c r="C68" s="2">
        <f>B60*1/45</f>
        <v>5111.1111111111113</v>
      </c>
      <c r="D68" s="2">
        <f t="shared" si="5"/>
        <v>0</v>
      </c>
    </row>
  </sheetData>
  <mergeCells count="2">
    <mergeCell ref="C9:E9"/>
    <mergeCell ref="G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Титульник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2024-10-22T12:44:10Z</dcterms:created>
  <dcterms:modified xsi:type="dcterms:W3CDTF">2024-10-22T13:58:05Z</dcterms:modified>
</cp:coreProperties>
</file>